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eenstarsocial-my.sharepoint.com/personal/masif_greenstar_org_pk/Documents/Desktop/Hystra Dashboard/"/>
    </mc:Choice>
  </mc:AlternateContent>
  <xr:revisionPtr revIDLastSave="37" documentId="14_{685595DA-5113-454C-8951-D8DE2D7D8500}" xr6:coauthVersionLast="47" xr6:coauthVersionMax="47" xr10:uidLastSave="{8EA5544F-F729-43EA-B7DA-5498C8A4E465}"/>
  <bookViews>
    <workbookView xWindow="-108" yWindow="-108" windowWidth="23256" windowHeight="12576" xr2:uid="{00000000-000D-0000-FFFF-FFFF00000000}"/>
  </bookViews>
  <sheets>
    <sheet name="Summary KPIs-Revise" sheetId="21" r:id="rId1"/>
    <sheet name="SB" sheetId="6" r:id="rId2"/>
    <sheet name="Greenstar HCPs" sheetId="15" r:id="rId3"/>
    <sheet name="CHO-DCR" sheetId="24" r:id="rId4"/>
    <sheet name="M&amp;P-Providers" sheetId="26" r:id="rId5"/>
    <sheet name="M&amp;P-Pharmacies" sheetId="25" r:id="rId6"/>
    <sheet name="MIOs" sheetId="17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'CHO-DCR'!$A$2:$X$1121</definedName>
    <definedName name="_xlnm._FilterDatabase" localSheetId="2" hidden="1">'Greenstar HCPs'!$FB$7:$FG$7</definedName>
    <definedName name="_xlnm._FilterDatabase" localSheetId="4" hidden="1">'M&amp;P-Providers'!$B$31:$CC$55</definedName>
    <definedName name="_xlnm._FilterDatabase" localSheetId="1" hidden="1">SB!$SJ$33:$SK$33</definedName>
    <definedName name="_xlnm.Print_Area" localSheetId="1">SB!$B$3:$V$53</definedName>
    <definedName name="_xlnm.Print_Area" localSheetId="0">'Summary KPIs-Revise'!$B$2:$AQ$24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21" l="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AQ12" i="21"/>
  <c r="AQ6" i="21" l="1"/>
  <c r="AQ23" i="21" l="1"/>
  <c r="CE31" i="26"/>
  <c r="CE7" i="26"/>
  <c r="CE5" i="26" s="1"/>
  <c r="D1120" i="24" l="1"/>
  <c r="D1109" i="24"/>
  <c r="D1098" i="24"/>
  <c r="D1087" i="24"/>
  <c r="D1121" i="24" s="1"/>
  <c r="ADS53" i="6"/>
  <c r="ADS52" i="6"/>
  <c r="ADS51" i="6"/>
  <c r="ADS50" i="6"/>
  <c r="ADS49" i="6"/>
  <c r="ADS48" i="6"/>
  <c r="ADS47" i="6"/>
  <c r="ADS46" i="6"/>
  <c r="ADS45" i="6"/>
  <c r="ADS44" i="6"/>
  <c r="ADS43" i="6"/>
  <c r="ADS42" i="6"/>
  <c r="ADS41" i="6"/>
  <c r="ADS40" i="6"/>
  <c r="ADS39" i="6"/>
  <c r="ADS38" i="6"/>
  <c r="ADS37" i="6"/>
  <c r="ADS36" i="6"/>
  <c r="ADS34" i="6"/>
  <c r="ADS29" i="6"/>
  <c r="ADS28" i="6"/>
  <c r="ADS27" i="6"/>
  <c r="ADS26" i="6"/>
  <c r="ADS25" i="6"/>
  <c r="ADS24" i="6"/>
  <c r="ADS23" i="6"/>
  <c r="ADS22" i="6"/>
  <c r="ADS21" i="6"/>
  <c r="ADS20" i="6"/>
  <c r="ADS19" i="6"/>
  <c r="ADS18" i="6"/>
  <c r="ADS17" i="6"/>
  <c r="ADS16" i="6"/>
  <c r="ADS15" i="6"/>
  <c r="ADS14" i="6"/>
  <c r="ADS13" i="6"/>
  <c r="ADS12" i="6"/>
  <c r="ADS11" i="6"/>
  <c r="AES53" i="6" l="1"/>
  <c r="AEJ53" i="6"/>
  <c r="AES52" i="6"/>
  <c r="AEJ52" i="6"/>
  <c r="ADW52" i="6"/>
  <c r="AES51" i="6"/>
  <c r="AEJ51" i="6"/>
  <c r="ADW51" i="6"/>
  <c r="AES50" i="6"/>
  <c r="AEJ50" i="6"/>
  <c r="AES49" i="6"/>
  <c r="AEJ49" i="6"/>
  <c r="ADW49" i="6"/>
  <c r="AES48" i="6"/>
  <c r="AEJ48" i="6"/>
  <c r="ADW48" i="6"/>
  <c r="AES47" i="6"/>
  <c r="AEJ47" i="6"/>
  <c r="AES46" i="6"/>
  <c r="AEJ46" i="6"/>
  <c r="AES45" i="6"/>
  <c r="AEJ45" i="6"/>
  <c r="ADW45" i="6"/>
  <c r="AES44" i="6"/>
  <c r="AEJ44" i="6"/>
  <c r="ADW44" i="6"/>
  <c r="AES43" i="6"/>
  <c r="AEJ43" i="6"/>
  <c r="ADW43" i="6"/>
  <c r="AES42" i="6"/>
  <c r="AEJ42" i="6"/>
  <c r="AES41" i="6"/>
  <c r="AEJ41" i="6"/>
  <c r="ADW41" i="6"/>
  <c r="AES40" i="6"/>
  <c r="AEJ40" i="6"/>
  <c r="ADW40" i="6"/>
  <c r="AES39" i="6"/>
  <c r="AEJ39" i="6"/>
  <c r="ADW39" i="6"/>
  <c r="AES38" i="6"/>
  <c r="AEJ38" i="6"/>
  <c r="AES37" i="6"/>
  <c r="AEJ37" i="6"/>
  <c r="ADW37" i="6"/>
  <c r="AES36" i="6"/>
  <c r="AEJ36" i="6"/>
  <c r="ADW36" i="6"/>
  <c r="AES35" i="6"/>
  <c r="AEJ35" i="6"/>
  <c r="ADS35" i="6"/>
  <c r="ADW35" i="6" s="1"/>
  <c r="AES34" i="6"/>
  <c r="AEJ34" i="6"/>
  <c r="AER33" i="6"/>
  <c r="AEQ33" i="6"/>
  <c r="AEN33" i="6"/>
  <c r="AEM33" i="6"/>
  <c r="AEL33" i="6"/>
  <c r="AEK33" i="6"/>
  <c r="AEI33" i="6"/>
  <c r="AEH33" i="6"/>
  <c r="AEG33" i="6"/>
  <c r="AEF33" i="6"/>
  <c r="AEE33" i="6"/>
  <c r="AEC33" i="6"/>
  <c r="AEB33" i="6"/>
  <c r="AEA33" i="6"/>
  <c r="ADV33" i="6"/>
  <c r="ADU33" i="6"/>
  <c r="ADT33" i="6"/>
  <c r="ADR33" i="6"/>
  <c r="AES29" i="6"/>
  <c r="AEJ29" i="6"/>
  <c r="AES28" i="6"/>
  <c r="AEJ28" i="6"/>
  <c r="AES27" i="6"/>
  <c r="AEJ27" i="6"/>
  <c r="ADW27" i="6"/>
  <c r="AES26" i="6"/>
  <c r="AEJ26" i="6"/>
  <c r="ADW26" i="6"/>
  <c r="AES25" i="6"/>
  <c r="AEJ25" i="6"/>
  <c r="ADW25" i="6"/>
  <c r="AES24" i="6"/>
  <c r="AEJ24" i="6"/>
  <c r="AES23" i="6"/>
  <c r="AEJ23" i="6"/>
  <c r="ADW23" i="6"/>
  <c r="AES22" i="6"/>
  <c r="AEJ22" i="6"/>
  <c r="AES21" i="6"/>
  <c r="AEJ21" i="6"/>
  <c r="ADW21" i="6"/>
  <c r="AES20" i="6"/>
  <c r="AEJ20" i="6"/>
  <c r="AES19" i="6"/>
  <c r="AEJ19" i="6"/>
  <c r="ADW19" i="6"/>
  <c r="AES18" i="6"/>
  <c r="AEJ18" i="6"/>
  <c r="AES17" i="6"/>
  <c r="AEJ17" i="6"/>
  <c r="ADW17" i="6"/>
  <c r="AES16" i="6"/>
  <c r="AEJ16" i="6"/>
  <c r="AES15" i="6"/>
  <c r="AEJ15" i="6"/>
  <c r="ADW15" i="6"/>
  <c r="AES14" i="6"/>
  <c r="AEJ14" i="6"/>
  <c r="AES13" i="6"/>
  <c r="AEJ13" i="6"/>
  <c r="ADW13" i="6"/>
  <c r="AES12" i="6"/>
  <c r="AEJ12" i="6"/>
  <c r="AES11" i="6"/>
  <c r="AEJ11" i="6"/>
  <c r="ADW11" i="6"/>
  <c r="AES10" i="6"/>
  <c r="AEJ10" i="6"/>
  <c r="ADS10" i="6"/>
  <c r="ADW10" i="6" s="1"/>
  <c r="AER9" i="6"/>
  <c r="AER7" i="6" s="1"/>
  <c r="AEQ9" i="6"/>
  <c r="AEN9" i="6"/>
  <c r="AEM9" i="6"/>
  <c r="AEL9" i="6"/>
  <c r="AEL7" i="6" s="1"/>
  <c r="AEK9" i="6"/>
  <c r="AEI9" i="6"/>
  <c r="AEH9" i="6"/>
  <c r="AEH7" i="6" s="1"/>
  <c r="AEG9" i="6"/>
  <c r="AEF9" i="6"/>
  <c r="AEE9" i="6"/>
  <c r="AEC9" i="6"/>
  <c r="AEB9" i="6"/>
  <c r="AEB7" i="6" s="1"/>
  <c r="AQ9" i="21" s="1"/>
  <c r="AEA9" i="6"/>
  <c r="ADV9" i="6"/>
  <c r="ADU9" i="6"/>
  <c r="ADU7" i="6" s="1"/>
  <c r="ADT9" i="6"/>
  <c r="ADR9" i="6"/>
  <c r="JN29" i="15"/>
  <c r="JN30" i="15"/>
  <c r="JN6" i="15"/>
  <c r="AQ18" i="21" s="1"/>
  <c r="JN7" i="15"/>
  <c r="JL30" i="15"/>
  <c r="JL7" i="15"/>
  <c r="JK30" i="15"/>
  <c r="JK7" i="15"/>
  <c r="JJ29" i="15"/>
  <c r="JM7" i="15"/>
  <c r="ADR7" i="6" l="1"/>
  <c r="AQ3" i="21" s="1"/>
  <c r="AEA7" i="6"/>
  <c r="AEF7" i="6"/>
  <c r="AEC7" i="6"/>
  <c r="ADW29" i="6"/>
  <c r="ADT7" i="6"/>
  <c r="AEK7" i="6"/>
  <c r="AED33" i="6"/>
  <c r="AED9" i="6"/>
  <c r="AEN7" i="6"/>
  <c r="AEQ7" i="6"/>
  <c r="AEJ33" i="6"/>
  <c r="AEM7" i="6"/>
  <c r="AEG7" i="6"/>
  <c r="AES33" i="6"/>
  <c r="AEE7" i="6"/>
  <c r="AQ10" i="21" s="1"/>
  <c r="AEI7" i="6"/>
  <c r="AEJ9" i="6"/>
  <c r="AES9" i="6"/>
  <c r="ADV7" i="6"/>
  <c r="ADW47" i="6"/>
  <c r="ADW14" i="6"/>
  <c r="ADW18" i="6"/>
  <c r="ADW22" i="6"/>
  <c r="ADS9" i="6"/>
  <c r="ADW12" i="6"/>
  <c r="ADW20" i="6"/>
  <c r="ADW34" i="6"/>
  <c r="ADW38" i="6"/>
  <c r="ADW42" i="6"/>
  <c r="ADW53" i="6"/>
  <c r="ADS33" i="6"/>
  <c r="ADW16" i="6"/>
  <c r="ADW24" i="6"/>
  <c r="ADW28" i="6"/>
  <c r="ADW46" i="6"/>
  <c r="ADW50" i="6"/>
  <c r="JO30" i="15"/>
  <c r="JO7" i="15"/>
  <c r="JO4" i="15" s="1"/>
  <c r="AQ21" i="21" s="1"/>
  <c r="JN4" i="15"/>
  <c r="AQ19" i="21" s="1"/>
  <c r="JM30" i="15"/>
  <c r="JM4" i="15" s="1"/>
  <c r="JL4" i="15"/>
  <c r="JK4" i="15"/>
  <c r="JJ30" i="15"/>
  <c r="JJ6" i="15"/>
  <c r="JJ7" i="15"/>
  <c r="N1075" i="24"/>
  <c r="M1075" i="24"/>
  <c r="L1075" i="24"/>
  <c r="K1075" i="24"/>
  <c r="D1075" i="24"/>
  <c r="N1064" i="24"/>
  <c r="M1064" i="24"/>
  <c r="L1064" i="24"/>
  <c r="K1064" i="24"/>
  <c r="D1064" i="24"/>
  <c r="N1053" i="24"/>
  <c r="M1053" i="24"/>
  <c r="L1053" i="24"/>
  <c r="K1053" i="24"/>
  <c r="D1053" i="24"/>
  <c r="N1042" i="24"/>
  <c r="M1042" i="24"/>
  <c r="L1042" i="24"/>
  <c r="K1042" i="24"/>
  <c r="D1042" i="24"/>
  <c r="D1076" i="24" l="1"/>
  <c r="AP12" i="21" s="1"/>
  <c r="AED7" i="6"/>
  <c r="AQ17" i="21" s="1"/>
  <c r="AQ11" i="21"/>
  <c r="JJ4" i="15"/>
  <c r="AQ16" i="21" s="1"/>
  <c r="AEJ7" i="6"/>
  <c r="AQ20" i="21" s="1"/>
  <c r="AES7" i="6"/>
  <c r="AQ22" i="21" s="1"/>
  <c r="ADW9" i="6"/>
  <c r="ADW33" i="6"/>
  <c r="ADS7" i="6"/>
  <c r="AQ4" i="21" s="1"/>
  <c r="ADG13" i="6"/>
  <c r="ADW7" i="6" l="1"/>
  <c r="ADP53" i="6"/>
  <c r="ADG53" i="6"/>
  <c r="ACP53" i="6"/>
  <c r="ADP52" i="6"/>
  <c r="ADG52" i="6"/>
  <c r="ACP52" i="6"/>
  <c r="ACT52" i="6" s="1"/>
  <c r="ADP51" i="6"/>
  <c r="ADG51" i="6"/>
  <c r="ACT51" i="6"/>
  <c r="ADP50" i="6"/>
  <c r="ADG50" i="6"/>
  <c r="ACP50" i="6"/>
  <c r="ADP49" i="6"/>
  <c r="ADG49" i="6"/>
  <c r="ACP49" i="6"/>
  <c r="ACT49" i="6" s="1"/>
  <c r="ADP48" i="6"/>
  <c r="ADG48" i="6"/>
  <c r="ACP48" i="6"/>
  <c r="ADP47" i="6"/>
  <c r="ADG47" i="6"/>
  <c r="ACP47" i="6"/>
  <c r="ACT47" i="6" s="1"/>
  <c r="ADP46" i="6"/>
  <c r="ADG46" i="6"/>
  <c r="ACP46" i="6"/>
  <c r="ADP45" i="6"/>
  <c r="ADG45" i="6"/>
  <c r="ACP45" i="6"/>
  <c r="ACT45" i="6" s="1"/>
  <c r="ADP44" i="6"/>
  <c r="ADG44" i="6"/>
  <c r="ACP44" i="6"/>
  <c r="ADP43" i="6"/>
  <c r="ADG43" i="6"/>
  <c r="ACP43" i="6"/>
  <c r="ACT43" i="6" s="1"/>
  <c r="ADP42" i="6"/>
  <c r="ADG42" i="6"/>
  <c r="ACP42" i="6"/>
  <c r="ACT42" i="6" s="1"/>
  <c r="ADP41" i="6"/>
  <c r="ADG41" i="6"/>
  <c r="ACP41" i="6"/>
  <c r="ACT41" i="6" s="1"/>
  <c r="ADP40" i="6"/>
  <c r="ADG40" i="6"/>
  <c r="ACP40" i="6"/>
  <c r="ADP39" i="6"/>
  <c r="ADG39" i="6"/>
  <c r="ACP39" i="6"/>
  <c r="ACT39" i="6" s="1"/>
  <c r="ADP38" i="6"/>
  <c r="ADG38" i="6"/>
  <c r="ACP38" i="6"/>
  <c r="ACT38" i="6" s="1"/>
  <c r="ADP37" i="6"/>
  <c r="ADG37" i="6"/>
  <c r="ACP37" i="6"/>
  <c r="ADP36" i="6"/>
  <c r="ADG36" i="6"/>
  <c r="ACP36" i="6"/>
  <c r="ADP35" i="6"/>
  <c r="ADG35" i="6"/>
  <c r="ACP35" i="6"/>
  <c r="ACT35" i="6" s="1"/>
  <c r="ADP34" i="6"/>
  <c r="ADG34" i="6"/>
  <c r="ACP34" i="6"/>
  <c r="ADO33" i="6"/>
  <c r="ADN33" i="6"/>
  <c r="ADK33" i="6"/>
  <c r="ADJ33" i="6"/>
  <c r="ADI33" i="6"/>
  <c r="ADH33" i="6"/>
  <c r="ADF33" i="6"/>
  <c r="ADE33" i="6"/>
  <c r="ADD33" i="6"/>
  <c r="ADC33" i="6"/>
  <c r="ADB33" i="6"/>
  <c r="ADA33" i="6"/>
  <c r="ACZ33" i="6"/>
  <c r="ACY33" i="6"/>
  <c r="ACX33" i="6"/>
  <c r="ACS33" i="6"/>
  <c r="ACR33" i="6"/>
  <c r="ACQ33" i="6"/>
  <c r="ACO33" i="6"/>
  <c r="ADP29" i="6"/>
  <c r="ADG29" i="6"/>
  <c r="ACP29" i="6"/>
  <c r="ACT29" i="6" s="1"/>
  <c r="ADP28" i="6"/>
  <c r="ADG28" i="6"/>
  <c r="ACP28" i="6"/>
  <c r="ACT28" i="6" s="1"/>
  <c r="ADP27" i="6"/>
  <c r="ADG27" i="6"/>
  <c r="ACP27" i="6"/>
  <c r="ACT27" i="6" s="1"/>
  <c r="ADP26" i="6"/>
  <c r="ADG26" i="6"/>
  <c r="ACP26" i="6"/>
  <c r="ADP25" i="6"/>
  <c r="ADG25" i="6"/>
  <c r="ACP25" i="6"/>
  <c r="ACT25" i="6" s="1"/>
  <c r="ADP24" i="6"/>
  <c r="ADG24" i="6"/>
  <c r="ACP24" i="6"/>
  <c r="ADP23" i="6"/>
  <c r="ADG23" i="6"/>
  <c r="ACP23" i="6"/>
  <c r="ACT23" i="6" s="1"/>
  <c r="ADP22" i="6"/>
  <c r="ADG22" i="6"/>
  <c r="ACP22" i="6"/>
  <c r="ADP21" i="6"/>
  <c r="ADG21" i="6"/>
  <c r="ACP21" i="6"/>
  <c r="ACT21" i="6" s="1"/>
  <c r="ADP20" i="6"/>
  <c r="ADG20" i="6"/>
  <c r="ACP20" i="6"/>
  <c r="ADP19" i="6"/>
  <c r="ADG19" i="6"/>
  <c r="ACP19" i="6"/>
  <c r="ACT19" i="6" s="1"/>
  <c r="ADP18" i="6"/>
  <c r="ADG18" i="6"/>
  <c r="ACP18" i="6"/>
  <c r="ACT18" i="6" s="1"/>
  <c r="ADP17" i="6"/>
  <c r="ADG17" i="6"/>
  <c r="ACP17" i="6"/>
  <c r="ACT17" i="6" s="1"/>
  <c r="ADP16" i="6"/>
  <c r="ADG16" i="6"/>
  <c r="ACP16" i="6"/>
  <c r="ADP15" i="6"/>
  <c r="ADG15" i="6"/>
  <c r="ACP15" i="6"/>
  <c r="ACT15" i="6" s="1"/>
  <c r="ADP14" i="6"/>
  <c r="ADG14" i="6"/>
  <c r="ACP14" i="6"/>
  <c r="ADP13" i="6"/>
  <c r="ACP13" i="6"/>
  <c r="ACT13" i="6" s="1"/>
  <c r="ADP12" i="6"/>
  <c r="ADG12" i="6"/>
  <c r="ACP12" i="6"/>
  <c r="ADP11" i="6"/>
  <c r="ADG11" i="6"/>
  <c r="ACP11" i="6"/>
  <c r="ACT11" i="6" s="1"/>
  <c r="ADP10" i="6"/>
  <c r="ADG10" i="6"/>
  <c r="ACP10" i="6"/>
  <c r="ACT10" i="6" s="1"/>
  <c r="ADO9" i="6"/>
  <c r="ADN9" i="6"/>
  <c r="ADK9" i="6"/>
  <c r="ADJ9" i="6"/>
  <c r="ADI9" i="6"/>
  <c r="ADH9" i="6"/>
  <c r="ADF9" i="6"/>
  <c r="ADE9" i="6"/>
  <c r="ADD9" i="6"/>
  <c r="ADC9" i="6"/>
  <c r="ADB9" i="6"/>
  <c r="ADA9" i="6"/>
  <c r="ACZ9" i="6"/>
  <c r="ACY9" i="6"/>
  <c r="ACX9" i="6"/>
  <c r="ACS9" i="6"/>
  <c r="ACR9" i="6"/>
  <c r="ACQ9" i="6"/>
  <c r="ACO9" i="6"/>
  <c r="ACZ7" i="6" l="1"/>
  <c r="ADD7" i="6"/>
  <c r="ADI7" i="6"/>
  <c r="ADO7" i="6"/>
  <c r="ACS7" i="6"/>
  <c r="ADE7" i="6"/>
  <c r="ACO7" i="6"/>
  <c r="AP3" i="21" s="1"/>
  <c r="ACX7" i="6"/>
  <c r="ADB7" i="6"/>
  <c r="AP10" i="21" s="1"/>
  <c r="ADF7" i="6"/>
  <c r="ADK7" i="6"/>
  <c r="ACQ7" i="6"/>
  <c r="ACY7" i="6"/>
  <c r="AP9" i="21" s="1"/>
  <c r="ADC7" i="6"/>
  <c r="AP11" i="21" s="1"/>
  <c r="ACT12" i="6"/>
  <c r="ACT26" i="6"/>
  <c r="ACT53" i="6"/>
  <c r="ACT46" i="6"/>
  <c r="ACT20" i="6"/>
  <c r="ACT34" i="6"/>
  <c r="ACT50" i="6"/>
  <c r="ADJ7" i="6"/>
  <c r="ADH7" i="6"/>
  <c r="ADN7" i="6"/>
  <c r="ADP33" i="6"/>
  <c r="ADG33" i="6"/>
  <c r="ADA7" i="6"/>
  <c r="AP17" i="21" s="1"/>
  <c r="ADP9" i="6"/>
  <c r="ACR7" i="6"/>
  <c r="ACT36" i="6"/>
  <c r="ACT40" i="6"/>
  <c r="ACT44" i="6"/>
  <c r="ACT48" i="6"/>
  <c r="ACP9" i="6"/>
  <c r="ACT14" i="6"/>
  <c r="ACT16" i="6"/>
  <c r="ACT22" i="6"/>
  <c r="ACT24" i="6"/>
  <c r="ADG9" i="6"/>
  <c r="ADG7" i="6" s="1"/>
  <c r="AP20" i="21" s="1"/>
  <c r="ACP33" i="6"/>
  <c r="ACT37" i="6"/>
  <c r="ACT9" i="6" l="1"/>
  <c r="ADP7" i="6"/>
  <c r="AP22" i="21" s="1"/>
  <c r="ACT33" i="6"/>
  <c r="ACP7" i="6"/>
  <c r="AP4" i="21" s="1"/>
  <c r="ACT7" i="6" l="1"/>
  <c r="JC30" i="15"/>
  <c r="JC7" i="15"/>
  <c r="JH30" i="15"/>
  <c r="JG30" i="15"/>
  <c r="JF30" i="15"/>
  <c r="JE30" i="15"/>
  <c r="JD30" i="15"/>
  <c r="JG29" i="15"/>
  <c r="JH7" i="15"/>
  <c r="JG7" i="15"/>
  <c r="JG4" i="15" s="1"/>
  <c r="AP19" i="21" s="1"/>
  <c r="JF7" i="15"/>
  <c r="JF4" i="15" s="1"/>
  <c r="JE7" i="15"/>
  <c r="JD7" i="15"/>
  <c r="JG6" i="15"/>
  <c r="JH4" i="15"/>
  <c r="AP21" i="21" s="1"/>
  <c r="JE4" i="15" l="1"/>
  <c r="AP18" i="21"/>
  <c r="JD4" i="15"/>
  <c r="JC29" i="15"/>
  <c r="JC4" i="15"/>
  <c r="AP16" i="21" s="1"/>
  <c r="JC6" i="15"/>
  <c r="ACD10" i="6" l="1"/>
  <c r="ACD29" i="6"/>
  <c r="ACD28" i="6"/>
  <c r="ACD27" i="6"/>
  <c r="ACD26" i="6"/>
  <c r="ACD25" i="6"/>
  <c r="ACD24" i="6"/>
  <c r="ACD23" i="6"/>
  <c r="ACD22" i="6"/>
  <c r="ACD21" i="6"/>
  <c r="ACD20" i="6"/>
  <c r="ACD19" i="6"/>
  <c r="ACD18" i="6"/>
  <c r="ACD17" i="6"/>
  <c r="ACD16" i="6"/>
  <c r="ACD15" i="6"/>
  <c r="ACD14" i="6"/>
  <c r="ACD13" i="6"/>
  <c r="ACD12" i="6"/>
  <c r="ACD11" i="6"/>
  <c r="ABM26" i="6" l="1"/>
  <c r="ABM23" i="6"/>
  <c r="ABM19" i="6"/>
  <c r="ABM18" i="6"/>
  <c r="ABM15" i="6"/>
  <c r="ABM10" i="6"/>
  <c r="ABM12" i="6"/>
  <c r="ABM28" i="6"/>
  <c r="ABM27" i="6"/>
  <c r="ABM24" i="6"/>
  <c r="ABM21" i="6"/>
  <c r="ABM14" i="6"/>
  <c r="ABM29" i="6"/>
  <c r="ABM25" i="6"/>
  <c r="ABM22" i="6"/>
  <c r="ABM20" i="6"/>
  <c r="ABM17" i="6"/>
  <c r="ABM16" i="6"/>
  <c r="ABM13" i="6"/>
  <c r="ABM11" i="6"/>
  <c r="ABZ33" i="6" l="1"/>
  <c r="ACM53" i="6"/>
  <c r="ACD53" i="6"/>
  <c r="ABM53" i="6"/>
  <c r="ACM52" i="6"/>
  <c r="ACD52" i="6"/>
  <c r="ABM52" i="6"/>
  <c r="ABQ52" i="6" s="1"/>
  <c r="ACM51" i="6"/>
  <c r="ACD51" i="6"/>
  <c r="ABQ51" i="6"/>
  <c r="ACM50" i="6"/>
  <c r="ACD50" i="6"/>
  <c r="ABM50" i="6"/>
  <c r="ACM49" i="6"/>
  <c r="ACD49" i="6"/>
  <c r="ABM49" i="6"/>
  <c r="ABQ49" i="6" s="1"/>
  <c r="ACM48" i="6"/>
  <c r="ACD48" i="6"/>
  <c r="ABM48" i="6"/>
  <c r="ABQ48" i="6" s="1"/>
  <c r="ACM47" i="6"/>
  <c r="ACD47" i="6"/>
  <c r="ABM47" i="6"/>
  <c r="ACM46" i="6"/>
  <c r="ACD46" i="6"/>
  <c r="ABM46" i="6"/>
  <c r="ACM45" i="6"/>
  <c r="ACD45" i="6"/>
  <c r="ABM45" i="6"/>
  <c r="ABQ45" i="6" s="1"/>
  <c r="ACM44" i="6"/>
  <c r="ACD44" i="6"/>
  <c r="ABM44" i="6"/>
  <c r="ACM43" i="6"/>
  <c r="ACD43" i="6"/>
  <c r="ABM43" i="6"/>
  <c r="ACM42" i="6"/>
  <c r="ACD42" i="6"/>
  <c r="ABM42" i="6"/>
  <c r="ACM41" i="6"/>
  <c r="ACD41" i="6"/>
  <c r="ABM41" i="6"/>
  <c r="ABQ41" i="6" s="1"/>
  <c r="ACM40" i="6"/>
  <c r="ACD40" i="6"/>
  <c r="ABM40" i="6"/>
  <c r="ABQ40" i="6" s="1"/>
  <c r="ACM39" i="6"/>
  <c r="ACD39" i="6"/>
  <c r="ABM39" i="6"/>
  <c r="ACM38" i="6"/>
  <c r="ACD38" i="6"/>
  <c r="ABM38" i="6"/>
  <c r="ACM37" i="6"/>
  <c r="ACD37" i="6"/>
  <c r="ABM37" i="6"/>
  <c r="ABQ37" i="6" s="1"/>
  <c r="ACM36" i="6"/>
  <c r="ACD36" i="6"/>
  <c r="ABM36" i="6"/>
  <c r="ABQ36" i="6" s="1"/>
  <c r="ACM35" i="6"/>
  <c r="ACD35" i="6"/>
  <c r="ABM35" i="6"/>
  <c r="ACM34" i="6"/>
  <c r="ACD34" i="6"/>
  <c r="ABM34" i="6"/>
  <c r="ACL33" i="6"/>
  <c r="ACK33" i="6"/>
  <c r="ACH33" i="6"/>
  <c r="ACG33" i="6"/>
  <c r="ACF33" i="6"/>
  <c r="ACE33" i="6"/>
  <c r="ACC33" i="6"/>
  <c r="ACB33" i="6"/>
  <c r="ACA33" i="6"/>
  <c r="ABY33" i="6"/>
  <c r="ABX33" i="6"/>
  <c r="ABW33" i="6"/>
  <c r="ABV33" i="6"/>
  <c r="ABU33" i="6"/>
  <c r="ABP33" i="6"/>
  <c r="ABO33" i="6"/>
  <c r="ABN33" i="6"/>
  <c r="ABL33" i="6"/>
  <c r="ACM29" i="6"/>
  <c r="ACM28" i="6"/>
  <c r="ACM27" i="6"/>
  <c r="ABQ27" i="6"/>
  <c r="ACM26" i="6"/>
  <c r="ABQ26" i="6"/>
  <c r="ACM25" i="6"/>
  <c r="ACM24" i="6"/>
  <c r="ACM23" i="6"/>
  <c r="ABQ23" i="6"/>
  <c r="ACM22" i="6"/>
  <c r="ABQ22" i="6"/>
  <c r="ACM21" i="6"/>
  <c r="ACM20" i="6"/>
  <c r="ACM19" i="6"/>
  <c r="ABQ19" i="6"/>
  <c r="ACM18" i="6"/>
  <c r="ABQ18" i="6"/>
  <c r="ACM17" i="6"/>
  <c r="ACM16" i="6"/>
  <c r="ACM15" i="6"/>
  <c r="ABQ15" i="6"/>
  <c r="ACM14" i="6"/>
  <c r="ABQ14" i="6"/>
  <c r="ACM13" i="6"/>
  <c r="ACM12" i="6"/>
  <c r="ACM11" i="6"/>
  <c r="ABQ11" i="6"/>
  <c r="ACM10" i="6"/>
  <c r="ABQ10" i="6"/>
  <c r="ACL9" i="6"/>
  <c r="ACK9" i="6"/>
  <c r="ACH9" i="6"/>
  <c r="ACG9" i="6"/>
  <c r="ACF9" i="6"/>
  <c r="ACE9" i="6"/>
  <c r="ACC9" i="6"/>
  <c r="ACB9" i="6"/>
  <c r="ACA9" i="6"/>
  <c r="ABZ9" i="6"/>
  <c r="ABY9" i="6"/>
  <c r="ABX9" i="6"/>
  <c r="ABW9" i="6"/>
  <c r="ABV9" i="6"/>
  <c r="ABU9" i="6"/>
  <c r="ABU7" i="6" s="1"/>
  <c r="ABP9" i="6"/>
  <c r="ABO9" i="6"/>
  <c r="ABN9" i="6"/>
  <c r="ABL9" i="6"/>
  <c r="ABL7" i="6" s="1"/>
  <c r="AO3" i="21" s="1"/>
  <c r="JA30" i="15"/>
  <c r="JA7" i="15"/>
  <c r="IZ30" i="15"/>
  <c r="IZ6" i="15"/>
  <c r="IX7" i="15"/>
  <c r="IW30" i="15"/>
  <c r="IV6" i="15"/>
  <c r="IW7" i="15"/>
  <c r="IV7" i="15"/>
  <c r="ABP7" i="6" l="1"/>
  <c r="ACG7" i="6"/>
  <c r="ACF7" i="6"/>
  <c r="ACE7" i="6"/>
  <c r="ACK7" i="6"/>
  <c r="ACL7" i="6"/>
  <c r="ACC7" i="6"/>
  <c r="ACB7" i="6"/>
  <c r="ABO7" i="6"/>
  <c r="ABQ44" i="6"/>
  <c r="ABQ39" i="6"/>
  <c r="ABN7" i="6"/>
  <c r="ABY7" i="6"/>
  <c r="AO10" i="21" s="1"/>
  <c r="ABX7" i="6"/>
  <c r="AO17" i="21" s="1"/>
  <c r="ACD33" i="6"/>
  <c r="ACM33" i="6"/>
  <c r="ABW7" i="6"/>
  <c r="ACA7" i="6"/>
  <c r="ABV7" i="6"/>
  <c r="AO9" i="21" s="1"/>
  <c r="ABZ7" i="6"/>
  <c r="ACH7" i="6"/>
  <c r="ABQ34" i="6"/>
  <c r="ABQ42" i="6"/>
  <c r="ABQ12" i="6"/>
  <c r="ABM9" i="6"/>
  <c r="ABQ17" i="6"/>
  <c r="ABQ20" i="6"/>
  <c r="ABQ25" i="6"/>
  <c r="ABQ28" i="6"/>
  <c r="ABM33" i="6"/>
  <c r="ACD9" i="6"/>
  <c r="ABQ35" i="6"/>
  <c r="ABQ38" i="6"/>
  <c r="ABQ43" i="6"/>
  <c r="ABQ46" i="6"/>
  <c r="ABQ47" i="6"/>
  <c r="ACM9" i="6"/>
  <c r="ABQ13" i="6"/>
  <c r="ABQ16" i="6"/>
  <c r="ABQ21" i="6"/>
  <c r="ABQ24" i="6"/>
  <c r="ABQ29" i="6"/>
  <c r="ABQ50" i="6"/>
  <c r="ABQ53" i="6"/>
  <c r="JA4" i="15"/>
  <c r="AO21" i="21" s="1"/>
  <c r="IZ29" i="15"/>
  <c r="AO18" i="21" s="1"/>
  <c r="IZ7" i="15"/>
  <c r="IZ4" i="15" s="1"/>
  <c r="AO19" i="21" s="1"/>
  <c r="IY7" i="15"/>
  <c r="IY30" i="15"/>
  <c r="IX30" i="15"/>
  <c r="IX4" i="15" s="1"/>
  <c r="IW4" i="15"/>
  <c r="IV30" i="15"/>
  <c r="IV4" i="15" s="1"/>
  <c r="AO16" i="21" s="1"/>
  <c r="IV29" i="15"/>
  <c r="CC7" i="26"/>
  <c r="CC31" i="26"/>
  <c r="AO11" i="21" l="1"/>
  <c r="ACD7" i="6"/>
  <c r="AO20" i="21" s="1"/>
  <c r="ACM7" i="6"/>
  <c r="AO22" i="21" s="1"/>
  <c r="ABQ9" i="6"/>
  <c r="ABQ33" i="6"/>
  <c r="ABM7" i="6"/>
  <c r="AO4" i="21" s="1"/>
  <c r="IY4" i="15"/>
  <c r="CC5" i="26"/>
  <c r="AP23" i="21" s="1"/>
  <c r="CA7" i="26"/>
  <c r="CA31" i="26"/>
  <c r="N1030" i="24"/>
  <c r="M1030" i="24"/>
  <c r="L1030" i="24"/>
  <c r="K1030" i="24"/>
  <c r="D1030" i="24"/>
  <c r="N1019" i="24"/>
  <c r="M1019" i="24"/>
  <c r="L1019" i="24"/>
  <c r="K1019" i="24"/>
  <c r="D1019" i="24"/>
  <c r="N1008" i="24"/>
  <c r="M1008" i="24"/>
  <c r="L1008" i="24"/>
  <c r="K1008" i="24"/>
  <c r="D1008" i="24"/>
  <c r="N997" i="24"/>
  <c r="M997" i="24"/>
  <c r="L997" i="24"/>
  <c r="K997" i="24"/>
  <c r="D997" i="24"/>
  <c r="ABA53" i="6"/>
  <c r="ABA52" i="6"/>
  <c r="ABA51" i="6"/>
  <c r="ABA50" i="6"/>
  <c r="ABA49" i="6"/>
  <c r="ABA48" i="6"/>
  <c r="ABA47" i="6"/>
  <c r="ABA46" i="6"/>
  <c r="ABA45" i="6"/>
  <c r="ABA44" i="6"/>
  <c r="ABA43" i="6"/>
  <c r="ABA42" i="6"/>
  <c r="ABA41" i="6"/>
  <c r="ABA40" i="6"/>
  <c r="ABA39" i="6"/>
  <c r="ABA38" i="6"/>
  <c r="ABA37" i="6"/>
  <c r="ABA36" i="6"/>
  <c r="ABA35" i="6"/>
  <c r="ABA34" i="6"/>
  <c r="ABA29" i="6"/>
  <c r="ABA28" i="6"/>
  <c r="ABA27" i="6"/>
  <c r="ABA26" i="6"/>
  <c r="ABA25" i="6"/>
  <c r="ABA24" i="6"/>
  <c r="ABA23" i="6"/>
  <c r="ABA22" i="6"/>
  <c r="ABA21" i="6"/>
  <c r="ABA20" i="6"/>
  <c r="ABA19" i="6"/>
  <c r="ABA18" i="6"/>
  <c r="ABA17" i="6"/>
  <c r="ABA16" i="6"/>
  <c r="ABA15" i="6"/>
  <c r="ABA14" i="6"/>
  <c r="ABA13" i="6"/>
  <c r="ABA12" i="6"/>
  <c r="ABA11" i="6"/>
  <c r="ABA10" i="6"/>
  <c r="D1031" i="24" l="1"/>
  <c r="AO12" i="21" s="1"/>
  <c r="ABQ7" i="6"/>
  <c r="CA5" i="26"/>
  <c r="AO23" i="21" s="1"/>
  <c r="ABJ53" i="6"/>
  <c r="ABJ52" i="6"/>
  <c r="ABJ51" i="6"/>
  <c r="ABJ50" i="6"/>
  <c r="ABJ49" i="6"/>
  <c r="ABJ48" i="6"/>
  <c r="ABJ47" i="6"/>
  <c r="ABJ46" i="6"/>
  <c r="ABJ45" i="6"/>
  <c r="ABJ44" i="6"/>
  <c r="ABJ43" i="6"/>
  <c r="ABJ42" i="6"/>
  <c r="ABJ41" i="6"/>
  <c r="ABJ40" i="6"/>
  <c r="ABJ39" i="6"/>
  <c r="ABJ38" i="6"/>
  <c r="ABJ37" i="6"/>
  <c r="ABJ36" i="6"/>
  <c r="ABJ35" i="6"/>
  <c r="ABJ34" i="6"/>
  <c r="ABJ29" i="6"/>
  <c r="ABJ28" i="6"/>
  <c r="ABJ27" i="6"/>
  <c r="ABJ26" i="6"/>
  <c r="ABJ25" i="6"/>
  <c r="ABJ24" i="6"/>
  <c r="ABJ23" i="6"/>
  <c r="ABJ22" i="6"/>
  <c r="ABJ21" i="6"/>
  <c r="ABJ20" i="6"/>
  <c r="ABJ19" i="6"/>
  <c r="ABJ18" i="6"/>
  <c r="ABJ17" i="6"/>
  <c r="ABJ16" i="6"/>
  <c r="ABJ15" i="6"/>
  <c r="ABJ14" i="6"/>
  <c r="ABJ13" i="6"/>
  <c r="ABJ12" i="6"/>
  <c r="ABJ11" i="6"/>
  <c r="ABJ10" i="6"/>
  <c r="AAG53" i="6"/>
  <c r="AAG52" i="6"/>
  <c r="AAG51" i="6"/>
  <c r="AAG50" i="6"/>
  <c r="AAG49" i="6"/>
  <c r="AAG48" i="6"/>
  <c r="AAG47" i="6"/>
  <c r="AAG46" i="6"/>
  <c r="AAG45" i="6"/>
  <c r="AAG44" i="6"/>
  <c r="AAG43" i="6"/>
  <c r="AAG42" i="6"/>
  <c r="AAG41" i="6"/>
  <c r="AAG40" i="6"/>
  <c r="AAG39" i="6"/>
  <c r="AAG38" i="6"/>
  <c r="AAG37" i="6"/>
  <c r="AAG36" i="6"/>
  <c r="AAG35" i="6"/>
  <c r="AAG34" i="6"/>
  <c r="AAG29" i="6"/>
  <c r="AAG28" i="6"/>
  <c r="AAG27" i="6"/>
  <c r="AAG26" i="6"/>
  <c r="AAG25" i="6"/>
  <c r="AAG24" i="6"/>
  <c r="AAG23" i="6"/>
  <c r="AAG22" i="6"/>
  <c r="AAG21" i="6"/>
  <c r="AAG20" i="6"/>
  <c r="AAG19" i="6"/>
  <c r="AAG18" i="6"/>
  <c r="AAG17" i="6"/>
  <c r="AAG16" i="6"/>
  <c r="AAG15" i="6"/>
  <c r="AAG14" i="6"/>
  <c r="AAG13" i="6"/>
  <c r="AAG12" i="6"/>
  <c r="AAG11" i="6"/>
  <c r="AAG10" i="6"/>
  <c r="ZD53" i="6"/>
  <c r="ZD52" i="6"/>
  <c r="ZD51" i="6"/>
  <c r="ZD50" i="6"/>
  <c r="ZD49" i="6"/>
  <c r="ZD48" i="6"/>
  <c r="ZD47" i="6"/>
  <c r="ZD46" i="6"/>
  <c r="ZD45" i="6"/>
  <c r="ZD44" i="6"/>
  <c r="ZD43" i="6"/>
  <c r="ZD42" i="6"/>
  <c r="ZD41" i="6"/>
  <c r="ZD40" i="6"/>
  <c r="ZD39" i="6"/>
  <c r="ZD38" i="6"/>
  <c r="ZD37" i="6"/>
  <c r="ZD36" i="6"/>
  <c r="ZD35" i="6"/>
  <c r="ZD34" i="6"/>
  <c r="ZD29" i="6"/>
  <c r="ZD28" i="6"/>
  <c r="ZD27" i="6"/>
  <c r="ZD26" i="6"/>
  <c r="ZD25" i="6"/>
  <c r="ZD24" i="6"/>
  <c r="ZD23" i="6"/>
  <c r="ZD22" i="6"/>
  <c r="ZD21" i="6"/>
  <c r="ZD20" i="6"/>
  <c r="ZD19" i="6"/>
  <c r="ZD18" i="6"/>
  <c r="ZD17" i="6"/>
  <c r="ZD16" i="6"/>
  <c r="ZD15" i="6"/>
  <c r="ZD14" i="6"/>
  <c r="ZD13" i="6"/>
  <c r="ZD12" i="6"/>
  <c r="ZD11" i="6"/>
  <c r="ZD10" i="6"/>
  <c r="YA53" i="6"/>
  <c r="YA52" i="6"/>
  <c r="YA51" i="6"/>
  <c r="YA50" i="6"/>
  <c r="YA49" i="6"/>
  <c r="YA48" i="6"/>
  <c r="YA47" i="6"/>
  <c r="YA46" i="6"/>
  <c r="YA45" i="6"/>
  <c r="YA44" i="6"/>
  <c r="YA43" i="6"/>
  <c r="YA42" i="6"/>
  <c r="YA41" i="6"/>
  <c r="YA40" i="6"/>
  <c r="YA39" i="6"/>
  <c r="YA38" i="6"/>
  <c r="YA37" i="6"/>
  <c r="YA36" i="6"/>
  <c r="YA35" i="6"/>
  <c r="YA34" i="6"/>
  <c r="YA29" i="6"/>
  <c r="YA28" i="6"/>
  <c r="YA27" i="6"/>
  <c r="YA26" i="6"/>
  <c r="YA25" i="6"/>
  <c r="YA24" i="6"/>
  <c r="YA23" i="6"/>
  <c r="YA22" i="6"/>
  <c r="YA21" i="6"/>
  <c r="YA20" i="6"/>
  <c r="YA19" i="6"/>
  <c r="YA18" i="6"/>
  <c r="YA17" i="6"/>
  <c r="YA16" i="6"/>
  <c r="YA15" i="6"/>
  <c r="YA14" i="6"/>
  <c r="YA13" i="6"/>
  <c r="YA12" i="6"/>
  <c r="YA11" i="6"/>
  <c r="YA10" i="6"/>
  <c r="WX53" i="6"/>
  <c r="WX52" i="6"/>
  <c r="WX51" i="6"/>
  <c r="WX50" i="6"/>
  <c r="WX49" i="6"/>
  <c r="WX48" i="6"/>
  <c r="WX47" i="6"/>
  <c r="WX46" i="6"/>
  <c r="WX45" i="6"/>
  <c r="WX44" i="6"/>
  <c r="WX43" i="6"/>
  <c r="WX42" i="6"/>
  <c r="WX41" i="6"/>
  <c r="WX40" i="6"/>
  <c r="WX39" i="6"/>
  <c r="WX38" i="6"/>
  <c r="WX37" i="6"/>
  <c r="WX36" i="6"/>
  <c r="WX35" i="6"/>
  <c r="WX34" i="6"/>
  <c r="WX29" i="6"/>
  <c r="WX28" i="6"/>
  <c r="WX27" i="6"/>
  <c r="WX26" i="6"/>
  <c r="WX25" i="6"/>
  <c r="WX24" i="6"/>
  <c r="WX23" i="6"/>
  <c r="WX22" i="6"/>
  <c r="WX21" i="6"/>
  <c r="WX20" i="6"/>
  <c r="WX19" i="6"/>
  <c r="WX18" i="6"/>
  <c r="WX17" i="6"/>
  <c r="WX16" i="6"/>
  <c r="WX15" i="6"/>
  <c r="WX14" i="6"/>
  <c r="WX13" i="6"/>
  <c r="WX12" i="6"/>
  <c r="WX11" i="6"/>
  <c r="WX10" i="6"/>
  <c r="WX9" i="6" l="1"/>
  <c r="WX33" i="6"/>
  <c r="YA9" i="6"/>
  <c r="YA33" i="6"/>
  <c r="ZD9" i="6"/>
  <c r="ZD33" i="6"/>
  <c r="AAG9" i="6"/>
  <c r="AAG33" i="6"/>
  <c r="ABJ33" i="6"/>
  <c r="ABJ9" i="6"/>
  <c r="WX7" i="6" l="1"/>
  <c r="ABJ7" i="6"/>
  <c r="ZD7" i="6"/>
  <c r="AAG7" i="6"/>
  <c r="YA7" i="6"/>
  <c r="D985" i="24"/>
  <c r="D974" i="24"/>
  <c r="D963" i="24"/>
  <c r="D952" i="24"/>
  <c r="D986" i="24" l="1"/>
  <c r="AN12" i="21" s="1"/>
  <c r="BY31" i="26" l="1"/>
  <c r="BY7" i="26"/>
  <c r="BY5" i="26" l="1"/>
  <c r="AN23" i="21" s="1"/>
  <c r="AAJ53" i="6"/>
  <c r="AAN53" i="6" s="1"/>
  <c r="AAJ52" i="6"/>
  <c r="AAN52" i="6" s="1"/>
  <c r="AAN51" i="6"/>
  <c r="AAJ50" i="6"/>
  <c r="AAJ49" i="6"/>
  <c r="AAN49" i="6" s="1"/>
  <c r="AAJ48" i="6"/>
  <c r="AAN48" i="6" s="1"/>
  <c r="AAJ47" i="6"/>
  <c r="AAJ46" i="6"/>
  <c r="AAN46" i="6" s="1"/>
  <c r="AAJ45" i="6"/>
  <c r="AAN45" i="6" s="1"/>
  <c r="AAJ44" i="6"/>
  <c r="AAN44" i="6" s="1"/>
  <c r="AAJ43" i="6"/>
  <c r="AAN43" i="6" s="1"/>
  <c r="AAJ42" i="6"/>
  <c r="AAJ41" i="6"/>
  <c r="AAN41" i="6" s="1"/>
  <c r="AAJ40" i="6"/>
  <c r="AAJ39" i="6"/>
  <c r="AAJ38" i="6"/>
  <c r="AAJ37" i="6"/>
  <c r="AAJ36" i="6"/>
  <c r="AAN36" i="6" s="1"/>
  <c r="AAJ35" i="6"/>
  <c r="AAJ34" i="6"/>
  <c r="AAN34" i="6" s="1"/>
  <c r="ABI33" i="6"/>
  <c r="ABH33" i="6"/>
  <c r="ABE33" i="6"/>
  <c r="ABD33" i="6"/>
  <c r="ABC33" i="6"/>
  <c r="ABB33" i="6"/>
  <c r="ABA33" i="6"/>
  <c r="AAZ33" i="6"/>
  <c r="AAY33" i="6"/>
  <c r="AAX33" i="6"/>
  <c r="AAW33" i="6"/>
  <c r="AAV33" i="6"/>
  <c r="AAU33" i="6"/>
  <c r="AAT33" i="6"/>
  <c r="AAS33" i="6"/>
  <c r="AAR33" i="6"/>
  <c r="AAM33" i="6"/>
  <c r="AAM7" i="6" s="1"/>
  <c r="AAK33" i="6"/>
  <c r="AAI33" i="6"/>
  <c r="AAJ29" i="6"/>
  <c r="AAN29" i="6" s="1"/>
  <c r="AAJ28" i="6"/>
  <c r="AAN28" i="6" s="1"/>
  <c r="AAJ27" i="6"/>
  <c r="AAN27" i="6" s="1"/>
  <c r="AAJ26" i="6"/>
  <c r="AAN26" i="6" s="1"/>
  <c r="AAJ25" i="6"/>
  <c r="AAJ24" i="6"/>
  <c r="AAJ23" i="6"/>
  <c r="AAN23" i="6" s="1"/>
  <c r="AAJ22" i="6"/>
  <c r="AAJ21" i="6"/>
  <c r="AAJ20" i="6"/>
  <c r="AAN20" i="6" s="1"/>
  <c r="AAJ19" i="6"/>
  <c r="AAN19" i="6" s="1"/>
  <c r="AAJ18" i="6"/>
  <c r="AAJ17" i="6"/>
  <c r="AAJ16" i="6"/>
  <c r="AAJ15" i="6"/>
  <c r="AAN15" i="6" s="1"/>
  <c r="AAJ14" i="6"/>
  <c r="AAN14" i="6" s="1"/>
  <c r="AAJ13" i="6"/>
  <c r="AAN13" i="6" s="1"/>
  <c r="AAJ12" i="6"/>
  <c r="AAJ11" i="6"/>
  <c r="AAJ10" i="6"/>
  <c r="ABI9" i="6"/>
  <c r="ABH9" i="6"/>
  <c r="ABE9" i="6"/>
  <c r="ABD9" i="6"/>
  <c r="ABC9" i="6"/>
  <c r="ABB9" i="6"/>
  <c r="ABA9" i="6"/>
  <c r="AAZ9" i="6"/>
  <c r="AAY9" i="6"/>
  <c r="AAX9" i="6"/>
  <c r="AAW9" i="6"/>
  <c r="AAV9" i="6"/>
  <c r="AAU9" i="6"/>
  <c r="AAT9" i="6"/>
  <c r="AAS9" i="6"/>
  <c r="AAR9" i="6"/>
  <c r="AAM9" i="6"/>
  <c r="AAL9" i="6"/>
  <c r="AAK9" i="6"/>
  <c r="AAI9" i="6"/>
  <c r="IT30" i="15"/>
  <c r="IS30" i="15"/>
  <c r="IR30" i="15"/>
  <c r="IQ30" i="15"/>
  <c r="IP30" i="15"/>
  <c r="IO30" i="15"/>
  <c r="IS29" i="15"/>
  <c r="IO29" i="15"/>
  <c r="IT7" i="15"/>
  <c r="IT4" i="15" s="1"/>
  <c r="AN21" i="21" s="1"/>
  <c r="IS7" i="15"/>
  <c r="IS4" i="15" s="1"/>
  <c r="AN19" i="21" s="1"/>
  <c r="IR7" i="15"/>
  <c r="IR4" i="15" s="1"/>
  <c r="IQ7" i="15"/>
  <c r="IQ4" i="15" s="1"/>
  <c r="IP7" i="15"/>
  <c r="IO7" i="15"/>
  <c r="IO4" i="15" s="1"/>
  <c r="AN16" i="21" s="1"/>
  <c r="IS6" i="15"/>
  <c r="IO6" i="15"/>
  <c r="AAR7" i="6" l="1"/>
  <c r="AAI7" i="6"/>
  <c r="AN3" i="21" s="1"/>
  <c r="AAT7" i="6"/>
  <c r="AN18" i="21"/>
  <c r="ABC7" i="6"/>
  <c r="ABB7" i="6"/>
  <c r="ABH7" i="6"/>
  <c r="ABI7" i="6"/>
  <c r="AAY7" i="6"/>
  <c r="AAX7" i="6"/>
  <c r="AAU7" i="6"/>
  <c r="AN17" i="21" s="1"/>
  <c r="IP4" i="15"/>
  <c r="AAS7" i="6"/>
  <c r="AN9" i="21" s="1"/>
  <c r="AAW7" i="6"/>
  <c r="ABA7" i="6"/>
  <c r="AN20" i="21" s="1"/>
  <c r="ABE7" i="6"/>
  <c r="AAV7" i="6"/>
  <c r="AN10" i="21" s="1"/>
  <c r="AAZ7" i="6"/>
  <c r="ABD7" i="6"/>
  <c r="AAK7" i="6"/>
  <c r="AAN35" i="6"/>
  <c r="AAJ33" i="6"/>
  <c r="AAN24" i="6"/>
  <c r="AAN16" i="6"/>
  <c r="AAN37" i="6"/>
  <c r="AAN50" i="6"/>
  <c r="AAN11" i="6"/>
  <c r="AAN18" i="6"/>
  <c r="AAN21" i="6"/>
  <c r="AAN39" i="6"/>
  <c r="AAN42" i="6"/>
  <c r="AAN12" i="6"/>
  <c r="AAN17" i="6"/>
  <c r="AAN40" i="6"/>
  <c r="AAN47" i="6"/>
  <c r="AAN10" i="6"/>
  <c r="AAN22" i="6"/>
  <c r="AAN25" i="6"/>
  <c r="AAL33" i="6"/>
  <c r="AAL7" i="6" s="1"/>
  <c r="AAN38" i="6"/>
  <c r="AAJ9" i="6"/>
  <c r="VP9" i="6"/>
  <c r="VP33" i="6"/>
  <c r="UT53" i="6"/>
  <c r="UT52" i="6"/>
  <c r="UT51" i="6"/>
  <c r="UT50" i="6"/>
  <c r="UT49" i="6"/>
  <c r="UT48" i="6"/>
  <c r="UT47" i="6"/>
  <c r="UT46" i="6"/>
  <c r="UT45" i="6"/>
  <c r="UT44" i="6"/>
  <c r="UT43" i="6"/>
  <c r="UT42" i="6"/>
  <c r="UT41" i="6"/>
  <c r="UT40" i="6"/>
  <c r="UT39" i="6"/>
  <c r="UT38" i="6"/>
  <c r="UT37" i="6"/>
  <c r="UT36" i="6"/>
  <c r="UT35" i="6"/>
  <c r="UT34" i="6"/>
  <c r="UT29" i="6"/>
  <c r="UT28" i="6"/>
  <c r="UT27" i="6"/>
  <c r="UT26" i="6"/>
  <c r="UT25" i="6"/>
  <c r="UT24" i="6"/>
  <c r="UT23" i="6"/>
  <c r="UT22" i="6"/>
  <c r="UT21" i="6"/>
  <c r="UT20" i="6"/>
  <c r="UT19" i="6"/>
  <c r="UT18" i="6"/>
  <c r="UT17" i="6"/>
  <c r="UT16" i="6"/>
  <c r="UT15" i="6"/>
  <c r="UT14" i="6"/>
  <c r="UT13" i="6"/>
  <c r="UT12" i="6"/>
  <c r="UT11" i="6"/>
  <c r="UT10" i="6"/>
  <c r="UB53" i="6"/>
  <c r="UB52" i="6"/>
  <c r="UB51" i="6"/>
  <c r="UB50" i="6"/>
  <c r="UB49" i="6"/>
  <c r="UB48" i="6"/>
  <c r="UB47" i="6"/>
  <c r="UB46" i="6"/>
  <c r="UB45" i="6"/>
  <c r="UB44" i="6"/>
  <c r="UB43" i="6"/>
  <c r="UB42" i="6"/>
  <c r="UB41" i="6"/>
  <c r="UB40" i="6"/>
  <c r="UB39" i="6"/>
  <c r="UB38" i="6"/>
  <c r="UB37" i="6"/>
  <c r="UB36" i="6"/>
  <c r="UB35" i="6"/>
  <c r="UB34" i="6"/>
  <c r="UB29" i="6"/>
  <c r="UB28" i="6"/>
  <c r="UB27" i="6"/>
  <c r="UB26" i="6"/>
  <c r="UB25" i="6"/>
  <c r="UB24" i="6"/>
  <c r="UB23" i="6"/>
  <c r="UB22" i="6"/>
  <c r="UB21" i="6"/>
  <c r="UB20" i="6"/>
  <c r="UB19" i="6"/>
  <c r="UB18" i="6"/>
  <c r="UB17" i="6"/>
  <c r="UB16" i="6"/>
  <c r="UB15" i="6"/>
  <c r="UB14" i="6"/>
  <c r="UB13" i="6"/>
  <c r="UB12" i="6"/>
  <c r="UB11" i="6"/>
  <c r="UB10" i="6"/>
  <c r="TJ53" i="6"/>
  <c r="TJ52" i="6"/>
  <c r="TJ51" i="6"/>
  <c r="TJ50" i="6"/>
  <c r="TJ49" i="6"/>
  <c r="TJ48" i="6"/>
  <c r="TJ47" i="6"/>
  <c r="TJ46" i="6"/>
  <c r="TJ45" i="6"/>
  <c r="TJ44" i="6"/>
  <c r="TJ43" i="6"/>
  <c r="TJ42" i="6"/>
  <c r="TJ41" i="6"/>
  <c r="TJ40" i="6"/>
  <c r="TJ39" i="6"/>
  <c r="TJ38" i="6"/>
  <c r="TJ37" i="6"/>
  <c r="TJ36" i="6"/>
  <c r="TJ35" i="6"/>
  <c r="TJ34" i="6"/>
  <c r="TJ29" i="6"/>
  <c r="TJ28" i="6"/>
  <c r="TJ27" i="6"/>
  <c r="TJ26" i="6"/>
  <c r="TJ25" i="6"/>
  <c r="TJ24" i="6"/>
  <c r="TJ23" i="6"/>
  <c r="TJ22" i="6"/>
  <c r="TJ21" i="6"/>
  <c r="TJ20" i="6"/>
  <c r="TJ19" i="6"/>
  <c r="TJ18" i="6"/>
  <c r="TJ17" i="6"/>
  <c r="TJ16" i="6"/>
  <c r="TJ15" i="6"/>
  <c r="TJ14" i="6"/>
  <c r="TJ13" i="6"/>
  <c r="TJ12" i="6"/>
  <c r="TJ11" i="6"/>
  <c r="TJ10" i="6"/>
  <c r="SR53" i="6"/>
  <c r="SR52" i="6"/>
  <c r="SR51" i="6"/>
  <c r="SR50" i="6"/>
  <c r="SR49" i="6"/>
  <c r="SR48" i="6"/>
  <c r="SR47" i="6"/>
  <c r="SR46" i="6"/>
  <c r="SR45" i="6"/>
  <c r="SR44" i="6"/>
  <c r="SR43" i="6"/>
  <c r="SR42" i="6"/>
  <c r="SR41" i="6"/>
  <c r="SR40" i="6"/>
  <c r="SR39" i="6"/>
  <c r="SR38" i="6"/>
  <c r="SR37" i="6"/>
  <c r="SR36" i="6"/>
  <c r="SR35" i="6"/>
  <c r="SR34" i="6"/>
  <c r="SR29" i="6"/>
  <c r="SR28" i="6"/>
  <c r="SR27" i="6"/>
  <c r="SR26" i="6"/>
  <c r="SR25" i="6"/>
  <c r="SR24" i="6"/>
  <c r="SR23" i="6"/>
  <c r="SR22" i="6"/>
  <c r="SR21" i="6"/>
  <c r="SR20" i="6"/>
  <c r="SR19" i="6"/>
  <c r="SR18" i="6"/>
  <c r="SR17" i="6"/>
  <c r="SR16" i="6"/>
  <c r="SR15" i="6"/>
  <c r="SR14" i="6"/>
  <c r="SR13" i="6"/>
  <c r="SR12" i="6"/>
  <c r="SR11" i="6"/>
  <c r="SR10" i="6"/>
  <c r="RZ53" i="6"/>
  <c r="RZ52" i="6"/>
  <c r="RZ51" i="6"/>
  <c r="RZ50" i="6"/>
  <c r="RZ49" i="6"/>
  <c r="RZ48" i="6"/>
  <c r="RZ47" i="6"/>
  <c r="RZ46" i="6"/>
  <c r="RZ45" i="6"/>
  <c r="RZ44" i="6"/>
  <c r="RZ43" i="6"/>
  <c r="RZ42" i="6"/>
  <c r="RZ41" i="6"/>
  <c r="RZ40" i="6"/>
  <c r="RZ39" i="6"/>
  <c r="RZ38" i="6"/>
  <c r="RZ37" i="6"/>
  <c r="RZ36" i="6"/>
  <c r="RZ35" i="6"/>
  <c r="RZ34" i="6"/>
  <c r="RZ29" i="6"/>
  <c r="RZ28" i="6"/>
  <c r="RZ27" i="6"/>
  <c r="RZ26" i="6"/>
  <c r="RZ25" i="6"/>
  <c r="RZ24" i="6"/>
  <c r="RZ23" i="6"/>
  <c r="RZ22" i="6"/>
  <c r="RZ21" i="6"/>
  <c r="RZ20" i="6"/>
  <c r="RZ19" i="6"/>
  <c r="RZ18" i="6"/>
  <c r="RZ17" i="6"/>
  <c r="RZ16" i="6"/>
  <c r="RZ15" i="6"/>
  <c r="RZ14" i="6"/>
  <c r="RZ13" i="6"/>
  <c r="RZ12" i="6"/>
  <c r="RZ11" i="6"/>
  <c r="RZ10" i="6"/>
  <c r="RH53" i="6"/>
  <c r="RH52" i="6"/>
  <c r="RH51" i="6"/>
  <c r="RH50" i="6"/>
  <c r="RH49" i="6"/>
  <c r="RH48" i="6"/>
  <c r="RH47" i="6"/>
  <c r="RH46" i="6"/>
  <c r="RH45" i="6"/>
  <c r="RH44" i="6"/>
  <c r="RH43" i="6"/>
  <c r="RH42" i="6"/>
  <c r="RH41" i="6"/>
  <c r="RH40" i="6"/>
  <c r="RH39" i="6"/>
  <c r="RH38" i="6"/>
  <c r="RH37" i="6"/>
  <c r="RH36" i="6"/>
  <c r="RH35" i="6"/>
  <c r="RH34" i="6"/>
  <c r="RH29" i="6"/>
  <c r="RH28" i="6"/>
  <c r="RH27" i="6"/>
  <c r="RH26" i="6"/>
  <c r="RH25" i="6"/>
  <c r="RH24" i="6"/>
  <c r="RH23" i="6"/>
  <c r="RH22" i="6"/>
  <c r="RH21" i="6"/>
  <c r="RH20" i="6"/>
  <c r="RH19" i="6"/>
  <c r="RH18" i="6"/>
  <c r="RH17" i="6"/>
  <c r="RH16" i="6"/>
  <c r="RH15" i="6"/>
  <c r="RH14" i="6"/>
  <c r="RH13" i="6"/>
  <c r="RH12" i="6"/>
  <c r="RH11" i="6"/>
  <c r="RH10" i="6"/>
  <c r="QP53" i="6"/>
  <c r="QP52" i="6"/>
  <c r="QP51" i="6"/>
  <c r="QP50" i="6"/>
  <c r="QP49" i="6"/>
  <c r="QP48" i="6"/>
  <c r="QP47" i="6"/>
  <c r="QP46" i="6"/>
  <c r="QP45" i="6"/>
  <c r="QP44" i="6"/>
  <c r="QP43" i="6"/>
  <c r="QP42" i="6"/>
  <c r="QP41" i="6"/>
  <c r="QP40" i="6"/>
  <c r="QP39" i="6"/>
  <c r="QP38" i="6"/>
  <c r="QP37" i="6"/>
  <c r="QP36" i="6"/>
  <c r="QP35" i="6"/>
  <c r="QP34" i="6"/>
  <c r="QP29" i="6"/>
  <c r="QP28" i="6"/>
  <c r="QP27" i="6"/>
  <c r="QP26" i="6"/>
  <c r="QP25" i="6"/>
  <c r="QP24" i="6"/>
  <c r="QP23" i="6"/>
  <c r="QP22" i="6"/>
  <c r="QP21" i="6"/>
  <c r="QP20" i="6"/>
  <c r="QP19" i="6"/>
  <c r="QP18" i="6"/>
  <c r="QP17" i="6"/>
  <c r="QP16" i="6"/>
  <c r="QP15" i="6"/>
  <c r="QP14" i="6"/>
  <c r="QP13" i="6"/>
  <c r="QP12" i="6"/>
  <c r="QP11" i="6"/>
  <c r="QP10" i="6"/>
  <c r="PX53" i="6"/>
  <c r="PX52" i="6"/>
  <c r="PX51" i="6"/>
  <c r="PX50" i="6"/>
  <c r="PX49" i="6"/>
  <c r="PX48" i="6"/>
  <c r="PX47" i="6"/>
  <c r="PX46" i="6"/>
  <c r="PX45" i="6"/>
  <c r="PX44" i="6"/>
  <c r="PX43" i="6"/>
  <c r="PX42" i="6"/>
  <c r="PX41" i="6"/>
  <c r="PX40" i="6"/>
  <c r="PX39" i="6"/>
  <c r="PX38" i="6"/>
  <c r="PX37" i="6"/>
  <c r="PX36" i="6"/>
  <c r="PX35" i="6"/>
  <c r="PX34" i="6"/>
  <c r="PX29" i="6"/>
  <c r="PX28" i="6"/>
  <c r="PX27" i="6"/>
  <c r="PX26" i="6"/>
  <c r="PX25" i="6"/>
  <c r="PX24" i="6"/>
  <c r="PX23" i="6"/>
  <c r="PX22" i="6"/>
  <c r="PX21" i="6"/>
  <c r="PX20" i="6"/>
  <c r="PX19" i="6"/>
  <c r="PX18" i="6"/>
  <c r="PX17" i="6"/>
  <c r="PX16" i="6"/>
  <c r="PX15" i="6"/>
  <c r="PX14" i="6"/>
  <c r="PX13" i="6"/>
  <c r="PX12" i="6"/>
  <c r="PX11" i="6"/>
  <c r="PX10" i="6"/>
  <c r="PF53" i="6"/>
  <c r="PF52" i="6"/>
  <c r="PF51" i="6"/>
  <c r="PF50" i="6"/>
  <c r="PF49" i="6"/>
  <c r="PF48" i="6"/>
  <c r="PF47" i="6"/>
  <c r="PF46" i="6"/>
  <c r="PF45" i="6"/>
  <c r="PF44" i="6"/>
  <c r="PF43" i="6"/>
  <c r="PF42" i="6"/>
  <c r="PF41" i="6"/>
  <c r="PF40" i="6"/>
  <c r="PF39" i="6"/>
  <c r="PF38" i="6"/>
  <c r="PF37" i="6"/>
  <c r="PF36" i="6"/>
  <c r="PF35" i="6"/>
  <c r="PF34" i="6"/>
  <c r="PF29" i="6"/>
  <c r="PF28" i="6"/>
  <c r="PF27" i="6"/>
  <c r="PF26" i="6"/>
  <c r="PF25" i="6"/>
  <c r="PF24" i="6"/>
  <c r="PF23" i="6"/>
  <c r="PF22" i="6"/>
  <c r="PF21" i="6"/>
  <c r="PF20" i="6"/>
  <c r="PF19" i="6"/>
  <c r="PF18" i="6"/>
  <c r="PF17" i="6"/>
  <c r="PF16" i="6"/>
  <c r="PF15" i="6"/>
  <c r="PF14" i="6"/>
  <c r="PF13" i="6"/>
  <c r="PF12" i="6"/>
  <c r="PF11" i="6"/>
  <c r="PF10" i="6"/>
  <c r="ON53" i="6"/>
  <c r="ON52" i="6"/>
  <c r="ON51" i="6"/>
  <c r="ON50" i="6"/>
  <c r="ON49" i="6"/>
  <c r="ON48" i="6"/>
  <c r="ON47" i="6"/>
  <c r="ON46" i="6"/>
  <c r="ON45" i="6"/>
  <c r="ON44" i="6"/>
  <c r="ON43" i="6"/>
  <c r="ON42" i="6"/>
  <c r="ON41" i="6"/>
  <c r="ON40" i="6"/>
  <c r="ON39" i="6"/>
  <c r="ON38" i="6"/>
  <c r="ON37" i="6"/>
  <c r="ON36" i="6"/>
  <c r="ON35" i="6"/>
  <c r="ON34" i="6"/>
  <c r="ON29" i="6"/>
  <c r="ON28" i="6"/>
  <c r="ON27" i="6"/>
  <c r="ON26" i="6"/>
  <c r="ON25" i="6"/>
  <c r="ON24" i="6"/>
  <c r="ON23" i="6"/>
  <c r="ON22" i="6"/>
  <c r="ON21" i="6"/>
  <c r="ON20" i="6"/>
  <c r="ON19" i="6"/>
  <c r="ON18" i="6"/>
  <c r="ON17" i="6"/>
  <c r="ON16" i="6"/>
  <c r="ON15" i="6"/>
  <c r="ON14" i="6"/>
  <c r="ON13" i="6"/>
  <c r="ON12" i="6"/>
  <c r="ON11" i="6"/>
  <c r="ON10" i="6"/>
  <c r="NV53" i="6"/>
  <c r="NV52" i="6"/>
  <c r="NV51" i="6"/>
  <c r="NV50" i="6"/>
  <c r="NV49" i="6"/>
  <c r="NV48" i="6"/>
  <c r="NV47" i="6"/>
  <c r="NV46" i="6"/>
  <c r="NV45" i="6"/>
  <c r="NV44" i="6"/>
  <c r="NV43" i="6"/>
  <c r="NV42" i="6"/>
  <c r="NV41" i="6"/>
  <c r="NV40" i="6"/>
  <c r="NV39" i="6"/>
  <c r="NV38" i="6"/>
  <c r="NV37" i="6"/>
  <c r="NV36" i="6"/>
  <c r="NV35" i="6"/>
  <c r="NV34" i="6"/>
  <c r="NV29" i="6"/>
  <c r="NV28" i="6"/>
  <c r="NV27" i="6"/>
  <c r="NV26" i="6"/>
  <c r="NV25" i="6"/>
  <c r="NV24" i="6"/>
  <c r="NV23" i="6"/>
  <c r="NV22" i="6"/>
  <c r="NV21" i="6"/>
  <c r="NV20" i="6"/>
  <c r="NV19" i="6"/>
  <c r="NV18" i="6"/>
  <c r="NV17" i="6"/>
  <c r="NV16" i="6"/>
  <c r="NV15" i="6"/>
  <c r="NV14" i="6"/>
  <c r="NV13" i="6"/>
  <c r="NV12" i="6"/>
  <c r="NV11" i="6"/>
  <c r="NV10" i="6"/>
  <c r="ND53" i="6"/>
  <c r="ND52" i="6"/>
  <c r="ND51" i="6"/>
  <c r="ND50" i="6"/>
  <c r="ND49" i="6"/>
  <c r="ND48" i="6"/>
  <c r="ND47" i="6"/>
  <c r="ND46" i="6"/>
  <c r="ND45" i="6"/>
  <c r="ND44" i="6"/>
  <c r="ND43" i="6"/>
  <c r="ND42" i="6"/>
  <c r="ND41" i="6"/>
  <c r="ND40" i="6"/>
  <c r="ND39" i="6"/>
  <c r="ND38" i="6"/>
  <c r="ND37" i="6"/>
  <c r="ND36" i="6"/>
  <c r="ND35" i="6"/>
  <c r="ND34" i="6"/>
  <c r="ND29" i="6"/>
  <c r="ND28" i="6"/>
  <c r="ND27" i="6"/>
  <c r="ND26" i="6"/>
  <c r="ND25" i="6"/>
  <c r="ND24" i="6"/>
  <c r="ND23" i="6"/>
  <c r="ND22" i="6"/>
  <c r="ND21" i="6"/>
  <c r="ND20" i="6"/>
  <c r="ND19" i="6"/>
  <c r="ND18" i="6"/>
  <c r="ND17" i="6"/>
  <c r="ND16" i="6"/>
  <c r="ND15" i="6"/>
  <c r="ND14" i="6"/>
  <c r="ND13" i="6"/>
  <c r="ND12" i="6"/>
  <c r="ND11" i="6"/>
  <c r="ND10" i="6"/>
  <c r="ML53" i="6"/>
  <c r="ML52" i="6"/>
  <c r="ML51" i="6"/>
  <c r="ML50" i="6"/>
  <c r="ML49" i="6"/>
  <c r="ML48" i="6"/>
  <c r="ML47" i="6"/>
  <c r="ML46" i="6"/>
  <c r="ML45" i="6"/>
  <c r="ML44" i="6"/>
  <c r="ML43" i="6"/>
  <c r="ML42" i="6"/>
  <c r="ML41" i="6"/>
  <c r="ML40" i="6"/>
  <c r="ML39" i="6"/>
  <c r="ML38" i="6"/>
  <c r="ML37" i="6"/>
  <c r="ML36" i="6"/>
  <c r="ML35" i="6"/>
  <c r="ML34" i="6"/>
  <c r="ML29" i="6"/>
  <c r="ML28" i="6"/>
  <c r="ML27" i="6"/>
  <c r="ML26" i="6"/>
  <c r="ML25" i="6"/>
  <c r="ML24" i="6"/>
  <c r="ML23" i="6"/>
  <c r="ML22" i="6"/>
  <c r="ML21" i="6"/>
  <c r="ML20" i="6"/>
  <c r="ML19" i="6"/>
  <c r="ML18" i="6"/>
  <c r="ML17" i="6"/>
  <c r="ML16" i="6"/>
  <c r="ML15" i="6"/>
  <c r="ML14" i="6"/>
  <c r="ML13" i="6"/>
  <c r="ML12" i="6"/>
  <c r="ML11" i="6"/>
  <c r="ML10" i="6"/>
  <c r="LT53" i="6"/>
  <c r="LT52" i="6"/>
  <c r="LT51" i="6"/>
  <c r="LT50" i="6"/>
  <c r="LT49" i="6"/>
  <c r="LT48" i="6"/>
  <c r="LT47" i="6"/>
  <c r="LT46" i="6"/>
  <c r="LT45" i="6"/>
  <c r="LT44" i="6"/>
  <c r="LT43" i="6"/>
  <c r="LT42" i="6"/>
  <c r="LT41" i="6"/>
  <c r="LT40" i="6"/>
  <c r="LT39" i="6"/>
  <c r="LT38" i="6"/>
  <c r="LT37" i="6"/>
  <c r="LT36" i="6"/>
  <c r="LT35" i="6"/>
  <c r="LT34" i="6"/>
  <c r="LT29" i="6"/>
  <c r="LT28" i="6"/>
  <c r="LT27" i="6"/>
  <c r="LT26" i="6"/>
  <c r="LT25" i="6"/>
  <c r="LT24" i="6"/>
  <c r="LT23" i="6"/>
  <c r="LT22" i="6"/>
  <c r="LT21" i="6"/>
  <c r="LT20" i="6"/>
  <c r="LT19" i="6"/>
  <c r="LT18" i="6"/>
  <c r="LT17" i="6"/>
  <c r="LT16" i="6"/>
  <c r="LT15" i="6"/>
  <c r="LT14" i="6"/>
  <c r="LT13" i="6"/>
  <c r="LT12" i="6"/>
  <c r="LT11" i="6"/>
  <c r="LT10" i="6"/>
  <c r="LB53" i="6"/>
  <c r="LB52" i="6"/>
  <c r="LB51" i="6"/>
  <c r="LB50" i="6"/>
  <c r="LB49" i="6"/>
  <c r="LB48" i="6"/>
  <c r="LB47" i="6"/>
  <c r="LB46" i="6"/>
  <c r="LB45" i="6"/>
  <c r="LB44" i="6"/>
  <c r="LB43" i="6"/>
  <c r="LB42" i="6"/>
  <c r="LB41" i="6"/>
  <c r="LB40" i="6"/>
  <c r="LB39" i="6"/>
  <c r="LB38" i="6"/>
  <c r="LB37" i="6"/>
  <c r="LB36" i="6"/>
  <c r="LB35" i="6"/>
  <c r="LB34" i="6"/>
  <c r="LB29" i="6"/>
  <c r="LB28" i="6"/>
  <c r="LB27" i="6"/>
  <c r="LB26" i="6"/>
  <c r="LB25" i="6"/>
  <c r="LB24" i="6"/>
  <c r="LB23" i="6"/>
  <c r="LB22" i="6"/>
  <c r="LB21" i="6"/>
  <c r="LB20" i="6"/>
  <c r="LB19" i="6"/>
  <c r="LB18" i="6"/>
  <c r="LB17" i="6"/>
  <c r="LB16" i="6"/>
  <c r="LB15" i="6"/>
  <c r="LB14" i="6"/>
  <c r="LB13" i="6"/>
  <c r="LB12" i="6"/>
  <c r="LB11" i="6"/>
  <c r="LB10" i="6"/>
  <c r="KJ53" i="6"/>
  <c r="KJ52" i="6"/>
  <c r="KJ51" i="6"/>
  <c r="KJ50" i="6"/>
  <c r="KJ49" i="6"/>
  <c r="KJ48" i="6"/>
  <c r="KJ47" i="6"/>
  <c r="KJ46" i="6"/>
  <c r="KJ45" i="6"/>
  <c r="KJ44" i="6"/>
  <c r="KJ43" i="6"/>
  <c r="KJ42" i="6"/>
  <c r="KJ41" i="6"/>
  <c r="KJ40" i="6"/>
  <c r="KJ39" i="6"/>
  <c r="KJ38" i="6"/>
  <c r="KJ37" i="6"/>
  <c r="KJ36" i="6"/>
  <c r="KJ35" i="6"/>
  <c r="KJ34" i="6"/>
  <c r="KJ29" i="6"/>
  <c r="KJ28" i="6"/>
  <c r="KJ27" i="6"/>
  <c r="KJ26" i="6"/>
  <c r="KJ25" i="6"/>
  <c r="KJ24" i="6"/>
  <c r="KJ23" i="6"/>
  <c r="KJ22" i="6"/>
  <c r="KJ21" i="6"/>
  <c r="KJ20" i="6"/>
  <c r="KJ19" i="6"/>
  <c r="KJ18" i="6"/>
  <c r="KJ17" i="6"/>
  <c r="KJ16" i="6"/>
  <c r="KJ15" i="6"/>
  <c r="KJ14" i="6"/>
  <c r="KJ13" i="6"/>
  <c r="KJ12" i="6"/>
  <c r="KJ11" i="6"/>
  <c r="KJ10" i="6"/>
  <c r="JR53" i="6"/>
  <c r="JR52" i="6"/>
  <c r="JR51" i="6"/>
  <c r="JR50" i="6"/>
  <c r="JR49" i="6"/>
  <c r="JR48" i="6"/>
  <c r="JR47" i="6"/>
  <c r="JR46" i="6"/>
  <c r="JR45" i="6"/>
  <c r="JR44" i="6"/>
  <c r="JR43" i="6"/>
  <c r="JR42" i="6"/>
  <c r="JR41" i="6"/>
  <c r="JR40" i="6"/>
  <c r="JR39" i="6"/>
  <c r="JR38" i="6"/>
  <c r="JR37" i="6"/>
  <c r="JR36" i="6"/>
  <c r="JR35" i="6"/>
  <c r="JR34" i="6"/>
  <c r="JR29" i="6"/>
  <c r="JR28" i="6"/>
  <c r="JR27" i="6"/>
  <c r="JR26" i="6"/>
  <c r="JR25" i="6"/>
  <c r="JR24" i="6"/>
  <c r="JR23" i="6"/>
  <c r="JR22" i="6"/>
  <c r="JR21" i="6"/>
  <c r="JR20" i="6"/>
  <c r="JR19" i="6"/>
  <c r="JR18" i="6"/>
  <c r="JR17" i="6"/>
  <c r="JR16" i="6"/>
  <c r="JR15" i="6"/>
  <c r="JR14" i="6"/>
  <c r="JR13" i="6"/>
  <c r="JR12" i="6"/>
  <c r="JR11" i="6"/>
  <c r="JR10" i="6"/>
  <c r="IY53" i="6"/>
  <c r="IY52" i="6"/>
  <c r="IY51" i="6"/>
  <c r="IY50" i="6"/>
  <c r="IY49" i="6"/>
  <c r="IY48" i="6"/>
  <c r="IY47" i="6"/>
  <c r="IY46" i="6"/>
  <c r="IY45" i="6"/>
  <c r="IY44" i="6"/>
  <c r="IY43" i="6"/>
  <c r="IY42" i="6"/>
  <c r="IY41" i="6"/>
  <c r="IY40" i="6"/>
  <c r="IY39" i="6"/>
  <c r="IY38" i="6"/>
  <c r="IY37" i="6"/>
  <c r="IY36" i="6"/>
  <c r="IY35" i="6"/>
  <c r="IY34" i="6"/>
  <c r="IY29" i="6"/>
  <c r="IY28" i="6"/>
  <c r="IY27" i="6"/>
  <c r="IY26" i="6"/>
  <c r="IY25" i="6"/>
  <c r="IY24" i="6"/>
  <c r="IY23" i="6"/>
  <c r="IY22" i="6"/>
  <c r="IY21" i="6"/>
  <c r="IY20" i="6"/>
  <c r="IY19" i="6"/>
  <c r="IY18" i="6"/>
  <c r="IY17" i="6"/>
  <c r="IY16" i="6"/>
  <c r="IY15" i="6"/>
  <c r="IY14" i="6"/>
  <c r="IY13" i="6"/>
  <c r="IY12" i="6"/>
  <c r="IY11" i="6"/>
  <c r="IY10" i="6"/>
  <c r="IG53" i="6"/>
  <c r="IG52" i="6"/>
  <c r="IG51" i="6"/>
  <c r="IG50" i="6"/>
  <c r="IG49" i="6"/>
  <c r="IG48" i="6"/>
  <c r="IG47" i="6"/>
  <c r="IG46" i="6"/>
  <c r="IG45" i="6"/>
  <c r="IG44" i="6"/>
  <c r="IG43" i="6"/>
  <c r="IG42" i="6"/>
  <c r="IG41" i="6"/>
  <c r="IG40" i="6"/>
  <c r="IG39" i="6"/>
  <c r="IG38" i="6"/>
  <c r="IG37" i="6"/>
  <c r="IG36" i="6"/>
  <c r="IG35" i="6"/>
  <c r="IG34" i="6"/>
  <c r="IG29" i="6"/>
  <c r="IG28" i="6"/>
  <c r="IG27" i="6"/>
  <c r="IG26" i="6"/>
  <c r="IG25" i="6"/>
  <c r="IG24" i="6"/>
  <c r="IG23" i="6"/>
  <c r="IG22" i="6"/>
  <c r="IG21" i="6"/>
  <c r="IG20" i="6"/>
  <c r="IG19" i="6"/>
  <c r="IG18" i="6"/>
  <c r="IG17" i="6"/>
  <c r="IG16" i="6"/>
  <c r="IG15" i="6"/>
  <c r="IG14" i="6"/>
  <c r="IG13" i="6"/>
  <c r="IG12" i="6"/>
  <c r="IG11" i="6"/>
  <c r="IG10" i="6"/>
  <c r="HL53" i="6"/>
  <c r="HL52" i="6"/>
  <c r="HL51" i="6"/>
  <c r="HL50" i="6"/>
  <c r="HL49" i="6"/>
  <c r="HL48" i="6"/>
  <c r="HL47" i="6"/>
  <c r="HL46" i="6"/>
  <c r="HL45" i="6"/>
  <c r="HL44" i="6"/>
  <c r="HL43" i="6"/>
  <c r="HL42" i="6"/>
  <c r="HL41" i="6"/>
  <c r="HL40" i="6"/>
  <c r="HL39" i="6"/>
  <c r="HL38" i="6"/>
  <c r="HL37" i="6"/>
  <c r="HL36" i="6"/>
  <c r="HL35" i="6"/>
  <c r="HL34" i="6"/>
  <c r="HL29" i="6"/>
  <c r="HL28" i="6"/>
  <c r="HL27" i="6"/>
  <c r="HL26" i="6"/>
  <c r="HL25" i="6"/>
  <c r="HL24" i="6"/>
  <c r="HL23" i="6"/>
  <c r="HL22" i="6"/>
  <c r="HL21" i="6"/>
  <c r="HL20" i="6"/>
  <c r="HL19" i="6"/>
  <c r="HL18" i="6"/>
  <c r="HL17" i="6"/>
  <c r="HL16" i="6"/>
  <c r="HL15" i="6"/>
  <c r="HL14" i="6"/>
  <c r="HL13" i="6"/>
  <c r="HL12" i="6"/>
  <c r="HL11" i="6"/>
  <c r="HL10" i="6"/>
  <c r="GQ53" i="6"/>
  <c r="GQ52" i="6"/>
  <c r="GQ51" i="6"/>
  <c r="GQ50" i="6"/>
  <c r="GQ49" i="6"/>
  <c r="GQ48" i="6"/>
  <c r="GQ47" i="6"/>
  <c r="GQ46" i="6"/>
  <c r="GQ45" i="6"/>
  <c r="GQ44" i="6"/>
  <c r="GQ43" i="6"/>
  <c r="GQ42" i="6"/>
  <c r="GQ41" i="6"/>
  <c r="GQ40" i="6"/>
  <c r="GQ39" i="6"/>
  <c r="GQ38" i="6"/>
  <c r="GQ37" i="6"/>
  <c r="GQ36" i="6"/>
  <c r="GQ35" i="6"/>
  <c r="GQ34" i="6"/>
  <c r="GQ29" i="6"/>
  <c r="GQ28" i="6"/>
  <c r="GQ27" i="6"/>
  <c r="GQ26" i="6"/>
  <c r="GQ25" i="6"/>
  <c r="GQ24" i="6"/>
  <c r="GQ23" i="6"/>
  <c r="GQ22" i="6"/>
  <c r="GQ21" i="6"/>
  <c r="GQ20" i="6"/>
  <c r="GQ19" i="6"/>
  <c r="GQ18" i="6"/>
  <c r="GQ17" i="6"/>
  <c r="GQ16" i="6"/>
  <c r="GQ15" i="6"/>
  <c r="GQ14" i="6"/>
  <c r="GQ13" i="6"/>
  <c r="GQ12" i="6"/>
  <c r="GQ11" i="6"/>
  <c r="GQ10" i="6"/>
  <c r="FV53" i="6"/>
  <c r="FV52" i="6"/>
  <c r="FV51" i="6"/>
  <c r="FV50" i="6"/>
  <c r="FV49" i="6"/>
  <c r="FV48" i="6"/>
  <c r="FV47" i="6"/>
  <c r="FV46" i="6"/>
  <c r="FV45" i="6"/>
  <c r="FV44" i="6"/>
  <c r="FV43" i="6"/>
  <c r="FV42" i="6"/>
  <c r="FV41" i="6"/>
  <c r="FV40" i="6"/>
  <c r="FV39" i="6"/>
  <c r="FV38" i="6"/>
  <c r="FV37" i="6"/>
  <c r="FV36" i="6"/>
  <c r="FV35" i="6"/>
  <c r="FV34" i="6"/>
  <c r="FV29" i="6"/>
  <c r="FV28" i="6"/>
  <c r="FV27" i="6"/>
  <c r="FV26" i="6"/>
  <c r="FV25" i="6"/>
  <c r="FV24" i="6"/>
  <c r="FV23" i="6"/>
  <c r="FV22" i="6"/>
  <c r="FV21" i="6"/>
  <c r="FV20" i="6"/>
  <c r="FV19" i="6"/>
  <c r="FV18" i="6"/>
  <c r="FV17" i="6"/>
  <c r="FV16" i="6"/>
  <c r="FV15" i="6"/>
  <c r="FV14" i="6"/>
  <c r="FV13" i="6"/>
  <c r="FV12" i="6"/>
  <c r="FV11" i="6"/>
  <c r="FV10" i="6"/>
  <c r="FA53" i="6"/>
  <c r="FA52" i="6"/>
  <c r="FA51" i="6"/>
  <c r="FA50" i="6"/>
  <c r="FA49" i="6"/>
  <c r="FA48" i="6"/>
  <c r="FA47" i="6"/>
  <c r="FA46" i="6"/>
  <c r="FA45" i="6"/>
  <c r="FA44" i="6"/>
  <c r="FA43" i="6"/>
  <c r="FA42" i="6"/>
  <c r="FA41" i="6"/>
  <c r="FA40" i="6"/>
  <c r="FA39" i="6"/>
  <c r="FA38" i="6"/>
  <c r="FA37" i="6"/>
  <c r="FA36" i="6"/>
  <c r="FA35" i="6"/>
  <c r="FA34" i="6"/>
  <c r="FA29" i="6"/>
  <c r="FA28" i="6"/>
  <c r="FA27" i="6"/>
  <c r="FA26" i="6"/>
  <c r="FA25" i="6"/>
  <c r="FA24" i="6"/>
  <c r="FA23" i="6"/>
  <c r="FA22" i="6"/>
  <c r="FA21" i="6"/>
  <c r="FA20" i="6"/>
  <c r="FA19" i="6"/>
  <c r="FA18" i="6"/>
  <c r="FA17" i="6"/>
  <c r="FA16" i="6"/>
  <c r="FA15" i="6"/>
  <c r="FA14" i="6"/>
  <c r="FA13" i="6"/>
  <c r="FA12" i="6"/>
  <c r="FA11" i="6"/>
  <c r="FA10" i="6"/>
  <c r="EF53" i="6"/>
  <c r="EF52" i="6"/>
  <c r="EF51" i="6"/>
  <c r="EF50" i="6"/>
  <c r="EF49" i="6"/>
  <c r="EF48" i="6"/>
  <c r="EF47" i="6"/>
  <c r="EF46" i="6"/>
  <c r="EF45" i="6"/>
  <c r="EF44" i="6"/>
  <c r="EF43" i="6"/>
  <c r="EF42" i="6"/>
  <c r="EF41" i="6"/>
  <c r="EF40" i="6"/>
  <c r="EF39" i="6"/>
  <c r="EF38" i="6"/>
  <c r="EF37" i="6"/>
  <c r="EF36" i="6"/>
  <c r="EF35" i="6"/>
  <c r="EF34" i="6"/>
  <c r="EF29" i="6"/>
  <c r="EF28" i="6"/>
  <c r="EF27" i="6"/>
  <c r="EF26" i="6"/>
  <c r="EF25" i="6"/>
  <c r="EF24" i="6"/>
  <c r="EF23" i="6"/>
  <c r="EF22" i="6"/>
  <c r="EF21" i="6"/>
  <c r="EF20" i="6"/>
  <c r="EF19" i="6"/>
  <c r="EF18" i="6"/>
  <c r="EF17" i="6"/>
  <c r="EF16" i="6"/>
  <c r="EF15" i="6"/>
  <c r="EF14" i="6"/>
  <c r="EF13" i="6"/>
  <c r="EF12" i="6"/>
  <c r="EF11" i="6"/>
  <c r="EF10" i="6"/>
  <c r="DK53" i="6"/>
  <c r="DK52" i="6"/>
  <c r="DK51" i="6"/>
  <c r="DK50" i="6"/>
  <c r="DK49" i="6"/>
  <c r="DK48" i="6"/>
  <c r="DK47" i="6"/>
  <c r="DK46" i="6"/>
  <c r="DK45" i="6"/>
  <c r="DK44" i="6"/>
  <c r="DK43" i="6"/>
  <c r="DK42" i="6"/>
  <c r="DK41" i="6"/>
  <c r="DK40" i="6"/>
  <c r="DK39" i="6"/>
  <c r="DK38" i="6"/>
  <c r="DK37" i="6"/>
  <c r="DK36" i="6"/>
  <c r="DK35" i="6"/>
  <c r="DK34" i="6"/>
  <c r="DK29" i="6"/>
  <c r="DK28" i="6"/>
  <c r="DK27" i="6"/>
  <c r="DK26" i="6"/>
  <c r="DK25" i="6"/>
  <c r="DK24" i="6"/>
  <c r="DK23" i="6"/>
  <c r="DK22" i="6"/>
  <c r="DK21" i="6"/>
  <c r="DK20" i="6"/>
  <c r="DK19" i="6"/>
  <c r="DK18" i="6"/>
  <c r="DK17" i="6"/>
  <c r="DK16" i="6"/>
  <c r="DK15" i="6"/>
  <c r="DK14" i="6"/>
  <c r="DK13" i="6"/>
  <c r="DK12" i="6"/>
  <c r="DK11" i="6"/>
  <c r="DK10" i="6"/>
  <c r="CP53" i="6"/>
  <c r="CP52" i="6"/>
  <c r="CP51" i="6"/>
  <c r="CP50" i="6"/>
  <c r="CP49" i="6"/>
  <c r="CP48" i="6"/>
  <c r="CP47" i="6"/>
  <c r="CP46" i="6"/>
  <c r="CP45" i="6"/>
  <c r="CP44" i="6"/>
  <c r="CP43" i="6"/>
  <c r="CP42" i="6"/>
  <c r="CP41" i="6"/>
  <c r="CP40" i="6"/>
  <c r="CP39" i="6"/>
  <c r="CP38" i="6"/>
  <c r="CP37" i="6"/>
  <c r="CP36" i="6"/>
  <c r="CP35" i="6"/>
  <c r="CP34" i="6"/>
  <c r="CP29" i="6"/>
  <c r="CP28" i="6"/>
  <c r="CP27" i="6"/>
  <c r="CP26" i="6"/>
  <c r="CP25" i="6"/>
  <c r="CP24" i="6"/>
  <c r="CP23" i="6"/>
  <c r="CP22" i="6"/>
  <c r="CP21" i="6"/>
  <c r="CP20" i="6"/>
  <c r="CP19" i="6"/>
  <c r="CP18" i="6"/>
  <c r="CP17" i="6"/>
  <c r="CP16" i="6"/>
  <c r="CP15" i="6"/>
  <c r="CP14" i="6"/>
  <c r="CP13" i="6"/>
  <c r="CP12" i="6"/>
  <c r="CP11" i="6"/>
  <c r="CP10" i="6"/>
  <c r="BU53" i="6"/>
  <c r="BU52" i="6"/>
  <c r="BU51" i="6"/>
  <c r="BU50" i="6"/>
  <c r="BU49" i="6"/>
  <c r="BU48" i="6"/>
  <c r="BU47" i="6"/>
  <c r="BU46" i="6"/>
  <c r="BU45" i="6"/>
  <c r="BU44" i="6"/>
  <c r="BU43" i="6"/>
  <c r="BU42" i="6"/>
  <c r="BU41" i="6"/>
  <c r="BU40" i="6"/>
  <c r="BU39" i="6"/>
  <c r="BU38" i="6"/>
  <c r="BU37" i="6"/>
  <c r="BU36" i="6"/>
  <c r="BU35" i="6"/>
  <c r="BU34" i="6"/>
  <c r="BU29" i="6"/>
  <c r="BU28" i="6"/>
  <c r="BU27" i="6"/>
  <c r="BU26" i="6"/>
  <c r="BU25" i="6"/>
  <c r="BU24" i="6"/>
  <c r="BU23" i="6"/>
  <c r="BU22" i="6"/>
  <c r="BU21" i="6"/>
  <c r="BU20" i="6"/>
  <c r="BU19" i="6"/>
  <c r="BU18" i="6"/>
  <c r="BU17" i="6"/>
  <c r="BU16" i="6"/>
  <c r="BU15" i="6"/>
  <c r="BU14" i="6"/>
  <c r="BU13" i="6"/>
  <c r="BU12" i="6"/>
  <c r="BU11" i="6"/>
  <c r="BU10" i="6"/>
  <c r="VP7" i="6" l="1"/>
  <c r="AN11" i="21"/>
  <c r="CP9" i="6"/>
  <c r="CP33" i="6"/>
  <c r="DK9" i="6"/>
  <c r="DK33" i="6"/>
  <c r="EF9" i="6"/>
  <c r="EF33" i="6"/>
  <c r="FA9" i="6"/>
  <c r="FA33" i="6"/>
  <c r="FV33" i="6"/>
  <c r="GQ9" i="6"/>
  <c r="GQ33" i="6"/>
  <c r="HL9" i="6"/>
  <c r="HL33" i="6"/>
  <c r="IG9" i="6"/>
  <c r="IG33" i="6"/>
  <c r="IY33" i="6"/>
  <c r="JR9" i="6"/>
  <c r="JR33" i="6"/>
  <c r="KJ9" i="6"/>
  <c r="KJ33" i="6"/>
  <c r="LB9" i="6"/>
  <c r="LB33" i="6"/>
  <c r="LT9" i="6"/>
  <c r="LT33" i="6"/>
  <c r="ML9" i="6"/>
  <c r="ML33" i="6"/>
  <c r="ND9" i="6"/>
  <c r="ND33" i="6"/>
  <c r="NV9" i="6"/>
  <c r="NV33" i="6"/>
  <c r="ON9" i="6"/>
  <c r="ON33" i="6"/>
  <c r="PF9" i="6"/>
  <c r="PF33" i="6"/>
  <c r="PX9" i="6"/>
  <c r="PX33" i="6"/>
  <c r="QP9" i="6"/>
  <c r="QP33" i="6"/>
  <c r="RH9" i="6"/>
  <c r="RH33" i="6"/>
  <c r="RZ9" i="6"/>
  <c r="RZ33" i="6"/>
  <c r="SR9" i="6"/>
  <c r="SR33" i="6"/>
  <c r="TJ9" i="6"/>
  <c r="TJ33" i="6"/>
  <c r="UB9" i="6"/>
  <c r="UB33" i="6"/>
  <c r="UT9" i="6"/>
  <c r="UT33" i="6"/>
  <c r="FV9" i="6"/>
  <c r="IY9" i="6"/>
  <c r="IY7" i="6" s="1"/>
  <c r="AN22" i="21"/>
  <c r="AAN33" i="6"/>
  <c r="AAJ7" i="6"/>
  <c r="AN4" i="21" s="1"/>
  <c r="AAN9" i="6"/>
  <c r="BA28" i="26"/>
  <c r="BA27" i="26"/>
  <c r="BA26" i="26"/>
  <c r="BA25" i="26"/>
  <c r="BA24" i="26"/>
  <c r="BA23" i="26"/>
  <c r="BA22" i="26"/>
  <c r="BA21" i="26"/>
  <c r="BA20" i="26"/>
  <c r="BA19" i="26"/>
  <c r="BA18" i="26"/>
  <c r="BA17" i="26"/>
  <c r="BA16" i="26"/>
  <c r="BA15" i="26"/>
  <c r="BA14" i="26"/>
  <c r="BA13" i="26"/>
  <c r="BA12" i="26"/>
  <c r="BA11" i="26"/>
  <c r="BA10" i="26"/>
  <c r="BA9" i="26"/>
  <c r="BA8" i="26"/>
  <c r="UT7" i="6" l="1"/>
  <c r="TJ7" i="6"/>
  <c r="QP7" i="6"/>
  <c r="NV7" i="6"/>
  <c r="LB7" i="6"/>
  <c r="EF7" i="6"/>
  <c r="RZ7" i="6"/>
  <c r="PF7" i="6"/>
  <c r="ML7" i="6"/>
  <c r="JR7" i="6"/>
  <c r="CP7" i="6"/>
  <c r="FV7" i="6"/>
  <c r="IG7" i="6"/>
  <c r="GQ7" i="6"/>
  <c r="HL7" i="6"/>
  <c r="UB7" i="6"/>
  <c r="SR7" i="6"/>
  <c r="RH7" i="6"/>
  <c r="PX7" i="6"/>
  <c r="ON7" i="6"/>
  <c r="ND7" i="6"/>
  <c r="LT7" i="6"/>
  <c r="KJ7" i="6"/>
  <c r="FA7" i="6"/>
  <c r="DK7" i="6"/>
  <c r="AAN7" i="6"/>
  <c r="D940" i="24"/>
  <c r="D929" i="24"/>
  <c r="D918" i="24"/>
  <c r="D907" i="24"/>
  <c r="D941" i="24" l="1"/>
  <c r="AM12" i="21" s="1"/>
  <c r="BW31" i="26"/>
  <c r="BW7" i="26"/>
  <c r="BW5" i="26" l="1"/>
  <c r="AM23" i="21" s="1"/>
  <c r="ZG53" i="6"/>
  <c r="ZG52" i="6"/>
  <c r="ZG50" i="6"/>
  <c r="ZG49" i="6"/>
  <c r="ZG48" i="6"/>
  <c r="ZG47" i="6"/>
  <c r="ZG46" i="6"/>
  <c r="ZG45" i="6"/>
  <c r="ZG44" i="6"/>
  <c r="ZG43" i="6"/>
  <c r="ZG42" i="6"/>
  <c r="ZG41" i="6"/>
  <c r="ZG40" i="6"/>
  <c r="ZG39" i="6"/>
  <c r="ZG38" i="6"/>
  <c r="ZG37" i="6"/>
  <c r="ZG36" i="6"/>
  <c r="ZG35" i="6"/>
  <c r="ZG34" i="6"/>
  <c r="ZG29" i="6"/>
  <c r="ZG28" i="6"/>
  <c r="ZG27" i="6"/>
  <c r="ZG26" i="6"/>
  <c r="ZG25" i="6"/>
  <c r="ZG24" i="6"/>
  <c r="ZG23" i="6"/>
  <c r="ZG22" i="6"/>
  <c r="ZG21" i="6"/>
  <c r="ZG20" i="6"/>
  <c r="ZG19" i="6"/>
  <c r="ZG18" i="6"/>
  <c r="ZG17" i="6"/>
  <c r="ZG16" i="6"/>
  <c r="ZG15" i="6"/>
  <c r="ZG14" i="6"/>
  <c r="ZG13" i="6"/>
  <c r="ZG12" i="6"/>
  <c r="ZG11" i="6"/>
  <c r="ZG10" i="6"/>
  <c r="ZR9" i="6" l="1"/>
  <c r="ZK53" i="6"/>
  <c r="ZK52" i="6"/>
  <c r="ZK51" i="6"/>
  <c r="ZK50" i="6"/>
  <c r="ZK49" i="6"/>
  <c r="ZK48" i="6"/>
  <c r="ZK47" i="6"/>
  <c r="ZK46" i="6"/>
  <c r="ZK45" i="6"/>
  <c r="ZK44" i="6"/>
  <c r="ZK43" i="6"/>
  <c r="ZK42" i="6"/>
  <c r="ZK41" i="6"/>
  <c r="ZK40" i="6"/>
  <c r="ZK39" i="6"/>
  <c r="ZK38" i="6"/>
  <c r="ZK37" i="6"/>
  <c r="ZK36" i="6"/>
  <c r="ZK35" i="6"/>
  <c r="ZK34" i="6"/>
  <c r="AAF33" i="6"/>
  <c r="AAE33" i="6"/>
  <c r="AAB33" i="6"/>
  <c r="AAA33" i="6"/>
  <c r="ZZ33" i="6"/>
  <c r="ZY33" i="6"/>
  <c r="ZX33" i="6"/>
  <c r="ZW33" i="6"/>
  <c r="ZV33" i="6"/>
  <c r="ZU33" i="6"/>
  <c r="ZT33" i="6"/>
  <c r="ZS33" i="6"/>
  <c r="ZR33" i="6"/>
  <c r="ZQ33" i="6"/>
  <c r="ZP33" i="6"/>
  <c r="ZO33" i="6"/>
  <c r="ZJ33" i="6"/>
  <c r="ZI33" i="6"/>
  <c r="ZH33" i="6"/>
  <c r="ZG33" i="6"/>
  <c r="ZF33" i="6"/>
  <c r="ZK29" i="6"/>
  <c r="ZK28" i="6"/>
  <c r="ZK27" i="6"/>
  <c r="ZK26" i="6"/>
  <c r="ZK25" i="6"/>
  <c r="ZK24" i="6"/>
  <c r="ZK23" i="6"/>
  <c r="ZK22" i="6"/>
  <c r="ZK21" i="6"/>
  <c r="ZK20" i="6"/>
  <c r="ZK19" i="6"/>
  <c r="ZK18" i="6"/>
  <c r="ZK17" i="6"/>
  <c r="ZK16" i="6"/>
  <c r="ZK15" i="6"/>
  <c r="ZK14" i="6"/>
  <c r="ZK13" i="6"/>
  <c r="ZK12" i="6"/>
  <c r="ZK11" i="6"/>
  <c r="ZK10" i="6"/>
  <c r="AAF9" i="6"/>
  <c r="AAE9" i="6"/>
  <c r="AAB9" i="6"/>
  <c r="AAA9" i="6"/>
  <c r="AAA7" i="6" s="1"/>
  <c r="ZZ9" i="6"/>
  <c r="ZY9" i="6"/>
  <c r="ZY7" i="6" s="1"/>
  <c r="ZX9" i="6"/>
  <c r="ZW9" i="6"/>
  <c r="ZV9" i="6"/>
  <c r="ZU9" i="6"/>
  <c r="ZT9" i="6"/>
  <c r="ZS9" i="6"/>
  <c r="ZS7" i="6" s="1"/>
  <c r="AM10" i="21" s="1"/>
  <c r="ZQ9" i="6"/>
  <c r="ZQ7" i="6" s="1"/>
  <c r="ZP9" i="6"/>
  <c r="ZO9" i="6"/>
  <c r="ZO7" i="6" s="1"/>
  <c r="ZJ9" i="6"/>
  <c r="ZJ7" i="6" s="1"/>
  <c r="ZI9" i="6"/>
  <c r="ZH9" i="6"/>
  <c r="ZG9" i="6"/>
  <c r="ZF9" i="6"/>
  <c r="IM30" i="15"/>
  <c r="ZZ7" i="6" l="1"/>
  <c r="ZG7" i="6"/>
  <c r="AM4" i="21" s="1"/>
  <c r="ZI7" i="6"/>
  <c r="ZF7" i="6"/>
  <c r="AM3" i="21" s="1"/>
  <c r="ZP7" i="6"/>
  <c r="AM9" i="21" s="1"/>
  <c r="AAB7" i="6"/>
  <c r="AM22" i="21"/>
  <c r="AAE7" i="6"/>
  <c r="AAF7" i="6"/>
  <c r="ZV7" i="6"/>
  <c r="ZW7" i="6"/>
  <c r="ZX7" i="6"/>
  <c r="AM20" i="21" s="1"/>
  <c r="ZU7" i="6"/>
  <c r="ZT7" i="6"/>
  <c r="ZR7" i="6"/>
  <c r="AM17" i="21" s="1"/>
  <c r="ZH7" i="6"/>
  <c r="ZK33" i="6"/>
  <c r="ZK9" i="6"/>
  <c r="IL30" i="15"/>
  <c r="IK30" i="15"/>
  <c r="IJ30" i="15"/>
  <c r="II30" i="15"/>
  <c r="IH30" i="15"/>
  <c r="IL29" i="15"/>
  <c r="IH29" i="15"/>
  <c r="IM7" i="15"/>
  <c r="IL7" i="15"/>
  <c r="IK7" i="15"/>
  <c r="IK4" i="15" s="1"/>
  <c r="IJ7" i="15"/>
  <c r="IJ4" i="15" s="1"/>
  <c r="II7" i="15"/>
  <c r="II4" i="15" s="1"/>
  <c r="IH7" i="15"/>
  <c r="IL6" i="15"/>
  <c r="IH6" i="15"/>
  <c r="IM4" i="15"/>
  <c r="AM21" i="21" s="1"/>
  <c r="IL4" i="15"/>
  <c r="IH4" i="15"/>
  <c r="AM16" i="21" l="1"/>
  <c r="AM19" i="21"/>
  <c r="AM18" i="21"/>
  <c r="AM11" i="21"/>
  <c r="ZK7" i="6"/>
  <c r="YF33" i="6" l="1"/>
  <c r="BU31" i="26"/>
  <c r="BU7" i="26"/>
  <c r="D895" i="24"/>
  <c r="D884" i="24"/>
  <c r="D873" i="24"/>
  <c r="D862" i="24"/>
  <c r="YG33" i="6"/>
  <c r="YH13" i="6"/>
  <c r="YG9" i="6"/>
  <c r="YD53" i="6"/>
  <c r="YH53" i="6" s="1"/>
  <c r="YD52" i="6"/>
  <c r="YH52" i="6" s="1"/>
  <c r="YD51" i="6"/>
  <c r="YH51" i="6" s="1"/>
  <c r="YD50" i="6"/>
  <c r="YH50" i="6" s="1"/>
  <c r="YD49" i="6"/>
  <c r="YH49" i="6" s="1"/>
  <c r="YD48" i="6"/>
  <c r="YH48" i="6" s="1"/>
  <c r="YD47" i="6"/>
  <c r="YH47" i="6" s="1"/>
  <c r="YD46" i="6"/>
  <c r="YH46" i="6" s="1"/>
  <c r="YD45" i="6"/>
  <c r="YH45" i="6" s="1"/>
  <c r="YD44" i="6"/>
  <c r="YH44" i="6" s="1"/>
  <c r="YD43" i="6"/>
  <c r="YH43" i="6" s="1"/>
  <c r="YD42" i="6"/>
  <c r="YH42" i="6" s="1"/>
  <c r="YD41" i="6"/>
  <c r="YH41" i="6" s="1"/>
  <c r="YD40" i="6"/>
  <c r="YH40" i="6" s="1"/>
  <c r="YD39" i="6"/>
  <c r="YH39" i="6" s="1"/>
  <c r="YD38" i="6"/>
  <c r="YH38" i="6" s="1"/>
  <c r="YD37" i="6"/>
  <c r="YH37" i="6" s="1"/>
  <c r="YD36" i="6"/>
  <c r="YH36" i="6" s="1"/>
  <c r="YD35" i="6"/>
  <c r="YH35" i="6" s="1"/>
  <c r="YD34" i="6"/>
  <c r="YH34" i="6" s="1"/>
  <c r="YD29" i="6"/>
  <c r="YH29" i="6" s="1"/>
  <c r="YD28" i="6"/>
  <c r="YH28" i="6" s="1"/>
  <c r="YD27" i="6"/>
  <c r="YH27" i="6" s="1"/>
  <c r="YD26" i="6"/>
  <c r="YH26" i="6" s="1"/>
  <c r="YD25" i="6"/>
  <c r="YH25" i="6" s="1"/>
  <c r="YD24" i="6"/>
  <c r="YH24" i="6" s="1"/>
  <c r="YD23" i="6"/>
  <c r="YH23" i="6" s="1"/>
  <c r="YD22" i="6"/>
  <c r="YH22" i="6" s="1"/>
  <c r="YD21" i="6"/>
  <c r="YH21" i="6" s="1"/>
  <c r="YD20" i="6"/>
  <c r="YH20" i="6" s="1"/>
  <c r="YD19" i="6"/>
  <c r="YH19" i="6" s="1"/>
  <c r="YD18" i="6"/>
  <c r="YH18" i="6" s="1"/>
  <c r="YD17" i="6"/>
  <c r="YH17" i="6" s="1"/>
  <c r="YD16" i="6"/>
  <c r="YH16" i="6" s="1"/>
  <c r="YD15" i="6"/>
  <c r="YH15" i="6" s="1"/>
  <c r="YD14" i="6"/>
  <c r="YH14" i="6" s="1"/>
  <c r="YD12" i="6"/>
  <c r="YH12" i="6" s="1"/>
  <c r="YD11" i="6"/>
  <c r="YH11" i="6" s="1"/>
  <c r="YD10" i="6"/>
  <c r="YH10" i="6" s="1"/>
  <c r="BU5" i="26" l="1"/>
  <c r="AL23" i="21" s="1"/>
  <c r="D896" i="24"/>
  <c r="AL12" i="21" s="1"/>
  <c r="YH9" i="6"/>
  <c r="YH33" i="6"/>
  <c r="ZC33" i="6" l="1"/>
  <c r="ZB33" i="6"/>
  <c r="YY33" i="6"/>
  <c r="YX33" i="6"/>
  <c r="YW33" i="6"/>
  <c r="YV33" i="6"/>
  <c r="YU33" i="6"/>
  <c r="YT33" i="6"/>
  <c r="YS33" i="6"/>
  <c r="YR33" i="6"/>
  <c r="YQ33" i="6"/>
  <c r="YP33" i="6"/>
  <c r="YO33" i="6"/>
  <c r="YN33" i="6"/>
  <c r="YM33" i="6"/>
  <c r="YL33" i="6"/>
  <c r="YE33" i="6"/>
  <c r="YD33" i="6"/>
  <c r="YC33" i="6"/>
  <c r="ZC9" i="6"/>
  <c r="ZB9" i="6"/>
  <c r="YY9" i="6"/>
  <c r="YX9" i="6"/>
  <c r="YW9" i="6"/>
  <c r="YV9" i="6"/>
  <c r="YU9" i="6"/>
  <c r="YT9" i="6"/>
  <c r="YS9" i="6"/>
  <c r="YR9" i="6"/>
  <c r="YQ9" i="6"/>
  <c r="YP9" i="6"/>
  <c r="YO9" i="6"/>
  <c r="YN9" i="6"/>
  <c r="YM9" i="6"/>
  <c r="YL9" i="6"/>
  <c r="YF9" i="6"/>
  <c r="YF7" i="6" s="1"/>
  <c r="YE9" i="6"/>
  <c r="YE7" i="6" s="1"/>
  <c r="YD9" i="6"/>
  <c r="YC9" i="6"/>
  <c r="YC7" i="6" s="1"/>
  <c r="AL3" i="21" s="1"/>
  <c r="AL22" i="21"/>
  <c r="YG7" i="6"/>
  <c r="IF7" i="15"/>
  <c r="IE30" i="15"/>
  <c r="IE7" i="15"/>
  <c r="ID7" i="15"/>
  <c r="IF30" i="15"/>
  <c r="ID30" i="15"/>
  <c r="IC30" i="15"/>
  <c r="IB30" i="15"/>
  <c r="IA30" i="15"/>
  <c r="IE29" i="15"/>
  <c r="IA29" i="15"/>
  <c r="IC7" i="15"/>
  <c r="IB7" i="15"/>
  <c r="IA7" i="15"/>
  <c r="IA6" i="15"/>
  <c r="ZB7" i="6" l="1"/>
  <c r="YO7" i="6"/>
  <c r="AL17" i="21" s="1"/>
  <c r="IB4" i="15"/>
  <c r="YQ7" i="6"/>
  <c r="YS7" i="6"/>
  <c r="YP7" i="6"/>
  <c r="AL10" i="21" s="1"/>
  <c r="YN7" i="6"/>
  <c r="YL7" i="6"/>
  <c r="YT7" i="6"/>
  <c r="IC4" i="15"/>
  <c r="YM7" i="6"/>
  <c r="AL9" i="21" s="1"/>
  <c r="YR7" i="6"/>
  <c r="AL11" i="21" s="1"/>
  <c r="IA4" i="15"/>
  <c r="AL16" i="21" s="1"/>
  <c r="YD7" i="6"/>
  <c r="AL4" i="21" s="1"/>
  <c r="YY7" i="6"/>
  <c r="YX7" i="6"/>
  <c r="YW7" i="6"/>
  <c r="YV7" i="6"/>
  <c r="ZC7" i="6"/>
  <c r="YU7" i="6"/>
  <c r="AL20" i="21" s="1"/>
  <c r="YH7" i="6"/>
  <c r="IF4" i="15"/>
  <c r="AL21" i="21" s="1"/>
  <c r="IE4" i="15"/>
  <c r="AL19" i="21" s="1"/>
  <c r="IE6" i="15"/>
  <c r="AL18" i="21" s="1"/>
  <c r="ID4" i="15"/>
  <c r="BS7" i="26"/>
  <c r="BS31" i="26" l="1"/>
  <c r="BS5" i="26" s="1"/>
  <c r="AK24" i="21" l="1"/>
  <c r="AK23" i="21"/>
  <c r="D850" i="24"/>
  <c r="D839" i="24"/>
  <c r="D828" i="24"/>
  <c r="D817" i="24"/>
  <c r="XE10" i="6"/>
  <c r="D851" i="24" l="1"/>
  <c r="AK12" i="21" s="1"/>
  <c r="XK34" i="6"/>
  <c r="XA53" i="6"/>
  <c r="XA52" i="6"/>
  <c r="XA51" i="6"/>
  <c r="XA50" i="6"/>
  <c r="XA49" i="6"/>
  <c r="XA48" i="6"/>
  <c r="XA47" i="6"/>
  <c r="XA46" i="6"/>
  <c r="XA45" i="6"/>
  <c r="XA44" i="6"/>
  <c r="XA43" i="6"/>
  <c r="XA42" i="6"/>
  <c r="XA41" i="6"/>
  <c r="XA40" i="6"/>
  <c r="XA39" i="6"/>
  <c r="XA38" i="6"/>
  <c r="XA37" i="6"/>
  <c r="XA36" i="6"/>
  <c r="XA35" i="6"/>
  <c r="XA34" i="6"/>
  <c r="XL9" i="6" l="1"/>
  <c r="XE53" i="6"/>
  <c r="XE52" i="6"/>
  <c r="XE51" i="6"/>
  <c r="XE50" i="6"/>
  <c r="XE49" i="6"/>
  <c r="XE48" i="6"/>
  <c r="XR33" i="6"/>
  <c r="XE47" i="6"/>
  <c r="XE46" i="6"/>
  <c r="XE45" i="6"/>
  <c r="XE44" i="6"/>
  <c r="XE43" i="6"/>
  <c r="XE42" i="6"/>
  <c r="XE41" i="6"/>
  <c r="XE40" i="6"/>
  <c r="XE39" i="6"/>
  <c r="XE38" i="6"/>
  <c r="XE37" i="6"/>
  <c r="XE36" i="6"/>
  <c r="XE35" i="6"/>
  <c r="XZ33" i="6"/>
  <c r="XY33" i="6"/>
  <c r="XV33" i="6"/>
  <c r="XT33" i="6"/>
  <c r="XS33" i="6"/>
  <c r="XQ33" i="6"/>
  <c r="XP33" i="6"/>
  <c r="XO33" i="6"/>
  <c r="XN33" i="6"/>
  <c r="XM33" i="6"/>
  <c r="XL33" i="6"/>
  <c r="XK33" i="6"/>
  <c r="XJ33" i="6"/>
  <c r="XI33" i="6"/>
  <c r="XD33" i="6"/>
  <c r="XC33" i="6"/>
  <c r="XB33" i="6"/>
  <c r="WZ33" i="6"/>
  <c r="XE29" i="6"/>
  <c r="XE28" i="6"/>
  <c r="XE27" i="6"/>
  <c r="XE26" i="6"/>
  <c r="XE25" i="6"/>
  <c r="XE24" i="6"/>
  <c r="XE23" i="6"/>
  <c r="XE22" i="6"/>
  <c r="XE21" i="6"/>
  <c r="XE20" i="6"/>
  <c r="XE19" i="6"/>
  <c r="XE18" i="6"/>
  <c r="XE17" i="6"/>
  <c r="XE16" i="6"/>
  <c r="XE15" i="6"/>
  <c r="XR9" i="6"/>
  <c r="XE14" i="6"/>
  <c r="XE13" i="6"/>
  <c r="XE12" i="6"/>
  <c r="XE11" i="6"/>
  <c r="XZ9" i="6"/>
  <c r="XY9" i="6"/>
  <c r="XV9" i="6"/>
  <c r="XT9" i="6"/>
  <c r="XS9" i="6"/>
  <c r="XS7" i="6" s="1"/>
  <c r="XQ9" i="6"/>
  <c r="XP9" i="6"/>
  <c r="XO9" i="6"/>
  <c r="XN9" i="6"/>
  <c r="XM9" i="6"/>
  <c r="XK9" i="6"/>
  <c r="XJ9" i="6"/>
  <c r="XI9" i="6"/>
  <c r="XD9" i="6"/>
  <c r="XC9" i="6"/>
  <c r="XB9" i="6"/>
  <c r="XA9" i="6"/>
  <c r="WZ9" i="6"/>
  <c r="HX7" i="15"/>
  <c r="HW7" i="15"/>
  <c r="HV7" i="15"/>
  <c r="HT7" i="15"/>
  <c r="HY30" i="15"/>
  <c r="HX30" i="15"/>
  <c r="HW30" i="15"/>
  <c r="HV30" i="15"/>
  <c r="HU30" i="15"/>
  <c r="HX29" i="15"/>
  <c r="HY7" i="15"/>
  <c r="HU7" i="15"/>
  <c r="XM7" i="6" l="1"/>
  <c r="AK10" i="21" s="1"/>
  <c r="XO7" i="6"/>
  <c r="XT7" i="6"/>
  <c r="XQ7" i="6"/>
  <c r="XN7" i="6"/>
  <c r="XZ7" i="6"/>
  <c r="XP7" i="6"/>
  <c r="XE9" i="6"/>
  <c r="XI7" i="6"/>
  <c r="XV7" i="6"/>
  <c r="XB7" i="6"/>
  <c r="XD7" i="6"/>
  <c r="HU4" i="15"/>
  <c r="HY4" i="15"/>
  <c r="AK21" i="21" s="1"/>
  <c r="XC7" i="6"/>
  <c r="XY7" i="6"/>
  <c r="XR7" i="6"/>
  <c r="AK20" i="21" s="1"/>
  <c r="XK7" i="6"/>
  <c r="XJ7" i="6"/>
  <c r="AK9" i="21" s="1"/>
  <c r="XL7" i="6"/>
  <c r="AK17" i="21" s="1"/>
  <c r="WZ7" i="6"/>
  <c r="AK3" i="21" s="1"/>
  <c r="XU9" i="6"/>
  <c r="XU33" i="6"/>
  <c r="XE34" i="6"/>
  <c r="XE33" i="6" s="1"/>
  <c r="XA33" i="6"/>
  <c r="XA7" i="6" s="1"/>
  <c r="AK4" i="21" s="1"/>
  <c r="HX4" i="15"/>
  <c r="AK19" i="21" s="1"/>
  <c r="HX6" i="15"/>
  <c r="AK18" i="21" s="1"/>
  <c r="HW4" i="15"/>
  <c r="HV4" i="15"/>
  <c r="HT30" i="15"/>
  <c r="HT4" i="15" s="1"/>
  <c r="AK16" i="21" s="1"/>
  <c r="HT29" i="15"/>
  <c r="HT6" i="15"/>
  <c r="AK11" i="21" l="1"/>
  <c r="XE7" i="6"/>
  <c r="XU7" i="6"/>
  <c r="AK22" i="21"/>
  <c r="BQ31" i="26" l="1"/>
  <c r="BQ7" i="26"/>
  <c r="BQ5" i="26" l="1"/>
  <c r="AJ23" i="21" s="1"/>
  <c r="WD53" i="6"/>
  <c r="XG53" i="6" s="1"/>
  <c r="YJ53" i="6" s="1"/>
  <c r="ZM53" i="6" s="1"/>
  <c r="AAP53" i="6" s="1"/>
  <c r="ABS53" i="6" s="1"/>
  <c r="ACV53" i="6" s="1"/>
  <c r="ADY53" i="6" s="1"/>
  <c r="WD52" i="6"/>
  <c r="XG52" i="6" s="1"/>
  <c r="YJ52" i="6" s="1"/>
  <c r="ZM52" i="6" s="1"/>
  <c r="AAP52" i="6" s="1"/>
  <c r="ABS52" i="6" s="1"/>
  <c r="ACV52" i="6" s="1"/>
  <c r="ADY52" i="6" s="1"/>
  <c r="WD51" i="6"/>
  <c r="XG51" i="6" s="1"/>
  <c r="YJ51" i="6" s="1"/>
  <c r="ZM51" i="6" s="1"/>
  <c r="AAP51" i="6" s="1"/>
  <c r="ABS51" i="6" s="1"/>
  <c r="ACV51" i="6" s="1"/>
  <c r="ADY51" i="6" s="1"/>
  <c r="WD50" i="6"/>
  <c r="XG50" i="6" s="1"/>
  <c r="YJ50" i="6" s="1"/>
  <c r="ZM50" i="6" s="1"/>
  <c r="AAP50" i="6" s="1"/>
  <c r="ABS50" i="6" s="1"/>
  <c r="ACV50" i="6" s="1"/>
  <c r="ADY50" i="6" s="1"/>
  <c r="WD49" i="6"/>
  <c r="XG49" i="6" s="1"/>
  <c r="YJ49" i="6" s="1"/>
  <c r="ZM49" i="6" s="1"/>
  <c r="AAP49" i="6" s="1"/>
  <c r="ABS49" i="6" s="1"/>
  <c r="ACV49" i="6" s="1"/>
  <c r="ADY49" i="6" s="1"/>
  <c r="WD48" i="6"/>
  <c r="XG48" i="6" s="1"/>
  <c r="YJ48" i="6" s="1"/>
  <c r="ZM48" i="6" s="1"/>
  <c r="AAP48" i="6" s="1"/>
  <c r="ABS48" i="6" s="1"/>
  <c r="ACV48" i="6" s="1"/>
  <c r="ADY48" i="6" s="1"/>
  <c r="WD47" i="6"/>
  <c r="XG47" i="6" s="1"/>
  <c r="YJ47" i="6" s="1"/>
  <c r="ZM47" i="6" s="1"/>
  <c r="AAP47" i="6" s="1"/>
  <c r="ABS47" i="6" s="1"/>
  <c r="ACV47" i="6" s="1"/>
  <c r="ADY47" i="6" s="1"/>
  <c r="WD46" i="6"/>
  <c r="XG46" i="6" s="1"/>
  <c r="YJ46" i="6" s="1"/>
  <c r="ZM46" i="6" s="1"/>
  <c r="AAP46" i="6" s="1"/>
  <c r="ABS46" i="6" s="1"/>
  <c r="ACV46" i="6" s="1"/>
  <c r="ADY46" i="6" s="1"/>
  <c r="WD45" i="6"/>
  <c r="XG45" i="6" s="1"/>
  <c r="YJ45" i="6" s="1"/>
  <c r="ZM45" i="6" s="1"/>
  <c r="AAP45" i="6" s="1"/>
  <c r="ABS45" i="6" s="1"/>
  <c r="ACV45" i="6" s="1"/>
  <c r="ADY45" i="6" s="1"/>
  <c r="WD44" i="6"/>
  <c r="XG44" i="6" s="1"/>
  <c r="YJ44" i="6" s="1"/>
  <c r="ZM44" i="6" s="1"/>
  <c r="AAP44" i="6" s="1"/>
  <c r="ABS44" i="6" s="1"/>
  <c r="ACV44" i="6" s="1"/>
  <c r="ADY44" i="6" s="1"/>
  <c r="WD43" i="6"/>
  <c r="XG43" i="6" s="1"/>
  <c r="YJ43" i="6" s="1"/>
  <c r="ZM43" i="6" s="1"/>
  <c r="AAP43" i="6" s="1"/>
  <c r="ABS43" i="6" s="1"/>
  <c r="ACV43" i="6" s="1"/>
  <c r="ADY43" i="6" s="1"/>
  <c r="WD42" i="6"/>
  <c r="XG42" i="6" s="1"/>
  <c r="YJ42" i="6" s="1"/>
  <c r="ZM42" i="6" s="1"/>
  <c r="AAP42" i="6" s="1"/>
  <c r="ABS42" i="6" s="1"/>
  <c r="ACV42" i="6" s="1"/>
  <c r="ADY42" i="6" s="1"/>
  <c r="WD41" i="6"/>
  <c r="XG41" i="6" s="1"/>
  <c r="YJ41" i="6" s="1"/>
  <c r="ZM41" i="6" s="1"/>
  <c r="AAP41" i="6" s="1"/>
  <c r="ABS41" i="6" s="1"/>
  <c r="ACV41" i="6" s="1"/>
  <c r="ADY41" i="6" s="1"/>
  <c r="WD40" i="6"/>
  <c r="XG40" i="6" s="1"/>
  <c r="YJ40" i="6" s="1"/>
  <c r="ZM40" i="6" s="1"/>
  <c r="AAP40" i="6" s="1"/>
  <c r="ABS40" i="6" s="1"/>
  <c r="ACV40" i="6" s="1"/>
  <c r="ADY40" i="6" s="1"/>
  <c r="WD39" i="6"/>
  <c r="XG39" i="6" s="1"/>
  <c r="YJ39" i="6" s="1"/>
  <c r="ZM39" i="6" s="1"/>
  <c r="AAP39" i="6" s="1"/>
  <c r="ABS39" i="6" s="1"/>
  <c r="ACV39" i="6" s="1"/>
  <c r="ADY39" i="6" s="1"/>
  <c r="WD38" i="6"/>
  <c r="XG38" i="6" s="1"/>
  <c r="YJ38" i="6" s="1"/>
  <c r="ZM38" i="6" s="1"/>
  <c r="AAP38" i="6" s="1"/>
  <c r="ABS38" i="6" s="1"/>
  <c r="ACV38" i="6" s="1"/>
  <c r="ADY38" i="6" s="1"/>
  <c r="WD37" i="6"/>
  <c r="XG37" i="6" s="1"/>
  <c r="YJ37" i="6" s="1"/>
  <c r="ZM37" i="6" s="1"/>
  <c r="AAP37" i="6" s="1"/>
  <c r="ABS37" i="6" s="1"/>
  <c r="ACV37" i="6" s="1"/>
  <c r="ADY37" i="6" s="1"/>
  <c r="WD36" i="6"/>
  <c r="XG36" i="6" s="1"/>
  <c r="YJ36" i="6" s="1"/>
  <c r="ZM36" i="6" s="1"/>
  <c r="AAP36" i="6" s="1"/>
  <c r="ABS36" i="6" s="1"/>
  <c r="ACV36" i="6" s="1"/>
  <c r="ADY36" i="6" s="1"/>
  <c r="WD35" i="6"/>
  <c r="XG35" i="6" s="1"/>
  <c r="YJ35" i="6" s="1"/>
  <c r="ZM35" i="6" s="1"/>
  <c r="AAP35" i="6" s="1"/>
  <c r="ABS35" i="6" s="1"/>
  <c r="ACV35" i="6" s="1"/>
  <c r="ADY35" i="6" s="1"/>
  <c r="WD34" i="6"/>
  <c r="XG34" i="6" s="1"/>
  <c r="YJ34" i="6" s="1"/>
  <c r="ZM34" i="6" s="1"/>
  <c r="AAP34" i="6" s="1"/>
  <c r="ABS34" i="6" s="1"/>
  <c r="WD29" i="6"/>
  <c r="XG29" i="6" s="1"/>
  <c r="YJ29" i="6" s="1"/>
  <c r="ZM29" i="6" s="1"/>
  <c r="AAP29" i="6" s="1"/>
  <c r="ABS29" i="6" s="1"/>
  <c r="ACV29" i="6" s="1"/>
  <c r="ADY29" i="6" s="1"/>
  <c r="WD28" i="6"/>
  <c r="XG28" i="6" s="1"/>
  <c r="YJ28" i="6" s="1"/>
  <c r="ZM28" i="6" s="1"/>
  <c r="AAP28" i="6" s="1"/>
  <c r="ABS28" i="6" s="1"/>
  <c r="ACV28" i="6" s="1"/>
  <c r="ADY28" i="6" s="1"/>
  <c r="WD27" i="6"/>
  <c r="XG27" i="6" s="1"/>
  <c r="YJ27" i="6" s="1"/>
  <c r="ZM27" i="6" s="1"/>
  <c r="AAP27" i="6" s="1"/>
  <c r="ABS27" i="6" s="1"/>
  <c r="ACV27" i="6" s="1"/>
  <c r="ADY27" i="6" s="1"/>
  <c r="WD26" i="6"/>
  <c r="XG26" i="6" s="1"/>
  <c r="YJ26" i="6" s="1"/>
  <c r="ZM26" i="6" s="1"/>
  <c r="AAP26" i="6" s="1"/>
  <c r="ABS26" i="6" s="1"/>
  <c r="ACV26" i="6" s="1"/>
  <c r="ADY26" i="6" s="1"/>
  <c r="WD25" i="6"/>
  <c r="XG25" i="6" s="1"/>
  <c r="YJ25" i="6" s="1"/>
  <c r="ZM25" i="6" s="1"/>
  <c r="AAP25" i="6" s="1"/>
  <c r="ABS25" i="6" s="1"/>
  <c r="ACV25" i="6" s="1"/>
  <c r="ADY25" i="6" s="1"/>
  <c r="WD24" i="6"/>
  <c r="XG24" i="6" s="1"/>
  <c r="YJ24" i="6" s="1"/>
  <c r="ZM24" i="6" s="1"/>
  <c r="AAP24" i="6" s="1"/>
  <c r="ABS24" i="6" s="1"/>
  <c r="ACV24" i="6" s="1"/>
  <c r="ADY24" i="6" s="1"/>
  <c r="WD23" i="6"/>
  <c r="XG23" i="6" s="1"/>
  <c r="YJ23" i="6" s="1"/>
  <c r="ZM23" i="6" s="1"/>
  <c r="AAP23" i="6" s="1"/>
  <c r="ABS23" i="6" s="1"/>
  <c r="ACV23" i="6" s="1"/>
  <c r="ADY23" i="6" s="1"/>
  <c r="WD22" i="6"/>
  <c r="XG22" i="6" s="1"/>
  <c r="YJ22" i="6" s="1"/>
  <c r="ZM22" i="6" s="1"/>
  <c r="AAP22" i="6" s="1"/>
  <c r="ABS22" i="6" s="1"/>
  <c r="ACV22" i="6" s="1"/>
  <c r="ADY22" i="6" s="1"/>
  <c r="WD21" i="6"/>
  <c r="XG21" i="6" s="1"/>
  <c r="YJ21" i="6" s="1"/>
  <c r="ZM21" i="6" s="1"/>
  <c r="AAP21" i="6" s="1"/>
  <c r="ABS21" i="6" s="1"/>
  <c r="ACV21" i="6" s="1"/>
  <c r="ADY21" i="6" s="1"/>
  <c r="WD20" i="6"/>
  <c r="XG20" i="6" s="1"/>
  <c r="YJ20" i="6" s="1"/>
  <c r="ZM20" i="6" s="1"/>
  <c r="AAP20" i="6" s="1"/>
  <c r="ABS20" i="6" s="1"/>
  <c r="ACV20" i="6" s="1"/>
  <c r="ADY20" i="6" s="1"/>
  <c r="WD19" i="6"/>
  <c r="XG19" i="6" s="1"/>
  <c r="YJ19" i="6" s="1"/>
  <c r="ZM19" i="6" s="1"/>
  <c r="AAP19" i="6" s="1"/>
  <c r="ABS19" i="6" s="1"/>
  <c r="ACV19" i="6" s="1"/>
  <c r="ADY19" i="6" s="1"/>
  <c r="WD18" i="6"/>
  <c r="XG18" i="6" s="1"/>
  <c r="YJ18" i="6" s="1"/>
  <c r="ZM18" i="6" s="1"/>
  <c r="AAP18" i="6" s="1"/>
  <c r="ABS18" i="6" s="1"/>
  <c r="ACV18" i="6" s="1"/>
  <c r="ADY18" i="6" s="1"/>
  <c r="WD17" i="6"/>
  <c r="XG17" i="6" s="1"/>
  <c r="YJ17" i="6" s="1"/>
  <c r="ZM17" i="6" s="1"/>
  <c r="AAP17" i="6" s="1"/>
  <c r="ABS17" i="6" s="1"/>
  <c r="ACV17" i="6" s="1"/>
  <c r="ADY17" i="6" s="1"/>
  <c r="WD16" i="6"/>
  <c r="XG16" i="6" s="1"/>
  <c r="YJ16" i="6" s="1"/>
  <c r="ZM16" i="6" s="1"/>
  <c r="AAP16" i="6" s="1"/>
  <c r="ABS16" i="6" s="1"/>
  <c r="ACV16" i="6" s="1"/>
  <c r="ADY16" i="6" s="1"/>
  <c r="WD15" i="6"/>
  <c r="XG15" i="6" s="1"/>
  <c r="YJ15" i="6" s="1"/>
  <c r="ZM15" i="6" s="1"/>
  <c r="AAP15" i="6" s="1"/>
  <c r="ABS15" i="6" s="1"/>
  <c r="ACV15" i="6" s="1"/>
  <c r="ADY15" i="6" s="1"/>
  <c r="WD14" i="6"/>
  <c r="XG14" i="6" s="1"/>
  <c r="YJ14" i="6" s="1"/>
  <c r="ZM14" i="6" s="1"/>
  <c r="AAP14" i="6" s="1"/>
  <c r="ABS14" i="6" s="1"/>
  <c r="ACV14" i="6" s="1"/>
  <c r="ADY14" i="6" s="1"/>
  <c r="WD13" i="6"/>
  <c r="XG13" i="6" s="1"/>
  <c r="YJ13" i="6" s="1"/>
  <c r="ZM13" i="6" s="1"/>
  <c r="AAP13" i="6" s="1"/>
  <c r="ABS13" i="6" s="1"/>
  <c r="ACV13" i="6" s="1"/>
  <c r="ADY13" i="6" s="1"/>
  <c r="WD12" i="6"/>
  <c r="XG12" i="6" s="1"/>
  <c r="YJ12" i="6" s="1"/>
  <c r="ZM12" i="6" s="1"/>
  <c r="AAP12" i="6" s="1"/>
  <c r="ABS12" i="6" s="1"/>
  <c r="ACV12" i="6" s="1"/>
  <c r="ADY12" i="6" s="1"/>
  <c r="WD11" i="6"/>
  <c r="XG11" i="6" s="1"/>
  <c r="YJ11" i="6" s="1"/>
  <c r="ZM11" i="6" s="1"/>
  <c r="AAP11" i="6" s="1"/>
  <c r="ABS11" i="6" s="1"/>
  <c r="ACV11" i="6" s="1"/>
  <c r="ADY11" i="6" s="1"/>
  <c r="WD10" i="6"/>
  <c r="XG10" i="6" s="1"/>
  <c r="YJ10" i="6" s="1"/>
  <c r="ZM10" i="6" s="1"/>
  <c r="AAP10" i="6" s="1"/>
  <c r="ABS10" i="6" s="1"/>
  <c r="ACV10" i="6" s="1"/>
  <c r="ADY10" i="6" s="1"/>
  <c r="WA33" i="6"/>
  <c r="WA9" i="6"/>
  <c r="ADY9" i="6" l="1"/>
  <c r="ACV9" i="6"/>
  <c r="ABS9" i="6"/>
  <c r="ABS33" i="6"/>
  <c r="ACV34" i="6"/>
  <c r="AAP9" i="6"/>
  <c r="AAP33" i="6"/>
  <c r="ZM33" i="6"/>
  <c r="ZM9" i="6"/>
  <c r="YJ9" i="6"/>
  <c r="YJ33" i="6"/>
  <c r="XG9" i="6"/>
  <c r="XG33" i="6"/>
  <c r="WA7" i="6"/>
  <c r="WO53" i="6"/>
  <c r="WO52" i="6"/>
  <c r="WO51" i="6"/>
  <c r="WO50" i="6"/>
  <c r="WO49" i="6"/>
  <c r="WO48" i="6"/>
  <c r="WO47" i="6"/>
  <c r="WO46" i="6"/>
  <c r="WO45" i="6"/>
  <c r="WO44" i="6"/>
  <c r="WO43" i="6"/>
  <c r="WO42" i="6"/>
  <c r="WO41" i="6"/>
  <c r="WO40" i="6"/>
  <c r="WO39" i="6"/>
  <c r="WO38" i="6"/>
  <c r="WO37" i="6"/>
  <c r="WO36" i="6"/>
  <c r="WO35" i="6"/>
  <c r="WO34" i="6"/>
  <c r="WO29" i="6"/>
  <c r="WO28" i="6"/>
  <c r="WO27" i="6"/>
  <c r="WO26" i="6"/>
  <c r="WO25" i="6"/>
  <c r="WO24" i="6"/>
  <c r="WO23" i="6"/>
  <c r="WO22" i="6"/>
  <c r="WO21" i="6"/>
  <c r="WO20" i="6"/>
  <c r="WO19" i="6"/>
  <c r="WO18" i="6"/>
  <c r="WO17" i="6"/>
  <c r="WO16" i="6"/>
  <c r="WO15" i="6"/>
  <c r="WO14" i="6"/>
  <c r="WO13" i="6"/>
  <c r="WO12" i="6"/>
  <c r="WO11" i="6"/>
  <c r="WO10" i="6"/>
  <c r="D805" i="24"/>
  <c r="D794" i="24"/>
  <c r="D783" i="24"/>
  <c r="D772" i="24"/>
  <c r="ZM7" i="6" l="1"/>
  <c r="AM6" i="21" s="1"/>
  <c r="ACV33" i="6"/>
  <c r="ADY34" i="6"/>
  <c r="ADY33" i="6" s="1"/>
  <c r="ADY7" i="6" s="1"/>
  <c r="ABS7" i="6"/>
  <c r="AO6" i="21" s="1"/>
  <c r="ACV7" i="6"/>
  <c r="AP6" i="21" s="1"/>
  <c r="AAP7" i="6"/>
  <c r="AN6" i="21" s="1"/>
  <c r="YJ7" i="6"/>
  <c r="AL6" i="21" s="1"/>
  <c r="D806" i="24"/>
  <c r="AJ12" i="21" s="1"/>
  <c r="XG7" i="6"/>
  <c r="AK6" i="21" s="1"/>
  <c r="VX53" i="6"/>
  <c r="WB53" i="6" s="1"/>
  <c r="VX52" i="6"/>
  <c r="WB52" i="6" s="1"/>
  <c r="VX51" i="6"/>
  <c r="WB51" i="6" s="1"/>
  <c r="VX50" i="6"/>
  <c r="WB50" i="6" s="1"/>
  <c r="VX49" i="6"/>
  <c r="WB49" i="6" s="1"/>
  <c r="VX48" i="6"/>
  <c r="WB48" i="6" s="1"/>
  <c r="VX47" i="6"/>
  <c r="WB47" i="6" s="1"/>
  <c r="VX46" i="6"/>
  <c r="WB46" i="6" s="1"/>
  <c r="VX45" i="6"/>
  <c r="WB45" i="6" s="1"/>
  <c r="VX44" i="6"/>
  <c r="WB44" i="6" s="1"/>
  <c r="VX43" i="6"/>
  <c r="WB43" i="6" s="1"/>
  <c r="VX42" i="6"/>
  <c r="WB42" i="6" s="1"/>
  <c r="VX41" i="6"/>
  <c r="WB41" i="6" s="1"/>
  <c r="VX40" i="6"/>
  <c r="WB40" i="6" s="1"/>
  <c r="VX39" i="6"/>
  <c r="WB39" i="6" s="1"/>
  <c r="VX38" i="6"/>
  <c r="WB38" i="6" s="1"/>
  <c r="VX37" i="6"/>
  <c r="WB37" i="6" s="1"/>
  <c r="VX36" i="6"/>
  <c r="WB36" i="6" s="1"/>
  <c r="VX35" i="6"/>
  <c r="WB35" i="6" s="1"/>
  <c r="VX34" i="6"/>
  <c r="WB34" i="6" s="1"/>
  <c r="VX29" i="6"/>
  <c r="WB29" i="6" s="1"/>
  <c r="VX28" i="6"/>
  <c r="WB28" i="6" s="1"/>
  <c r="VX27" i="6"/>
  <c r="WB27" i="6" s="1"/>
  <c r="VX26" i="6"/>
  <c r="WB26" i="6" s="1"/>
  <c r="VX25" i="6"/>
  <c r="WB25" i="6" s="1"/>
  <c r="VX24" i="6"/>
  <c r="WB24" i="6" s="1"/>
  <c r="VX23" i="6"/>
  <c r="WB23" i="6" s="1"/>
  <c r="VX22" i="6"/>
  <c r="WB22" i="6" s="1"/>
  <c r="VX21" i="6"/>
  <c r="WB21" i="6" s="1"/>
  <c r="VX20" i="6"/>
  <c r="WB20" i="6" s="1"/>
  <c r="VX19" i="6"/>
  <c r="WB19" i="6" s="1"/>
  <c r="VX18" i="6"/>
  <c r="WB18" i="6" s="1"/>
  <c r="VX17" i="6"/>
  <c r="WB17" i="6" s="1"/>
  <c r="VX16" i="6"/>
  <c r="WB16" i="6" s="1"/>
  <c r="VX15" i="6"/>
  <c r="WB15" i="6" s="1"/>
  <c r="VX14" i="6"/>
  <c r="WB14" i="6" s="1"/>
  <c r="VX13" i="6"/>
  <c r="WB13" i="6" s="1"/>
  <c r="VX12" i="6"/>
  <c r="WB12" i="6" s="1"/>
  <c r="VX11" i="6"/>
  <c r="WB11" i="6" s="1"/>
  <c r="VX10" i="6"/>
  <c r="WB10" i="6" s="1"/>
  <c r="WB33" i="6" l="1"/>
  <c r="WB9" i="6"/>
  <c r="WO33" i="6"/>
  <c r="WW33" i="6"/>
  <c r="WV33" i="6"/>
  <c r="WS33" i="6"/>
  <c r="WR33" i="6"/>
  <c r="WQ33" i="6"/>
  <c r="WP33" i="6"/>
  <c r="WN33" i="6"/>
  <c r="WM33" i="6"/>
  <c r="WL33" i="6"/>
  <c r="WK33" i="6"/>
  <c r="WJ33" i="6"/>
  <c r="WI33" i="6"/>
  <c r="WH33" i="6"/>
  <c r="WG33" i="6"/>
  <c r="WF33" i="6"/>
  <c r="WD33" i="6"/>
  <c r="VZ33" i="6"/>
  <c r="VY33" i="6"/>
  <c r="VW33" i="6"/>
  <c r="WO9" i="6"/>
  <c r="WW9" i="6"/>
  <c r="WV9" i="6"/>
  <c r="WS9" i="6"/>
  <c r="WR9" i="6"/>
  <c r="WQ9" i="6"/>
  <c r="WP9" i="6"/>
  <c r="WN9" i="6"/>
  <c r="WN7" i="6" s="1"/>
  <c r="WM9" i="6"/>
  <c r="WL9" i="6"/>
  <c r="WK9" i="6"/>
  <c r="WJ9" i="6"/>
  <c r="WI9" i="6"/>
  <c r="WH9" i="6"/>
  <c r="WG9" i="6"/>
  <c r="WF9" i="6"/>
  <c r="WD9" i="6"/>
  <c r="VZ9" i="6"/>
  <c r="VY9" i="6"/>
  <c r="VW9" i="6"/>
  <c r="HR30" i="15"/>
  <c r="HQ30" i="15"/>
  <c r="HP30" i="15"/>
  <c r="HO30" i="15"/>
  <c r="HN30" i="15"/>
  <c r="HM30" i="15"/>
  <c r="HQ29" i="15"/>
  <c r="HM29" i="15"/>
  <c r="HR7" i="15"/>
  <c r="HQ7" i="15"/>
  <c r="HQ4" i="15" s="1"/>
  <c r="AJ19" i="21" s="1"/>
  <c r="HP7" i="15"/>
  <c r="HP4" i="15" s="1"/>
  <c r="HO7" i="15"/>
  <c r="HO4" i="15" s="1"/>
  <c r="HN7" i="15"/>
  <c r="HN4" i="15" s="1"/>
  <c r="HM7" i="15"/>
  <c r="HM4" i="15" s="1"/>
  <c r="AJ16" i="21" s="1"/>
  <c r="HQ6" i="15"/>
  <c r="AJ18" i="21" s="1"/>
  <c r="HM6" i="15"/>
  <c r="HR4" i="15"/>
  <c r="AJ21" i="21" s="1"/>
  <c r="WB7" i="6" l="1"/>
  <c r="WJ7" i="6"/>
  <c r="AJ10" i="21" s="1"/>
  <c r="WD7" i="6"/>
  <c r="AJ6" i="21" s="1"/>
  <c r="WV7" i="6"/>
  <c r="WK7" i="6"/>
  <c r="AJ22" i="21"/>
  <c r="WS7" i="6"/>
  <c r="WR7" i="6"/>
  <c r="WP7" i="6"/>
  <c r="WO7" i="6"/>
  <c r="AJ20" i="21" s="1"/>
  <c r="VZ7" i="6"/>
  <c r="VY7" i="6"/>
  <c r="WI7" i="6"/>
  <c r="AJ17" i="21" s="1"/>
  <c r="WM7" i="6"/>
  <c r="WG7" i="6"/>
  <c r="AJ9" i="21" s="1"/>
  <c r="WH7" i="6"/>
  <c r="WL7" i="6"/>
  <c r="WQ7" i="6"/>
  <c r="WW7" i="6"/>
  <c r="WF7" i="6"/>
  <c r="VW7" i="6"/>
  <c r="AJ3" i="21" s="1"/>
  <c r="VX9" i="6"/>
  <c r="VX33" i="6"/>
  <c r="IJ29" i="6"/>
  <c r="IJ28" i="6"/>
  <c r="IJ27" i="6"/>
  <c r="IJ26" i="6"/>
  <c r="IJ25" i="6"/>
  <c r="IJ24" i="6"/>
  <c r="IJ23" i="6"/>
  <c r="IJ22" i="6"/>
  <c r="IJ21" i="6"/>
  <c r="IJ20" i="6"/>
  <c r="IJ19" i="6"/>
  <c r="IJ18" i="6"/>
  <c r="IJ17" i="6"/>
  <c r="IJ16" i="6"/>
  <c r="IJ15" i="6"/>
  <c r="IJ14" i="6"/>
  <c r="IJ13" i="6"/>
  <c r="IJ12" i="6"/>
  <c r="IJ11" i="6"/>
  <c r="IJ10" i="6"/>
  <c r="IJ53" i="6"/>
  <c r="IJ52" i="6"/>
  <c r="IJ51" i="6"/>
  <c r="IJ50" i="6"/>
  <c r="IJ49" i="6"/>
  <c r="IJ48" i="6"/>
  <c r="IJ47" i="6"/>
  <c r="IJ46" i="6"/>
  <c r="IJ45" i="6"/>
  <c r="IJ44" i="6"/>
  <c r="IJ43" i="6"/>
  <c r="IJ42" i="6"/>
  <c r="IJ41" i="6"/>
  <c r="IJ40" i="6"/>
  <c r="IJ39" i="6"/>
  <c r="IJ38" i="6"/>
  <c r="IJ37" i="6"/>
  <c r="IJ36" i="6"/>
  <c r="IJ35" i="6"/>
  <c r="IJ34" i="6"/>
  <c r="JB53" i="6"/>
  <c r="JB52" i="6"/>
  <c r="JB51" i="6"/>
  <c r="JB50" i="6"/>
  <c r="JB49" i="6"/>
  <c r="JB48" i="6"/>
  <c r="JB47" i="6"/>
  <c r="JB46" i="6"/>
  <c r="JB45" i="6"/>
  <c r="JB44" i="6"/>
  <c r="JB43" i="6"/>
  <c r="JB42" i="6"/>
  <c r="JB41" i="6"/>
  <c r="JB40" i="6"/>
  <c r="JB39" i="6"/>
  <c r="JB38" i="6"/>
  <c r="JB37" i="6"/>
  <c r="JB36" i="6"/>
  <c r="JB35" i="6"/>
  <c r="JB34" i="6"/>
  <c r="JB29" i="6"/>
  <c r="JB28" i="6"/>
  <c r="JB27" i="6"/>
  <c r="JB26" i="6"/>
  <c r="JB25" i="6"/>
  <c r="JB24" i="6"/>
  <c r="JB23" i="6"/>
  <c r="JB22" i="6"/>
  <c r="JB21" i="6"/>
  <c r="JB20" i="6"/>
  <c r="JB19" i="6"/>
  <c r="JB18" i="6"/>
  <c r="JB17" i="6"/>
  <c r="JB16" i="6"/>
  <c r="JB15" i="6"/>
  <c r="JB14" i="6"/>
  <c r="JB13" i="6"/>
  <c r="JB12" i="6"/>
  <c r="JB11" i="6"/>
  <c r="JB10" i="6"/>
  <c r="JU29" i="6"/>
  <c r="JU28" i="6"/>
  <c r="JU27" i="6"/>
  <c r="JU26" i="6"/>
  <c r="JU25" i="6"/>
  <c r="JU24" i="6"/>
  <c r="JU23" i="6"/>
  <c r="JU22" i="6"/>
  <c r="JU21" i="6"/>
  <c r="JU20" i="6"/>
  <c r="JU19" i="6"/>
  <c r="JU18" i="6"/>
  <c r="JU17" i="6"/>
  <c r="JU16" i="6"/>
  <c r="JU15" i="6"/>
  <c r="JU14" i="6"/>
  <c r="JU13" i="6"/>
  <c r="JU12" i="6"/>
  <c r="JU11" i="6"/>
  <c r="JU10" i="6"/>
  <c r="JU53" i="6"/>
  <c r="JU52" i="6"/>
  <c r="JU51" i="6"/>
  <c r="JU50" i="6"/>
  <c r="JU49" i="6"/>
  <c r="JU48" i="6"/>
  <c r="JU47" i="6"/>
  <c r="JU46" i="6"/>
  <c r="JU45" i="6"/>
  <c r="JU44" i="6"/>
  <c r="JU43" i="6"/>
  <c r="JU42" i="6"/>
  <c r="JU41" i="6"/>
  <c r="JU40" i="6"/>
  <c r="JU39" i="6"/>
  <c r="JU38" i="6"/>
  <c r="JU37" i="6"/>
  <c r="JU36" i="6"/>
  <c r="JU35" i="6"/>
  <c r="JU34" i="6"/>
  <c r="LE29" i="6"/>
  <c r="LE28" i="6"/>
  <c r="LE27" i="6"/>
  <c r="LE26" i="6"/>
  <c r="LE25" i="6"/>
  <c r="LE24" i="6"/>
  <c r="LE23" i="6"/>
  <c r="LE22" i="6"/>
  <c r="LE21" i="6"/>
  <c r="LE20" i="6"/>
  <c r="LE19" i="6"/>
  <c r="LE18" i="6"/>
  <c r="LE17" i="6"/>
  <c r="LE16" i="6"/>
  <c r="LE15" i="6"/>
  <c r="LE14" i="6"/>
  <c r="LE13" i="6"/>
  <c r="LE12" i="6"/>
  <c r="LE11" i="6"/>
  <c r="LE10" i="6"/>
  <c r="LE53" i="6"/>
  <c r="LE52" i="6"/>
  <c r="LE51" i="6"/>
  <c r="LE50" i="6"/>
  <c r="LE49" i="6"/>
  <c r="LE48" i="6"/>
  <c r="LE47" i="6"/>
  <c r="LE46" i="6"/>
  <c r="LE45" i="6"/>
  <c r="LE44" i="6"/>
  <c r="LE43" i="6"/>
  <c r="LE42" i="6"/>
  <c r="LE41" i="6"/>
  <c r="LE40" i="6"/>
  <c r="LE39" i="6"/>
  <c r="LE38" i="6"/>
  <c r="LE37" i="6"/>
  <c r="LE36" i="6"/>
  <c r="LE35" i="6"/>
  <c r="LE34" i="6"/>
  <c r="LW53" i="6"/>
  <c r="LW52" i="6"/>
  <c r="LW51" i="6"/>
  <c r="LW50" i="6"/>
  <c r="LW49" i="6"/>
  <c r="LW48" i="6"/>
  <c r="LW47" i="6"/>
  <c r="LW46" i="6"/>
  <c r="LW45" i="6"/>
  <c r="LW44" i="6"/>
  <c r="LW43" i="6"/>
  <c r="LW42" i="6"/>
  <c r="LW41" i="6"/>
  <c r="LW40" i="6"/>
  <c r="LW39" i="6"/>
  <c r="LW38" i="6"/>
  <c r="LW37" i="6"/>
  <c r="LW36" i="6"/>
  <c r="LW35" i="6"/>
  <c r="LW34" i="6"/>
  <c r="LW29" i="6"/>
  <c r="LW28" i="6"/>
  <c r="LW27" i="6"/>
  <c r="LW26" i="6"/>
  <c r="LW25" i="6"/>
  <c r="LW24" i="6"/>
  <c r="LW23" i="6"/>
  <c r="LW22" i="6"/>
  <c r="LW21" i="6"/>
  <c r="LW20" i="6"/>
  <c r="LW19" i="6"/>
  <c r="LW18" i="6"/>
  <c r="LW17" i="6"/>
  <c r="LW16" i="6"/>
  <c r="LW15" i="6"/>
  <c r="LW14" i="6"/>
  <c r="LW13" i="6"/>
  <c r="LW12" i="6"/>
  <c r="LW11" i="6"/>
  <c r="LW10" i="6"/>
  <c r="MO29" i="6"/>
  <c r="MO28" i="6"/>
  <c r="MO27" i="6"/>
  <c r="MO26" i="6"/>
  <c r="MO25" i="6"/>
  <c r="MO24" i="6"/>
  <c r="MO23" i="6"/>
  <c r="MO22" i="6"/>
  <c r="MO21" i="6"/>
  <c r="MO20" i="6"/>
  <c r="MO19" i="6"/>
  <c r="MO18" i="6"/>
  <c r="MO17" i="6"/>
  <c r="MO16" i="6"/>
  <c r="MO15" i="6"/>
  <c r="MO14" i="6"/>
  <c r="MO13" i="6"/>
  <c r="MO12" i="6"/>
  <c r="MO11" i="6"/>
  <c r="MO10" i="6"/>
  <c r="MO53" i="6"/>
  <c r="MO52" i="6"/>
  <c r="MO51" i="6"/>
  <c r="MO50" i="6"/>
  <c r="MO49" i="6"/>
  <c r="MO48" i="6"/>
  <c r="MO47" i="6"/>
  <c r="MO46" i="6"/>
  <c r="MO45" i="6"/>
  <c r="MO44" i="6"/>
  <c r="MO43" i="6"/>
  <c r="MO42" i="6"/>
  <c r="MO41" i="6"/>
  <c r="MO40" i="6"/>
  <c r="MO39" i="6"/>
  <c r="MO38" i="6"/>
  <c r="MO37" i="6"/>
  <c r="MO36" i="6"/>
  <c r="MO35" i="6"/>
  <c r="MO34" i="6"/>
  <c r="NG53" i="6"/>
  <c r="NG52" i="6"/>
  <c r="NG51" i="6"/>
  <c r="NG50" i="6"/>
  <c r="NG49" i="6"/>
  <c r="NG48" i="6"/>
  <c r="NG47" i="6"/>
  <c r="NG46" i="6"/>
  <c r="NG45" i="6"/>
  <c r="NG44" i="6"/>
  <c r="NG43" i="6"/>
  <c r="NG42" i="6"/>
  <c r="NG41" i="6"/>
  <c r="NG40" i="6"/>
  <c r="NG39" i="6"/>
  <c r="NG38" i="6"/>
  <c r="NG37" i="6"/>
  <c r="NG36" i="6"/>
  <c r="NG35" i="6"/>
  <c r="NG34" i="6"/>
  <c r="NG29" i="6"/>
  <c r="NG28" i="6"/>
  <c r="NG27" i="6"/>
  <c r="NG26" i="6"/>
  <c r="NG25" i="6"/>
  <c r="NG24" i="6"/>
  <c r="NG23" i="6"/>
  <c r="NG22" i="6"/>
  <c r="NG21" i="6"/>
  <c r="NG20" i="6"/>
  <c r="NG19" i="6"/>
  <c r="NG18" i="6"/>
  <c r="NG17" i="6"/>
  <c r="NG16" i="6"/>
  <c r="NG15" i="6"/>
  <c r="NG14" i="6"/>
  <c r="NG13" i="6"/>
  <c r="NG12" i="6"/>
  <c r="NG11" i="6"/>
  <c r="NG10" i="6"/>
  <c r="NY29" i="6"/>
  <c r="NY28" i="6"/>
  <c r="NY27" i="6"/>
  <c r="NY26" i="6"/>
  <c r="NY25" i="6"/>
  <c r="NY24" i="6"/>
  <c r="NY23" i="6"/>
  <c r="NY22" i="6"/>
  <c r="NY21" i="6"/>
  <c r="NY20" i="6"/>
  <c r="NY19" i="6"/>
  <c r="NY18" i="6"/>
  <c r="NY17" i="6"/>
  <c r="NY16" i="6"/>
  <c r="NY15" i="6"/>
  <c r="NY14" i="6"/>
  <c r="NY13" i="6"/>
  <c r="NY12" i="6"/>
  <c r="NY11" i="6"/>
  <c r="NY10" i="6"/>
  <c r="NY53" i="6"/>
  <c r="NY52" i="6"/>
  <c r="NY51" i="6"/>
  <c r="NY50" i="6"/>
  <c r="NY49" i="6"/>
  <c r="NY48" i="6"/>
  <c r="NY47" i="6"/>
  <c r="NY46" i="6"/>
  <c r="NY45" i="6"/>
  <c r="NY44" i="6"/>
  <c r="NY43" i="6"/>
  <c r="NY42" i="6"/>
  <c r="NY41" i="6"/>
  <c r="NY40" i="6"/>
  <c r="NY39" i="6"/>
  <c r="NY38" i="6"/>
  <c r="NY37" i="6"/>
  <c r="NY36" i="6"/>
  <c r="NY35" i="6"/>
  <c r="NY34" i="6"/>
  <c r="OQ53" i="6"/>
  <c r="OQ52" i="6"/>
  <c r="OQ51" i="6"/>
  <c r="OQ50" i="6"/>
  <c r="OQ49" i="6"/>
  <c r="OQ48" i="6"/>
  <c r="OQ47" i="6"/>
  <c r="OQ46" i="6"/>
  <c r="OQ45" i="6"/>
  <c r="OQ44" i="6"/>
  <c r="OQ43" i="6"/>
  <c r="OQ42" i="6"/>
  <c r="OQ41" i="6"/>
  <c r="OQ40" i="6"/>
  <c r="OQ39" i="6"/>
  <c r="OQ38" i="6"/>
  <c r="OQ37" i="6"/>
  <c r="OQ36" i="6"/>
  <c r="OQ35" i="6"/>
  <c r="OQ34" i="6"/>
  <c r="OQ29" i="6"/>
  <c r="OQ28" i="6"/>
  <c r="OQ27" i="6"/>
  <c r="OQ26" i="6"/>
  <c r="OQ25" i="6"/>
  <c r="OQ24" i="6"/>
  <c r="OQ23" i="6"/>
  <c r="OQ22" i="6"/>
  <c r="OQ21" i="6"/>
  <c r="OQ20" i="6"/>
  <c r="OQ19" i="6"/>
  <c r="OQ18" i="6"/>
  <c r="OQ17" i="6"/>
  <c r="OQ16" i="6"/>
  <c r="OQ15" i="6"/>
  <c r="OQ14" i="6"/>
  <c r="OQ13" i="6"/>
  <c r="OQ12" i="6"/>
  <c r="OQ11" i="6"/>
  <c r="OQ10" i="6"/>
  <c r="PI29" i="6"/>
  <c r="PI28" i="6"/>
  <c r="PI27" i="6"/>
  <c r="PI26" i="6"/>
  <c r="PI25" i="6"/>
  <c r="PI24" i="6"/>
  <c r="PI23" i="6"/>
  <c r="PI22" i="6"/>
  <c r="PI21" i="6"/>
  <c r="PI20" i="6"/>
  <c r="PI19" i="6"/>
  <c r="PI18" i="6"/>
  <c r="PI17" i="6"/>
  <c r="PI16" i="6"/>
  <c r="PI15" i="6"/>
  <c r="PI14" i="6"/>
  <c r="PI13" i="6"/>
  <c r="PI12" i="6"/>
  <c r="PI11" i="6"/>
  <c r="PI10" i="6"/>
  <c r="PI53" i="6"/>
  <c r="PI52" i="6"/>
  <c r="PI51" i="6"/>
  <c r="PI50" i="6"/>
  <c r="PI49" i="6"/>
  <c r="PI48" i="6"/>
  <c r="PI47" i="6"/>
  <c r="PI46" i="6"/>
  <c r="PI45" i="6"/>
  <c r="PI44" i="6"/>
  <c r="PI43" i="6"/>
  <c r="PI42" i="6"/>
  <c r="PI41" i="6"/>
  <c r="PI40" i="6"/>
  <c r="PI39" i="6"/>
  <c r="PI38" i="6"/>
  <c r="PI37" i="6"/>
  <c r="PI36" i="6"/>
  <c r="PI35" i="6"/>
  <c r="PI34" i="6"/>
  <c r="QA50" i="6"/>
  <c r="QA49" i="6"/>
  <c r="QA48" i="6"/>
  <c r="QA47" i="6"/>
  <c r="QA46" i="6"/>
  <c r="QA45" i="6"/>
  <c r="QA44" i="6"/>
  <c r="QA43" i="6"/>
  <c r="QA42" i="6"/>
  <c r="QA41" i="6"/>
  <c r="QA40" i="6"/>
  <c r="QA39" i="6"/>
  <c r="QA38" i="6"/>
  <c r="QA37" i="6"/>
  <c r="QA36" i="6"/>
  <c r="QA35" i="6"/>
  <c r="QA34" i="6"/>
  <c r="QA29" i="6"/>
  <c r="QA28" i="6"/>
  <c r="QA27" i="6"/>
  <c r="QA26" i="6"/>
  <c r="QA25" i="6"/>
  <c r="QA24" i="6"/>
  <c r="QA23" i="6"/>
  <c r="QA22" i="6"/>
  <c r="QA21" i="6"/>
  <c r="QA20" i="6"/>
  <c r="QA19" i="6"/>
  <c r="QA18" i="6"/>
  <c r="QA17" i="6"/>
  <c r="QA16" i="6"/>
  <c r="QA15" i="6"/>
  <c r="QA14" i="6"/>
  <c r="QA13" i="6"/>
  <c r="QA12" i="6"/>
  <c r="QA11" i="6"/>
  <c r="QA10" i="6"/>
  <c r="QS29" i="6"/>
  <c r="QS28" i="6"/>
  <c r="QS27" i="6"/>
  <c r="QS26" i="6"/>
  <c r="QS25" i="6"/>
  <c r="QS24" i="6"/>
  <c r="QS23" i="6"/>
  <c r="QS22" i="6"/>
  <c r="QS21" i="6"/>
  <c r="QS20" i="6"/>
  <c r="QS19" i="6"/>
  <c r="QS18" i="6"/>
  <c r="QS17" i="6"/>
  <c r="QS16" i="6"/>
  <c r="QS15" i="6"/>
  <c r="QS14" i="6"/>
  <c r="QS13" i="6"/>
  <c r="QS12" i="6"/>
  <c r="QS11" i="6"/>
  <c r="QS10" i="6"/>
  <c r="QS53" i="6"/>
  <c r="QS52" i="6"/>
  <c r="QS51" i="6"/>
  <c r="QS50" i="6"/>
  <c r="QS49" i="6"/>
  <c r="QS48" i="6"/>
  <c r="QS47" i="6"/>
  <c r="QS46" i="6"/>
  <c r="QS45" i="6"/>
  <c r="QS44" i="6"/>
  <c r="QS43" i="6"/>
  <c r="QS42" i="6"/>
  <c r="QS41" i="6"/>
  <c r="QS40" i="6"/>
  <c r="QS39" i="6"/>
  <c r="QS38" i="6"/>
  <c r="QS37" i="6"/>
  <c r="QS36" i="6"/>
  <c r="QS35" i="6"/>
  <c r="QS34" i="6"/>
  <c r="RK53" i="6"/>
  <c r="RK52" i="6"/>
  <c r="RK51" i="6"/>
  <c r="RK50" i="6"/>
  <c r="RK49" i="6"/>
  <c r="RK48" i="6"/>
  <c r="RK47" i="6"/>
  <c r="RK46" i="6"/>
  <c r="RK45" i="6"/>
  <c r="RK44" i="6"/>
  <c r="RK43" i="6"/>
  <c r="RK42" i="6"/>
  <c r="RK41" i="6"/>
  <c r="RK40" i="6"/>
  <c r="RK39" i="6"/>
  <c r="RK38" i="6"/>
  <c r="RK37" i="6"/>
  <c r="RK36" i="6"/>
  <c r="RK35" i="6"/>
  <c r="RK34" i="6"/>
  <c r="RK29" i="6"/>
  <c r="RK28" i="6"/>
  <c r="RK27" i="6"/>
  <c r="RK26" i="6"/>
  <c r="RK25" i="6"/>
  <c r="RK24" i="6"/>
  <c r="RK23" i="6"/>
  <c r="RK22" i="6"/>
  <c r="RK21" i="6"/>
  <c r="RK20" i="6"/>
  <c r="RK19" i="6"/>
  <c r="RK18" i="6"/>
  <c r="RK17" i="6"/>
  <c r="RK16" i="6"/>
  <c r="RK15" i="6"/>
  <c r="RK14" i="6"/>
  <c r="RK13" i="6"/>
  <c r="RK12" i="6"/>
  <c r="RK11" i="6"/>
  <c r="RK10" i="6"/>
  <c r="SC29" i="6"/>
  <c r="SC28" i="6"/>
  <c r="SC27" i="6"/>
  <c r="SC26" i="6"/>
  <c r="SC25" i="6"/>
  <c r="SC24" i="6"/>
  <c r="SC23" i="6"/>
  <c r="SC22" i="6"/>
  <c r="SC21" i="6"/>
  <c r="SC20" i="6"/>
  <c r="SC19" i="6"/>
  <c r="SC18" i="6"/>
  <c r="SC17" i="6"/>
  <c r="SC16" i="6"/>
  <c r="SC15" i="6"/>
  <c r="SC14" i="6"/>
  <c r="SC13" i="6"/>
  <c r="SC12" i="6"/>
  <c r="SC11" i="6"/>
  <c r="SC10" i="6"/>
  <c r="SC53" i="6"/>
  <c r="SC52" i="6"/>
  <c r="SC51" i="6"/>
  <c r="SC50" i="6"/>
  <c r="SC49" i="6"/>
  <c r="SC48" i="6"/>
  <c r="SC47" i="6"/>
  <c r="SC46" i="6"/>
  <c r="SC45" i="6"/>
  <c r="SC44" i="6"/>
  <c r="SC43" i="6"/>
  <c r="SC42" i="6"/>
  <c r="SC41" i="6"/>
  <c r="SC40" i="6"/>
  <c r="SC39" i="6"/>
  <c r="SC38" i="6"/>
  <c r="SC37" i="6"/>
  <c r="SC36" i="6"/>
  <c r="SC35" i="6"/>
  <c r="SC34" i="6"/>
  <c r="SU53" i="6"/>
  <c r="SU52" i="6"/>
  <c r="SU51" i="6"/>
  <c r="SU50" i="6"/>
  <c r="SU49" i="6"/>
  <c r="SU48" i="6"/>
  <c r="SU47" i="6"/>
  <c r="SU46" i="6"/>
  <c r="SU45" i="6"/>
  <c r="SU44" i="6"/>
  <c r="SU43" i="6"/>
  <c r="SU42" i="6"/>
  <c r="SU41" i="6"/>
  <c r="SU40" i="6"/>
  <c r="SU39" i="6"/>
  <c r="SU38" i="6"/>
  <c r="SU37" i="6"/>
  <c r="SU36" i="6"/>
  <c r="SU35" i="6"/>
  <c r="SU34" i="6"/>
  <c r="SU29" i="6"/>
  <c r="SU28" i="6"/>
  <c r="SU27" i="6"/>
  <c r="SU26" i="6"/>
  <c r="SU25" i="6"/>
  <c r="SU24" i="6"/>
  <c r="SU23" i="6"/>
  <c r="SU22" i="6"/>
  <c r="SU21" i="6"/>
  <c r="SU20" i="6"/>
  <c r="SU19" i="6"/>
  <c r="SU18" i="6"/>
  <c r="SU17" i="6"/>
  <c r="SU16" i="6"/>
  <c r="SU15" i="6"/>
  <c r="SU14" i="6"/>
  <c r="SU13" i="6"/>
  <c r="SU12" i="6"/>
  <c r="SU11" i="6"/>
  <c r="SU10" i="6"/>
  <c r="TM29" i="6"/>
  <c r="TM28" i="6"/>
  <c r="TM27" i="6"/>
  <c r="TM26" i="6"/>
  <c r="TM25" i="6"/>
  <c r="TM24" i="6"/>
  <c r="TM23" i="6"/>
  <c r="TM22" i="6"/>
  <c r="TM21" i="6"/>
  <c r="TM20" i="6"/>
  <c r="TM19" i="6"/>
  <c r="TM18" i="6"/>
  <c r="TM17" i="6"/>
  <c r="TM16" i="6"/>
  <c r="TM15" i="6"/>
  <c r="TM14" i="6"/>
  <c r="TM13" i="6"/>
  <c r="TM12" i="6"/>
  <c r="TM11" i="6"/>
  <c r="TM10" i="6"/>
  <c r="TM53" i="6"/>
  <c r="TM52" i="6"/>
  <c r="TM51" i="6"/>
  <c r="TM50" i="6"/>
  <c r="TM49" i="6"/>
  <c r="TM48" i="6"/>
  <c r="TM47" i="6"/>
  <c r="TM46" i="6"/>
  <c r="TM45" i="6"/>
  <c r="TM44" i="6"/>
  <c r="TM43" i="6"/>
  <c r="TM42" i="6"/>
  <c r="TM41" i="6"/>
  <c r="TM40" i="6"/>
  <c r="TM39" i="6"/>
  <c r="TM38" i="6"/>
  <c r="TM37" i="6"/>
  <c r="TM36" i="6"/>
  <c r="TM35" i="6"/>
  <c r="TM34" i="6"/>
  <c r="UE53" i="6"/>
  <c r="UE52" i="6"/>
  <c r="UE51" i="6"/>
  <c r="UE50" i="6"/>
  <c r="UE49" i="6"/>
  <c r="UE48" i="6"/>
  <c r="UE47" i="6"/>
  <c r="UE46" i="6"/>
  <c r="UE45" i="6"/>
  <c r="UE44" i="6"/>
  <c r="UE43" i="6"/>
  <c r="UE42" i="6"/>
  <c r="UE41" i="6"/>
  <c r="UE40" i="6"/>
  <c r="UE39" i="6"/>
  <c r="UE38" i="6"/>
  <c r="UE37" i="6"/>
  <c r="UE36" i="6"/>
  <c r="UE35" i="6"/>
  <c r="UE34" i="6"/>
  <c r="UE29" i="6"/>
  <c r="UE28" i="6"/>
  <c r="UE27" i="6"/>
  <c r="UE26" i="6"/>
  <c r="UE25" i="6"/>
  <c r="UE24" i="6"/>
  <c r="UE23" i="6"/>
  <c r="UE22" i="6"/>
  <c r="UE21" i="6"/>
  <c r="UE20" i="6"/>
  <c r="UE19" i="6"/>
  <c r="UE18" i="6"/>
  <c r="UE17" i="6"/>
  <c r="UE16" i="6"/>
  <c r="UE15" i="6"/>
  <c r="UE14" i="6"/>
  <c r="UE13" i="6"/>
  <c r="UE12" i="6"/>
  <c r="UE11" i="6"/>
  <c r="UE10" i="6"/>
  <c r="UW53" i="6"/>
  <c r="UW52" i="6"/>
  <c r="UW51" i="6"/>
  <c r="UW50" i="6"/>
  <c r="UW49" i="6"/>
  <c r="UW48" i="6"/>
  <c r="UW47" i="6"/>
  <c r="UW46" i="6"/>
  <c r="UW45" i="6"/>
  <c r="UW44" i="6"/>
  <c r="UW43" i="6"/>
  <c r="UW42" i="6"/>
  <c r="UW41" i="6"/>
  <c r="UW40" i="6"/>
  <c r="UW39" i="6"/>
  <c r="UW38" i="6"/>
  <c r="UW37" i="6"/>
  <c r="UW36" i="6"/>
  <c r="UW35" i="6"/>
  <c r="UW34" i="6"/>
  <c r="UW29" i="6"/>
  <c r="UW28" i="6"/>
  <c r="UW27" i="6"/>
  <c r="UW26" i="6"/>
  <c r="UW25" i="6"/>
  <c r="UW24" i="6"/>
  <c r="UW23" i="6"/>
  <c r="UW22" i="6"/>
  <c r="UW21" i="6"/>
  <c r="UW20" i="6"/>
  <c r="UW19" i="6"/>
  <c r="UW18" i="6"/>
  <c r="UW17" i="6"/>
  <c r="UW16" i="6"/>
  <c r="UW15" i="6"/>
  <c r="UW14" i="6"/>
  <c r="UW13" i="6"/>
  <c r="UW12" i="6"/>
  <c r="UW11" i="6"/>
  <c r="UW10" i="6"/>
  <c r="CT16" i="6"/>
  <c r="BZ33" i="6"/>
  <c r="BY33" i="6"/>
  <c r="BZ17" i="6"/>
  <c r="BY20" i="6"/>
  <c r="BY9" i="6" s="1"/>
  <c r="AP42" i="6"/>
  <c r="AJ11" i="21" l="1"/>
  <c r="VX7" i="6"/>
  <c r="AJ4" i="21" s="1"/>
  <c r="AA38" i="6"/>
  <c r="K39" i="6" l="1"/>
  <c r="L39" i="6"/>
  <c r="L43" i="6"/>
  <c r="L34" i="6"/>
  <c r="L47" i="6"/>
  <c r="L44" i="6"/>
  <c r="L46" i="6"/>
  <c r="VA9" i="6" l="1"/>
  <c r="VA33" i="6"/>
  <c r="VA7" i="6" l="1"/>
  <c r="AI6" i="21" s="1"/>
  <c r="VU10" i="6"/>
  <c r="VS9" i="6"/>
  <c r="VT9" i="6"/>
  <c r="VT33" i="6"/>
  <c r="VT7" i="6" l="1"/>
  <c r="VS33" i="6"/>
  <c r="VS7" i="6" s="1"/>
  <c r="VU53" i="6" l="1"/>
  <c r="VU52" i="6"/>
  <c r="VU51" i="6"/>
  <c r="VU50" i="6"/>
  <c r="VU49" i="6"/>
  <c r="VU48" i="6"/>
  <c r="VU47" i="6"/>
  <c r="VU46" i="6"/>
  <c r="VU45" i="6"/>
  <c r="VU44" i="6"/>
  <c r="VU43" i="6"/>
  <c r="VU42" i="6"/>
  <c r="VU41" i="6"/>
  <c r="VU40" i="6"/>
  <c r="VU39" i="6"/>
  <c r="VU38" i="6"/>
  <c r="VU37" i="6"/>
  <c r="VU36" i="6"/>
  <c r="VU35" i="6"/>
  <c r="VU34" i="6"/>
  <c r="VU29" i="6"/>
  <c r="VU28" i="6"/>
  <c r="VU27" i="6"/>
  <c r="VU26" i="6"/>
  <c r="VU25" i="6"/>
  <c r="VU24" i="6"/>
  <c r="VU23" i="6"/>
  <c r="VU22" i="6"/>
  <c r="VU21" i="6"/>
  <c r="VU20" i="6"/>
  <c r="VU19" i="6"/>
  <c r="VU18" i="6"/>
  <c r="VU17" i="6"/>
  <c r="VU16" i="6"/>
  <c r="VU15" i="6"/>
  <c r="VU14" i="6"/>
  <c r="VU13" i="6"/>
  <c r="VU12" i="6"/>
  <c r="VU11" i="6"/>
  <c r="BO31" i="26"/>
  <c r="BO7" i="26"/>
  <c r="D760" i="24"/>
  <c r="D749" i="24"/>
  <c r="D738" i="24"/>
  <c r="D727" i="24"/>
  <c r="BO5" i="26" l="1"/>
  <c r="AI23" i="21" s="1"/>
  <c r="D761" i="24"/>
  <c r="AI12" i="21" s="1"/>
  <c r="VK33" i="6" l="1"/>
  <c r="VK9" i="6"/>
  <c r="VJ33" i="6"/>
  <c r="VJ9" i="6"/>
  <c r="VK7" i="6" l="1"/>
  <c r="VJ7" i="6"/>
  <c r="VU33" i="6" l="1"/>
  <c r="VO33" i="6"/>
  <c r="VN33" i="6"/>
  <c r="VM33" i="6"/>
  <c r="VI33" i="6"/>
  <c r="VH33" i="6"/>
  <c r="VG33" i="6"/>
  <c r="VF33" i="6"/>
  <c r="VE33" i="6"/>
  <c r="VD33" i="6"/>
  <c r="VC33" i="6"/>
  <c r="UY33" i="6"/>
  <c r="UX33" i="6"/>
  <c r="UW33" i="6"/>
  <c r="UV33" i="6"/>
  <c r="VU9" i="6"/>
  <c r="VO9" i="6"/>
  <c r="VN9" i="6"/>
  <c r="VM9" i="6"/>
  <c r="VI9" i="6"/>
  <c r="VH9" i="6"/>
  <c r="VG9" i="6"/>
  <c r="VF9" i="6"/>
  <c r="VE9" i="6"/>
  <c r="VD9" i="6"/>
  <c r="VC9" i="6"/>
  <c r="UY9" i="6"/>
  <c r="UX9" i="6"/>
  <c r="UW9" i="6"/>
  <c r="UV9" i="6"/>
  <c r="HK7" i="15"/>
  <c r="HJ30" i="15"/>
  <c r="HJ7" i="15"/>
  <c r="HI30" i="15"/>
  <c r="HG30" i="15"/>
  <c r="HF7" i="15"/>
  <c r="HK30" i="15"/>
  <c r="HH30" i="15"/>
  <c r="HF30" i="15"/>
  <c r="HJ29" i="15"/>
  <c r="HF29" i="15"/>
  <c r="HI7" i="15"/>
  <c r="HH7" i="15"/>
  <c r="HG7" i="15"/>
  <c r="HF6" i="15"/>
  <c r="VC7" i="6" l="1"/>
  <c r="VG7" i="6"/>
  <c r="AI10" i="21" s="1"/>
  <c r="UW7" i="6"/>
  <c r="AI4" i="21" s="1"/>
  <c r="VU7" i="6"/>
  <c r="AI22" i="21" s="1"/>
  <c r="VM7" i="6"/>
  <c r="VN7" i="6"/>
  <c r="UX7" i="6"/>
  <c r="UV7" i="6"/>
  <c r="AI3" i="21" s="1"/>
  <c r="VD7" i="6"/>
  <c r="AI9" i="21" s="1"/>
  <c r="VH7" i="6"/>
  <c r="VF7" i="6"/>
  <c r="AI17" i="21" s="1"/>
  <c r="UY7" i="6"/>
  <c r="VE7" i="6"/>
  <c r="VI7" i="6"/>
  <c r="VO7" i="6"/>
  <c r="HK4" i="15"/>
  <c r="AI21" i="21" s="1"/>
  <c r="HJ4" i="15"/>
  <c r="AI19" i="21" s="1"/>
  <c r="HJ6" i="15"/>
  <c r="AI18" i="21" s="1"/>
  <c r="HI4" i="15"/>
  <c r="HH4" i="15"/>
  <c r="HG4" i="15"/>
  <c r="HF4" i="15"/>
  <c r="AI16" i="21" s="1"/>
  <c r="AI11" i="21" l="1"/>
  <c r="D715" i="24" l="1"/>
  <c r="D704" i="24"/>
  <c r="D693" i="24"/>
  <c r="D682" i="24"/>
  <c r="D716" i="24" l="1"/>
  <c r="AH12" i="21" s="1"/>
  <c r="BM7" i="26" l="1"/>
  <c r="AH23" i="21" s="1"/>
  <c r="BM31" i="26"/>
  <c r="BK31" i="26"/>
  <c r="BK7" i="26"/>
  <c r="D670" i="24"/>
  <c r="D659" i="24"/>
  <c r="D648" i="24"/>
  <c r="D637" i="24"/>
  <c r="BK5" i="26" l="1"/>
  <c r="AG23" i="21" s="1"/>
  <c r="D671" i="24"/>
  <c r="AG12" i="21" s="1"/>
  <c r="BM5" i="26"/>
  <c r="US33" i="6" l="1"/>
  <c r="UR33" i="6"/>
  <c r="UQ33" i="6"/>
  <c r="UP33" i="6"/>
  <c r="UO33" i="6"/>
  <c r="UN33" i="6"/>
  <c r="UM33" i="6"/>
  <c r="UL33" i="6"/>
  <c r="UK33" i="6"/>
  <c r="UJ33" i="6"/>
  <c r="UI33" i="6"/>
  <c r="UH33" i="6"/>
  <c r="UG33" i="6"/>
  <c r="UF33" i="6"/>
  <c r="UE33" i="6"/>
  <c r="UD33" i="6"/>
  <c r="US9" i="6"/>
  <c r="UR9" i="6"/>
  <c r="UQ9" i="6"/>
  <c r="UP9" i="6"/>
  <c r="UO9" i="6"/>
  <c r="UN9" i="6"/>
  <c r="UM9" i="6"/>
  <c r="UL9" i="6"/>
  <c r="UK9" i="6"/>
  <c r="UJ9" i="6"/>
  <c r="UI9" i="6"/>
  <c r="UH9" i="6"/>
  <c r="UG9" i="6"/>
  <c r="UF9" i="6"/>
  <c r="UE9" i="6"/>
  <c r="UD9" i="6"/>
  <c r="UH7" i="6" l="1"/>
  <c r="UN7" i="6"/>
  <c r="AH22" i="21"/>
  <c r="UR7" i="6"/>
  <c r="UP7" i="6"/>
  <c r="UJ7" i="6"/>
  <c r="UF7" i="6"/>
  <c r="UD7" i="6"/>
  <c r="AH3" i="21" s="1"/>
  <c r="UL7" i="6"/>
  <c r="AH10" i="21" s="1"/>
  <c r="UE7" i="6"/>
  <c r="AH4" i="21" s="1"/>
  <c r="UG7" i="6"/>
  <c r="UM7" i="6"/>
  <c r="UO7" i="6"/>
  <c r="AH20" i="21" s="1"/>
  <c r="UQ7" i="6"/>
  <c r="US7" i="6"/>
  <c r="UI7" i="6"/>
  <c r="AH9" i="21" s="1"/>
  <c r="UK7" i="6"/>
  <c r="AH17" i="21" s="1"/>
  <c r="HD7" i="15"/>
  <c r="HB7" i="15"/>
  <c r="HA30" i="15"/>
  <c r="HA7" i="15"/>
  <c r="GY7" i="15"/>
  <c r="HB30" i="15"/>
  <c r="GZ30" i="15"/>
  <c r="GY30" i="15"/>
  <c r="GY29" i="15"/>
  <c r="GZ7" i="15"/>
  <c r="GY6" i="15"/>
  <c r="GZ4" i="15" l="1"/>
  <c r="AH11" i="21"/>
  <c r="HD30" i="15"/>
  <c r="HD4" i="15" s="1"/>
  <c r="AH21" i="21" s="1"/>
  <c r="HC7" i="15"/>
  <c r="HC29" i="15"/>
  <c r="HC30" i="15"/>
  <c r="HC6" i="15"/>
  <c r="HB4" i="15"/>
  <c r="HA4" i="15"/>
  <c r="GY4" i="15"/>
  <c r="AH16" i="21" s="1"/>
  <c r="HC4" i="15" l="1"/>
  <c r="AH19" i="21" s="1"/>
  <c r="AH18" i="21"/>
  <c r="TM9" i="6"/>
  <c r="TN9" i="6"/>
  <c r="TQ9" i="6"/>
  <c r="TU33" i="6"/>
  <c r="TT9" i="6"/>
  <c r="TS33" i="6"/>
  <c r="TS9" i="6"/>
  <c r="UA33" i="6"/>
  <c r="TZ33" i="6"/>
  <c r="TY33" i="6"/>
  <c r="TX33" i="6"/>
  <c r="TW33" i="6"/>
  <c r="TV33" i="6"/>
  <c r="TR33" i="6"/>
  <c r="TP33" i="6"/>
  <c r="TO33" i="6"/>
  <c r="TN33" i="6"/>
  <c r="TM33" i="6"/>
  <c r="TL33" i="6"/>
  <c r="UA9" i="6"/>
  <c r="TZ9" i="6"/>
  <c r="TY9" i="6"/>
  <c r="TX9" i="6"/>
  <c r="TW9" i="6"/>
  <c r="TV9" i="6"/>
  <c r="TU9" i="6"/>
  <c r="TR9" i="6"/>
  <c r="TP9" i="6"/>
  <c r="TO9" i="6"/>
  <c r="TL9" i="6"/>
  <c r="TU7" i="6" l="1"/>
  <c r="UA7" i="6"/>
  <c r="TL7" i="6"/>
  <c r="AG3" i="21" s="1"/>
  <c r="TP7" i="6"/>
  <c r="TO7" i="6"/>
  <c r="TR7" i="6"/>
  <c r="TV7" i="6"/>
  <c r="TX7" i="6"/>
  <c r="TY7" i="6"/>
  <c r="TZ7" i="6"/>
  <c r="AG22" i="21"/>
  <c r="TW7" i="6"/>
  <c r="AG20" i="21" s="1"/>
  <c r="TM7" i="6"/>
  <c r="AG4" i="21" s="1"/>
  <c r="TN7" i="6"/>
  <c r="TQ33" i="6"/>
  <c r="TQ7" i="6" s="1"/>
  <c r="AG9" i="21" s="1"/>
  <c r="TT33" i="6"/>
  <c r="TT7" i="6" s="1"/>
  <c r="AG10" i="21" s="1"/>
  <c r="TS7" i="6"/>
  <c r="AG17" i="21" s="1"/>
  <c r="AG11" i="21" l="1"/>
  <c r="GR7" i="15"/>
  <c r="GW30" i="15"/>
  <c r="GV30" i="15"/>
  <c r="GU30" i="15"/>
  <c r="GT30" i="15"/>
  <c r="GS30" i="15"/>
  <c r="GR30" i="15"/>
  <c r="GV29" i="15"/>
  <c r="GR29" i="15"/>
  <c r="GW7" i="15"/>
  <c r="GW4" i="15" s="1"/>
  <c r="AG21" i="21" s="1"/>
  <c r="GV7" i="15"/>
  <c r="GV4" i="15" s="1"/>
  <c r="AG19" i="21" s="1"/>
  <c r="GU7" i="15"/>
  <c r="GU4" i="15" s="1"/>
  <c r="GT7" i="15"/>
  <c r="GS7" i="15"/>
  <c r="GS4" i="15" s="1"/>
  <c r="GV6" i="15"/>
  <c r="GT4" i="15" l="1"/>
  <c r="GR4" i="15"/>
  <c r="AG16" i="21" s="1"/>
  <c r="GR6" i="15"/>
  <c r="AG18" i="21" s="1"/>
  <c r="BI31" i="26"/>
  <c r="BI7" i="26"/>
  <c r="BI5" i="26" l="1"/>
  <c r="AF23" i="21" s="1"/>
  <c r="D625" i="24"/>
  <c r="D614" i="24"/>
  <c r="D603" i="24"/>
  <c r="D592" i="24"/>
  <c r="D626" i="24" l="1"/>
  <c r="AF12" i="21" s="1"/>
  <c r="TI33" i="6" l="1"/>
  <c r="TH33" i="6"/>
  <c r="TG33" i="6"/>
  <c r="TF33" i="6"/>
  <c r="TE33" i="6"/>
  <c r="TD33" i="6"/>
  <c r="TC33" i="6"/>
  <c r="TB33" i="6"/>
  <c r="TA33" i="6"/>
  <c r="SZ33" i="6"/>
  <c r="SY33" i="6"/>
  <c r="SX33" i="6"/>
  <c r="SW33" i="6"/>
  <c r="SV33" i="6"/>
  <c r="SU33" i="6"/>
  <c r="ST33" i="6"/>
  <c r="TI9" i="6"/>
  <c r="TH9" i="6"/>
  <c r="TG9" i="6"/>
  <c r="TF9" i="6"/>
  <c r="TE9" i="6"/>
  <c r="TD9" i="6"/>
  <c r="TC9" i="6"/>
  <c r="TB9" i="6"/>
  <c r="TA9" i="6"/>
  <c r="SZ9" i="6"/>
  <c r="SY9" i="6"/>
  <c r="SX9" i="6"/>
  <c r="SW9" i="6"/>
  <c r="SV9" i="6"/>
  <c r="SU9" i="6"/>
  <c r="ST9" i="6"/>
  <c r="SX7" i="6" l="1"/>
  <c r="TE7" i="6"/>
  <c r="AF20" i="21" s="1"/>
  <c r="AF22" i="21"/>
  <c r="TI7" i="6"/>
  <c r="TF7" i="6"/>
  <c r="TG7" i="6"/>
  <c r="SU7" i="6"/>
  <c r="AF4" i="21" s="1"/>
  <c r="SW7" i="6"/>
  <c r="ST7" i="6"/>
  <c r="AF3" i="21" s="1"/>
  <c r="SY7" i="6"/>
  <c r="AF9" i="21" s="1"/>
  <c r="TC7" i="6"/>
  <c r="TB7" i="6"/>
  <c r="AF10" i="21" s="1"/>
  <c r="TA7" i="6"/>
  <c r="AF17" i="21" s="1"/>
  <c r="SV7" i="6"/>
  <c r="SZ7" i="6"/>
  <c r="TD7" i="6"/>
  <c r="TH7" i="6"/>
  <c r="AF11" i="21" l="1"/>
  <c r="GK30" i="15"/>
  <c r="GK7" i="15"/>
  <c r="GP30" i="15"/>
  <c r="GO30" i="15"/>
  <c r="GN30" i="15"/>
  <c r="GM30" i="15"/>
  <c r="GL30" i="15"/>
  <c r="GO29" i="15"/>
  <c r="GP7" i="15"/>
  <c r="GO7" i="15"/>
  <c r="GN7" i="15"/>
  <c r="GM7" i="15"/>
  <c r="GL7" i="15"/>
  <c r="GO6" i="15"/>
  <c r="GL4" i="15" l="1"/>
  <c r="GO4" i="15"/>
  <c r="AF19" i="21" s="1"/>
  <c r="GP4" i="15"/>
  <c r="AF21" i="21" s="1"/>
  <c r="GN4" i="15"/>
  <c r="GM4" i="15"/>
  <c r="GK29" i="15"/>
  <c r="GK4" i="15"/>
  <c r="AF16" i="21" s="1"/>
  <c r="GK6" i="15"/>
  <c r="D580" i="24"/>
  <c r="D569" i="24"/>
  <c r="D558" i="24"/>
  <c r="AF18" i="21" l="1"/>
  <c r="D547" i="24"/>
  <c r="D581" i="24" s="1"/>
  <c r="AE12" i="21" s="1"/>
  <c r="BG31" i="26" l="1"/>
  <c r="BG7" i="26"/>
  <c r="GI7" i="15"/>
  <c r="GH29" i="15"/>
  <c r="GH6" i="15"/>
  <c r="GG7" i="15"/>
  <c r="GF30" i="15"/>
  <c r="GD29" i="15"/>
  <c r="GH30" i="15"/>
  <c r="GG30" i="15"/>
  <c r="GE30" i="15"/>
  <c r="GH7" i="15"/>
  <c r="GE7" i="15"/>
  <c r="GE4" i="15" l="1"/>
  <c r="BG5" i="26"/>
  <c r="AE23" i="21" s="1"/>
  <c r="GI30" i="15"/>
  <c r="GI4" i="15" s="1"/>
  <c r="AE21" i="21" s="1"/>
  <c r="GH4" i="15"/>
  <c r="AE19" i="21" s="1"/>
  <c r="GG4" i="15"/>
  <c r="GF7" i="15"/>
  <c r="GF4" i="15" s="1"/>
  <c r="GD30" i="15"/>
  <c r="GD7" i="15"/>
  <c r="GD6" i="15"/>
  <c r="AE18" i="21" s="1"/>
  <c r="GD4" i="15" l="1"/>
  <c r="AE16" i="21" s="1"/>
  <c r="SH33" i="6" l="1"/>
  <c r="SH9" i="6"/>
  <c r="SE9" i="6"/>
  <c r="SE33" i="6"/>
  <c r="SB33" i="6"/>
  <c r="SB9" i="6"/>
  <c r="SQ33" i="6"/>
  <c r="SP33" i="6"/>
  <c r="SO33" i="6"/>
  <c r="SN33" i="6"/>
  <c r="SM33" i="6"/>
  <c r="SL33" i="6"/>
  <c r="SK33" i="6"/>
  <c r="SJ33" i="6"/>
  <c r="SI33" i="6"/>
  <c r="SG33" i="6"/>
  <c r="SF33" i="6"/>
  <c r="SQ9" i="6"/>
  <c r="SP9" i="6"/>
  <c r="SO9" i="6"/>
  <c r="SN9" i="6"/>
  <c r="SM9" i="6"/>
  <c r="SL9" i="6"/>
  <c r="SK9" i="6"/>
  <c r="SJ9" i="6"/>
  <c r="SI9" i="6"/>
  <c r="SG9" i="6"/>
  <c r="SF9" i="6"/>
  <c r="SN7" i="6" l="1"/>
  <c r="SE7" i="6"/>
  <c r="SJ7" i="6"/>
  <c r="AE10" i="21" s="1"/>
  <c r="AE22" i="21"/>
  <c r="SL7" i="6"/>
  <c r="SF7" i="6"/>
  <c r="SP7" i="6"/>
  <c r="SO7" i="6"/>
  <c r="SG7" i="6"/>
  <c r="AE9" i="21" s="1"/>
  <c r="SK7" i="6"/>
  <c r="SH7" i="6"/>
  <c r="SC9" i="6"/>
  <c r="SD33" i="6"/>
  <c r="SD9" i="6"/>
  <c r="SB7" i="6"/>
  <c r="AE3" i="21" s="1"/>
  <c r="SI7" i="6"/>
  <c r="AE17" i="21" s="1"/>
  <c r="SM7" i="6"/>
  <c r="AE20" i="21" s="1"/>
  <c r="SQ7" i="6"/>
  <c r="AE11" i="21" l="1"/>
  <c r="SD7" i="6"/>
  <c r="D535" i="24"/>
  <c r="D524" i="24"/>
  <c r="D513" i="24"/>
  <c r="D502" i="24"/>
  <c r="D536" i="24" l="1"/>
  <c r="AD12" i="21" s="1"/>
  <c r="D490" i="24"/>
  <c r="D479" i="24"/>
  <c r="D468" i="24"/>
  <c r="D457" i="24"/>
  <c r="BA31" i="26"/>
  <c r="BA7" i="26"/>
  <c r="BE31" i="26"/>
  <c r="BC31" i="26"/>
  <c r="BE7" i="26"/>
  <c r="BC7" i="26"/>
  <c r="BC5" i="26" l="1"/>
  <c r="AC23" i="21" s="1"/>
  <c r="D491" i="24"/>
  <c r="BE5" i="26"/>
  <c r="AD23" i="21" s="1"/>
  <c r="BA5" i="26"/>
  <c r="GB30" i="15"/>
  <c r="GA30" i="15"/>
  <c r="FZ30" i="15"/>
  <c r="FY30" i="15"/>
  <c r="FX30" i="15"/>
  <c r="FW30" i="15"/>
  <c r="GA29" i="15"/>
  <c r="FW29" i="15"/>
  <c r="GB7" i="15"/>
  <c r="GA7" i="15"/>
  <c r="GA4" i="15" s="1"/>
  <c r="AD19" i="21" s="1"/>
  <c r="FZ7" i="15"/>
  <c r="FY7" i="15"/>
  <c r="FX7" i="15"/>
  <c r="FW7" i="15"/>
  <c r="FW4" i="15" s="1"/>
  <c r="AD16" i="21" s="1"/>
  <c r="GA6" i="15"/>
  <c r="FW6" i="15"/>
  <c r="RY33" i="6"/>
  <c r="RX33" i="6"/>
  <c r="RW33" i="6"/>
  <c r="RV33" i="6"/>
  <c r="RU33" i="6"/>
  <c r="RT33" i="6"/>
  <c r="RS33" i="6"/>
  <c r="RR33" i="6"/>
  <c r="RQ33" i="6"/>
  <c r="RP33" i="6"/>
  <c r="RO33" i="6"/>
  <c r="RN33" i="6"/>
  <c r="RM33" i="6"/>
  <c r="RL33" i="6"/>
  <c r="RJ33" i="6"/>
  <c r="RY9" i="6"/>
  <c r="RX9" i="6"/>
  <c r="RW9" i="6"/>
  <c r="RV9" i="6"/>
  <c r="RU9" i="6"/>
  <c r="RT9" i="6"/>
  <c r="RS9" i="6"/>
  <c r="RR9" i="6"/>
  <c r="RQ9" i="6"/>
  <c r="RP9" i="6"/>
  <c r="RO9" i="6"/>
  <c r="RN9" i="6"/>
  <c r="RM9" i="6"/>
  <c r="RL9" i="6"/>
  <c r="RK9" i="6"/>
  <c r="RJ9" i="6"/>
  <c r="FZ4" i="15" l="1"/>
  <c r="RO7" i="6"/>
  <c r="AD9" i="21" s="1"/>
  <c r="RN7" i="6"/>
  <c r="RX7" i="6"/>
  <c r="RY7" i="6"/>
  <c r="RV7" i="6"/>
  <c r="RW7" i="6"/>
  <c r="RT7" i="6"/>
  <c r="RS7" i="6"/>
  <c r="RP7" i="6"/>
  <c r="RL7" i="6"/>
  <c r="RM7" i="6"/>
  <c r="RK33" i="6"/>
  <c r="RK7" i="6" s="1"/>
  <c r="AD4" i="21" s="1"/>
  <c r="RQ7" i="6"/>
  <c r="AD17" i="21" s="1"/>
  <c r="GB4" i="15"/>
  <c r="AD21" i="21" s="1"/>
  <c r="FY4" i="15"/>
  <c r="FX4" i="15"/>
  <c r="AD18" i="21"/>
  <c r="RJ7" i="6"/>
  <c r="AD3" i="21" s="1"/>
  <c r="RR7" i="6"/>
  <c r="AD10" i="21" s="1"/>
  <c r="RU7" i="6"/>
  <c r="AD20" i="21" s="1"/>
  <c r="QX9" i="6"/>
  <c r="QW9" i="6"/>
  <c r="RF9" i="6"/>
  <c r="RB9" i="6"/>
  <c r="RA9" i="6"/>
  <c r="QZ9" i="6"/>
  <c r="AD22" i="21" l="1"/>
  <c r="AD11" i="21"/>
  <c r="FS7" i="15"/>
  <c r="FQ30" i="15"/>
  <c r="FQ7" i="15"/>
  <c r="FQ4" i="15" l="1"/>
  <c r="FU30" i="15"/>
  <c r="FU7" i="15"/>
  <c r="FT29" i="15"/>
  <c r="FT30" i="15"/>
  <c r="FT7" i="15"/>
  <c r="FT6" i="15"/>
  <c r="FS30" i="15"/>
  <c r="FR30" i="15"/>
  <c r="FR7" i="15"/>
  <c r="FP30" i="15"/>
  <c r="FP29" i="15"/>
  <c r="FP7" i="15"/>
  <c r="FP6" i="15"/>
  <c r="AC18" i="21" l="1"/>
  <c r="FT4" i="15"/>
  <c r="AC19" i="21" s="1"/>
  <c r="FU4" i="15"/>
  <c r="AC21" i="21" s="1"/>
  <c r="FR4" i="15"/>
  <c r="FS4" i="15"/>
  <c r="FP4" i="15"/>
  <c r="AC16" i="21" s="1"/>
  <c r="QY33" i="6" l="1"/>
  <c r="QY9" i="6"/>
  <c r="RG33" i="6"/>
  <c r="RF33" i="6"/>
  <c r="RF7" i="6" s="1"/>
  <c r="RE33" i="6"/>
  <c r="RD33" i="6"/>
  <c r="RC33" i="6"/>
  <c r="RB33" i="6"/>
  <c r="RA33" i="6"/>
  <c r="QZ33" i="6"/>
  <c r="QX33" i="6"/>
  <c r="QX7" i="6" s="1"/>
  <c r="QW33" i="6"/>
  <c r="QV33" i="6"/>
  <c r="QU33" i="6"/>
  <c r="QT33" i="6"/>
  <c r="QS33" i="6"/>
  <c r="QR33" i="6"/>
  <c r="RG9" i="6"/>
  <c r="RE9" i="6"/>
  <c r="RD9" i="6"/>
  <c r="RC9" i="6"/>
  <c r="QV9" i="6"/>
  <c r="QU9" i="6"/>
  <c r="QT9" i="6"/>
  <c r="QS9" i="6"/>
  <c r="QR9" i="6"/>
  <c r="RC7" i="6" l="1"/>
  <c r="AC20" i="21" s="1"/>
  <c r="QV7" i="6"/>
  <c r="AC22" i="21"/>
  <c r="RG7" i="6"/>
  <c r="RD7" i="6"/>
  <c r="QU7" i="6"/>
  <c r="QT7" i="6"/>
  <c r="QR7" i="6"/>
  <c r="AC3" i="21" s="1"/>
  <c r="RB7" i="6"/>
  <c r="QZ7" i="6"/>
  <c r="AC10" i="21" s="1"/>
  <c r="QY7" i="6"/>
  <c r="AC17" i="21" s="1"/>
  <c r="QS7" i="6"/>
  <c r="AC4" i="21" s="1"/>
  <c r="QW7" i="6"/>
  <c r="AC9" i="21" s="1"/>
  <c r="RA7" i="6"/>
  <c r="RE7" i="6"/>
  <c r="AC11" i="21" l="1"/>
  <c r="BU33" i="6"/>
  <c r="BU9" i="6"/>
  <c r="BQ9" i="6"/>
  <c r="BQ33" i="6"/>
  <c r="BR33" i="6"/>
  <c r="BR9" i="6"/>
  <c r="IE33" i="6"/>
  <c r="IE9" i="6"/>
  <c r="IF9" i="6"/>
  <c r="ID33" i="6"/>
  <c r="ID9" i="6"/>
  <c r="IC9" i="6"/>
  <c r="HK33" i="6"/>
  <c r="HK9" i="6"/>
  <c r="HH9" i="6"/>
  <c r="HI33" i="6"/>
  <c r="HI9" i="6"/>
  <c r="GN33" i="6"/>
  <c r="GN9" i="6"/>
  <c r="GP33" i="6"/>
  <c r="GP9" i="6"/>
  <c r="GM9" i="6"/>
  <c r="FT9" i="6"/>
  <c r="FU33" i="6"/>
  <c r="FU9" i="6"/>
  <c r="FS9" i="6"/>
  <c r="FR9" i="6"/>
  <c r="EY33" i="6"/>
  <c r="EZ9" i="6"/>
  <c r="EX9" i="6"/>
  <c r="EW33" i="6"/>
  <c r="EW9" i="6"/>
  <c r="EE9" i="6"/>
  <c r="ED33" i="6"/>
  <c r="ED9" i="6"/>
  <c r="EB9" i="6"/>
  <c r="EC33" i="6"/>
  <c r="EC9" i="6"/>
  <c r="DH9" i="6"/>
  <c r="DG9" i="6"/>
  <c r="DI9" i="6"/>
  <c r="DJ9" i="6"/>
  <c r="CN9" i="6"/>
  <c r="CO9" i="6"/>
  <c r="CM9" i="6"/>
  <c r="CL33" i="6"/>
  <c r="CL9" i="6"/>
  <c r="CO33" i="6"/>
  <c r="CN33" i="6"/>
  <c r="CM33" i="6"/>
  <c r="DJ33" i="6"/>
  <c r="DI33" i="6"/>
  <c r="DG33" i="6"/>
  <c r="EE33" i="6"/>
  <c r="EB33" i="6"/>
  <c r="EY9" i="6"/>
  <c r="GM33" i="6"/>
  <c r="HJ33" i="6"/>
  <c r="HJ9" i="6"/>
  <c r="IC33" i="6"/>
  <c r="HK7" i="6" l="1"/>
  <c r="GP7" i="6"/>
  <c r="BQ7" i="6"/>
  <c r="BU7" i="6"/>
  <c r="H22" i="21" s="1"/>
  <c r="BT33" i="6"/>
  <c r="BT9" i="6"/>
  <c r="BS33" i="6"/>
  <c r="BS9" i="6"/>
  <c r="BR7" i="6"/>
  <c r="P22" i="21"/>
  <c r="IF33" i="6"/>
  <c r="IF7" i="6" s="1"/>
  <c r="IC7" i="6"/>
  <c r="O22" i="21"/>
  <c r="HJ7" i="6"/>
  <c r="HH33" i="6"/>
  <c r="HH7" i="6" s="1"/>
  <c r="HI7" i="6"/>
  <c r="GO9" i="6"/>
  <c r="GO33" i="6"/>
  <c r="N22" i="21"/>
  <c r="GN7" i="6"/>
  <c r="GM7" i="6"/>
  <c r="M22" i="21"/>
  <c r="FT33" i="6"/>
  <c r="FT7" i="6" s="1"/>
  <c r="FU7" i="6"/>
  <c r="FS33" i="6"/>
  <c r="FS7" i="6" s="1"/>
  <c r="FR33" i="6"/>
  <c r="FR7" i="6" s="1"/>
  <c r="L22" i="21"/>
  <c r="EY7" i="6"/>
  <c r="EZ33" i="6"/>
  <c r="EZ7" i="6" s="1"/>
  <c r="EX33" i="6"/>
  <c r="EX7" i="6" s="1"/>
  <c r="EW7" i="6"/>
  <c r="K22" i="21"/>
  <c r="EE7" i="6"/>
  <c r="ED7" i="6"/>
  <c r="EB7" i="6"/>
  <c r="EC7" i="6"/>
  <c r="J22" i="21"/>
  <c r="DH33" i="6"/>
  <c r="DH7" i="6" s="1"/>
  <c r="DG7" i="6"/>
  <c r="DI7" i="6"/>
  <c r="DJ7" i="6"/>
  <c r="I22" i="21"/>
  <c r="CN7" i="6"/>
  <c r="CO7" i="6"/>
  <c r="CM7" i="6"/>
  <c r="CL7" i="6"/>
  <c r="IE7" i="6"/>
  <c r="ID7" i="6"/>
  <c r="BS7" i="6" l="1"/>
  <c r="BT7" i="6"/>
  <c r="GO7" i="6"/>
  <c r="FN30" i="15" l="1"/>
  <c r="FM30" i="15"/>
  <c r="FL30" i="15"/>
  <c r="FK30" i="15"/>
  <c r="FJ30" i="15"/>
  <c r="FI30" i="15"/>
  <c r="FM29" i="15"/>
  <c r="FI29" i="15"/>
  <c r="FN7" i="15"/>
  <c r="FN4" i="15" s="1"/>
  <c r="AB21" i="21" s="1"/>
  <c r="FM7" i="15"/>
  <c r="FM4" i="15" s="1"/>
  <c r="AB19" i="21" s="1"/>
  <c r="FL7" i="15"/>
  <c r="FK7" i="15"/>
  <c r="FK4" i="15" s="1"/>
  <c r="FJ7" i="15"/>
  <c r="FJ4" i="15" s="1"/>
  <c r="FI7" i="15"/>
  <c r="FM6" i="15"/>
  <c r="FI6" i="15"/>
  <c r="AB18" i="21" l="1"/>
  <c r="FL4" i="15"/>
  <c r="FI4" i="15"/>
  <c r="AB16" i="21" s="1"/>
  <c r="QO33" i="6"/>
  <c r="QN33" i="6"/>
  <c r="QM33" i="6"/>
  <c r="QL33" i="6"/>
  <c r="QK33" i="6"/>
  <c r="QJ33" i="6"/>
  <c r="QI33" i="6"/>
  <c r="QH33" i="6"/>
  <c r="QG33" i="6"/>
  <c r="QF33" i="6"/>
  <c r="QE33" i="6"/>
  <c r="QD33" i="6"/>
  <c r="QC33" i="6"/>
  <c r="QB33" i="6"/>
  <c r="QA33" i="6"/>
  <c r="PZ33" i="6"/>
  <c r="QO9" i="6"/>
  <c r="QN9" i="6"/>
  <c r="QM9" i="6"/>
  <c r="QL9" i="6"/>
  <c r="QK9" i="6"/>
  <c r="QJ9" i="6"/>
  <c r="QI9" i="6"/>
  <c r="QH9" i="6"/>
  <c r="QG9" i="6"/>
  <c r="QF9" i="6"/>
  <c r="QE9" i="6"/>
  <c r="QD9" i="6"/>
  <c r="QC9" i="6"/>
  <c r="QB9" i="6"/>
  <c r="QA9" i="6"/>
  <c r="PZ9" i="6"/>
  <c r="QF7" i="6" l="1"/>
  <c r="QB7" i="6"/>
  <c r="QJ7" i="6"/>
  <c r="QK7" i="6"/>
  <c r="AB20" i="21" s="1"/>
  <c r="QO7" i="6"/>
  <c r="QH7" i="6"/>
  <c r="AB10" i="21" s="1"/>
  <c r="AB22" i="21"/>
  <c r="QD7" i="6"/>
  <c r="QL7" i="6"/>
  <c r="QI7" i="6"/>
  <c r="PZ7" i="6"/>
  <c r="AB3" i="21" s="1"/>
  <c r="QN7" i="6"/>
  <c r="QM7" i="6"/>
  <c r="QG7" i="6"/>
  <c r="AB17" i="21" s="1"/>
  <c r="QA7" i="6"/>
  <c r="AB4" i="21" s="1"/>
  <c r="QC7" i="6"/>
  <c r="QE7" i="6"/>
  <c r="AB9" i="21" s="1"/>
  <c r="D445" i="24"/>
  <c r="D434" i="24"/>
  <c r="D423" i="24"/>
  <c r="D412" i="24"/>
  <c r="AB11" i="21" l="1"/>
  <c r="D446" i="24"/>
  <c r="D12" i="21" l="1"/>
  <c r="C12" i="21"/>
  <c r="AB23" i="21" l="1"/>
  <c r="D400" i="24"/>
  <c r="D389" i="24"/>
  <c r="D378" i="24"/>
  <c r="D367" i="24"/>
  <c r="AY7" i="26"/>
  <c r="AA23" i="21" s="1"/>
  <c r="AW7" i="26"/>
  <c r="AY31" i="26"/>
  <c r="FG30" i="15"/>
  <c r="FG7" i="15"/>
  <c r="FF30" i="15"/>
  <c r="FF29" i="15"/>
  <c r="FF6" i="15"/>
  <c r="FE30" i="15"/>
  <c r="FE7" i="15"/>
  <c r="FD30" i="15"/>
  <c r="FD7" i="15"/>
  <c r="FB30" i="15"/>
  <c r="FC30" i="15"/>
  <c r="FB29" i="15"/>
  <c r="FC7" i="15"/>
  <c r="FC4" i="15" l="1"/>
  <c r="D401" i="24"/>
  <c r="AA12" i="21" s="1"/>
  <c r="AY5" i="26"/>
  <c r="FG4" i="15"/>
  <c r="AA21" i="21" s="1"/>
  <c r="FF7" i="15"/>
  <c r="FF4" i="15" s="1"/>
  <c r="AA19" i="21" s="1"/>
  <c r="FE4" i="15"/>
  <c r="FD4" i="15"/>
  <c r="FB7" i="15"/>
  <c r="FB4" i="15" s="1"/>
  <c r="AA16" i="21" s="1"/>
  <c r="FB6" i="15"/>
  <c r="AA18" i="21" s="1"/>
  <c r="PN33" i="6"/>
  <c r="PN9" i="6"/>
  <c r="PI9" i="6"/>
  <c r="PK33" i="6"/>
  <c r="PK9" i="6"/>
  <c r="PJ9" i="6"/>
  <c r="PH9" i="6"/>
  <c r="PW33" i="6"/>
  <c r="PV33" i="6"/>
  <c r="PU33" i="6"/>
  <c r="PT33" i="6"/>
  <c r="PS33" i="6"/>
  <c r="PR33" i="6"/>
  <c r="PQ33" i="6"/>
  <c r="PP33" i="6"/>
  <c r="PO33" i="6"/>
  <c r="PM33" i="6"/>
  <c r="PL33" i="6"/>
  <c r="PJ33" i="6"/>
  <c r="PI33" i="6"/>
  <c r="PW9" i="6"/>
  <c r="PV9" i="6"/>
  <c r="PU9" i="6"/>
  <c r="PT9" i="6"/>
  <c r="PS9" i="6"/>
  <c r="PR9" i="6"/>
  <c r="PQ9" i="6"/>
  <c r="PP9" i="6"/>
  <c r="PO9" i="6"/>
  <c r="PM9" i="6"/>
  <c r="PL9" i="6"/>
  <c r="PW7" i="6" l="1"/>
  <c r="PV7" i="6"/>
  <c r="PN7" i="6"/>
  <c r="PR7" i="6"/>
  <c r="PS7" i="6"/>
  <c r="AA20" i="21" s="1"/>
  <c r="PO7" i="6"/>
  <c r="AA17" i="21" s="1"/>
  <c r="PK7" i="6"/>
  <c r="PJ7" i="6"/>
  <c r="PH33" i="6"/>
  <c r="PH7" i="6" s="1"/>
  <c r="AA3" i="21" s="1"/>
  <c r="PI7" i="6"/>
  <c r="AA4" i="21" s="1"/>
  <c r="PM7" i="6"/>
  <c r="AA9" i="21" s="1"/>
  <c r="PQ7" i="6"/>
  <c r="PU7" i="6"/>
  <c r="PL7" i="6"/>
  <c r="PP7" i="6"/>
  <c r="AA10" i="21" s="1"/>
  <c r="PT7" i="6"/>
  <c r="AA22" i="21"/>
  <c r="AA11" i="21" l="1"/>
  <c r="D355" i="24"/>
  <c r="D345" i="24"/>
  <c r="D334" i="24"/>
  <c r="D323" i="24"/>
  <c r="AW31" i="26"/>
  <c r="AW5" i="26" s="1"/>
  <c r="Z23" i="21" s="1"/>
  <c r="AU56" i="25"/>
  <c r="AU7" i="25"/>
  <c r="D356" i="24" l="1"/>
  <c r="AU5" i="25"/>
  <c r="PE33" i="6"/>
  <c r="PD33" i="6"/>
  <c r="PC33" i="6"/>
  <c r="PB33" i="6"/>
  <c r="PA33" i="6"/>
  <c r="OZ33" i="6"/>
  <c r="OY33" i="6"/>
  <c r="OX33" i="6"/>
  <c r="OW33" i="6"/>
  <c r="OV33" i="6"/>
  <c r="OU33" i="6"/>
  <c r="OT33" i="6"/>
  <c r="OS33" i="6"/>
  <c r="OR33" i="6"/>
  <c r="OQ33" i="6"/>
  <c r="OP33" i="6"/>
  <c r="PE9" i="6"/>
  <c r="PD9" i="6"/>
  <c r="PC9" i="6"/>
  <c r="PB9" i="6"/>
  <c r="PA9" i="6"/>
  <c r="OZ9" i="6"/>
  <c r="OY9" i="6"/>
  <c r="OX9" i="6"/>
  <c r="OW9" i="6"/>
  <c r="OV9" i="6"/>
  <c r="OU9" i="6"/>
  <c r="OT9" i="6"/>
  <c r="OS9" i="6"/>
  <c r="OR9" i="6"/>
  <c r="OQ9" i="6"/>
  <c r="OP9" i="6"/>
  <c r="EZ30" i="15"/>
  <c r="EZ7" i="15"/>
  <c r="EY29" i="15"/>
  <c r="EY7" i="15"/>
  <c r="EU6" i="15"/>
  <c r="EU7" i="15"/>
  <c r="EY30" i="15"/>
  <c r="EX30" i="15"/>
  <c r="EV30" i="15"/>
  <c r="EX7" i="15"/>
  <c r="EV7" i="15"/>
  <c r="EY6" i="15"/>
  <c r="PA7" i="6" l="1"/>
  <c r="Z20" i="21" s="1"/>
  <c r="PE7" i="6"/>
  <c r="OQ7" i="6"/>
  <c r="Z4" i="21" s="1"/>
  <c r="OT7" i="6"/>
  <c r="Z22" i="21"/>
  <c r="PB7" i="6"/>
  <c r="PC7" i="6"/>
  <c r="OS7" i="6"/>
  <c r="OP7" i="6"/>
  <c r="Z3" i="21" s="1"/>
  <c r="OU7" i="6"/>
  <c r="Z9" i="21" s="1"/>
  <c r="OY7" i="6"/>
  <c r="OX7" i="6"/>
  <c r="Z10" i="21" s="1"/>
  <c r="OW7" i="6"/>
  <c r="Z17" i="21" s="1"/>
  <c r="OR7" i="6"/>
  <c r="OV7" i="6"/>
  <c r="OZ7" i="6"/>
  <c r="PD7" i="6"/>
  <c r="EZ4" i="15"/>
  <c r="Z21" i="21" s="1"/>
  <c r="EY4" i="15"/>
  <c r="Z19" i="21" s="1"/>
  <c r="EX4" i="15"/>
  <c r="EW30" i="15"/>
  <c r="EW7" i="15"/>
  <c r="EV4" i="15"/>
  <c r="EU30" i="15"/>
  <c r="EU4" i="15" s="1"/>
  <c r="Z16" i="21" s="1"/>
  <c r="EU29" i="15"/>
  <c r="Z18" i="21" s="1"/>
  <c r="AU31" i="26"/>
  <c r="AU7" i="26"/>
  <c r="AS56" i="25"/>
  <c r="AS7" i="25"/>
  <c r="D311" i="24"/>
  <c r="D304" i="24"/>
  <c r="D297" i="24"/>
  <c r="D286" i="24"/>
  <c r="AS5" i="25" l="1"/>
  <c r="D312" i="24"/>
  <c r="AU5" i="26"/>
  <c r="Y23" i="21" s="1"/>
  <c r="Z11" i="21"/>
  <c r="EW4" i="15"/>
  <c r="OD9" i="6"/>
  <c r="OA33" i="6"/>
  <c r="OA9" i="6"/>
  <c r="NX33" i="6"/>
  <c r="ES30" i="15"/>
  <c r="ES7" i="15"/>
  <c r="ER29" i="15"/>
  <c r="EQ7" i="15"/>
  <c r="EP30" i="15"/>
  <c r="EP7" i="15"/>
  <c r="EN29" i="15"/>
  <c r="EN30" i="15"/>
  <c r="EN6" i="15"/>
  <c r="EQ30" i="15"/>
  <c r="EO30" i="15"/>
  <c r="EO7" i="15"/>
  <c r="OM33" i="6"/>
  <c r="OL33" i="6"/>
  <c r="OK33" i="6"/>
  <c r="OJ33" i="6"/>
  <c r="OI33" i="6"/>
  <c r="OH33" i="6"/>
  <c r="OG33" i="6"/>
  <c r="OF33" i="6"/>
  <c r="OE33" i="6"/>
  <c r="OC33" i="6"/>
  <c r="OB33" i="6"/>
  <c r="NZ33" i="6"/>
  <c r="OM9" i="6"/>
  <c r="OL9" i="6"/>
  <c r="OK9" i="6"/>
  <c r="OJ9" i="6"/>
  <c r="OI9" i="6"/>
  <c r="OH9" i="6"/>
  <c r="OG9" i="6"/>
  <c r="OF9" i="6"/>
  <c r="OE9" i="6"/>
  <c r="OC9" i="6"/>
  <c r="OB9" i="6"/>
  <c r="EO4" i="15" l="1"/>
  <c r="Y18" i="21"/>
  <c r="OL7" i="6"/>
  <c r="Y22" i="21"/>
  <c r="OE7" i="6"/>
  <c r="Y17" i="21" s="1"/>
  <c r="OI7" i="6"/>
  <c r="Y20" i="21" s="1"/>
  <c r="OM7" i="6"/>
  <c r="OK7" i="6"/>
  <c r="OC7" i="6"/>
  <c r="Y9" i="21" s="1"/>
  <c r="OH7" i="6"/>
  <c r="OG7" i="6"/>
  <c r="OF7" i="6"/>
  <c r="Y10" i="21" s="1"/>
  <c r="OD33" i="6"/>
  <c r="OD7" i="6" s="1"/>
  <c r="OA7" i="6"/>
  <c r="NZ9" i="6"/>
  <c r="NZ7" i="6" s="1"/>
  <c r="NX9" i="6"/>
  <c r="NX7" i="6" s="1"/>
  <c r="Y3" i="21" s="1"/>
  <c r="ES4" i="15"/>
  <c r="Y21" i="21" s="1"/>
  <c r="ER30" i="15"/>
  <c r="ER7" i="15"/>
  <c r="ER6" i="15"/>
  <c r="EQ4" i="15"/>
  <c r="EP4" i="15"/>
  <c r="EN7" i="15"/>
  <c r="EN4" i="15" s="1"/>
  <c r="Y16" i="21" s="1"/>
  <c r="OB7" i="6"/>
  <c r="OJ7" i="6"/>
  <c r="Y11" i="21" l="1"/>
  <c r="ER4" i="15"/>
  <c r="Y19" i="21" s="1"/>
  <c r="NM33" i="6"/>
  <c r="NM9" i="6"/>
  <c r="NP33" i="6"/>
  <c r="NP9" i="6"/>
  <c r="NO33" i="6"/>
  <c r="NN9" i="6"/>
  <c r="NU33" i="6"/>
  <c r="NT33" i="6"/>
  <c r="NS33" i="6"/>
  <c r="NR33" i="6"/>
  <c r="NQ33" i="6"/>
  <c r="NL33" i="6"/>
  <c r="NK33" i="6"/>
  <c r="NJ33" i="6"/>
  <c r="NI33" i="6"/>
  <c r="NH33" i="6"/>
  <c r="NF33" i="6"/>
  <c r="NU9" i="6"/>
  <c r="NT9" i="6"/>
  <c r="NS9" i="6"/>
  <c r="NR9" i="6"/>
  <c r="NQ9" i="6"/>
  <c r="NL9" i="6"/>
  <c r="NK9" i="6"/>
  <c r="NJ9" i="6"/>
  <c r="NI9" i="6"/>
  <c r="NH9" i="6"/>
  <c r="NG9" i="6"/>
  <c r="NF9" i="6"/>
  <c r="EL7" i="15"/>
  <c r="EK6" i="15"/>
  <c r="EJ7" i="15"/>
  <c r="EI30" i="15"/>
  <c r="EI7" i="15"/>
  <c r="EG30" i="15"/>
  <c r="EG6" i="15"/>
  <c r="EJ30" i="15"/>
  <c r="EH30" i="15"/>
  <c r="EG29" i="15"/>
  <c r="EH7" i="15"/>
  <c r="NU7" i="6" l="1"/>
  <c r="EH4" i="15"/>
  <c r="NT7" i="6"/>
  <c r="NM7" i="6"/>
  <c r="X17" i="21" s="1"/>
  <c r="NQ7" i="6"/>
  <c r="X20" i="21" s="1"/>
  <c r="NL7" i="6"/>
  <c r="NI7" i="6"/>
  <c r="NH7" i="6"/>
  <c r="NP7" i="6"/>
  <c r="NO9" i="6"/>
  <c r="NO7" i="6" s="1"/>
  <c r="NN33" i="6"/>
  <c r="NN7" i="6" s="1"/>
  <c r="X10" i="21" s="1"/>
  <c r="NK7" i="6"/>
  <c r="X9" i="21" s="1"/>
  <c r="NS7" i="6"/>
  <c r="NF7" i="6"/>
  <c r="X3" i="21" s="1"/>
  <c r="NJ7" i="6"/>
  <c r="NR7" i="6"/>
  <c r="X22" i="21"/>
  <c r="EL30" i="15"/>
  <c r="EL4" i="15" s="1"/>
  <c r="X21" i="21" s="1"/>
  <c r="EK7" i="15"/>
  <c r="EK30" i="15"/>
  <c r="EK29" i="15"/>
  <c r="X18" i="21" s="1"/>
  <c r="EJ4" i="15"/>
  <c r="EI4" i="15"/>
  <c r="EG7" i="15"/>
  <c r="EG4" i="15" s="1"/>
  <c r="X16" i="21" s="1"/>
  <c r="D274" i="24"/>
  <c r="D263" i="24"/>
  <c r="D252" i="24"/>
  <c r="D241" i="24"/>
  <c r="D275" i="24" l="1"/>
  <c r="X11" i="21"/>
  <c r="EK4" i="15"/>
  <c r="X19" i="21" s="1"/>
  <c r="AS31" i="26"/>
  <c r="AS7" i="26" l="1"/>
  <c r="AQ56" i="25"/>
  <c r="AQ7" i="25"/>
  <c r="AS5" i="26" l="1"/>
  <c r="X23" i="21" s="1"/>
  <c r="AQ5" i="25"/>
  <c r="MY46" i="6"/>
  <c r="MS46" i="6"/>
  <c r="EE7" i="15" l="1"/>
  <c r="ED29" i="15"/>
  <c r="ED30" i="15"/>
  <c r="ED6" i="15"/>
  <c r="EC7" i="15"/>
  <c r="EB30" i="15"/>
  <c r="EB7" i="15"/>
  <c r="DZ30" i="15"/>
  <c r="EA30" i="15"/>
  <c r="EA7" i="15"/>
  <c r="EA4" i="15" l="1"/>
  <c r="EE30" i="15"/>
  <c r="EE4" i="15" s="1"/>
  <c r="W21" i="21" s="1"/>
  <c r="ED7" i="15"/>
  <c r="ED4" i="15" s="1"/>
  <c r="W19" i="21" s="1"/>
  <c r="EC30" i="15"/>
  <c r="EC4" i="15" s="1"/>
  <c r="EB4" i="15"/>
  <c r="DZ29" i="15"/>
  <c r="DZ6" i="15"/>
  <c r="DZ7" i="15"/>
  <c r="DZ4" i="15" s="1"/>
  <c r="W16" i="21" s="1"/>
  <c r="MT9" i="6"/>
  <c r="MQ9" i="6"/>
  <c r="MP33" i="6"/>
  <c r="MO33" i="6"/>
  <c r="MO9" i="6"/>
  <c r="NC9" i="6"/>
  <c r="NA9" i="6"/>
  <c r="NC33" i="6"/>
  <c r="NB33" i="6"/>
  <c r="NA33" i="6"/>
  <c r="MZ33" i="6"/>
  <c r="MY33" i="6"/>
  <c r="MX33" i="6"/>
  <c r="MW33" i="6"/>
  <c r="MV33" i="6"/>
  <c r="MU33" i="6"/>
  <c r="MS33" i="6"/>
  <c r="MR33" i="6"/>
  <c r="MQ33" i="6"/>
  <c r="NB9" i="6"/>
  <c r="MZ9" i="6"/>
  <c r="MY9" i="6"/>
  <c r="MX9" i="6"/>
  <c r="MW9" i="6"/>
  <c r="MV9" i="6"/>
  <c r="MU9" i="6"/>
  <c r="MS9" i="6"/>
  <c r="MR9" i="6"/>
  <c r="NB7" i="6" l="1"/>
  <c r="W18" i="21"/>
  <c r="NA7" i="6"/>
  <c r="NC7" i="6"/>
  <c r="MX7" i="6"/>
  <c r="MW7" i="6"/>
  <c r="MS7" i="6"/>
  <c r="W9" i="21" s="1"/>
  <c r="MT33" i="6"/>
  <c r="MT7" i="6" s="1"/>
  <c r="MQ7" i="6"/>
  <c r="MP9" i="6"/>
  <c r="MP7" i="6" s="1"/>
  <c r="MO7" i="6"/>
  <c r="W4" i="21" s="1"/>
  <c r="MN33" i="6"/>
  <c r="MN9" i="6"/>
  <c r="MU7" i="6"/>
  <c r="W17" i="21" s="1"/>
  <c r="MY7" i="6"/>
  <c r="W20" i="21" s="1"/>
  <c r="MR7" i="6"/>
  <c r="MV7" i="6"/>
  <c r="W10" i="21" s="1"/>
  <c r="MZ7" i="6"/>
  <c r="W22" i="21"/>
  <c r="D229" i="24"/>
  <c r="D218" i="24"/>
  <c r="D207" i="24"/>
  <c r="D196" i="24"/>
  <c r="AO56" i="25"/>
  <c r="AO7" i="25"/>
  <c r="AQ31" i="26"/>
  <c r="AQ7" i="26"/>
  <c r="AQ5" i="26" l="1"/>
  <c r="W23" i="21" s="1"/>
  <c r="D230" i="24"/>
  <c r="W11" i="21"/>
  <c r="MN7" i="6"/>
  <c r="W3" i="21" s="1"/>
  <c r="AO5" i="25"/>
  <c r="D184" i="24" l="1"/>
  <c r="D173" i="24"/>
  <c r="D162" i="24"/>
  <c r="D151" i="24"/>
  <c r="D185" i="24" l="1"/>
  <c r="AO31" i="26" l="1"/>
  <c r="AO7" i="26"/>
  <c r="AM56" i="25"/>
  <c r="AM7" i="25"/>
  <c r="AO5" i="26" l="1"/>
  <c r="V23" i="21" s="1"/>
  <c r="AM5" i="25"/>
  <c r="DX7" i="15"/>
  <c r="DW29" i="15"/>
  <c r="DV30" i="15"/>
  <c r="DV7" i="15"/>
  <c r="DU7" i="15"/>
  <c r="DS29" i="15"/>
  <c r="DU30" i="15"/>
  <c r="DT30" i="15"/>
  <c r="DT7" i="15"/>
  <c r="DX30" i="15" l="1"/>
  <c r="DX4" i="15" s="1"/>
  <c r="V21" i="21" s="1"/>
  <c r="DW30" i="15"/>
  <c r="DW7" i="15"/>
  <c r="DW6" i="15"/>
  <c r="DV4" i="15"/>
  <c r="DU4" i="15"/>
  <c r="DS30" i="15"/>
  <c r="DS6" i="15"/>
  <c r="V18" i="21" s="1"/>
  <c r="DS7" i="15"/>
  <c r="DW4" i="15" l="1"/>
  <c r="V19" i="21" s="1"/>
  <c r="DS4" i="15"/>
  <c r="V16" i="21" s="1"/>
  <c r="MJ33" i="6"/>
  <c r="MI33" i="6"/>
  <c r="MH33" i="6"/>
  <c r="MG33" i="6"/>
  <c r="MF33" i="6"/>
  <c r="ME33" i="6"/>
  <c r="MD33" i="6"/>
  <c r="MC33" i="6"/>
  <c r="MB33" i="6"/>
  <c r="MA33" i="6"/>
  <c r="LZ33" i="6"/>
  <c r="LY33" i="6"/>
  <c r="LX33" i="6"/>
  <c r="LW33" i="6"/>
  <c r="LV33" i="6"/>
  <c r="MJ9" i="6"/>
  <c r="MH9" i="6"/>
  <c r="MG9" i="6"/>
  <c r="MF9" i="6"/>
  <c r="ME9" i="6"/>
  <c r="MD9" i="6"/>
  <c r="MC9" i="6"/>
  <c r="MB9" i="6"/>
  <c r="MA9" i="6"/>
  <c r="LZ9" i="6"/>
  <c r="LY9" i="6"/>
  <c r="LX9" i="6"/>
  <c r="LW9" i="6"/>
  <c r="LV9" i="6"/>
  <c r="MD7" i="6" l="1"/>
  <c r="V10" i="21" s="1"/>
  <c r="LY7" i="6"/>
  <c r="MC7" i="6"/>
  <c r="V17" i="21" s="1"/>
  <c r="MK7" i="6"/>
  <c r="V22" i="21"/>
  <c r="MI7" i="6"/>
  <c r="MH7" i="6"/>
  <c r="MG7" i="6"/>
  <c r="V20" i="21" s="1"/>
  <c r="MA7" i="6"/>
  <c r="V9" i="21" s="1"/>
  <c r="ME7" i="6"/>
  <c r="LZ7" i="6"/>
  <c r="LW7" i="6"/>
  <c r="V4" i="21" s="1"/>
  <c r="LV7" i="6"/>
  <c r="V3" i="21" s="1"/>
  <c r="LX7" i="6"/>
  <c r="MB7" i="6"/>
  <c r="MF7" i="6"/>
  <c r="MJ7" i="6"/>
  <c r="V11" i="21" l="1"/>
  <c r="D139" i="24"/>
  <c r="D128" i="24"/>
  <c r="D117" i="24"/>
  <c r="D106" i="24"/>
  <c r="AM31" i="26"/>
  <c r="AM7" i="26"/>
  <c r="AK56" i="25"/>
  <c r="AK7" i="25"/>
  <c r="AZ5" i="17"/>
  <c r="AY5" i="17"/>
  <c r="AM5" i="26" l="1"/>
  <c r="U23" i="21" s="1"/>
  <c r="D140" i="24"/>
  <c r="AK5" i="25"/>
  <c r="DL6" i="15"/>
  <c r="DQ30" i="15"/>
  <c r="DP30" i="15"/>
  <c r="DO30" i="15"/>
  <c r="DN30" i="15"/>
  <c r="DM30" i="15"/>
  <c r="DP29" i="15"/>
  <c r="DO7" i="15"/>
  <c r="DQ7" i="15"/>
  <c r="DP7" i="15"/>
  <c r="DN7" i="15"/>
  <c r="DM7" i="15"/>
  <c r="DP6" i="15"/>
  <c r="DN4" i="15" l="1"/>
  <c r="DO4" i="15"/>
  <c r="DQ4" i="15"/>
  <c r="U21" i="21" s="1"/>
  <c r="DP4" i="15"/>
  <c r="U19" i="21" s="1"/>
  <c r="DL30" i="15"/>
  <c r="DL29" i="15"/>
  <c r="U18" i="21" s="1"/>
  <c r="DL7" i="15"/>
  <c r="LJ33" i="6"/>
  <c r="LJ9" i="6"/>
  <c r="LG33" i="6"/>
  <c r="LG9" i="6"/>
  <c r="LF33" i="6"/>
  <c r="LE33" i="6"/>
  <c r="LE9" i="6"/>
  <c r="LD33" i="6"/>
  <c r="LD9" i="6"/>
  <c r="LS33" i="6"/>
  <c r="LR33" i="6"/>
  <c r="LQ33" i="6"/>
  <c r="LP33" i="6"/>
  <c r="LO33" i="6"/>
  <c r="LN33" i="6"/>
  <c r="LM33" i="6"/>
  <c r="LL33" i="6"/>
  <c r="LK33" i="6"/>
  <c r="LI33" i="6"/>
  <c r="LH33" i="6"/>
  <c r="LS9" i="6"/>
  <c r="LR9" i="6"/>
  <c r="LQ9" i="6"/>
  <c r="LP9" i="6"/>
  <c r="LO9" i="6"/>
  <c r="LN9" i="6"/>
  <c r="LM9" i="6"/>
  <c r="LL9" i="6"/>
  <c r="LK9" i="6"/>
  <c r="LI9" i="6"/>
  <c r="LH9" i="6"/>
  <c r="LF9" i="6"/>
  <c r="LF7" i="6" l="1"/>
  <c r="LN7" i="6"/>
  <c r="LR7" i="6"/>
  <c r="LI7" i="6"/>
  <c r="U9" i="21" s="1"/>
  <c r="LM7" i="6"/>
  <c r="U22" i="21"/>
  <c r="LQ7" i="6"/>
  <c r="LS7" i="6"/>
  <c r="DL4" i="15"/>
  <c r="U16" i="21" s="1"/>
  <c r="LO7" i="6"/>
  <c r="U20" i="21" s="1"/>
  <c r="LK7" i="6"/>
  <c r="U17" i="21" s="1"/>
  <c r="LJ7" i="6"/>
  <c r="LG7" i="6"/>
  <c r="LD7" i="6"/>
  <c r="U3" i="21" s="1"/>
  <c r="LH7" i="6"/>
  <c r="LL7" i="6"/>
  <c r="U10" i="21" s="1"/>
  <c r="LP7" i="6"/>
  <c r="LE7" i="6"/>
  <c r="U4" i="21" s="1"/>
  <c r="D94" i="24"/>
  <c r="D83" i="24"/>
  <c r="D72" i="24"/>
  <c r="D60" i="24"/>
  <c r="D48" i="24"/>
  <c r="D35" i="24"/>
  <c r="D24" i="24"/>
  <c r="D13" i="24"/>
  <c r="U11" i="21" l="1"/>
  <c r="D49" i="24"/>
  <c r="D95" i="24"/>
  <c r="DH25" i="15"/>
  <c r="DH23" i="15"/>
  <c r="DH22" i="15"/>
  <c r="DH21" i="15"/>
  <c r="DH20" i="15"/>
  <c r="DH18" i="15"/>
  <c r="DH17" i="15"/>
  <c r="DH14" i="15"/>
  <c r="DH13" i="15"/>
  <c r="DH10" i="15"/>
  <c r="DH8" i="15"/>
  <c r="KM53" i="6" l="1"/>
  <c r="KM52" i="6"/>
  <c r="KM51" i="6"/>
  <c r="KM50" i="6"/>
  <c r="KM49" i="6"/>
  <c r="KM48" i="6"/>
  <c r="KM47" i="6"/>
  <c r="KM46" i="6"/>
  <c r="KM45" i="6"/>
  <c r="KM44" i="6"/>
  <c r="KM43" i="6"/>
  <c r="KM42" i="6"/>
  <c r="KM41" i="6"/>
  <c r="KM40" i="6"/>
  <c r="KM39" i="6"/>
  <c r="KM38" i="6"/>
  <c r="KM37" i="6"/>
  <c r="KM36" i="6"/>
  <c r="KM35" i="6"/>
  <c r="KM34" i="6"/>
  <c r="KM29" i="6"/>
  <c r="KM28" i="6"/>
  <c r="KM27" i="6"/>
  <c r="KM26" i="6"/>
  <c r="KM25" i="6"/>
  <c r="KM24" i="6"/>
  <c r="KM23" i="6"/>
  <c r="KM22" i="6"/>
  <c r="KM21" i="6"/>
  <c r="KM20" i="6"/>
  <c r="KM19" i="6"/>
  <c r="KM18" i="6"/>
  <c r="KM17" i="6"/>
  <c r="KM16" i="6"/>
  <c r="KM15" i="6"/>
  <c r="KM14" i="6"/>
  <c r="KM13" i="6"/>
  <c r="KM12" i="6"/>
  <c r="KM11" i="6"/>
  <c r="KM10" i="6"/>
  <c r="UZ18" i="6" l="1"/>
  <c r="UZ11" i="6"/>
  <c r="UZ12" i="6"/>
  <c r="UZ40" i="6"/>
  <c r="UZ48" i="6"/>
  <c r="UZ10" i="6"/>
  <c r="UZ47" i="6"/>
  <c r="UZ41" i="6"/>
  <c r="UZ49" i="6"/>
  <c r="UZ34" i="6"/>
  <c r="UZ42" i="6"/>
  <c r="UZ50" i="6"/>
  <c r="UZ38" i="6"/>
  <c r="UZ19" i="6"/>
  <c r="UZ20" i="6"/>
  <c r="UZ13" i="6"/>
  <c r="UZ14" i="6"/>
  <c r="UZ15" i="6"/>
  <c r="UZ23" i="6"/>
  <c r="UZ35" i="6"/>
  <c r="UZ43" i="6"/>
  <c r="UZ51" i="6"/>
  <c r="UZ46" i="6"/>
  <c r="UZ27" i="6"/>
  <c r="UZ28" i="6"/>
  <c r="UZ21" i="6"/>
  <c r="UZ22" i="6"/>
  <c r="UZ24" i="6"/>
  <c r="UZ36" i="6"/>
  <c r="UZ44" i="6"/>
  <c r="UZ52" i="6"/>
  <c r="UZ26" i="6"/>
  <c r="UZ39" i="6"/>
  <c r="UZ29" i="6"/>
  <c r="UZ16" i="6"/>
  <c r="UZ17" i="6"/>
  <c r="UZ25" i="6"/>
  <c r="UZ37" i="6"/>
  <c r="UZ45" i="6"/>
  <c r="UZ53" i="6"/>
  <c r="AI56" i="25"/>
  <c r="AI48" i="25"/>
  <c r="AI47" i="25"/>
  <c r="AI44" i="25"/>
  <c r="AI36" i="25"/>
  <c r="AI35" i="25"/>
  <c r="AI26" i="25"/>
  <c r="VB26" i="6" l="1"/>
  <c r="WC26" i="6"/>
  <c r="VB20" i="6"/>
  <c r="WC20" i="6"/>
  <c r="VB37" i="6"/>
  <c r="WC37" i="6"/>
  <c r="VB44" i="6"/>
  <c r="WC44" i="6"/>
  <c r="VB51" i="6"/>
  <c r="WC51" i="6"/>
  <c r="VB19" i="6"/>
  <c r="WC19" i="6"/>
  <c r="VB10" i="6"/>
  <c r="WC10" i="6"/>
  <c r="XF10" i="6" s="1"/>
  <c r="VB27" i="6"/>
  <c r="WC27" i="6"/>
  <c r="VB46" i="6"/>
  <c r="WC46" i="6"/>
  <c r="VB47" i="6"/>
  <c r="WC47" i="6"/>
  <c r="VB25" i="6"/>
  <c r="WC25" i="6"/>
  <c r="VB36" i="6"/>
  <c r="WC36" i="6"/>
  <c r="VB43" i="6"/>
  <c r="WC43" i="6"/>
  <c r="VB38" i="6"/>
  <c r="WC38" i="6"/>
  <c r="VB48" i="6"/>
  <c r="WC48" i="6"/>
  <c r="VB41" i="6"/>
  <c r="WC41" i="6"/>
  <c r="VB17" i="6"/>
  <c r="WC17" i="6"/>
  <c r="VB24" i="6"/>
  <c r="WC24" i="6"/>
  <c r="VB35" i="6"/>
  <c r="WC35" i="6"/>
  <c r="VB50" i="6"/>
  <c r="WC50" i="6"/>
  <c r="VB40" i="6"/>
  <c r="WC40" i="6"/>
  <c r="VB53" i="6"/>
  <c r="WC53" i="6"/>
  <c r="VB52" i="6"/>
  <c r="WC52" i="6"/>
  <c r="VB16" i="6"/>
  <c r="WC16" i="6"/>
  <c r="VB22" i="6"/>
  <c r="WC22" i="6"/>
  <c r="VB23" i="6"/>
  <c r="WC23" i="6"/>
  <c r="VB42" i="6"/>
  <c r="WC42" i="6"/>
  <c r="VB12" i="6"/>
  <c r="WC12" i="6"/>
  <c r="VB13" i="6"/>
  <c r="WC13" i="6"/>
  <c r="VB29" i="6"/>
  <c r="WC29" i="6"/>
  <c r="VB21" i="6"/>
  <c r="WC21" i="6"/>
  <c r="VB15" i="6"/>
  <c r="WC15" i="6"/>
  <c r="VB34" i="6"/>
  <c r="WC34" i="6"/>
  <c r="XF34" i="6" s="1"/>
  <c r="YI34" i="6" s="1"/>
  <c r="ZL34" i="6" s="1"/>
  <c r="AAO34" i="6" s="1"/>
  <c r="ABR34" i="6" s="1"/>
  <c r="VB11" i="6"/>
  <c r="WC11" i="6"/>
  <c r="VB45" i="6"/>
  <c r="WC45" i="6"/>
  <c r="VB39" i="6"/>
  <c r="WC39" i="6"/>
  <c r="VB28" i="6"/>
  <c r="WC28" i="6"/>
  <c r="VB14" i="6"/>
  <c r="WC14" i="6"/>
  <c r="VB49" i="6"/>
  <c r="WC49" i="6"/>
  <c r="VB18" i="6"/>
  <c r="WC18" i="6"/>
  <c r="UZ33" i="6"/>
  <c r="UZ9" i="6"/>
  <c r="H6" i="15"/>
  <c r="D6" i="15"/>
  <c r="O6" i="15"/>
  <c r="K6" i="15"/>
  <c r="V6" i="15"/>
  <c r="R6" i="15"/>
  <c r="AC6" i="15"/>
  <c r="Y6" i="15"/>
  <c r="AJ6" i="15"/>
  <c r="AF6" i="15"/>
  <c r="AQ6" i="15"/>
  <c r="AM6" i="15"/>
  <c r="AX6" i="15"/>
  <c r="AT6" i="15"/>
  <c r="BE6" i="15"/>
  <c r="BA6" i="15"/>
  <c r="BL6" i="15"/>
  <c r="BH6" i="15"/>
  <c r="BS6" i="15"/>
  <c r="BO6" i="15"/>
  <c r="BZ6" i="15"/>
  <c r="BV6" i="15"/>
  <c r="CG6" i="15"/>
  <c r="CC6" i="15"/>
  <c r="CN6" i="15"/>
  <c r="CJ6" i="15"/>
  <c r="CU6" i="15"/>
  <c r="CQ6" i="15"/>
  <c r="DB6" i="15"/>
  <c r="CX6" i="15"/>
  <c r="AK31" i="26"/>
  <c r="AK7" i="26"/>
  <c r="ACU34" i="6" l="1"/>
  <c r="ADX34" i="6" s="1"/>
  <c r="ABT34" i="6"/>
  <c r="AAQ34" i="6"/>
  <c r="ZN34" i="6"/>
  <c r="YK34" i="6"/>
  <c r="YI10" i="6"/>
  <c r="ZL10" i="6" s="1"/>
  <c r="AAO10" i="6" s="1"/>
  <c r="WE18" i="6"/>
  <c r="XF18" i="6"/>
  <c r="WE14" i="6"/>
  <c r="XF14" i="6"/>
  <c r="WE39" i="6"/>
  <c r="XF39" i="6"/>
  <c r="WE11" i="6"/>
  <c r="XF11" i="6"/>
  <c r="WE15" i="6"/>
  <c r="XF15" i="6"/>
  <c r="WE29" i="6"/>
  <c r="XF29" i="6"/>
  <c r="WE12" i="6"/>
  <c r="XF12" i="6"/>
  <c r="WE23" i="6"/>
  <c r="XF23" i="6"/>
  <c r="WE16" i="6"/>
  <c r="XF16" i="6"/>
  <c r="WE53" i="6"/>
  <c r="XF53" i="6"/>
  <c r="WE50" i="6"/>
  <c r="XF50" i="6"/>
  <c r="WE24" i="6"/>
  <c r="XF24" i="6"/>
  <c r="WE41" i="6"/>
  <c r="XF41" i="6"/>
  <c r="WE38" i="6"/>
  <c r="XF38" i="6"/>
  <c r="WE36" i="6"/>
  <c r="XF36" i="6"/>
  <c r="WE47" i="6"/>
  <c r="XF47" i="6"/>
  <c r="WE27" i="6"/>
  <c r="XF27" i="6"/>
  <c r="WE19" i="6"/>
  <c r="XF19" i="6"/>
  <c r="WE44" i="6"/>
  <c r="XF44" i="6"/>
  <c r="WE20" i="6"/>
  <c r="XF20" i="6"/>
  <c r="WE49" i="6"/>
  <c r="XF49" i="6"/>
  <c r="WE28" i="6"/>
  <c r="XF28" i="6"/>
  <c r="WE45" i="6"/>
  <c r="XF45" i="6"/>
  <c r="XH34" i="6"/>
  <c r="WE21" i="6"/>
  <c r="XF21" i="6"/>
  <c r="WE13" i="6"/>
  <c r="XF13" i="6"/>
  <c r="WE42" i="6"/>
  <c r="XF42" i="6"/>
  <c r="WE22" i="6"/>
  <c r="XF22" i="6"/>
  <c r="WE52" i="6"/>
  <c r="XF52" i="6"/>
  <c r="WE40" i="6"/>
  <c r="XF40" i="6"/>
  <c r="WE35" i="6"/>
  <c r="XF35" i="6"/>
  <c r="WE17" i="6"/>
  <c r="XF17" i="6"/>
  <c r="WE48" i="6"/>
  <c r="XF48" i="6"/>
  <c r="WE43" i="6"/>
  <c r="XF43" i="6"/>
  <c r="WE25" i="6"/>
  <c r="XF25" i="6"/>
  <c r="WE46" i="6"/>
  <c r="XF46" i="6"/>
  <c r="XH10" i="6"/>
  <c r="WE51" i="6"/>
  <c r="XF51" i="6"/>
  <c r="WE37" i="6"/>
  <c r="XF37" i="6"/>
  <c r="WE26" i="6"/>
  <c r="XF26" i="6"/>
  <c r="VB9" i="6"/>
  <c r="VB33" i="6"/>
  <c r="WE10" i="6"/>
  <c r="WC9" i="6"/>
  <c r="WE34" i="6"/>
  <c r="WC33" i="6"/>
  <c r="UZ7" i="6"/>
  <c r="AK5" i="26"/>
  <c r="T23" i="21" s="1"/>
  <c r="AI7" i="25"/>
  <c r="ADZ34" i="6" l="1"/>
  <c r="AAQ10" i="6"/>
  <c r="ABR10" i="6"/>
  <c r="ACW34" i="6"/>
  <c r="ZN10" i="6"/>
  <c r="XF9" i="6"/>
  <c r="XH46" i="6"/>
  <c r="YI46" i="6"/>
  <c r="XH17" i="6"/>
  <c r="YI17" i="6"/>
  <c r="XH22" i="6"/>
  <c r="YI22" i="6"/>
  <c r="XH51" i="6"/>
  <c r="YI51" i="6"/>
  <c r="XH45" i="6"/>
  <c r="YI45" i="6"/>
  <c r="XH44" i="6"/>
  <c r="YI44" i="6"/>
  <c r="XH36" i="6"/>
  <c r="YI36" i="6"/>
  <c r="XH50" i="6"/>
  <c r="YI50" i="6"/>
  <c r="XH12" i="6"/>
  <c r="YI12" i="6"/>
  <c r="XH39" i="6"/>
  <c r="YI39" i="6"/>
  <c r="XH25" i="6"/>
  <c r="YI25" i="6"/>
  <c r="XH48" i="6"/>
  <c r="YI48" i="6"/>
  <c r="XH35" i="6"/>
  <c r="YI35" i="6"/>
  <c r="ZL35" i="6" s="1"/>
  <c r="AAO35" i="6" s="1"/>
  <c r="XH42" i="6"/>
  <c r="YI42" i="6"/>
  <c r="XH21" i="6"/>
  <c r="YI21" i="6"/>
  <c r="XH37" i="6"/>
  <c r="YI37" i="6"/>
  <c r="XH28" i="6"/>
  <c r="YI28" i="6"/>
  <c r="XH20" i="6"/>
  <c r="YI20" i="6"/>
  <c r="XH19" i="6"/>
  <c r="YI19" i="6"/>
  <c r="XH47" i="6"/>
  <c r="YI47" i="6"/>
  <c r="XH38" i="6"/>
  <c r="YI38" i="6"/>
  <c r="XH24" i="6"/>
  <c r="YI24" i="6"/>
  <c r="XH53" i="6"/>
  <c r="YI53" i="6"/>
  <c r="XH23" i="6"/>
  <c r="YI23" i="6"/>
  <c r="XH29" i="6"/>
  <c r="YI29" i="6"/>
  <c r="XH11" i="6"/>
  <c r="YI11" i="6"/>
  <c r="XH14" i="6"/>
  <c r="YI14" i="6"/>
  <c r="YK10" i="6"/>
  <c r="XH43" i="6"/>
  <c r="YI43" i="6"/>
  <c r="XH40" i="6"/>
  <c r="YI40" i="6"/>
  <c r="XH13" i="6"/>
  <c r="YI13" i="6"/>
  <c r="XH26" i="6"/>
  <c r="YI26" i="6"/>
  <c r="XH49" i="6"/>
  <c r="YI49" i="6"/>
  <c r="XH27" i="6"/>
  <c r="YI27" i="6"/>
  <c r="XH41" i="6"/>
  <c r="YI41" i="6"/>
  <c r="XH16" i="6"/>
  <c r="YI16" i="6"/>
  <c r="XH15" i="6"/>
  <c r="YI15" i="6"/>
  <c r="XH18" i="6"/>
  <c r="YI18" i="6"/>
  <c r="XH52" i="6"/>
  <c r="YI52" i="6"/>
  <c r="VB7" i="6"/>
  <c r="WE33" i="6"/>
  <c r="XF33" i="6"/>
  <c r="XF7" i="6" s="1"/>
  <c r="WE9" i="6"/>
  <c r="WC7" i="6"/>
  <c r="AI5" i="25"/>
  <c r="ACU10" i="6" l="1"/>
  <c r="ADX10" i="6" s="1"/>
  <c r="ABT10" i="6"/>
  <c r="AAQ35" i="6"/>
  <c r="ABR35" i="6"/>
  <c r="YK11" i="6"/>
  <c r="ZL11" i="6"/>
  <c r="AAO11" i="6" s="1"/>
  <c r="YK23" i="6"/>
  <c r="ZL23" i="6"/>
  <c r="YK24" i="6"/>
  <c r="ZL24" i="6"/>
  <c r="YK47" i="6"/>
  <c r="ZL47" i="6"/>
  <c r="YK20" i="6"/>
  <c r="ZL20" i="6"/>
  <c r="YK37" i="6"/>
  <c r="ZL37" i="6"/>
  <c r="YK42" i="6"/>
  <c r="ZL42" i="6"/>
  <c r="YK48" i="6"/>
  <c r="ZL48" i="6"/>
  <c r="YK39" i="6"/>
  <c r="ZL39" i="6"/>
  <c r="YK50" i="6"/>
  <c r="ZL50" i="6"/>
  <c r="YK44" i="6"/>
  <c r="ZL44" i="6"/>
  <c r="YK51" i="6"/>
  <c r="ZL51" i="6"/>
  <c r="YK17" i="6"/>
  <c r="ZL17" i="6"/>
  <c r="YK18" i="6"/>
  <c r="ZL18" i="6"/>
  <c r="YK16" i="6"/>
  <c r="ZL16" i="6"/>
  <c r="YK27" i="6"/>
  <c r="ZL27" i="6"/>
  <c r="YK26" i="6"/>
  <c r="ZL26" i="6"/>
  <c r="YK40" i="6"/>
  <c r="ZL40" i="6"/>
  <c r="YK14" i="6"/>
  <c r="ZL14" i="6"/>
  <c r="YK29" i="6"/>
  <c r="ZL29" i="6"/>
  <c r="YK53" i="6"/>
  <c r="ZL53" i="6"/>
  <c r="YK38" i="6"/>
  <c r="ZL38" i="6"/>
  <c r="YK19" i="6"/>
  <c r="ZL19" i="6"/>
  <c r="YK28" i="6"/>
  <c r="ZL28" i="6"/>
  <c r="YK21" i="6"/>
  <c r="ZL21" i="6"/>
  <c r="ZN35" i="6"/>
  <c r="YK25" i="6"/>
  <c r="ZL25" i="6"/>
  <c r="YK12" i="6"/>
  <c r="ZL12" i="6"/>
  <c r="YK36" i="6"/>
  <c r="ZL36" i="6"/>
  <c r="YK45" i="6"/>
  <c r="ZL45" i="6"/>
  <c r="YK22" i="6"/>
  <c r="ZL22" i="6"/>
  <c r="YK46" i="6"/>
  <c r="ZL46" i="6"/>
  <c r="YK52" i="6"/>
  <c r="ZL52" i="6"/>
  <c r="YK15" i="6"/>
  <c r="ZL15" i="6"/>
  <c r="YK41" i="6"/>
  <c r="ZL41" i="6"/>
  <c r="YK49" i="6"/>
  <c r="ZL49" i="6"/>
  <c r="YK13" i="6"/>
  <c r="ZL13" i="6"/>
  <c r="YK43" i="6"/>
  <c r="ZL43" i="6"/>
  <c r="XH9" i="6"/>
  <c r="XH33" i="6"/>
  <c r="YI9" i="6"/>
  <c r="YK35" i="6"/>
  <c r="YI33" i="6"/>
  <c r="WE7" i="6"/>
  <c r="CX7" i="15"/>
  <c r="DE6" i="15"/>
  <c r="ADZ10" i="6" l="1"/>
  <c r="AAQ11" i="6"/>
  <c r="ABR11" i="6"/>
  <c r="ABT35" i="6"/>
  <c r="ACU35" i="6"/>
  <c r="ADX35" i="6" s="1"/>
  <c r="ACW10" i="6"/>
  <c r="XH7" i="6"/>
  <c r="ZN51" i="6"/>
  <c r="AAO51" i="6"/>
  <c r="ZN41" i="6"/>
  <c r="AAO41" i="6"/>
  <c r="ZN53" i="6"/>
  <c r="AAO53" i="6"/>
  <c r="ZN44" i="6"/>
  <c r="AAO44" i="6"/>
  <c r="ZN39" i="6"/>
  <c r="AAO39" i="6"/>
  <c r="ZN42" i="6"/>
  <c r="AAO42" i="6"/>
  <c r="ZN52" i="6"/>
  <c r="AAO52" i="6"/>
  <c r="ZN38" i="6"/>
  <c r="AAO38" i="6"/>
  <c r="ZN40" i="6"/>
  <c r="AAO40" i="6"/>
  <c r="ZN50" i="6"/>
  <c r="AAO50" i="6"/>
  <c r="ZN48" i="6"/>
  <c r="AAO48" i="6"/>
  <c r="ZN37" i="6"/>
  <c r="AAO37" i="6"/>
  <c r="ZN47" i="6"/>
  <c r="AAO47" i="6"/>
  <c r="ZN36" i="6"/>
  <c r="AAO36" i="6"/>
  <c r="ZN43" i="6"/>
  <c r="AAO43" i="6"/>
  <c r="ZN49" i="6"/>
  <c r="AAO49" i="6"/>
  <c r="ZN46" i="6"/>
  <c r="AAO46" i="6"/>
  <c r="ZN45" i="6"/>
  <c r="AAO45" i="6"/>
  <c r="ZN28" i="6"/>
  <c r="AAO28" i="6"/>
  <c r="ZN29" i="6"/>
  <c r="AAO29" i="6"/>
  <c r="ZN27" i="6"/>
  <c r="AAO27" i="6"/>
  <c r="ZN18" i="6"/>
  <c r="AAO18" i="6"/>
  <c r="ZN23" i="6"/>
  <c r="AAO23" i="6"/>
  <c r="ZN15" i="6"/>
  <c r="AAO15" i="6"/>
  <c r="ZN12" i="6"/>
  <c r="AAO12" i="6"/>
  <c r="ZN21" i="6"/>
  <c r="AAO21" i="6"/>
  <c r="ZN19" i="6"/>
  <c r="AAO19" i="6"/>
  <c r="ZN14" i="6"/>
  <c r="AAO14" i="6"/>
  <c r="ZN26" i="6"/>
  <c r="AAO26" i="6"/>
  <c r="ZN16" i="6"/>
  <c r="AAO16" i="6"/>
  <c r="ZN17" i="6"/>
  <c r="AAO17" i="6"/>
  <c r="ZN20" i="6"/>
  <c r="AAO20" i="6"/>
  <c r="ZN24" i="6"/>
  <c r="AAO24" i="6"/>
  <c r="ZN13" i="6"/>
  <c r="AAO13" i="6"/>
  <c r="ZN22" i="6"/>
  <c r="AAO22" i="6"/>
  <c r="ZN25" i="6"/>
  <c r="AAO25" i="6"/>
  <c r="YK9" i="6"/>
  <c r="ZL33" i="6"/>
  <c r="ZN11" i="6"/>
  <c r="ZL9" i="6"/>
  <c r="YK33" i="6"/>
  <c r="YK7" i="6" s="1"/>
  <c r="YI7" i="6"/>
  <c r="AW5" i="17"/>
  <c r="AV5" i="17"/>
  <c r="DI29" i="15"/>
  <c r="DI7" i="15"/>
  <c r="CC7" i="15"/>
  <c r="CX30" i="15"/>
  <c r="CX4" i="15" s="1"/>
  <c r="S16" i="21" s="1"/>
  <c r="DE7" i="15"/>
  <c r="DE29" i="15"/>
  <c r="T18" i="21" s="1"/>
  <c r="DF30" i="15"/>
  <c r="DE30" i="15"/>
  <c r="DJ7" i="15"/>
  <c r="DH7" i="15"/>
  <c r="DF7" i="15"/>
  <c r="KZ9" i="6"/>
  <c r="ADZ35" i="6" l="1"/>
  <c r="AAQ22" i="6"/>
  <c r="ABR22" i="6"/>
  <c r="AAQ24" i="6"/>
  <c r="ABR24" i="6"/>
  <c r="AAQ17" i="6"/>
  <c r="ABR17" i="6"/>
  <c r="AAQ26" i="6"/>
  <c r="ABR26" i="6"/>
  <c r="AAQ19" i="6"/>
  <c r="ABR19" i="6"/>
  <c r="AAQ12" i="6"/>
  <c r="ABR12" i="6"/>
  <c r="AAQ23" i="6"/>
  <c r="ABR23" i="6"/>
  <c r="AAQ27" i="6"/>
  <c r="ABR27" i="6"/>
  <c r="AAQ28" i="6"/>
  <c r="ABR28" i="6"/>
  <c r="AAQ46" i="6"/>
  <c r="ABR46" i="6"/>
  <c r="AAQ43" i="6"/>
  <c r="ABR43" i="6"/>
  <c r="AAQ47" i="6"/>
  <c r="ABR47" i="6"/>
  <c r="AAQ48" i="6"/>
  <c r="ABR48" i="6"/>
  <c r="AAQ40" i="6"/>
  <c r="ABR40" i="6"/>
  <c r="AAQ52" i="6"/>
  <c r="ABR52" i="6"/>
  <c r="AAQ39" i="6"/>
  <c r="ABR39" i="6"/>
  <c r="AAQ53" i="6"/>
  <c r="ABR53" i="6"/>
  <c r="AAQ51" i="6"/>
  <c r="ABR51" i="6"/>
  <c r="ABT11" i="6"/>
  <c r="ACU11" i="6"/>
  <c r="ADX11" i="6" s="1"/>
  <c r="AAQ25" i="6"/>
  <c r="ABR25" i="6"/>
  <c r="AAQ13" i="6"/>
  <c r="ABR13" i="6"/>
  <c r="AAQ20" i="6"/>
  <c r="ABR20" i="6"/>
  <c r="AAQ16" i="6"/>
  <c r="ABR16" i="6"/>
  <c r="AAQ14" i="6"/>
  <c r="ABR14" i="6"/>
  <c r="AAQ21" i="6"/>
  <c r="ABR21" i="6"/>
  <c r="AAQ15" i="6"/>
  <c r="ABR15" i="6"/>
  <c r="AAQ18" i="6"/>
  <c r="ABR18" i="6"/>
  <c r="AAQ29" i="6"/>
  <c r="ABR29" i="6"/>
  <c r="AAQ45" i="6"/>
  <c r="ABR45" i="6"/>
  <c r="AAQ49" i="6"/>
  <c r="ABR49" i="6"/>
  <c r="AAQ36" i="6"/>
  <c r="ABR36" i="6"/>
  <c r="AAQ37" i="6"/>
  <c r="ABR37" i="6"/>
  <c r="AAQ50" i="6"/>
  <c r="ABR50" i="6"/>
  <c r="AAQ38" i="6"/>
  <c r="ABR38" i="6"/>
  <c r="AAQ42" i="6"/>
  <c r="ABR42" i="6"/>
  <c r="AAQ44" i="6"/>
  <c r="ABR44" i="6"/>
  <c r="AAQ41" i="6"/>
  <c r="ABR41" i="6"/>
  <c r="ACW35" i="6"/>
  <c r="ZN9" i="6"/>
  <c r="ZN33" i="6"/>
  <c r="AAO33" i="6"/>
  <c r="AAO9" i="6"/>
  <c r="ZL7" i="6"/>
  <c r="DE4" i="15"/>
  <c r="T16" i="21" s="1"/>
  <c r="DJ30" i="15"/>
  <c r="DJ4" i="15" s="1"/>
  <c r="T21" i="21" s="1"/>
  <c r="DI30" i="15"/>
  <c r="DI4" i="15" s="1"/>
  <c r="T19" i="21" s="1"/>
  <c r="DI6" i="15"/>
  <c r="DH30" i="15"/>
  <c r="DG7" i="15"/>
  <c r="DG30" i="15"/>
  <c r="KW33" i="6"/>
  <c r="KW9" i="6"/>
  <c r="KR9" i="6"/>
  <c r="KO9" i="6"/>
  <c r="KN9" i="6"/>
  <c r="KM33" i="6"/>
  <c r="KM9" i="6"/>
  <c r="KL9" i="6"/>
  <c r="LA33" i="6"/>
  <c r="KZ33" i="6"/>
  <c r="KZ7" i="6" s="1"/>
  <c r="KY33" i="6"/>
  <c r="KX33" i="6"/>
  <c r="KV33" i="6"/>
  <c r="KU33" i="6"/>
  <c r="KT33" i="6"/>
  <c r="KS33" i="6"/>
  <c r="KQ33" i="6"/>
  <c r="KP33" i="6"/>
  <c r="KO33" i="6"/>
  <c r="LA9" i="6"/>
  <c r="KY9" i="6"/>
  <c r="KX9" i="6"/>
  <c r="KV9" i="6"/>
  <c r="KU9" i="6"/>
  <c r="KT9" i="6"/>
  <c r="KS9" i="6"/>
  <c r="KQ9" i="6"/>
  <c r="KP9" i="6"/>
  <c r="ADZ11" i="6" l="1"/>
  <c r="ZN7" i="6"/>
  <c r="AAQ33" i="6"/>
  <c r="AAQ9" i="6"/>
  <c r="AAQ7" i="6" s="1"/>
  <c r="ACW11" i="6"/>
  <c r="ABT44" i="6"/>
  <c r="ACU44" i="6"/>
  <c r="ABT38" i="6"/>
  <c r="ACU38" i="6"/>
  <c r="ABT37" i="6"/>
  <c r="ACU37" i="6"/>
  <c r="ABT49" i="6"/>
  <c r="ACU49" i="6"/>
  <c r="ABT29" i="6"/>
  <c r="ACU29" i="6"/>
  <c r="ACU15" i="6"/>
  <c r="ABT15" i="6"/>
  <c r="ABT14" i="6"/>
  <c r="ACU14" i="6"/>
  <c r="ABT20" i="6"/>
  <c r="ACU20" i="6"/>
  <c r="ABT25" i="6"/>
  <c r="ACU25" i="6"/>
  <c r="ABT53" i="6"/>
  <c r="ACU53" i="6"/>
  <c r="ABT52" i="6"/>
  <c r="ACU52" i="6"/>
  <c r="ABT48" i="6"/>
  <c r="ACU48" i="6"/>
  <c r="ABT43" i="6"/>
  <c r="ACU43" i="6"/>
  <c r="ABT28" i="6"/>
  <c r="ACU28" i="6"/>
  <c r="ACU23" i="6"/>
  <c r="ABT23" i="6"/>
  <c r="ABT19" i="6"/>
  <c r="ACU19" i="6"/>
  <c r="ABT17" i="6"/>
  <c r="ACU17" i="6"/>
  <c r="ABT22" i="6"/>
  <c r="ACU22" i="6"/>
  <c r="ABT41" i="6"/>
  <c r="ACU41" i="6"/>
  <c r="ABT42" i="6"/>
  <c r="ACU42" i="6"/>
  <c r="ABT50" i="6"/>
  <c r="ACU50" i="6"/>
  <c r="ABT36" i="6"/>
  <c r="ACU36" i="6"/>
  <c r="ADX36" i="6" s="1"/>
  <c r="ABR33" i="6"/>
  <c r="ABT45" i="6"/>
  <c r="ACU45" i="6"/>
  <c r="ABT18" i="6"/>
  <c r="ACU18" i="6"/>
  <c r="ABT21" i="6"/>
  <c r="ACU21" i="6"/>
  <c r="ABT16" i="6"/>
  <c r="ACU16" i="6"/>
  <c r="ABT13" i="6"/>
  <c r="ACU13" i="6"/>
  <c r="ABR9" i="6"/>
  <c r="ABT51" i="6"/>
  <c r="ACU51" i="6"/>
  <c r="ABT39" i="6"/>
  <c r="ACU39" i="6"/>
  <c r="ABT40" i="6"/>
  <c r="ACU40" i="6"/>
  <c r="ABT47" i="6"/>
  <c r="ACU47" i="6"/>
  <c r="ABT46" i="6"/>
  <c r="ACU46" i="6"/>
  <c r="ABT27" i="6"/>
  <c r="ACU27" i="6"/>
  <c r="ABT12" i="6"/>
  <c r="ACU12" i="6"/>
  <c r="ABT26" i="6"/>
  <c r="ACU26" i="6"/>
  <c r="ABT24" i="6"/>
  <c r="ACU24" i="6"/>
  <c r="AAO7" i="6"/>
  <c r="T22" i="21"/>
  <c r="KX7" i="6"/>
  <c r="KM7" i="6"/>
  <c r="T4" i="21" s="1"/>
  <c r="LA7" i="6"/>
  <c r="KP7" i="6"/>
  <c r="KS7" i="6"/>
  <c r="T17" i="21" s="1"/>
  <c r="KY7" i="6"/>
  <c r="KQ7" i="6"/>
  <c r="T9" i="21" s="1"/>
  <c r="KT7" i="6"/>
  <c r="T10" i="21" s="1"/>
  <c r="KW7" i="6"/>
  <c r="T20" i="21" s="1"/>
  <c r="KR33" i="6"/>
  <c r="KR7" i="6" s="1"/>
  <c r="KN33" i="6"/>
  <c r="KN7" i="6" s="1"/>
  <c r="KL33" i="6"/>
  <c r="KL7" i="6" s="1"/>
  <c r="T3" i="21" s="1"/>
  <c r="KU7" i="6"/>
  <c r="KO7" i="6"/>
  <c r="KV7" i="6"/>
  <c r="DB29" i="15"/>
  <c r="ACW21" i="6" l="1"/>
  <c r="ADX21" i="6"/>
  <c r="ADZ21" i="6" s="1"/>
  <c r="ACW16" i="6"/>
  <c r="ADX16" i="6"/>
  <c r="ADZ16" i="6" s="1"/>
  <c r="ACW18" i="6"/>
  <c r="ADX18" i="6"/>
  <c r="ADZ18" i="6" s="1"/>
  <c r="ACW23" i="6"/>
  <c r="ADX23" i="6"/>
  <c r="ADZ23" i="6" s="1"/>
  <c r="ACW26" i="6"/>
  <c r="ADX26" i="6"/>
  <c r="ADZ26" i="6" s="1"/>
  <c r="ACW27" i="6"/>
  <c r="ADX27" i="6"/>
  <c r="ADZ27" i="6" s="1"/>
  <c r="ACW47" i="6"/>
  <c r="ADX47" i="6"/>
  <c r="ADZ47" i="6" s="1"/>
  <c r="ACW39" i="6"/>
  <c r="ADX39" i="6"/>
  <c r="ADZ39" i="6" s="1"/>
  <c r="ABR7" i="6"/>
  <c r="ADZ36" i="6"/>
  <c r="ACW42" i="6"/>
  <c r="ADX42" i="6"/>
  <c r="ADZ42" i="6" s="1"/>
  <c r="ACW22" i="6"/>
  <c r="ADX22" i="6"/>
  <c r="ADZ22" i="6" s="1"/>
  <c r="ACW19" i="6"/>
  <c r="ADX19" i="6"/>
  <c r="ADZ19" i="6" s="1"/>
  <c r="ACW28" i="6"/>
  <c r="ADX28" i="6"/>
  <c r="ADZ28" i="6" s="1"/>
  <c r="ACW48" i="6"/>
  <c r="ADX48" i="6"/>
  <c r="ADZ48" i="6" s="1"/>
  <c r="ACW53" i="6"/>
  <c r="ADX53" i="6"/>
  <c r="ADZ53" i="6" s="1"/>
  <c r="ACW20" i="6"/>
  <c r="ADX20" i="6"/>
  <c r="ADZ20" i="6" s="1"/>
  <c r="ACW49" i="6"/>
  <c r="ADX49" i="6"/>
  <c r="ADZ49" i="6" s="1"/>
  <c r="ACW38" i="6"/>
  <c r="ADX38" i="6"/>
  <c r="ADZ38" i="6" s="1"/>
  <c r="ACW13" i="6"/>
  <c r="ADX13" i="6"/>
  <c r="ADZ13" i="6" s="1"/>
  <c r="ACW45" i="6"/>
  <c r="ADX45" i="6"/>
  <c r="ADZ45" i="6" s="1"/>
  <c r="ACW15" i="6"/>
  <c r="ADX15" i="6"/>
  <c r="ADZ15" i="6" s="1"/>
  <c r="ACW24" i="6"/>
  <c r="ADX24" i="6"/>
  <c r="ADZ24" i="6" s="1"/>
  <c r="ACW12" i="6"/>
  <c r="ADX12" i="6"/>
  <c r="ACW46" i="6"/>
  <c r="ADX46" i="6"/>
  <c r="ADZ46" i="6" s="1"/>
  <c r="ACW40" i="6"/>
  <c r="ADX40" i="6"/>
  <c r="ADZ40" i="6" s="1"/>
  <c r="ACW51" i="6"/>
  <c r="ADX51" i="6"/>
  <c r="ADZ51" i="6" s="1"/>
  <c r="ACW50" i="6"/>
  <c r="ADX50" i="6"/>
  <c r="ADZ50" i="6" s="1"/>
  <c r="ACW41" i="6"/>
  <c r="ADX41" i="6"/>
  <c r="ADZ41" i="6" s="1"/>
  <c r="ACW17" i="6"/>
  <c r="ADX17" i="6"/>
  <c r="ADZ17" i="6" s="1"/>
  <c r="ACW43" i="6"/>
  <c r="ADX43" i="6"/>
  <c r="ADZ43" i="6" s="1"/>
  <c r="ACW52" i="6"/>
  <c r="ADX52" i="6"/>
  <c r="ADZ52" i="6" s="1"/>
  <c r="ACW25" i="6"/>
  <c r="ADX25" i="6"/>
  <c r="ADZ25" i="6" s="1"/>
  <c r="ACW14" i="6"/>
  <c r="ADX14" i="6"/>
  <c r="ADZ14" i="6" s="1"/>
  <c r="ACW29" i="6"/>
  <c r="ADX29" i="6"/>
  <c r="ADZ29" i="6" s="1"/>
  <c r="ACW37" i="6"/>
  <c r="ADX37" i="6"/>
  <c r="ADZ37" i="6" s="1"/>
  <c r="ACW44" i="6"/>
  <c r="ADX44" i="6"/>
  <c r="ADZ44" i="6" s="1"/>
  <c r="ABT9" i="6"/>
  <c r="ABT7" i="6"/>
  <c r="ACW36" i="6"/>
  <c r="ACU33" i="6"/>
  <c r="ABT33" i="6"/>
  <c r="ACU9" i="6"/>
  <c r="T11" i="21"/>
  <c r="ACW9" i="6" l="1"/>
  <c r="ADZ12" i="6"/>
  <c r="ADZ9" i="6" s="1"/>
  <c r="ADX9" i="6"/>
  <c r="ADX33" i="6"/>
  <c r="ADZ33" i="6"/>
  <c r="ACW33" i="6"/>
  <c r="ACW7" i="6" s="1"/>
  <c r="ACU7" i="6"/>
  <c r="U51" i="26"/>
  <c r="O51" i="26"/>
  <c r="U50" i="26"/>
  <c r="O50" i="26"/>
  <c r="U49" i="26"/>
  <c r="O49" i="26"/>
  <c r="U48" i="26"/>
  <c r="O48" i="26"/>
  <c r="U47" i="26"/>
  <c r="O47" i="26"/>
  <c r="U46" i="26"/>
  <c r="O46" i="26"/>
  <c r="U45" i="26"/>
  <c r="O45" i="26"/>
  <c r="U44" i="26"/>
  <c r="O44" i="26"/>
  <c r="U43" i="26"/>
  <c r="O43" i="26"/>
  <c r="U42" i="26"/>
  <c r="O42" i="26"/>
  <c r="U41" i="26"/>
  <c r="O41" i="26"/>
  <c r="U40" i="26"/>
  <c r="O40" i="26"/>
  <c r="U39" i="26"/>
  <c r="O39" i="26"/>
  <c r="U38" i="26"/>
  <c r="O38" i="26"/>
  <c r="U37" i="26"/>
  <c r="O37" i="26"/>
  <c r="U36" i="26"/>
  <c r="O36" i="26"/>
  <c r="U35" i="26"/>
  <c r="O35" i="26"/>
  <c r="U34" i="26"/>
  <c r="O34" i="26"/>
  <c r="U33" i="26"/>
  <c r="O33" i="26"/>
  <c r="U32" i="26"/>
  <c r="O32" i="26"/>
  <c r="AI31" i="26"/>
  <c r="AG31" i="26"/>
  <c r="AE31" i="26"/>
  <c r="AC31" i="26"/>
  <c r="AA31" i="26"/>
  <c r="Y31" i="26"/>
  <c r="W31" i="26"/>
  <c r="S31" i="26"/>
  <c r="Q31" i="26"/>
  <c r="M31" i="26"/>
  <c r="K31" i="26"/>
  <c r="I31" i="26"/>
  <c r="G31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AI7" i="26"/>
  <c r="AG7" i="26"/>
  <c r="AE7" i="26"/>
  <c r="AC7" i="26"/>
  <c r="AA7" i="26"/>
  <c r="Y7" i="26"/>
  <c r="W7" i="26"/>
  <c r="U7" i="26"/>
  <c r="S7" i="26"/>
  <c r="O7" i="26"/>
  <c r="M7" i="26"/>
  <c r="K7" i="26"/>
  <c r="I7" i="26"/>
  <c r="G7" i="26"/>
  <c r="AG56" i="25"/>
  <c r="AE56" i="25"/>
  <c r="AC56" i="25"/>
  <c r="AA56" i="25"/>
  <c r="Y56" i="25"/>
  <c r="W56" i="25"/>
  <c r="U56" i="25"/>
  <c r="S56" i="25"/>
  <c r="Q56" i="25"/>
  <c r="I56" i="25"/>
  <c r="G56" i="25"/>
  <c r="E56" i="25"/>
  <c r="AG7" i="25"/>
  <c r="AE7" i="25"/>
  <c r="AC7" i="25"/>
  <c r="AA7" i="25"/>
  <c r="Y7" i="25"/>
  <c r="W7" i="25"/>
  <c r="U7" i="25"/>
  <c r="S7" i="25"/>
  <c r="Q7" i="25"/>
  <c r="I7" i="25"/>
  <c r="G7" i="25"/>
  <c r="E7" i="25"/>
  <c r="ADX7" i="6" l="1"/>
  <c r="ADZ7" i="6"/>
  <c r="G5" i="26"/>
  <c r="E23" i="21" s="1"/>
  <c r="Y5" i="26"/>
  <c r="N23" i="21" s="1"/>
  <c r="AG5" i="26"/>
  <c r="R23" i="21" s="1"/>
  <c r="Y5" i="25"/>
  <c r="I5" i="26"/>
  <c r="F23" i="21" s="1"/>
  <c r="AC5" i="26"/>
  <c r="P23" i="21" s="1"/>
  <c r="W5" i="26"/>
  <c r="M23" i="21" s="1"/>
  <c r="S5" i="26"/>
  <c r="K23" i="21" s="1"/>
  <c r="AI5" i="26"/>
  <c r="S23" i="21" s="1"/>
  <c r="AC5" i="25"/>
  <c r="AE5" i="25"/>
  <c r="G5" i="25"/>
  <c r="I5" i="25"/>
  <c r="K5" i="26"/>
  <c r="G23" i="21" s="1"/>
  <c r="M5" i="26"/>
  <c r="H23" i="21" s="1"/>
  <c r="AE5" i="26"/>
  <c r="Q23" i="21" s="1"/>
  <c r="U5" i="25"/>
  <c r="AG5" i="25"/>
  <c r="Q5" i="25"/>
  <c r="S5" i="25"/>
  <c r="W5" i="25"/>
  <c r="AA5" i="26"/>
  <c r="O23" i="21" s="1"/>
  <c r="E5" i="25"/>
  <c r="AA5" i="25"/>
  <c r="Q7" i="26"/>
  <c r="Q5" i="26" s="1"/>
  <c r="J23" i="21" s="1"/>
  <c r="O31" i="26"/>
  <c r="O5" i="26" s="1"/>
  <c r="I23" i="21" s="1"/>
  <c r="U31" i="26"/>
  <c r="U5" i="26" s="1"/>
  <c r="L23" i="21" s="1"/>
  <c r="W30" i="15" l="1"/>
  <c r="P30" i="15"/>
  <c r="P7" i="15"/>
  <c r="P4" i="15" l="1"/>
  <c r="F21" i="21" s="1"/>
  <c r="CQ29" i="15"/>
  <c r="E19" i="21"/>
  <c r="CU29" i="15" l="1"/>
  <c r="R18" i="21"/>
  <c r="DC30" i="15"/>
  <c r="DB30" i="15"/>
  <c r="DA30" i="15"/>
  <c r="CZ30" i="15"/>
  <c r="CY30" i="15"/>
  <c r="CV30" i="15"/>
  <c r="CU30" i="15"/>
  <c r="CT30" i="15"/>
  <c r="CS30" i="15"/>
  <c r="CR30" i="15"/>
  <c r="CQ30" i="15"/>
  <c r="CO30" i="15"/>
  <c r="CN30" i="15"/>
  <c r="CM30" i="15"/>
  <c r="CL30" i="15"/>
  <c r="CK30" i="15"/>
  <c r="CJ30" i="15"/>
  <c r="CH30" i="15"/>
  <c r="CG30" i="15"/>
  <c r="CF30" i="15"/>
  <c r="CE30" i="15"/>
  <c r="CD30" i="15"/>
  <c r="CC30" i="15"/>
  <c r="CC4" i="15" s="1"/>
  <c r="P16" i="21" s="1"/>
  <c r="CA30" i="15"/>
  <c r="BZ30" i="15"/>
  <c r="BY30" i="15"/>
  <c r="BX30" i="15"/>
  <c r="BW30" i="15"/>
  <c r="BV30" i="15"/>
  <c r="BT30" i="15"/>
  <c r="BS30" i="15"/>
  <c r="BR30" i="15"/>
  <c r="BQ30" i="15"/>
  <c r="BP30" i="15"/>
  <c r="BO30" i="15"/>
  <c r="BM30" i="15"/>
  <c r="BL30" i="15"/>
  <c r="BK30" i="15"/>
  <c r="BJ30" i="15"/>
  <c r="BI30" i="15"/>
  <c r="BH30" i="15"/>
  <c r="BF30" i="15"/>
  <c r="BE30" i="15"/>
  <c r="BD30" i="15"/>
  <c r="BC30" i="15"/>
  <c r="BB30" i="15"/>
  <c r="BA30" i="15"/>
  <c r="AY30" i="15"/>
  <c r="AX30" i="15"/>
  <c r="AW30" i="15"/>
  <c r="AV30" i="15"/>
  <c r="AU30" i="15"/>
  <c r="AT30" i="15"/>
  <c r="AR30" i="15"/>
  <c r="AQ30" i="15"/>
  <c r="AP30" i="15"/>
  <c r="AO30" i="15"/>
  <c r="AN30" i="15"/>
  <c r="AM30" i="15"/>
  <c r="AK30" i="15"/>
  <c r="AJ30" i="15"/>
  <c r="AI30" i="15"/>
  <c r="AH30" i="15"/>
  <c r="AG30" i="15"/>
  <c r="AF30" i="15"/>
  <c r="AD30" i="15"/>
  <c r="AC30" i="15"/>
  <c r="AB30" i="15"/>
  <c r="AA30" i="15"/>
  <c r="Z30" i="15"/>
  <c r="Y30" i="15"/>
  <c r="V30" i="15"/>
  <c r="U30" i="15"/>
  <c r="T30" i="15"/>
  <c r="S30" i="15"/>
  <c r="R30" i="15"/>
  <c r="O30" i="15"/>
  <c r="N30" i="15"/>
  <c r="M30" i="15"/>
  <c r="L30" i="15"/>
  <c r="K30" i="15"/>
  <c r="CX29" i="15"/>
  <c r="S18" i="21" s="1"/>
  <c r="CJ29" i="15"/>
  <c r="CC29" i="15"/>
  <c r="BV29" i="15"/>
  <c r="BO29" i="15"/>
  <c r="BH29" i="15"/>
  <c r="BA29" i="15"/>
  <c r="AT29" i="15"/>
  <c r="AM29" i="15"/>
  <c r="AF29" i="15"/>
  <c r="Y29" i="15"/>
  <c r="R29" i="15"/>
  <c r="K29" i="15"/>
  <c r="D29" i="15"/>
  <c r="BS29" i="15" l="1"/>
  <c r="N18" i="21"/>
  <c r="AC29" i="15"/>
  <c r="H18" i="21"/>
  <c r="O29" i="15"/>
  <c r="F18" i="21"/>
  <c r="V29" i="15"/>
  <c r="G18" i="21"/>
  <c r="BZ29" i="15"/>
  <c r="O18" i="21"/>
  <c r="CN29" i="15"/>
  <c r="Q18" i="21"/>
  <c r="AX29" i="15"/>
  <c r="K18" i="21"/>
  <c r="CG29" i="15"/>
  <c r="P18" i="21"/>
  <c r="AQ29" i="15"/>
  <c r="J18" i="21"/>
  <c r="BE29" i="15"/>
  <c r="L18" i="21"/>
  <c r="AJ29" i="15"/>
  <c r="I18" i="21"/>
  <c r="BL29" i="15"/>
  <c r="M18" i="21"/>
  <c r="JM9" i="6" l="1"/>
  <c r="D22" i="21"/>
  <c r="D17" i="21"/>
  <c r="C17" i="21"/>
  <c r="D10" i="21"/>
  <c r="C10" i="21"/>
  <c r="C11" i="21" s="1"/>
  <c r="C9" i="21"/>
  <c r="C4" i="21"/>
  <c r="C3" i="21"/>
  <c r="D11" i="21" l="1"/>
  <c r="O7" i="15" l="1"/>
  <c r="V7" i="15"/>
  <c r="AC7" i="15"/>
  <c r="AJ7" i="15"/>
  <c r="AQ7" i="15"/>
  <c r="AX7" i="15"/>
  <c r="BE7" i="15"/>
  <c r="BL7" i="15"/>
  <c r="BS7" i="15"/>
  <c r="BZ7" i="15"/>
  <c r="CG7" i="15"/>
  <c r="CG4" i="15" s="1"/>
  <c r="P19" i="21" s="1"/>
  <c r="CN7" i="15"/>
  <c r="CU7" i="15"/>
  <c r="O4" i="15" l="1"/>
  <c r="F19" i="21" s="1"/>
  <c r="V4" i="15"/>
  <c r="G19" i="21" s="1"/>
  <c r="AC4" i="15"/>
  <c r="H19" i="21" s="1"/>
  <c r="AJ4" i="15"/>
  <c r="I19" i="21" s="1"/>
  <c r="AQ4" i="15"/>
  <c r="J19" i="21" s="1"/>
  <c r="AX4" i="15"/>
  <c r="K19" i="21" s="1"/>
  <c r="BE4" i="15"/>
  <c r="L19" i="21" s="1"/>
  <c r="BL4" i="15"/>
  <c r="M19" i="21" s="1"/>
  <c r="BS4" i="15"/>
  <c r="N19" i="21" s="1"/>
  <c r="BZ4" i="15"/>
  <c r="O19" i="21" s="1"/>
  <c r="CU4" i="15"/>
  <c r="R19" i="21" s="1"/>
  <c r="CN4" i="15"/>
  <c r="Q19" i="21" s="1"/>
  <c r="AT5" i="17"/>
  <c r="AS5" i="17"/>
  <c r="DA7" i="15" l="1"/>
  <c r="CZ7" i="15"/>
  <c r="CY7" i="15"/>
  <c r="DC7" i="15" l="1"/>
  <c r="DB7" i="15"/>
  <c r="DB4" i="15" l="1"/>
  <c r="S19" i="21" s="1"/>
  <c r="DC4" i="15"/>
  <c r="S21" i="21" s="1"/>
  <c r="KI33" i="6"/>
  <c r="KH33" i="6"/>
  <c r="KG33" i="6"/>
  <c r="KF33" i="6"/>
  <c r="KE33" i="6"/>
  <c r="KD33" i="6"/>
  <c r="KC33" i="6"/>
  <c r="KB33" i="6"/>
  <c r="KA33" i="6"/>
  <c r="JZ33" i="6"/>
  <c r="JY33" i="6"/>
  <c r="JX33" i="6"/>
  <c r="JW33" i="6"/>
  <c r="JV33" i="6"/>
  <c r="JU33" i="6"/>
  <c r="KI9" i="6"/>
  <c r="KH9" i="6"/>
  <c r="KG9" i="6"/>
  <c r="KF9" i="6"/>
  <c r="KE9" i="6"/>
  <c r="KD9" i="6"/>
  <c r="KC9" i="6"/>
  <c r="KB9" i="6"/>
  <c r="KA9" i="6"/>
  <c r="JZ9" i="6"/>
  <c r="JY9" i="6"/>
  <c r="JX9" i="6"/>
  <c r="JW9" i="6"/>
  <c r="JV9" i="6"/>
  <c r="JU9" i="6"/>
  <c r="JT33" i="6"/>
  <c r="JT9" i="6"/>
  <c r="KE7" i="6" l="1"/>
  <c r="S20" i="21" s="1"/>
  <c r="JY7" i="6"/>
  <c r="KI7" i="6"/>
  <c r="KB7" i="6"/>
  <c r="KF7" i="6"/>
  <c r="S22" i="21"/>
  <c r="JU7" i="6"/>
  <c r="JZ7" i="6"/>
  <c r="JV7" i="6"/>
  <c r="JW7" i="6"/>
  <c r="KA7" i="6"/>
  <c r="KC7" i="6"/>
  <c r="KG7" i="6"/>
  <c r="JX7" i="6"/>
  <c r="KD7" i="6"/>
  <c r="KH7" i="6"/>
  <c r="JT7" i="6"/>
  <c r="S4" i="21" l="1"/>
  <c r="S3" i="21"/>
  <c r="S9" i="21"/>
  <c r="S11" i="21"/>
  <c r="S10" i="21"/>
  <c r="S17" i="21"/>
  <c r="JQ33" i="6"/>
  <c r="JP33" i="6"/>
  <c r="JO33" i="6"/>
  <c r="JN33" i="6"/>
  <c r="JM33" i="6"/>
  <c r="IX33" i="6" l="1"/>
  <c r="IX9" i="6"/>
  <c r="IW33" i="6"/>
  <c r="IW9" i="6"/>
  <c r="IV33" i="6"/>
  <c r="IV9" i="6"/>
  <c r="IU33" i="6"/>
  <c r="IU9" i="6"/>
  <c r="IT33" i="6"/>
  <c r="IT9" i="6"/>
  <c r="IX7" i="6" l="1"/>
  <c r="IV7" i="6"/>
  <c r="IU7" i="6"/>
  <c r="IT7" i="6"/>
  <c r="Q20" i="21" s="1"/>
  <c r="IW7" i="6"/>
  <c r="IQ33" i="6"/>
  <c r="IQ9" i="6"/>
  <c r="IP33" i="6"/>
  <c r="IO33" i="6"/>
  <c r="IP9" i="6"/>
  <c r="IO9" i="6"/>
  <c r="IN33" i="6"/>
  <c r="IN9" i="6"/>
  <c r="IM33" i="6"/>
  <c r="IM9" i="6"/>
  <c r="IL33" i="6"/>
  <c r="IK33" i="6"/>
  <c r="IL9" i="6"/>
  <c r="IK9" i="6"/>
  <c r="II33" i="6"/>
  <c r="II9" i="6"/>
  <c r="IS33" i="6"/>
  <c r="IR33" i="6"/>
  <c r="IJ33" i="6"/>
  <c r="IS9" i="6"/>
  <c r="IR9" i="6"/>
  <c r="IJ9" i="6"/>
  <c r="JA9" i="6"/>
  <c r="JB9" i="6"/>
  <c r="JC9" i="6"/>
  <c r="JA33" i="6"/>
  <c r="JB33" i="6"/>
  <c r="JC33" i="6"/>
  <c r="IK7" i="6" l="1"/>
  <c r="IL7" i="6"/>
  <c r="IP7" i="6"/>
  <c r="IQ7" i="6"/>
  <c r="II7" i="6"/>
  <c r="IM7" i="6"/>
  <c r="IO7" i="6"/>
  <c r="IN7" i="6"/>
  <c r="Q22" i="21"/>
  <c r="IS7" i="6"/>
  <c r="IJ7" i="6"/>
  <c r="IR7" i="6"/>
  <c r="JA7" i="6"/>
  <c r="JC7" i="6"/>
  <c r="JB7" i="6"/>
  <c r="R4" i="21" s="1"/>
  <c r="JQ9" i="6"/>
  <c r="JP9" i="6"/>
  <c r="JP7" i="6" s="1"/>
  <c r="JO9" i="6"/>
  <c r="JN9" i="6"/>
  <c r="JM7" i="6"/>
  <c r="R20" i="21" s="1"/>
  <c r="JL33" i="6"/>
  <c r="JL9" i="6"/>
  <c r="JK33" i="6"/>
  <c r="JI9" i="6"/>
  <c r="JI33" i="6"/>
  <c r="Q4" i="21" l="1"/>
  <c r="Q11" i="21"/>
  <c r="Q3" i="21"/>
  <c r="R3" i="21"/>
  <c r="Q10" i="21"/>
  <c r="Q17" i="21"/>
  <c r="Q9" i="21"/>
  <c r="JN7" i="6"/>
  <c r="JI7" i="6"/>
  <c r="JQ7" i="6"/>
  <c r="JO7" i="6"/>
  <c r="R22" i="21"/>
  <c r="JK9" i="6"/>
  <c r="JK7" i="6" s="1"/>
  <c r="JJ33" i="6"/>
  <c r="JJ9" i="6"/>
  <c r="JL7" i="6"/>
  <c r="JH33" i="6"/>
  <c r="JH9" i="6"/>
  <c r="JG33" i="6"/>
  <c r="JG9" i="6"/>
  <c r="JF33" i="6"/>
  <c r="JF9" i="6"/>
  <c r="JE33" i="6"/>
  <c r="JE9" i="6"/>
  <c r="JD33" i="6"/>
  <c r="JD9" i="6"/>
  <c r="R10" i="21" l="1"/>
  <c r="JG7" i="6"/>
  <c r="JF7" i="6"/>
  <c r="JJ7" i="6"/>
  <c r="JH7" i="6"/>
  <c r="JE7" i="6"/>
  <c r="JD7" i="6"/>
  <c r="R9" i="21" l="1"/>
  <c r="R17" i="21"/>
  <c r="R11" i="21"/>
  <c r="AQ5" i="17"/>
  <c r="AP5" i="17"/>
  <c r="CQ7" i="15" l="1"/>
  <c r="CV7" i="15"/>
  <c r="CV4" i="15" s="1"/>
  <c r="CT7" i="15"/>
  <c r="CS7" i="15"/>
  <c r="CR7" i="15"/>
  <c r="CQ4" i="15" l="1"/>
  <c r="R21" i="21"/>
  <c r="R16" i="21" l="1"/>
  <c r="CJ7" i="15"/>
  <c r="CJ4" i="15" l="1"/>
  <c r="AN5" i="17"/>
  <c r="AM5" i="17"/>
  <c r="Q16" i="21" l="1"/>
  <c r="CM7" i="15"/>
  <c r="CK7" i="15"/>
  <c r="CO7" i="15" l="1"/>
  <c r="CO4" i="15" s="1"/>
  <c r="CL7" i="15"/>
  <c r="Q21" i="21" l="1"/>
  <c r="AH5" i="17"/>
  <c r="AG5" i="17"/>
  <c r="CH7" i="15" l="1"/>
  <c r="CH4" i="15" s="1"/>
  <c r="CF7" i="15"/>
  <c r="CE7" i="15"/>
  <c r="CD7" i="15"/>
  <c r="CA7" i="15"/>
  <c r="CA4" i="15" s="1"/>
  <c r="BY7" i="15"/>
  <c r="BX7" i="15"/>
  <c r="BW7" i="15"/>
  <c r="BV7" i="15"/>
  <c r="IB33" i="6"/>
  <c r="IA33" i="6"/>
  <c r="HZ33" i="6"/>
  <c r="HY33" i="6"/>
  <c r="HX33" i="6"/>
  <c r="HW33" i="6"/>
  <c r="HV33" i="6"/>
  <c r="HU33" i="6"/>
  <c r="HT33" i="6"/>
  <c r="HS33" i="6"/>
  <c r="HR33" i="6"/>
  <c r="HQ33" i="6"/>
  <c r="HP33" i="6"/>
  <c r="HO33" i="6"/>
  <c r="HN33" i="6"/>
  <c r="HG33" i="6"/>
  <c r="HF33" i="6"/>
  <c r="HE33" i="6"/>
  <c r="HD33" i="6"/>
  <c r="HC33" i="6"/>
  <c r="HB33" i="6"/>
  <c r="HA33" i="6"/>
  <c r="GZ33" i="6"/>
  <c r="GY33" i="6"/>
  <c r="GX33" i="6"/>
  <c r="GW33" i="6"/>
  <c r="GV33" i="6"/>
  <c r="GU33" i="6"/>
  <c r="GT33" i="6"/>
  <c r="GS33" i="6"/>
  <c r="IB9" i="6"/>
  <c r="IA9" i="6"/>
  <c r="HZ9" i="6"/>
  <c r="HY9" i="6"/>
  <c r="HX9" i="6"/>
  <c r="HW9" i="6"/>
  <c r="HV9" i="6"/>
  <c r="HU9" i="6"/>
  <c r="HT9" i="6"/>
  <c r="HS9" i="6"/>
  <c r="HR9" i="6"/>
  <c r="HQ9" i="6"/>
  <c r="HP9" i="6"/>
  <c r="HO9" i="6"/>
  <c r="HN9" i="6"/>
  <c r="HG9" i="6"/>
  <c r="HF9" i="6"/>
  <c r="HE9" i="6"/>
  <c r="HD9" i="6"/>
  <c r="HC9" i="6"/>
  <c r="HB9" i="6"/>
  <c r="HA9" i="6"/>
  <c r="GZ9" i="6"/>
  <c r="GY9" i="6"/>
  <c r="GX9" i="6"/>
  <c r="GW9" i="6"/>
  <c r="GV9" i="6"/>
  <c r="GU9" i="6"/>
  <c r="GT9" i="6"/>
  <c r="GS9" i="6"/>
  <c r="BV4" i="15" l="1"/>
  <c r="HV7" i="6"/>
  <c r="O21" i="21"/>
  <c r="HR7" i="6"/>
  <c r="P9" i="21" s="1"/>
  <c r="HC7" i="6"/>
  <c r="O10" i="21" s="1"/>
  <c r="HY7" i="6"/>
  <c r="GV7" i="6"/>
  <c r="GZ7" i="6"/>
  <c r="HD7" i="6"/>
  <c r="HZ7" i="6"/>
  <c r="GU7" i="6"/>
  <c r="GY7" i="6"/>
  <c r="O17" i="21" s="1"/>
  <c r="HG7" i="6"/>
  <c r="HQ7" i="6"/>
  <c r="HU7" i="6"/>
  <c r="GS7" i="6"/>
  <c r="O3" i="21" s="1"/>
  <c r="HA7" i="6"/>
  <c r="HO7" i="6"/>
  <c r="HW7" i="6"/>
  <c r="GT7" i="6"/>
  <c r="HB7" i="6"/>
  <c r="HP7" i="6"/>
  <c r="HX7" i="6"/>
  <c r="P10" i="21" s="1"/>
  <c r="HN7" i="6"/>
  <c r="P3" i="21" s="1"/>
  <c r="P21" i="21"/>
  <c r="HS7" i="6"/>
  <c r="IA7" i="6"/>
  <c r="GW7" i="6"/>
  <c r="O9" i="21" s="1"/>
  <c r="IB7" i="6"/>
  <c r="GX7" i="6"/>
  <c r="HT7" i="6"/>
  <c r="P17" i="21" s="1"/>
  <c r="HE7" i="6"/>
  <c r="HF7" i="6"/>
  <c r="P4" i="21" l="1"/>
  <c r="O16" i="21"/>
  <c r="O20" i="21"/>
  <c r="O4" i="21"/>
  <c r="O11" i="21"/>
  <c r="P20" i="21"/>
  <c r="P11" i="21"/>
  <c r="AK5" i="17" l="1"/>
  <c r="AJ5" i="17"/>
  <c r="AT7" i="15"/>
  <c r="AT4" i="15" l="1"/>
  <c r="K16" i="21" s="1"/>
  <c r="FX33" i="6"/>
  <c r="AE5" i="17" l="1"/>
  <c r="AD5" i="17"/>
  <c r="GL33" i="6" l="1"/>
  <c r="GK33" i="6"/>
  <c r="GJ33" i="6"/>
  <c r="GI33" i="6"/>
  <c r="GH33" i="6"/>
  <c r="GG33" i="6"/>
  <c r="GF33" i="6"/>
  <c r="GE33" i="6"/>
  <c r="GD33" i="6"/>
  <c r="GC33" i="6"/>
  <c r="GB33" i="6"/>
  <c r="GA33" i="6"/>
  <c r="FZ33" i="6"/>
  <c r="FY33" i="6"/>
  <c r="GC7" i="6" l="1"/>
  <c r="GL9" i="6"/>
  <c r="GL7" i="6" s="1"/>
  <c r="GK9" i="6"/>
  <c r="GJ9" i="6"/>
  <c r="GJ7" i="6" s="1"/>
  <c r="GI9" i="6"/>
  <c r="GH9" i="6"/>
  <c r="GG9" i="6"/>
  <c r="GF9" i="6"/>
  <c r="GE9" i="6"/>
  <c r="GD9" i="6"/>
  <c r="GB9" i="6"/>
  <c r="GA9" i="6"/>
  <c r="FZ9" i="6"/>
  <c r="FY9" i="6"/>
  <c r="FX9" i="6"/>
  <c r="FY7" i="6" l="1"/>
  <c r="GD7" i="6"/>
  <c r="FZ7" i="6"/>
  <c r="GI7" i="6"/>
  <c r="GH7" i="6"/>
  <c r="GB7" i="6"/>
  <c r="GE7" i="6"/>
  <c r="FX7" i="6"/>
  <c r="GG7" i="6"/>
  <c r="GA7" i="6"/>
  <c r="GF7" i="6"/>
  <c r="GK7" i="6"/>
  <c r="BJ7" i="15"/>
  <c r="BO7" i="15"/>
  <c r="BH7" i="15"/>
  <c r="BR7" i="15"/>
  <c r="BP7" i="15"/>
  <c r="BK7" i="15"/>
  <c r="BI7" i="15"/>
  <c r="N20" i="21" l="1"/>
  <c r="BH4" i="15"/>
  <c r="M16" i="21" s="1"/>
  <c r="BO4" i="15"/>
  <c r="N16" i="21" s="1"/>
  <c r="N4" i="21"/>
  <c r="N10" i="21"/>
  <c r="N11" i="21"/>
  <c r="N17" i="21"/>
  <c r="N9" i="21"/>
  <c r="N3" i="21"/>
  <c r="BT7" i="15"/>
  <c r="BT4" i="15" s="1"/>
  <c r="BM7" i="15"/>
  <c r="BM4" i="15" s="1"/>
  <c r="BQ7" i="15"/>
  <c r="FG33" i="6"/>
  <c r="N21" i="21" l="1"/>
  <c r="M21" i="21"/>
  <c r="AB5" i="17" l="1"/>
  <c r="AA5" i="17"/>
  <c r="Y5" i="17"/>
  <c r="X5" i="17"/>
  <c r="FO9" i="6" l="1"/>
  <c r="FN9" i="6"/>
  <c r="FM9" i="6"/>
  <c r="FK9" i="6"/>
  <c r="FJ9" i="6"/>
  <c r="FL9" i="6"/>
  <c r="FQ9" i="6"/>
  <c r="FI9" i="6"/>
  <c r="FP9" i="6" l="1"/>
  <c r="FG9" i="6"/>
  <c r="FQ33" i="6"/>
  <c r="FQ7" i="6" s="1"/>
  <c r="FP33" i="6"/>
  <c r="FO33" i="6"/>
  <c r="FO7" i="6" s="1"/>
  <c r="FN33" i="6"/>
  <c r="FM33" i="6"/>
  <c r="FM7" i="6" s="1"/>
  <c r="FL33" i="6"/>
  <c r="FL7" i="6" s="1"/>
  <c r="FK33" i="6"/>
  <c r="FJ33" i="6"/>
  <c r="FI33" i="6"/>
  <c r="FH33" i="6"/>
  <c r="FH7" i="6" s="1"/>
  <c r="FF33" i="6"/>
  <c r="FE33" i="6"/>
  <c r="FD33" i="6"/>
  <c r="FC33" i="6"/>
  <c r="FF9" i="6"/>
  <c r="FE9" i="6"/>
  <c r="FD9" i="6"/>
  <c r="FC9" i="6"/>
  <c r="M10" i="21" l="1"/>
  <c r="FC7" i="6"/>
  <c r="FP7" i="6"/>
  <c r="FG7" i="6"/>
  <c r="FD7" i="6"/>
  <c r="FE7" i="6"/>
  <c r="FI7" i="6"/>
  <c r="FJ7" i="6"/>
  <c r="FN7" i="6"/>
  <c r="FF7" i="6"/>
  <c r="FK7" i="6"/>
  <c r="EH9" i="6"/>
  <c r="M4" i="21" l="1"/>
  <c r="M17" i="21"/>
  <c r="M9" i="21"/>
  <c r="M3" i="21"/>
  <c r="M11" i="21"/>
  <c r="M20" i="21"/>
  <c r="BF7" i="15"/>
  <c r="BF4" i="15" s="1"/>
  <c r="BD7" i="15"/>
  <c r="BC7" i="15"/>
  <c r="BB7" i="15"/>
  <c r="BA7" i="15"/>
  <c r="BA4" i="15" l="1"/>
  <c r="L21" i="21"/>
  <c r="EV33" i="6"/>
  <c r="EU33" i="6"/>
  <c r="ET33" i="6"/>
  <c r="ES33" i="6"/>
  <c r="ER33" i="6"/>
  <c r="EQ33" i="6"/>
  <c r="EP33" i="6"/>
  <c r="EO33" i="6"/>
  <c r="EN33" i="6"/>
  <c r="EM33" i="6"/>
  <c r="EM7" i="6" s="1"/>
  <c r="EL33" i="6"/>
  <c r="EK33" i="6"/>
  <c r="EJ33" i="6"/>
  <c r="EI33" i="6"/>
  <c r="EH33" i="6"/>
  <c r="EV9" i="6"/>
  <c r="EU9" i="6"/>
  <c r="ET9" i="6"/>
  <c r="ES9" i="6"/>
  <c r="ER9" i="6"/>
  <c r="EQ9" i="6"/>
  <c r="EP9" i="6"/>
  <c r="EO9" i="6"/>
  <c r="EN9" i="6"/>
  <c r="EL9" i="6"/>
  <c r="EK9" i="6"/>
  <c r="EJ9" i="6"/>
  <c r="EI9" i="6"/>
  <c r="L16" i="21" l="1"/>
  <c r="EJ7" i="6"/>
  <c r="ER7" i="6"/>
  <c r="EV7" i="6"/>
  <c r="EQ7" i="6"/>
  <c r="EI7" i="6"/>
  <c r="EU7" i="6"/>
  <c r="EN7" i="6"/>
  <c r="EK7" i="6"/>
  <c r="ES7" i="6"/>
  <c r="EH7" i="6"/>
  <c r="EL7" i="6"/>
  <c r="EP7" i="6"/>
  <c r="ET7" i="6"/>
  <c r="EO7" i="6"/>
  <c r="L20" i="21" l="1"/>
  <c r="L17" i="21"/>
  <c r="L9" i="21"/>
  <c r="L3" i="21"/>
  <c r="L10" i="21"/>
  <c r="L11" i="21"/>
  <c r="L4" i="21"/>
  <c r="V5" i="17"/>
  <c r="U5" i="17"/>
  <c r="K7" i="15"/>
  <c r="M7" i="15"/>
  <c r="K4" i="15" l="1"/>
  <c r="F16" i="21" s="1"/>
  <c r="R7" i="15"/>
  <c r="AY7" i="15"/>
  <c r="AY4" i="15" s="1"/>
  <c r="AW7" i="15"/>
  <c r="AV7" i="15"/>
  <c r="AU7" i="15"/>
  <c r="R4" i="15" l="1"/>
  <c r="G16" i="21" s="1"/>
  <c r="K21" i="21"/>
  <c r="DT33" i="6"/>
  <c r="DT9" i="6"/>
  <c r="DR33" i="6"/>
  <c r="DM9" i="6"/>
  <c r="DO9" i="6"/>
  <c r="DN33" i="6"/>
  <c r="DM33" i="6"/>
  <c r="EA33" i="6"/>
  <c r="DZ33" i="6"/>
  <c r="DY33" i="6"/>
  <c r="DX33" i="6"/>
  <c r="DW33" i="6"/>
  <c r="DV33" i="6"/>
  <c r="DU33" i="6"/>
  <c r="DS33" i="6"/>
  <c r="DQ33" i="6"/>
  <c r="EA9" i="6"/>
  <c r="DZ9" i="6"/>
  <c r="DY9" i="6"/>
  <c r="DX9" i="6"/>
  <c r="DW9" i="6"/>
  <c r="DV9" i="6"/>
  <c r="DU9" i="6"/>
  <c r="DS9" i="6"/>
  <c r="DR9" i="6"/>
  <c r="DQ9" i="6"/>
  <c r="DN9" i="6"/>
  <c r="DS7" i="6" l="1"/>
  <c r="DW7" i="6"/>
  <c r="K10" i="21" s="1"/>
  <c r="EA7" i="6"/>
  <c r="DP33" i="6"/>
  <c r="DP9" i="6"/>
  <c r="DR7" i="6"/>
  <c r="DV7" i="6"/>
  <c r="DZ7" i="6"/>
  <c r="DT7" i="6"/>
  <c r="DO33" i="6"/>
  <c r="DO7" i="6" s="1"/>
  <c r="DN7" i="6"/>
  <c r="DX7" i="6"/>
  <c r="DQ7" i="6"/>
  <c r="K9" i="21" s="1"/>
  <c r="DU7" i="6"/>
  <c r="DY7" i="6"/>
  <c r="DM7" i="6"/>
  <c r="K3" i="21" s="1"/>
  <c r="K11" i="21" l="1"/>
  <c r="K20" i="21"/>
  <c r="K17" i="21"/>
  <c r="DP7" i="6"/>
  <c r="K4" i="21" l="1"/>
  <c r="S5" i="17" l="1"/>
  <c r="R5" i="17"/>
  <c r="P5" i="17"/>
  <c r="O5" i="17"/>
  <c r="M5" i="17"/>
  <c r="L5" i="17"/>
  <c r="J5" i="17"/>
  <c r="I5" i="17"/>
  <c r="G5" i="17"/>
  <c r="F5" i="17"/>
  <c r="D5" i="17"/>
  <c r="C5" i="17"/>
  <c r="AR7" i="15"/>
  <c r="AR4" i="15" s="1"/>
  <c r="AP7" i="15"/>
  <c r="AO7" i="15"/>
  <c r="AN7" i="15"/>
  <c r="AM7" i="15"/>
  <c r="AK7" i="15"/>
  <c r="AK4" i="15" s="1"/>
  <c r="AI7" i="15"/>
  <c r="AH7" i="15"/>
  <c r="AG7" i="15"/>
  <c r="AF7" i="15"/>
  <c r="AD7" i="15"/>
  <c r="AB7" i="15"/>
  <c r="AA7" i="15"/>
  <c r="Z7" i="15"/>
  <c r="Y7" i="15"/>
  <c r="W7" i="15"/>
  <c r="U7" i="15"/>
  <c r="T7" i="15"/>
  <c r="S7" i="15"/>
  <c r="N7" i="15"/>
  <c r="L7" i="15"/>
  <c r="W4" i="15" l="1"/>
  <c r="G21" i="21" s="1"/>
  <c r="AD4" i="15"/>
  <c r="H21" i="21" s="1"/>
  <c r="Y4" i="15"/>
  <c r="AF4" i="15"/>
  <c r="AM4" i="15"/>
  <c r="J21" i="21"/>
  <c r="CZ33" i="6"/>
  <c r="CZ9" i="6"/>
  <c r="CE33" i="6"/>
  <c r="CE9" i="6"/>
  <c r="BJ33" i="6"/>
  <c r="BJ9" i="6"/>
  <c r="J16" i="21" l="1"/>
  <c r="I16" i="21"/>
  <c r="H16" i="21"/>
  <c r="I21" i="21"/>
  <c r="CZ7" i="6"/>
  <c r="BJ7" i="6"/>
  <c r="CE7" i="6"/>
  <c r="BI9" i="6" l="1"/>
  <c r="BI33" i="6"/>
  <c r="CD9" i="6"/>
  <c r="CD33" i="6"/>
  <c r="H7" i="15" l="1"/>
  <c r="H4" i="15" s="1"/>
  <c r="E18" i="21" s="1"/>
  <c r="G7" i="15"/>
  <c r="F7" i="15"/>
  <c r="E7" i="15"/>
  <c r="I7" i="15" l="1"/>
  <c r="I4" i="15" s="1"/>
  <c r="E21" i="21" s="1"/>
  <c r="D7" i="15"/>
  <c r="DA9" i="6"/>
  <c r="CY33" i="6"/>
  <c r="CU33" i="6"/>
  <c r="CU9" i="6"/>
  <c r="CT33" i="6"/>
  <c r="CS33" i="6"/>
  <c r="CR33" i="6"/>
  <c r="CR9" i="6"/>
  <c r="CT9" i="6"/>
  <c r="CS9" i="6"/>
  <c r="DF33" i="6"/>
  <c r="DE33" i="6"/>
  <c r="DD33" i="6"/>
  <c r="DC33" i="6"/>
  <c r="DB33" i="6"/>
  <c r="CX33" i="6"/>
  <c r="CW33" i="6"/>
  <c r="CV33" i="6"/>
  <c r="DF9" i="6"/>
  <c r="DE9" i="6"/>
  <c r="DD9" i="6"/>
  <c r="DC9" i="6"/>
  <c r="DB9" i="6"/>
  <c r="CX9" i="6"/>
  <c r="CW9" i="6"/>
  <c r="CV9" i="6"/>
  <c r="E16" i="21" l="1"/>
  <c r="D4" i="15"/>
  <c r="DE7" i="6"/>
  <c r="DB7" i="6"/>
  <c r="J10" i="21" s="1"/>
  <c r="DF7" i="6"/>
  <c r="CV7" i="6"/>
  <c r="J9" i="21" s="1"/>
  <c r="CW7" i="6"/>
  <c r="DA33" i="6"/>
  <c r="DA7" i="6" s="1"/>
  <c r="CY9" i="6"/>
  <c r="CS7" i="6"/>
  <c r="CR7" i="6"/>
  <c r="J3" i="21" s="1"/>
  <c r="CT7" i="6"/>
  <c r="CX7" i="6"/>
  <c r="DC7" i="6"/>
  <c r="CU7" i="6"/>
  <c r="DD7" i="6"/>
  <c r="CY7" i="6" l="1"/>
  <c r="J20" i="21" s="1"/>
  <c r="J11" i="21"/>
  <c r="J17" i="21"/>
  <c r="J4" i="21"/>
  <c r="BK9" i="6"/>
  <c r="BP9" i="6"/>
  <c r="BO9" i="6"/>
  <c r="BN9" i="6"/>
  <c r="BM9" i="6"/>
  <c r="BL9" i="6"/>
  <c r="BH9" i="6"/>
  <c r="BG9" i="6"/>
  <c r="BF9" i="6"/>
  <c r="BZ9" i="6"/>
  <c r="BE9" i="6"/>
  <c r="BD9" i="6"/>
  <c r="BC9" i="6"/>
  <c r="BB9" i="6"/>
  <c r="CF33" i="6" l="1"/>
  <c r="CF9" i="6"/>
  <c r="BK33" i="6"/>
  <c r="BK7" i="6" l="1"/>
  <c r="CF7" i="6"/>
  <c r="CA9" i="6" l="1"/>
  <c r="BX33" i="6"/>
  <c r="BW33" i="6"/>
  <c r="CK33" i="6"/>
  <c r="CJ33" i="6"/>
  <c r="CI33" i="6"/>
  <c r="CH33" i="6"/>
  <c r="CG33" i="6"/>
  <c r="CC33" i="6"/>
  <c r="CB33" i="6"/>
  <c r="CA33" i="6"/>
  <c r="CK9" i="6"/>
  <c r="CJ9" i="6"/>
  <c r="CI9" i="6"/>
  <c r="CH9" i="6"/>
  <c r="CG9" i="6"/>
  <c r="CC9" i="6"/>
  <c r="CB9" i="6"/>
  <c r="CJ7" i="6" l="1"/>
  <c r="CG7" i="6"/>
  <c r="I10" i="21" s="1"/>
  <c r="CK7" i="6"/>
  <c r="CD7" i="6"/>
  <c r="I20" i="21" s="1"/>
  <c r="CI7" i="6"/>
  <c r="CH7" i="6"/>
  <c r="CC7" i="6"/>
  <c r="CB7" i="6"/>
  <c r="CA7" i="6"/>
  <c r="I9" i="21" s="1"/>
  <c r="BZ7" i="6"/>
  <c r="BY7" i="6"/>
  <c r="BX7" i="6"/>
  <c r="BW7" i="6"/>
  <c r="I3" i="21" s="1"/>
  <c r="I4" i="21" l="1"/>
  <c r="I11" i="21"/>
  <c r="I17" i="21"/>
  <c r="O9" i="6"/>
  <c r="I33" i="6" l="1"/>
  <c r="J33" i="6"/>
  <c r="AA9" i="6" l="1"/>
  <c r="Z9" i="6"/>
  <c r="C7" i="6" l="1"/>
  <c r="BP33" i="6"/>
  <c r="BP7" i="6" s="1"/>
  <c r="BO33" i="6"/>
  <c r="BN33" i="6"/>
  <c r="BM33" i="6"/>
  <c r="BM7" i="6" s="1"/>
  <c r="BL33" i="6"/>
  <c r="BH33" i="6"/>
  <c r="BG33" i="6"/>
  <c r="BG7" i="6" s="1"/>
  <c r="BF33" i="6"/>
  <c r="BF7" i="6" s="1"/>
  <c r="H9" i="21" s="1"/>
  <c r="BE33" i="6"/>
  <c r="BD33" i="6"/>
  <c r="BC33" i="6"/>
  <c r="BC7" i="6" s="1"/>
  <c r="BB33" i="6"/>
  <c r="AZ33" i="6"/>
  <c r="AY33" i="6"/>
  <c r="AX33" i="6"/>
  <c r="AW33" i="6"/>
  <c r="AV33" i="6"/>
  <c r="AT33" i="6"/>
  <c r="AS33" i="6"/>
  <c r="AR33" i="6"/>
  <c r="AQ33" i="6"/>
  <c r="AP33" i="6"/>
  <c r="AO33" i="6"/>
  <c r="AN33" i="6"/>
  <c r="AM33" i="6"/>
  <c r="AK33" i="6"/>
  <c r="AJ33" i="6"/>
  <c r="AI33" i="6"/>
  <c r="AH33" i="6"/>
  <c r="AG33" i="6"/>
  <c r="AE33" i="6"/>
  <c r="AD33" i="6"/>
  <c r="AC33" i="6"/>
  <c r="AB33" i="6"/>
  <c r="AA33" i="6"/>
  <c r="AA7" i="6" s="1"/>
  <c r="Y33" i="6"/>
  <c r="V33" i="6"/>
  <c r="U33" i="6"/>
  <c r="T33" i="6"/>
  <c r="S33" i="6"/>
  <c r="R33" i="6"/>
  <c r="P33" i="6"/>
  <c r="O33" i="6"/>
  <c r="O7" i="6" s="1"/>
  <c r="N33" i="6"/>
  <c r="M33" i="6"/>
  <c r="L33" i="6"/>
  <c r="K33" i="6"/>
  <c r="AZ9" i="6"/>
  <c r="AY9" i="6"/>
  <c r="AX9" i="6"/>
  <c r="AW9" i="6"/>
  <c r="AV9" i="6"/>
  <c r="AT9" i="6"/>
  <c r="AS9" i="6"/>
  <c r="AR9" i="6"/>
  <c r="AQ9" i="6"/>
  <c r="AP9" i="6"/>
  <c r="AO9" i="6"/>
  <c r="AN9" i="6"/>
  <c r="AM9" i="6"/>
  <c r="AK9" i="6"/>
  <c r="AJ9" i="6"/>
  <c r="AI9" i="6"/>
  <c r="AH9" i="6"/>
  <c r="AG9" i="6"/>
  <c r="AE9" i="6"/>
  <c r="AD9" i="6"/>
  <c r="AC9" i="6"/>
  <c r="AB9" i="6"/>
  <c r="Y9" i="6"/>
  <c r="X9" i="6"/>
  <c r="V9" i="6"/>
  <c r="U9" i="6"/>
  <c r="T9" i="6"/>
  <c r="S9" i="6"/>
  <c r="R9" i="6"/>
  <c r="P9" i="6"/>
  <c r="N9" i="6"/>
  <c r="M9" i="6"/>
  <c r="L9" i="6"/>
  <c r="K9" i="6"/>
  <c r="J9" i="6"/>
  <c r="J7" i="6" s="1"/>
  <c r="I9" i="6"/>
  <c r="G20" i="21" l="1"/>
  <c r="E17" i="21"/>
  <c r="AW7" i="6"/>
  <c r="S7" i="6"/>
  <c r="AJ7" i="6"/>
  <c r="AB7" i="6"/>
  <c r="F9" i="21" s="1"/>
  <c r="AK7" i="6"/>
  <c r="AC7" i="6"/>
  <c r="AS7" i="6"/>
  <c r="AO7" i="6"/>
  <c r="AH7" i="6"/>
  <c r="AI7" i="6"/>
  <c r="AR7" i="6"/>
  <c r="N7" i="6"/>
  <c r="BB7" i="6"/>
  <c r="H3" i="21" s="1"/>
  <c r="BL7" i="6"/>
  <c r="H10" i="21" s="1"/>
  <c r="AN7" i="6"/>
  <c r="AX7" i="6"/>
  <c r="AG7" i="6"/>
  <c r="F10" i="21" s="1"/>
  <c r="Y7" i="6"/>
  <c r="AQ7" i="6"/>
  <c r="G9" i="21" s="1"/>
  <c r="AZ7" i="6"/>
  <c r="AD7" i="6"/>
  <c r="L7" i="6"/>
  <c r="P7" i="6"/>
  <c r="U7" i="6"/>
  <c r="I7" i="6"/>
  <c r="E3" i="21" s="1"/>
  <c r="M7" i="6"/>
  <c r="E9" i="21" s="1"/>
  <c r="R7" i="6"/>
  <c r="E10" i="21" s="1"/>
  <c r="V7" i="6"/>
  <c r="BI7" i="6"/>
  <c r="H20" i="21" s="1"/>
  <c r="AP7" i="6"/>
  <c r="AY7" i="6"/>
  <c r="BH7" i="6"/>
  <c r="K7" i="6"/>
  <c r="AM7" i="6"/>
  <c r="G3" i="21" s="1"/>
  <c r="AV7" i="6"/>
  <c r="G10" i="21" s="1"/>
  <c r="BE7" i="6"/>
  <c r="BO7" i="6"/>
  <c r="T7" i="6"/>
  <c r="AE7" i="6"/>
  <c r="AT7" i="6"/>
  <c r="BD7" i="6"/>
  <c r="BN7" i="6"/>
  <c r="H11" i="21" l="1"/>
  <c r="E4" i="21"/>
  <c r="F20" i="21"/>
  <c r="F11" i="21"/>
  <c r="E20" i="21"/>
  <c r="H4" i="21"/>
  <c r="H17" i="21"/>
  <c r="G4" i="21"/>
  <c r="E11" i="21"/>
  <c r="G17" i="21"/>
  <c r="G11" i="21"/>
  <c r="F17" i="21"/>
  <c r="E5" i="21" l="1"/>
  <c r="X33" i="6"/>
  <c r="X7" i="6" s="1"/>
  <c r="F3" i="21" s="1"/>
  <c r="Z33" i="6"/>
  <c r="Z7" i="6" l="1"/>
  <c r="F4" i="21" s="1"/>
  <c r="F5" i="21" l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R5" i="21" s="1"/>
  <c r="S5" i="21" s="1"/>
  <c r="T5" i="21" s="1"/>
  <c r="U5" i="21" s="1"/>
  <c r="V5" i="21" s="1"/>
  <c r="W5" i="21" s="1"/>
  <c r="NG33" i="6"/>
  <c r="NG7" i="6" s="1"/>
  <c r="X4" i="21" s="1"/>
  <c r="X5" i="21" l="1"/>
  <c r="NY9" i="6"/>
  <c r="NY33" i="6"/>
  <c r="NY7" i="6" l="1"/>
  <c r="Y4" i="21" s="1"/>
  <c r="Y5" i="21" l="1"/>
  <c r="Z5" i="21" s="1"/>
  <c r="AA5" i="21" s="1"/>
  <c r="AB5" i="21" s="1"/>
  <c r="AC5" i="21" s="1"/>
  <c r="AD5" i="21" s="1"/>
  <c r="SC33" i="6"/>
  <c r="SC7" i="6" s="1"/>
  <c r="AE4" i="21" s="1"/>
  <c r="AE5" i="21" l="1"/>
  <c r="AF5" i="21" s="1"/>
  <c r="AG5" i="21" s="1"/>
  <c r="AH5" i="21" s="1"/>
  <c r="AI5" i="21" s="1"/>
  <c r="AJ5" i="21" l="1"/>
  <c r="AK5" i="21" s="1"/>
  <c r="AI7" i="21"/>
  <c r="AI8" i="21" s="1"/>
  <c r="AK7" i="21" l="1"/>
  <c r="AK8" i="21" s="1"/>
  <c r="AL5" i="21"/>
  <c r="AM5" i="21" s="1"/>
  <c r="AJ7" i="21"/>
  <c r="AJ8" i="21" s="1"/>
  <c r="AM7" i="21" l="1"/>
  <c r="AM8" i="21" s="1"/>
  <c r="AN5" i="21"/>
  <c r="AL7" i="21"/>
  <c r="AL8" i="21" s="1"/>
  <c r="VL53" i="6"/>
  <c r="VL13" i="6"/>
  <c r="VL25" i="6"/>
  <c r="VL41" i="6"/>
  <c r="VL14" i="6"/>
  <c r="VL18" i="6"/>
  <c r="VL22" i="6"/>
  <c r="VL26" i="6"/>
  <c r="VL38" i="6"/>
  <c r="VL42" i="6"/>
  <c r="VL46" i="6"/>
  <c r="VL50" i="6"/>
  <c r="VL21" i="6"/>
  <c r="VL37" i="6"/>
  <c r="VL45" i="6"/>
  <c r="VL15" i="6"/>
  <c r="VL19" i="6"/>
  <c r="VL23" i="6"/>
  <c r="VL27" i="6"/>
  <c r="VL35" i="6"/>
  <c r="VL39" i="6"/>
  <c r="VL43" i="6"/>
  <c r="VL47" i="6"/>
  <c r="VL51" i="6"/>
  <c r="VL17" i="6"/>
  <c r="VL29" i="6"/>
  <c r="VL49" i="6"/>
  <c r="VL12" i="6"/>
  <c r="VL16" i="6"/>
  <c r="VL20" i="6"/>
  <c r="VL24" i="6"/>
  <c r="VL28" i="6"/>
  <c r="VL36" i="6"/>
  <c r="VL40" i="6"/>
  <c r="VL44" i="6"/>
  <c r="VL48" i="6"/>
  <c r="VL52" i="6"/>
  <c r="VL11" i="6"/>
  <c r="VL10" i="6"/>
  <c r="VL34" i="6"/>
  <c r="VL9" i="6" l="1"/>
  <c r="AN7" i="21"/>
  <c r="AN8" i="21" s="1"/>
  <c r="AO5" i="21"/>
  <c r="VL33" i="6"/>
  <c r="VL7" i="6" s="1"/>
  <c r="AI20" i="21" s="1"/>
  <c r="AP5" i="21" l="1"/>
  <c r="AO7" i="21"/>
  <c r="AO8" i="21" s="1"/>
  <c r="AP7" i="21" l="1"/>
  <c r="AP8" i="21" s="1"/>
  <c r="AQ5" i="21"/>
  <c r="AQ7" i="21" s="1"/>
  <c r="AQ8" i="21" s="1"/>
</calcChain>
</file>

<file path=xl/sharedStrings.xml><?xml version="1.0" encoding="utf-8"?>
<sst xmlns="http://schemas.openxmlformats.org/spreadsheetml/2006/main" count="17303" uniqueCount="1105">
  <si>
    <t>Week 1</t>
  </si>
  <si>
    <t>Week 2</t>
  </si>
  <si>
    <t>Week 3</t>
  </si>
  <si>
    <t>Week 4</t>
  </si>
  <si>
    <t>Pregnant Women</t>
  </si>
  <si>
    <t>ANC</t>
  </si>
  <si>
    <t>PNC</t>
  </si>
  <si>
    <t>Week 5</t>
  </si>
  <si>
    <t>SB</t>
  </si>
  <si>
    <t xml:space="preserve">Community meetings </t>
  </si>
  <si>
    <t>Men</t>
  </si>
  <si>
    <t>Korangi total</t>
  </si>
  <si>
    <t>National total</t>
  </si>
  <si>
    <t>Sachets sold</t>
  </si>
  <si>
    <t>Rawalpindi total</t>
  </si>
  <si>
    <t>Lactating Women</t>
  </si>
  <si>
    <t xml:space="preserve">SITARA BAJIS </t>
  </si>
  <si>
    <t xml:space="preserve">Household visits </t>
  </si>
  <si>
    <t>Follow-up visits</t>
  </si>
  <si>
    <t>Tokens 
Given</t>
  </si>
  <si>
    <t>Tokens Redeemed</t>
  </si>
  <si>
    <t>Meetings</t>
  </si>
  <si>
    <t>PLWs</t>
  </si>
  <si>
    <t xml:space="preserve">Non PL women </t>
  </si>
  <si>
    <t>Total PLWs</t>
  </si>
  <si>
    <t>Malnourished (MUAC &lt; 21cm)</t>
  </si>
  <si>
    <t xml:space="preserve">Wellma recommendation </t>
  </si>
  <si>
    <t xml:space="preserve">Sachets sold </t>
  </si>
  <si>
    <t xml:space="preserve">Greenstar HCPs </t>
  </si>
  <si>
    <t>MIOs</t>
  </si>
  <si>
    <t xml:space="preserve">PR HCP visits </t>
  </si>
  <si>
    <t xml:space="preserve">Pharmacy visits </t>
  </si>
  <si>
    <t>Execution KPIs</t>
  </si>
  <si>
    <t>Conversion KPIs</t>
  </si>
  <si>
    <t>NHM</t>
  </si>
  <si>
    <t>PLW</t>
  </si>
  <si>
    <t>Z04000033</t>
  </si>
  <si>
    <t>Z04000024</t>
  </si>
  <si>
    <t>Z04005988</t>
  </si>
  <si>
    <t>Z04005946</t>
  </si>
  <si>
    <t>Z04000428</t>
  </si>
  <si>
    <t>Z04002349</t>
  </si>
  <si>
    <t>Z04000228</t>
  </si>
  <si>
    <t>Z04000423</t>
  </si>
  <si>
    <t>Z04000525</t>
  </si>
  <si>
    <t>Z04002225</t>
  </si>
  <si>
    <t>Z04000017</t>
  </si>
  <si>
    <t>Z03006329</t>
  </si>
  <si>
    <t>Z04006150</t>
  </si>
  <si>
    <t>Z04006153</t>
  </si>
  <si>
    <t>Z04006154</t>
  </si>
  <si>
    <t>Z04006155</t>
  </si>
  <si>
    <t>Z04002224</t>
  </si>
  <si>
    <t>Z04002216</t>
  </si>
  <si>
    <t>Z04001896</t>
  </si>
  <si>
    <t>Z04000394</t>
  </si>
  <si>
    <t>Dr. Rukhsana Arjumand</t>
  </si>
  <si>
    <t>Dr. Nasira Asghar</t>
  </si>
  <si>
    <t>ZAIB UN NISA</t>
  </si>
  <si>
    <t>Ms. Kiran Khan</t>
  </si>
  <si>
    <t>Dr. Azra Haneef</t>
  </si>
  <si>
    <t>Dr. Rukhsana Rehan</t>
  </si>
  <si>
    <t>Afshan Naz</t>
  </si>
  <si>
    <t>Dr. Sameena Ghazanfar</t>
  </si>
  <si>
    <t>Dr. Saima Majeed</t>
  </si>
  <si>
    <t>Nighat Sultana</t>
  </si>
  <si>
    <t>Ms. Catherine Lhv</t>
  </si>
  <si>
    <t>Nazia Hassan</t>
  </si>
  <si>
    <t>NASREEN</t>
  </si>
  <si>
    <t>RABIA USMAN</t>
  </si>
  <si>
    <t>FATIMA BIBI</t>
  </si>
  <si>
    <t>MUMLIKAT</t>
  </si>
  <si>
    <t>Azra Javeed</t>
  </si>
  <si>
    <t>Miss Nargis Salamat</t>
  </si>
  <si>
    <t>Miss Nusrat</t>
  </si>
  <si>
    <t>Dr. Yasmeen Sajjad</t>
  </si>
  <si>
    <t>Provider Name</t>
  </si>
  <si>
    <t>Provider Code</t>
  </si>
  <si>
    <t>Z64002282</t>
  </si>
  <si>
    <t>Z64006050</t>
  </si>
  <si>
    <t>Z64007458</t>
  </si>
  <si>
    <t>Z64006763</t>
  </si>
  <si>
    <t>Z64005602</t>
  </si>
  <si>
    <t>Z64005620</t>
  </si>
  <si>
    <t>Z64007004</t>
  </si>
  <si>
    <t>Z64006565</t>
  </si>
  <si>
    <t>Z64000759</t>
  </si>
  <si>
    <t>Z64004714</t>
  </si>
  <si>
    <t>Z64007025</t>
  </si>
  <si>
    <t>Z64005585</t>
  </si>
  <si>
    <t>Z64006573</t>
  </si>
  <si>
    <t>Z64007024</t>
  </si>
  <si>
    <t>Z64006578</t>
  </si>
  <si>
    <t>Z64007017</t>
  </si>
  <si>
    <t>Z64001025</t>
  </si>
  <si>
    <t>Z64007021</t>
  </si>
  <si>
    <t>Z64007448</t>
  </si>
  <si>
    <t>Mrs. Ghazala Zahoor</t>
  </si>
  <si>
    <t>SAMRA YOUSUF</t>
  </si>
  <si>
    <t>Rabia Shams</t>
  </si>
  <si>
    <t>TAHIRA JABEEN</t>
  </si>
  <si>
    <t>Asia</t>
  </si>
  <si>
    <t>Shahida Kousar</t>
  </si>
  <si>
    <t>Farhat Nawaz</t>
  </si>
  <si>
    <t>Rubi Aslam</t>
  </si>
  <si>
    <t>LHV. MRS. TAHIRA KHAN</t>
  </si>
  <si>
    <t>Rehmat Fatima</t>
  </si>
  <si>
    <t>RUKHSANA TARIQ</t>
  </si>
  <si>
    <t>Saira Shah</t>
  </si>
  <si>
    <t>Shazia Farooq</t>
  </si>
  <si>
    <t>Shahida Parveen</t>
  </si>
  <si>
    <t>Syeda Sitara Kausar</t>
  </si>
  <si>
    <t>Ambreen Sajjad</t>
  </si>
  <si>
    <t>LHV. MRS. ZAHIDA YASIN</t>
  </si>
  <si>
    <t>Yasmin Tahir</t>
  </si>
  <si>
    <t>ABIDA SHAHID</t>
  </si>
  <si>
    <t>Shabana Imran</t>
  </si>
  <si>
    <t>Shazia Saher</t>
  </si>
  <si>
    <t>Usra</t>
  </si>
  <si>
    <t>Rubaisha Rani</t>
  </si>
  <si>
    <t>Shafia Zeeshan</t>
  </si>
  <si>
    <t>Khalida Begum</t>
  </si>
  <si>
    <t>Samreen</t>
  </si>
  <si>
    <t>Huma</t>
  </si>
  <si>
    <t>Ayesha</t>
  </si>
  <si>
    <t>Hina Ibrahim</t>
  </si>
  <si>
    <t>Ruth Afzal</t>
  </si>
  <si>
    <t>Parveen</t>
  </si>
  <si>
    <t>Naila Begum</t>
  </si>
  <si>
    <t>Sagheer-un-Nisa</t>
  </si>
  <si>
    <t>Fozia Khan</t>
  </si>
  <si>
    <t>Noreen Hameed</t>
  </si>
  <si>
    <t>Rehana Ahmed Faraz</t>
  </si>
  <si>
    <t>Wasiba</t>
  </si>
  <si>
    <t>I2781</t>
  </si>
  <si>
    <t>I3782</t>
  </si>
  <si>
    <t>I3786</t>
  </si>
  <si>
    <t>I3790</t>
  </si>
  <si>
    <t>I3785</t>
  </si>
  <si>
    <t>I3789</t>
  </si>
  <si>
    <t>I3783</t>
  </si>
  <si>
    <t>I3792</t>
  </si>
  <si>
    <t>I3794</t>
  </si>
  <si>
    <t>I3795</t>
  </si>
  <si>
    <t>I2784</t>
  </si>
  <si>
    <t>I2936</t>
  </si>
  <si>
    <t>I3796</t>
  </si>
  <si>
    <t>I3778</t>
  </si>
  <si>
    <t>I3784</t>
  </si>
  <si>
    <t>I3788</t>
  </si>
  <si>
    <t>I3780</t>
  </si>
  <si>
    <t>I3781</t>
  </si>
  <si>
    <t>I3787</t>
  </si>
  <si>
    <t>Sobia Arif</t>
  </si>
  <si>
    <t>Aisha Hamid</t>
  </si>
  <si>
    <t>Nagina Aimen Tariq</t>
  </si>
  <si>
    <t>Samina Kousar</t>
  </si>
  <si>
    <t>Safia Kousar</t>
  </si>
  <si>
    <t>Asifa Hamid</t>
  </si>
  <si>
    <t>Shamim Akhtar</t>
  </si>
  <si>
    <t>Zarina Nazar</t>
  </si>
  <si>
    <t>Sobia Shaheen</t>
  </si>
  <si>
    <t>Kiran Iqbal</t>
  </si>
  <si>
    <t>Anees Lassic</t>
  </si>
  <si>
    <t>Umrai Bibi</t>
  </si>
  <si>
    <t>Urooj Naseer</t>
  </si>
  <si>
    <t>Samina Begum</t>
  </si>
  <si>
    <t>Sana Anwar</t>
  </si>
  <si>
    <t>Rimsha Gull</t>
  </si>
  <si>
    <t>I3772</t>
  </si>
  <si>
    <t>I3765</t>
  </si>
  <si>
    <t>I3768</t>
  </si>
  <si>
    <t>I3415</t>
  </si>
  <si>
    <t>I3773</t>
  </si>
  <si>
    <t>I3775</t>
  </si>
  <si>
    <t>I3776</t>
  </si>
  <si>
    <t>I3413</t>
  </si>
  <si>
    <t>I2285</t>
  </si>
  <si>
    <t>I3774</t>
  </si>
  <si>
    <t>I3770</t>
  </si>
  <si>
    <t>I3767</t>
  </si>
  <si>
    <t>I3769</t>
  </si>
  <si>
    <t>I3771</t>
  </si>
  <si>
    <t>I3411</t>
  </si>
  <si>
    <t>I3766</t>
  </si>
  <si>
    <t>CFU</t>
  </si>
  <si>
    <t>Token</t>
  </si>
  <si>
    <t>Sobia</t>
  </si>
  <si>
    <t>I3793</t>
  </si>
  <si>
    <t>Nabila</t>
  </si>
  <si>
    <t>I2565</t>
  </si>
  <si>
    <t>Bushra</t>
  </si>
  <si>
    <t>kainat</t>
  </si>
  <si>
    <t>I3798</t>
  </si>
  <si>
    <t>I3797</t>
  </si>
  <si>
    <t>Week-2 
(28 Feb to 5 Mar)</t>
  </si>
  <si>
    <t>Week-1 
(21 TO 26 Feb)</t>
  </si>
  <si>
    <t>Week-3 
(07 Mar to 12 Mar)</t>
  </si>
  <si>
    <t>Week-4 
(14 Mar to 19 Mar)</t>
  </si>
  <si>
    <t>Malnourished (MUAC &lt; 21cm) only P/L</t>
  </si>
  <si>
    <t xml:space="preserve"># of follow-up visits </t>
  </si>
  <si>
    <t># of community meetings run</t>
  </si>
  <si>
    <t># of community meeting attendees</t>
  </si>
  <si>
    <t># of PLWs visiting GS HCPs</t>
  </si>
  <si>
    <t xml:space="preserve"># of Wellma units sold by GS HCP </t>
  </si>
  <si>
    <t>Week-5 
(21 Mar to 26 Mar)</t>
  </si>
  <si>
    <t>Sachets sold only P/L women</t>
  </si>
  <si>
    <t>Week 6</t>
  </si>
  <si>
    <t>Week-6 
(28 Mar to 2 April)</t>
  </si>
  <si>
    <t>Follow-up No. of BEP sachets sold</t>
  </si>
  <si>
    <t>CHO</t>
  </si>
  <si>
    <t>-</t>
  </si>
  <si>
    <t>Week-7 
(4 April to 9 April)</t>
  </si>
  <si>
    <t>Week-8 
(11 April to 16 April)</t>
  </si>
  <si>
    <t>Weekly TARGETS</t>
  </si>
  <si>
    <t>Week 7</t>
  </si>
  <si>
    <t>Week-7
(4 April to 9 April)</t>
  </si>
  <si>
    <t>Week 8</t>
  </si>
  <si>
    <t>Week 9</t>
  </si>
  <si>
    <t>Week-9 
(18 April to 23 April)</t>
  </si>
  <si>
    <t>Week-9
(18 April to 23 April)</t>
  </si>
  <si>
    <t>Week 10</t>
  </si>
  <si>
    <t>Week-10 
(25 April to 30 April)</t>
  </si>
  <si>
    <t>Sonila</t>
  </si>
  <si>
    <t>I3821</t>
  </si>
  <si>
    <t>Week-10
(25 April to 30 April)</t>
  </si>
  <si>
    <t>Z64006985</t>
  </si>
  <si>
    <t>Iqra Faiz</t>
  </si>
  <si>
    <t>Hina Siddique</t>
  </si>
  <si>
    <t>Week 11</t>
  </si>
  <si>
    <t>Week 12</t>
  </si>
  <si>
    <t>Week-11 
( 02 May to 07 May)</t>
  </si>
  <si>
    <t>Week-12 
( 09 May to 14 May)</t>
  </si>
  <si>
    <t>Week-11
(02 May to 07 May)</t>
  </si>
  <si>
    <t>Week-12
(09 May to 14 May)</t>
  </si>
  <si>
    <t>I3820</t>
  </si>
  <si>
    <t>I3823</t>
  </si>
  <si>
    <t>Week 13</t>
  </si>
  <si>
    <t>I3824</t>
  </si>
  <si>
    <t>Sabeen Safer</t>
  </si>
  <si>
    <t>Week 14</t>
  </si>
  <si>
    <t>Total Satches sold to Pregnant Women</t>
  </si>
  <si>
    <t>Number of Lactating Women who purchased Wellma</t>
  </si>
  <si>
    <t>Total Satches sold to Lactating Women</t>
  </si>
  <si>
    <t>Total Pregnant and Lactatring Women who purchased Wellma</t>
  </si>
  <si>
    <t>Total PLWs visited HCP</t>
  </si>
  <si>
    <t xml:space="preserve">PLWs recomened Wellma by HCP </t>
  </si>
  <si>
    <t xml:space="preserve">Total Wellma Sachets sold from HCP clinic/pharmacy </t>
  </si>
  <si>
    <t>Week-13 
( 16 May to 20 May)</t>
  </si>
  <si>
    <t>Week-14 
( 21 May to 27 May)</t>
  </si>
  <si>
    <t>Week-13
(16 May to 20 May)</t>
  </si>
  <si>
    <t>Week-14
(21 May to 27 May)</t>
  </si>
  <si>
    <t>Number of Pregnant Women who purchased Wellma</t>
  </si>
  <si>
    <t>Total PLWs registered</t>
  </si>
  <si>
    <t>Tokens 
Given for HCPs</t>
  </si>
  <si>
    <t>Tokens Redeemed at HCPs</t>
  </si>
  <si>
    <t>NHM (Community meetings )</t>
  </si>
  <si>
    <t>Women attended</t>
  </si>
  <si>
    <t>Men Attended</t>
  </si>
  <si>
    <t>Sachets sold to PL Women</t>
  </si>
  <si>
    <t>FP</t>
  </si>
  <si>
    <t>Week 15</t>
  </si>
  <si>
    <t>Total Wellma Satches sold</t>
  </si>
  <si>
    <t>No.of Pregnant Women who purchased Wellma</t>
  </si>
  <si>
    <t>Satches sold to Pregnant Women</t>
  </si>
  <si>
    <t>No. of Lactating Women who purchased Wellma</t>
  </si>
  <si>
    <t xml:space="preserve"> Satches sold to Lactating Women</t>
  </si>
  <si>
    <t>Week-15
(28 May to 03 June)</t>
  </si>
  <si>
    <t>Week-15 
( 28 May to 03 June)</t>
  </si>
  <si>
    <t># of registered PLWs (5/SB/Week)</t>
  </si>
  <si>
    <t># of PLW redirected to GS HCPs (# of tokens redeemed)</t>
  </si>
  <si>
    <t># of GS HCPs recommending Welllma</t>
  </si>
  <si>
    <t># of GS HCP recommendations to PLWs</t>
  </si>
  <si>
    <t># of Wellma units sold by SBs</t>
  </si>
  <si>
    <t xml:space="preserve"># of household visits </t>
  </si>
  <si>
    <t>TBD</t>
  </si>
  <si>
    <t># of Wellma units sold by M&amp;P to HCPs (from IKON)</t>
  </si>
  <si>
    <t>Lactating Women
Registred</t>
  </si>
  <si>
    <t>Pregnant Women
registred</t>
  </si>
  <si>
    <t>Revise Weekly Target</t>
  </si>
  <si>
    <t>No of HCPs Recomending Wellma in Korangi (Total Count list of providers)</t>
  </si>
  <si>
    <t>No of HCPs Recomending Wellma in Pindi (Total Count list of providers)</t>
  </si>
  <si>
    <t>PLW+CFU+NHM</t>
  </si>
  <si>
    <t>Sr#</t>
  </si>
  <si>
    <t>Date</t>
  </si>
  <si>
    <t>Provider Address</t>
  </si>
  <si>
    <t>Wellma Detailed (Y/N)</t>
  </si>
  <si>
    <t xml:space="preserve">No.of PLWs Purchased Wellma </t>
  </si>
  <si>
    <t>Qty of Wellma Purchased by PLWs</t>
  </si>
  <si>
    <t>Stock Provided to HCP(# of Sachets)</t>
  </si>
  <si>
    <t>Stock Available  at HCP(# of Sachets)</t>
  </si>
  <si>
    <t>Promotion  Material Given(brouchers,leaflet,prescription pad etc.)</t>
  </si>
  <si>
    <t>Name of SB</t>
  </si>
  <si>
    <t>SB Code</t>
  </si>
  <si>
    <t>Name of Area of SB</t>
  </si>
  <si>
    <t>Stock Provided</t>
  </si>
  <si>
    <t>SB Performance</t>
  </si>
  <si>
    <t>Remarks</t>
  </si>
  <si>
    <t>Y</t>
  </si>
  <si>
    <t>_</t>
  </si>
  <si>
    <t>Dhok cheragh din</t>
  </si>
  <si>
    <t>Samina</t>
  </si>
  <si>
    <t>__</t>
  </si>
  <si>
    <t>Yasmin Tahir shiffted another place</t>
  </si>
  <si>
    <t>2 Boxes</t>
  </si>
  <si>
    <t>√</t>
  </si>
  <si>
    <t>Paids/ Mauc tape</t>
  </si>
  <si>
    <t>30 05 2022</t>
  </si>
  <si>
    <t>Dhoke Choudhria</t>
  </si>
  <si>
    <t>i 3372</t>
  </si>
  <si>
    <t>Dhoke Choudrhia</t>
  </si>
  <si>
    <t>30/5/22</t>
  </si>
  <si>
    <t xml:space="preserve">model colony </t>
  </si>
  <si>
    <t>y</t>
  </si>
  <si>
    <t xml:space="preserve">shafia </t>
  </si>
  <si>
    <t>I-3789</t>
  </si>
  <si>
    <t xml:space="preserve">hina </t>
  </si>
  <si>
    <t>I -2789</t>
  </si>
  <si>
    <t>28/5/22</t>
  </si>
  <si>
    <t>mansehra</t>
  </si>
  <si>
    <t>rubaisha</t>
  </si>
  <si>
    <t>I-3791</t>
  </si>
  <si>
    <t>31/5/22</t>
  </si>
  <si>
    <t>rehri goth</t>
  </si>
  <si>
    <t>wall mount</t>
  </si>
  <si>
    <t>usra</t>
  </si>
  <si>
    <t>I-3790</t>
  </si>
  <si>
    <t>Shabana</t>
  </si>
  <si>
    <t>I-2781</t>
  </si>
  <si>
    <t>Ruth</t>
  </si>
  <si>
    <t>I-2628</t>
  </si>
  <si>
    <t>28/5/2022</t>
  </si>
  <si>
    <t>Yes</t>
  </si>
  <si>
    <t>K-area korangi</t>
  </si>
  <si>
    <t>Nissa</t>
  </si>
  <si>
    <t>I-3784</t>
  </si>
  <si>
    <t>korangi 2 1/2</t>
  </si>
  <si>
    <t>31/5/2022</t>
  </si>
  <si>
    <t>Shah faisal colony</t>
  </si>
  <si>
    <t>Khalida</t>
  </si>
  <si>
    <t>I-3783</t>
  </si>
  <si>
    <t>SFC</t>
  </si>
  <si>
    <t xml:space="preserve">Pharmacies </t>
  </si>
  <si>
    <t>Week-15 
( 28 May to 03 Jun)</t>
  </si>
  <si>
    <t>Sachets bought from M&amp;P</t>
  </si>
  <si>
    <t>AL-HAJ DR. ISRAR UL HAQ CLINIC</t>
  </si>
  <si>
    <t>ANWAR CLINIC</t>
  </si>
  <si>
    <t>INSAN DOST CLINIC</t>
  </si>
  <si>
    <t>LINKS MEDICOS</t>
  </si>
  <si>
    <t>ABDULLAH MEDICAL STORE</t>
  </si>
  <si>
    <t>MADNI MED. ST. 36-B</t>
  </si>
  <si>
    <t>WASAY MEDICAL STORE</t>
  </si>
  <si>
    <t>MADINA MEDICAL STORE. ZAHID</t>
  </si>
  <si>
    <t>QADEER MEDICAL STORE</t>
  </si>
  <si>
    <t>DR WAQAR AHMED</t>
  </si>
  <si>
    <t>DR SHEHNAZ ANSARI</t>
  </si>
  <si>
    <t>KARACHI MED STORE (L3)</t>
  </si>
  <si>
    <t>BUKHARI MEDICAL STORE</t>
  </si>
  <si>
    <t>NAYYAR MEDICAL STORE</t>
  </si>
  <si>
    <t>ZEE PHARMACY.</t>
  </si>
  <si>
    <t>FARHAN MEDICAL STORE</t>
  </si>
  <si>
    <t>S.MADINA MEDICAL STORE</t>
  </si>
  <si>
    <t>ALI AKBER MEDICAL STORE</t>
  </si>
  <si>
    <t>KAMAL MEDICAL STORE</t>
  </si>
  <si>
    <t>KASHIF MEDICAL STORE AA</t>
  </si>
  <si>
    <t>MUJTABA MEDICAL STORE</t>
  </si>
  <si>
    <t>MOHAMMAD DAHOOD MEDICAL STORE</t>
  </si>
  <si>
    <t>MAHA NOOR MATERNITY HOME</t>
  </si>
  <si>
    <t>KARACHI MEDICAL STORE</t>
  </si>
  <si>
    <t>J I Q MEDICAL CENTRE  CLINIC</t>
  </si>
  <si>
    <t>ZAFAR MEDICOS</t>
  </si>
  <si>
    <t>ARQAM MEDICAL STORE</t>
  </si>
  <si>
    <t>AL HAMEED MEDICAL STORE</t>
  </si>
  <si>
    <t>MEHRAN MED. ST. Qd</t>
  </si>
  <si>
    <t>SHAFI MEDICAL STORE</t>
  </si>
  <si>
    <t>NOMAN MEDICAL STORE</t>
  </si>
  <si>
    <t>AL RAZZAQ MEDICAL STORE</t>
  </si>
  <si>
    <t>ASIM MEDICAL STORE</t>
  </si>
  <si>
    <t>COLONY MEDICAL STORE</t>
  </si>
  <si>
    <t>DR.SAIMA MAJEED PHARMACY</t>
  </si>
  <si>
    <t>MASHALLAH MEDICOS</t>
  </si>
  <si>
    <t>SAJID MEDICAL STORE</t>
  </si>
  <si>
    <t>OSAMA MEDICAL STORE</t>
  </si>
  <si>
    <t>BISMILLAH MEDICAL &amp; GENRAL STORE 3</t>
  </si>
  <si>
    <t>ASIM MED STORE</t>
  </si>
  <si>
    <t>YASIR MEDICAL STORE</t>
  </si>
  <si>
    <t>ASHRAF MEMORIAL MEDICAL STORE</t>
  </si>
  <si>
    <t>ADNAN MEDICAL STORE</t>
  </si>
  <si>
    <t>FAMILY MED CENTRE Qd</t>
  </si>
  <si>
    <t>GREEN PLUS PHARMACY</t>
  </si>
  <si>
    <t>KHAN PHARMACY</t>
  </si>
  <si>
    <t>GEO CHEMIST</t>
  </si>
  <si>
    <t>HASHIR MEDICAL STORE</t>
  </si>
  <si>
    <t>NOMI DRUG CENTER</t>
  </si>
  <si>
    <t>AL HAFIZ CHEMIST</t>
  </si>
  <si>
    <t>GREEN PLUS PHARMACIE</t>
  </si>
  <si>
    <t>RAJA PHARMACY</t>
  </si>
  <si>
    <t>SHIFA MEDICOSE</t>
  </si>
  <si>
    <t>IQRA PHARMACY</t>
  </si>
  <si>
    <t>MEHRIA CHEMIST GENERAL STORE</t>
  </si>
  <si>
    <t>UNIQUE CHEMIST</t>
  </si>
  <si>
    <t>AWAN MEDICAL STORE</t>
  </si>
  <si>
    <t>TAUSEEF MEDICAL STORE</t>
  </si>
  <si>
    <t>SHAHZAD MEDICAL STORE</t>
  </si>
  <si>
    <t>MY PHARMACY</t>
  </si>
  <si>
    <t>HUSSAIN PHARMACY</t>
  </si>
  <si>
    <t>PAKISTAN PHARMACY</t>
  </si>
  <si>
    <t>BEST PAKISTAN MEDICAL STORE</t>
  </si>
  <si>
    <t>BAHAR PHARMACY</t>
  </si>
  <si>
    <t>SAFEWAY PHARMACY</t>
  </si>
  <si>
    <t>ASIF PHARMACY</t>
  </si>
  <si>
    <t>USMAN MEDICAL &amp; GENERAL STORE</t>
  </si>
  <si>
    <t>J S PHARMACY</t>
  </si>
  <si>
    <t>FAMILY PHARMACY</t>
  </si>
  <si>
    <t>D WATSON CHEMIST(SPR)</t>
  </si>
  <si>
    <t>NASEEM PHARMACY</t>
  </si>
  <si>
    <t>ALI PHARMACY</t>
  </si>
  <si>
    <t>M F PHARMACY SPR</t>
  </si>
  <si>
    <t>MALIK PHARMACY</t>
  </si>
  <si>
    <t>AL MADINA PHARMACY</t>
  </si>
  <si>
    <t>AL HAYAT PHARMACY</t>
  </si>
  <si>
    <t>MANTASHA PHARMACY</t>
  </si>
  <si>
    <t>LIAQUAT BROTHERS CHEMIST</t>
  </si>
  <si>
    <t>SIR SYED MEDICAL STORE</t>
  </si>
  <si>
    <t>C WALT PHARMACY</t>
  </si>
  <si>
    <t>MEDI FARM PHARMACY</t>
  </si>
  <si>
    <t>DR TAHIRA NASIM</t>
  </si>
  <si>
    <t>AL JANNAT PHARMACY</t>
  </si>
  <si>
    <t>AL-BASIT PHARMACY</t>
  </si>
  <si>
    <t>ARSHAD MEDICAL &amp;GENERAL STORE</t>
  </si>
  <si>
    <t>H+ PHARMACY</t>
  </si>
  <si>
    <t>ZAIN PHARMACY</t>
  </si>
  <si>
    <t>MEHAR MEDICAL STORE</t>
  </si>
  <si>
    <t>DOCTOR PLUS PHARMACY</t>
  </si>
  <si>
    <t>WAHEED PHARMACY</t>
  </si>
  <si>
    <t>IRFAN MEDICAL STORE</t>
  </si>
  <si>
    <t>MEDICARE CHEMIST</t>
  </si>
  <si>
    <t>PUNJAB PHARMACY</t>
  </si>
  <si>
    <t>AZAN MEDICAL STORE</t>
  </si>
  <si>
    <t>HEALTH PLUS PHARMACY</t>
  </si>
  <si>
    <t>AL REHMAN MEDICAL STORE</t>
  </si>
  <si>
    <t>MEDI CORNER PHARMACY</t>
  </si>
  <si>
    <t>CAPITAL PHARMACY</t>
  </si>
  <si>
    <t>THE BLESS PHARMACY KATARIAN</t>
  </si>
  <si>
    <t>DOCTORS PHARMACY</t>
  </si>
  <si>
    <t>ADIL PHARMACY</t>
  </si>
  <si>
    <t>AL SHIFA PHARMACY CHAKRI RD</t>
  </si>
  <si>
    <t>UPPAL PHARMACY ST</t>
  </si>
  <si>
    <t>EMAN PHARMACY</t>
  </si>
  <si>
    <t>Z64005574</t>
  </si>
  <si>
    <t>Kausar Wilson</t>
  </si>
  <si>
    <t>ABIDA NOUMAN</t>
  </si>
  <si>
    <t>Z64002004</t>
  </si>
  <si>
    <t>LHV. FEHMIDA</t>
  </si>
  <si>
    <t>Note</t>
  </si>
  <si>
    <t>Counter Sales mean HCP sales in Totality</t>
  </si>
  <si>
    <t>Dhok kala khan</t>
  </si>
  <si>
    <t xml:space="preserve">20 saches </t>
  </si>
  <si>
    <t xml:space="preserve">leaflet </t>
  </si>
  <si>
    <t>Umrai</t>
  </si>
  <si>
    <t>2boxes</t>
  </si>
  <si>
    <t>Ghosia chowk</t>
  </si>
  <si>
    <t>20 saches</t>
  </si>
  <si>
    <t>2 boxes</t>
  </si>
  <si>
    <t>Iqbal town</t>
  </si>
  <si>
    <t>Shamim</t>
  </si>
  <si>
    <t>Kuri road</t>
  </si>
  <si>
    <t>Abida nouman</t>
  </si>
  <si>
    <t>2  bokes</t>
  </si>
  <si>
    <t>New Shakrial</t>
  </si>
  <si>
    <t>hina</t>
  </si>
  <si>
    <t>New shakrial</t>
  </si>
  <si>
    <t>Ghazala Zahoor</t>
  </si>
  <si>
    <t>Raja Bazar</t>
  </si>
  <si>
    <t>kirn</t>
  </si>
  <si>
    <t>Amreen Sajjad</t>
  </si>
  <si>
    <t>Shah Khalid</t>
  </si>
  <si>
    <t>Rimsha</t>
  </si>
  <si>
    <t>Shahihda Parveen</t>
  </si>
  <si>
    <t>New kataria</t>
  </si>
  <si>
    <t>anees</t>
  </si>
  <si>
    <t>New Kataria</t>
  </si>
  <si>
    <t>28  05  2022</t>
  </si>
  <si>
    <t>Qasimabad</t>
  </si>
  <si>
    <t>Mauc tape</t>
  </si>
  <si>
    <t>i 3775</t>
  </si>
  <si>
    <t>28-05 2022</t>
  </si>
  <si>
    <t>Naseerabad</t>
  </si>
  <si>
    <t>Bushra Ali</t>
  </si>
  <si>
    <t>i 3797</t>
  </si>
  <si>
    <t>30-05 2022</t>
  </si>
  <si>
    <t>Aysha Hamid</t>
  </si>
  <si>
    <t>i 3765</t>
  </si>
  <si>
    <t>31-05 2022</t>
  </si>
  <si>
    <t>Liaqat Coloni</t>
  </si>
  <si>
    <t>Sabeen Safdar</t>
  </si>
  <si>
    <t>i 3788</t>
  </si>
  <si>
    <t>31 06 2022</t>
  </si>
  <si>
    <t>Chokri Road</t>
  </si>
  <si>
    <t>i 2285</t>
  </si>
  <si>
    <t>Chakri road</t>
  </si>
  <si>
    <t xml:space="preserve">Farantiar Hotal </t>
  </si>
  <si>
    <t>i 3773</t>
  </si>
  <si>
    <t>Faruntear Hotal</t>
  </si>
  <si>
    <t>Chakri Road</t>
  </si>
  <si>
    <t>i 3411</t>
  </si>
  <si>
    <t>Gulstan Coloni</t>
  </si>
  <si>
    <t>Zareena Nazar</t>
  </si>
  <si>
    <t>i 3413</t>
  </si>
  <si>
    <t>Gulstan Fatima</t>
  </si>
  <si>
    <t>Ahmdabad</t>
  </si>
  <si>
    <t>i3415</t>
  </si>
  <si>
    <t>sher pao</t>
  </si>
  <si>
    <t>Naila</t>
  </si>
  <si>
    <t>I-3778</t>
  </si>
  <si>
    <t>Shazia</t>
  </si>
  <si>
    <t>I-3786</t>
  </si>
  <si>
    <t>Qaidabad</t>
  </si>
  <si>
    <t>huma</t>
  </si>
  <si>
    <t>I-3794</t>
  </si>
  <si>
    <t>qaidabad</t>
  </si>
  <si>
    <t>nazia</t>
  </si>
  <si>
    <t>Cattle colony</t>
  </si>
  <si>
    <t>samreen</t>
  </si>
  <si>
    <t>I-3792</t>
  </si>
  <si>
    <t xml:space="preserve">cattle colony </t>
  </si>
  <si>
    <t>Zia Colony korangi</t>
  </si>
  <si>
    <t>Fozia</t>
  </si>
  <si>
    <t>I-3788</t>
  </si>
  <si>
    <t xml:space="preserve">Zia colony </t>
  </si>
  <si>
    <t>Zia colony korangi</t>
  </si>
  <si>
    <t>I-3796</t>
  </si>
  <si>
    <t>z04000228</t>
  </si>
  <si>
    <t>korangi 6 1/2</t>
  </si>
  <si>
    <t>Waseeba</t>
  </si>
  <si>
    <t>I-3787</t>
  </si>
  <si>
    <t>30/5/2022</t>
  </si>
  <si>
    <t xml:space="preserve">Gulzar colony </t>
  </si>
  <si>
    <t>I-3795</t>
  </si>
  <si>
    <t>korangi2 1/2</t>
  </si>
  <si>
    <t>K - area</t>
  </si>
  <si>
    <t>Paid/Leaflet</t>
  </si>
  <si>
    <t>Rehana faraz</t>
  </si>
  <si>
    <t>I-3781</t>
  </si>
  <si>
    <t xml:space="preserve">100 quarter </t>
  </si>
  <si>
    <t>Samina khurram</t>
  </si>
  <si>
    <t>I-3782</t>
  </si>
  <si>
    <t xml:space="preserve">100quarter </t>
  </si>
  <si>
    <t>Visit CERP team</t>
  </si>
  <si>
    <t>Korangi 61/2</t>
  </si>
  <si>
    <t>Landhi 5</t>
  </si>
  <si>
    <t xml:space="preserve">Noreen </t>
  </si>
  <si>
    <t>I-3780</t>
  </si>
  <si>
    <t>Landhi</t>
  </si>
  <si>
    <t>2june</t>
  </si>
  <si>
    <t xml:space="preserve">Deegh Road </t>
  </si>
  <si>
    <t>Paids</t>
  </si>
  <si>
    <t>Sobia gill</t>
  </si>
  <si>
    <t>I-3793</t>
  </si>
  <si>
    <t>Deegh rode</t>
  </si>
  <si>
    <t>Total PLWs purchased Wellma (IL+IN)</t>
  </si>
  <si>
    <t>repeat visit</t>
  </si>
  <si>
    <t>Week 16</t>
  </si>
  <si>
    <t>Week-16
( 04 June to 10 June)</t>
  </si>
  <si>
    <t>Week-16
(04 June to 10 June)</t>
  </si>
  <si>
    <t>05Sachets</t>
  </si>
  <si>
    <t>Pen, Prescription pad</t>
  </si>
  <si>
    <t>07Sachets</t>
  </si>
  <si>
    <t>ruth</t>
  </si>
  <si>
    <t>08Sachets</t>
  </si>
  <si>
    <t>8Sachets</t>
  </si>
  <si>
    <t>Yusra</t>
  </si>
  <si>
    <t>1Sachets</t>
  </si>
  <si>
    <t>shabana</t>
  </si>
  <si>
    <t>3sachets</t>
  </si>
  <si>
    <t>18Sachets</t>
  </si>
  <si>
    <t>sumreen</t>
  </si>
  <si>
    <t>shafia</t>
  </si>
  <si>
    <t>No</t>
  </si>
  <si>
    <t xml:space="preserve">8 units </t>
  </si>
  <si>
    <t>Korangi 2 1/2</t>
  </si>
  <si>
    <t>Sana</t>
  </si>
  <si>
    <t>Gulzar colony</t>
  </si>
  <si>
    <t>Wall mount</t>
  </si>
  <si>
    <t>k-area</t>
  </si>
  <si>
    <t xml:space="preserve">8units </t>
  </si>
  <si>
    <t>Tehmina</t>
  </si>
  <si>
    <t>wall mount/ Paid</t>
  </si>
  <si>
    <t>9units</t>
  </si>
  <si>
    <t xml:space="preserve">9units </t>
  </si>
  <si>
    <t>z04000033</t>
  </si>
  <si>
    <t>HEALTH SERVICE PHARMACY</t>
  </si>
  <si>
    <t>Samina Khurram</t>
  </si>
  <si>
    <t>Sana Zafar</t>
  </si>
  <si>
    <t>District</t>
  </si>
  <si>
    <t>Week</t>
  </si>
  <si>
    <t>Week-15</t>
  </si>
  <si>
    <t>Week-16</t>
  </si>
  <si>
    <t>Farhana</t>
  </si>
  <si>
    <t>Karachi</t>
  </si>
  <si>
    <t>Bakht</t>
  </si>
  <si>
    <t>RWP</t>
  </si>
  <si>
    <t>Uzma</t>
  </si>
  <si>
    <t>Bilquees</t>
  </si>
  <si>
    <t>Total Visit</t>
  </si>
  <si>
    <t>Week 17</t>
  </si>
  <si>
    <t>Week-17
( 11 June to 17 June)</t>
  </si>
  <si>
    <t>Week-17
(11 June to 17 June)</t>
  </si>
  <si>
    <t>KORANGI-LANDHI MEDICAL CENTRE</t>
  </si>
  <si>
    <t>STAR MEDICAL</t>
  </si>
  <si>
    <t>ATEEQ MEDICAL STORE</t>
  </si>
  <si>
    <t>11/06 2022</t>
  </si>
  <si>
    <t>13/ 06 /2022</t>
  </si>
  <si>
    <t>13/06 2022</t>
  </si>
  <si>
    <t>14/06 /2022</t>
  </si>
  <si>
    <t>14/06 2022</t>
  </si>
  <si>
    <t>1Box</t>
  </si>
  <si>
    <t>15/06 2022</t>
  </si>
  <si>
    <t>16/06 2022</t>
  </si>
  <si>
    <t>30 saches</t>
  </si>
  <si>
    <t>pads,mauc tape</t>
  </si>
  <si>
    <t>4boxes</t>
  </si>
  <si>
    <t>4 boxes</t>
  </si>
  <si>
    <t>13/6/2022</t>
  </si>
  <si>
    <t>4  bokes</t>
  </si>
  <si>
    <t>14/6/2022</t>
  </si>
  <si>
    <t>15/6/2022</t>
  </si>
  <si>
    <t>16/6/2022</t>
  </si>
  <si>
    <t xml:space="preserve">Paid &amp; leaflets </t>
  </si>
  <si>
    <t>Pen,paid, leaflets &amp; standty</t>
  </si>
  <si>
    <t>Week-17</t>
  </si>
  <si>
    <t>16 Week Total</t>
  </si>
  <si>
    <t>17 Week Total</t>
  </si>
  <si>
    <t>15 Week Total</t>
  </si>
  <si>
    <t>Week 18</t>
  </si>
  <si>
    <t>Week-18
( 18 June to 24 June)</t>
  </si>
  <si>
    <t>A</t>
  </si>
  <si>
    <t>B</t>
  </si>
  <si>
    <t>C</t>
  </si>
  <si>
    <t>D</t>
  </si>
  <si>
    <t>18/6/22</t>
  </si>
  <si>
    <t>20/6/22</t>
  </si>
  <si>
    <t>21/6/22</t>
  </si>
  <si>
    <t>21/6/2022</t>
  </si>
  <si>
    <t>22/6/2022</t>
  </si>
  <si>
    <t>23/6/2022</t>
  </si>
  <si>
    <t>Week-18</t>
  </si>
  <si>
    <t>18/6/2022</t>
  </si>
  <si>
    <t>20/6/2022</t>
  </si>
  <si>
    <t>pens &amp; paid</t>
  </si>
  <si>
    <t>18-6-2022</t>
  </si>
  <si>
    <t>20-6-2022</t>
  </si>
  <si>
    <t>21-6-2022</t>
  </si>
  <si>
    <t>22-6-2022</t>
  </si>
  <si>
    <t>23-6-2022</t>
  </si>
  <si>
    <t>18/06 2022</t>
  </si>
  <si>
    <t>1 box</t>
  </si>
  <si>
    <t>20/ 06 /2022</t>
  </si>
  <si>
    <t>20/06 2022</t>
  </si>
  <si>
    <t>21/06 /2022</t>
  </si>
  <si>
    <t>21/06 2022</t>
  </si>
  <si>
    <t>22/06 2022</t>
  </si>
  <si>
    <t>23/06 2022</t>
  </si>
  <si>
    <t>replace with Yasmin Tahir (Z64006528)</t>
  </si>
  <si>
    <t>18 Week Total</t>
  </si>
  <si>
    <t>PLW+CFU</t>
  </si>
  <si>
    <t>Week-19
( 25 June to 01 Jul)</t>
  </si>
  <si>
    <t>25/6/22</t>
  </si>
  <si>
    <t>27/6/22</t>
  </si>
  <si>
    <t>28/6/22</t>
  </si>
  <si>
    <t>28/6/2022</t>
  </si>
  <si>
    <t>29/6/2022</t>
  </si>
  <si>
    <t>30/6/2022</t>
  </si>
  <si>
    <t>Week-19</t>
  </si>
  <si>
    <t>paid</t>
  </si>
  <si>
    <t>25-6-2022</t>
  </si>
  <si>
    <t>27-6-2022</t>
  </si>
  <si>
    <t>28-6-2022</t>
  </si>
  <si>
    <t>29-6-2022</t>
  </si>
  <si>
    <t>30-6-2022</t>
  </si>
  <si>
    <t>Z64008149</t>
  </si>
  <si>
    <t>25/06 2022</t>
  </si>
  <si>
    <t>27/ 06 /2022</t>
  </si>
  <si>
    <t>27/06 2022</t>
  </si>
  <si>
    <t>28/06 /2022</t>
  </si>
  <si>
    <t>28/06 2022</t>
  </si>
  <si>
    <t>29/06 2022</t>
  </si>
  <si>
    <t>30/06 2022</t>
  </si>
  <si>
    <t>Week 19</t>
  </si>
  <si>
    <t>Week-20( 02 Jul to 08 Jul)</t>
  </si>
  <si>
    <t>FAZAL E RABI PHARMACY</t>
  </si>
  <si>
    <t>LIFE CARE PHARMACY</t>
  </si>
  <si>
    <t>Z64000754</t>
  </si>
  <si>
    <t>Z64006365</t>
  </si>
  <si>
    <t>Dr. Shagufta Mehtab</t>
  </si>
  <si>
    <t>DR. JAVAIDA MUBARIK</t>
  </si>
  <si>
    <t>Week-20
( 02 Jul to 08 Jul)</t>
  </si>
  <si>
    <t>2/07 2022</t>
  </si>
  <si>
    <t>4/ 07/2022</t>
  </si>
  <si>
    <t>5 /07 /2022</t>
  </si>
  <si>
    <t>5 /07/ 2022</t>
  </si>
  <si>
    <t>6/07 /2022</t>
  </si>
  <si>
    <t>6 / 07/ 2022</t>
  </si>
  <si>
    <t>6/07/ 2022</t>
  </si>
  <si>
    <t>Week-20</t>
  </si>
  <si>
    <t>19 Week Total</t>
  </si>
  <si>
    <t>20 Week Total</t>
  </si>
  <si>
    <t>Week 20</t>
  </si>
  <si>
    <t>Week 21</t>
  </si>
  <si>
    <t>Week-21
( 09 Jul to 15 Jul)</t>
  </si>
  <si>
    <t>Week-21</t>
  </si>
  <si>
    <t>13/7</t>
  </si>
  <si>
    <t>14/7</t>
  </si>
  <si>
    <t>16/7</t>
  </si>
  <si>
    <t>13-07-2022</t>
  </si>
  <si>
    <t>Hina</t>
  </si>
  <si>
    <t>Please provide SB code</t>
  </si>
  <si>
    <t>Meher</t>
  </si>
  <si>
    <t>Kuri Road</t>
  </si>
  <si>
    <t>14-7-2022</t>
  </si>
  <si>
    <t>Iqbal Town</t>
  </si>
  <si>
    <t>i3776</t>
  </si>
  <si>
    <t>Arooj</t>
  </si>
  <si>
    <t>15-7-2022</t>
  </si>
  <si>
    <t>Kainat</t>
  </si>
  <si>
    <t>Ghosia Chowk</t>
  </si>
  <si>
    <t>i3766</t>
  </si>
  <si>
    <t>13/07 2022</t>
  </si>
  <si>
    <t>14/ 07/2022</t>
  </si>
  <si>
    <t>14/7/2022</t>
  </si>
  <si>
    <t>15 /07 /2022</t>
  </si>
  <si>
    <t>15/ 07/ 2022</t>
  </si>
  <si>
    <t>21 Week Total</t>
  </si>
  <si>
    <t>Week 22</t>
  </si>
  <si>
    <t>Week-22
( 16 Jul to 22 Jul)</t>
  </si>
  <si>
    <t>HANIF PHARMACY</t>
  </si>
  <si>
    <t>MEHBOOB MEDICAL STORE</t>
  </si>
  <si>
    <t>TAJAR WELFARE FOUNDATION MEDICAL STORE</t>
  </si>
  <si>
    <t>16/7/22</t>
  </si>
  <si>
    <t>18/7/22</t>
  </si>
  <si>
    <t>19/7//22</t>
  </si>
  <si>
    <t>19/7//2022</t>
  </si>
  <si>
    <t>20/7/2022</t>
  </si>
  <si>
    <t>21/7/2022</t>
  </si>
  <si>
    <t>Week-22</t>
  </si>
  <si>
    <t>18/7</t>
  </si>
  <si>
    <t>19/7</t>
  </si>
  <si>
    <t>20/7</t>
  </si>
  <si>
    <t>21/7</t>
  </si>
  <si>
    <t>Shahnaz</t>
  </si>
  <si>
    <t>100quator</t>
  </si>
  <si>
    <t>18/07 2022</t>
  </si>
  <si>
    <t>19/ 07/2022</t>
  </si>
  <si>
    <t>19 /7/2022</t>
  </si>
  <si>
    <t>20/07 /2022</t>
  </si>
  <si>
    <t>21/07/2022</t>
  </si>
  <si>
    <t>21/ 07/ 2022</t>
  </si>
  <si>
    <t>3boxes</t>
  </si>
  <si>
    <t>3 boxes</t>
  </si>
  <si>
    <t>chakri Road</t>
  </si>
  <si>
    <t>Ahmda bad</t>
  </si>
  <si>
    <t>Liaqat caloni</t>
  </si>
  <si>
    <t>fatima coloni</t>
  </si>
  <si>
    <t>safia</t>
  </si>
  <si>
    <t>i3773</t>
  </si>
  <si>
    <t>cuakri road</t>
  </si>
  <si>
    <t>samina</t>
  </si>
  <si>
    <t>Ahmadabad</t>
  </si>
  <si>
    <t>sobia shaheen</t>
  </si>
  <si>
    <t>i2285</t>
  </si>
  <si>
    <t>L8aqat caloni</t>
  </si>
  <si>
    <t xml:space="preserve"> mauc tape</t>
  </si>
  <si>
    <t>zarina</t>
  </si>
  <si>
    <t>i3413</t>
  </si>
  <si>
    <t>16-07-2022</t>
  </si>
  <si>
    <t>18-7-2022</t>
  </si>
  <si>
    <t>19-7-2022</t>
  </si>
  <si>
    <t>20-7-2022</t>
  </si>
  <si>
    <t>21-7-2022</t>
  </si>
  <si>
    <t>Dhok Kala Khan</t>
  </si>
  <si>
    <t>i3767</t>
  </si>
  <si>
    <t xml:space="preserve"> </t>
  </si>
  <si>
    <t>i3768</t>
  </si>
  <si>
    <t>i2565</t>
  </si>
  <si>
    <t>Anees</t>
  </si>
  <si>
    <t>Dhok Chragdin</t>
  </si>
  <si>
    <t>Samoina</t>
  </si>
  <si>
    <t>i3771</t>
  </si>
  <si>
    <t>Meh ul Nisa</t>
  </si>
  <si>
    <t># of PLW purchasing Wellma from SBs</t>
  </si>
  <si>
    <t>Week 23</t>
  </si>
  <si>
    <t>Week-23
( 23 Jul to 29 Jul)</t>
  </si>
  <si>
    <t>Z04001461</t>
  </si>
  <si>
    <t>Dr.Naheed Sohail</t>
  </si>
  <si>
    <t>23-07-2022</t>
  </si>
  <si>
    <t>25-7-2022</t>
  </si>
  <si>
    <t>26-7-2022</t>
  </si>
  <si>
    <t>27-7-2022</t>
  </si>
  <si>
    <t>28-7-2022</t>
  </si>
  <si>
    <t>Week-23</t>
  </si>
  <si>
    <t>23/07 2022</t>
  </si>
  <si>
    <t>25/ 07/2022</t>
  </si>
  <si>
    <t>25/7/2022</t>
  </si>
  <si>
    <t>26/07 /2022</t>
  </si>
  <si>
    <t>2Boxes</t>
  </si>
  <si>
    <t>26/07/2022</t>
  </si>
  <si>
    <t>1box</t>
  </si>
  <si>
    <t>27/07/2022</t>
  </si>
  <si>
    <t>27/ 07/ 2022</t>
  </si>
  <si>
    <t>28/07/2022</t>
  </si>
  <si>
    <t>28/7/2022</t>
  </si>
  <si>
    <t>23/7</t>
  </si>
  <si>
    <t>26/7</t>
  </si>
  <si>
    <t>27/7</t>
  </si>
  <si>
    <t>28/7</t>
  </si>
  <si>
    <t>29/7</t>
  </si>
  <si>
    <t>22 Week Total</t>
  </si>
  <si>
    <t>23 Week Total</t>
  </si>
  <si>
    <t># of GS HCPs visited by CHOs (HCP/DCR or IKON)</t>
  </si>
  <si>
    <t>Stock Lifted By CHO (From CHOs D/N)</t>
  </si>
  <si>
    <t>Week-24
( 30 Jul to 05 Aug)</t>
  </si>
  <si>
    <t>31-07-2022</t>
  </si>
  <si>
    <t>Week-24</t>
  </si>
  <si>
    <t>30/07 /2022</t>
  </si>
  <si>
    <t>2 box</t>
  </si>
  <si>
    <t>30/ 07/2022</t>
  </si>
  <si>
    <t>01/ 07/2022</t>
  </si>
  <si>
    <t>2box</t>
  </si>
  <si>
    <t>01/08 /2022</t>
  </si>
  <si>
    <t>02 /08/2022</t>
  </si>
  <si>
    <t>2  box</t>
  </si>
  <si>
    <t>03/ 08/ 2022</t>
  </si>
  <si>
    <t>30/7</t>
  </si>
  <si>
    <t>24 Week Total</t>
  </si>
  <si>
    <t>Week 24</t>
  </si>
  <si>
    <t>Week 25</t>
  </si>
  <si>
    <t>Week 26</t>
  </si>
  <si>
    <t>Week-26( 13 Aug to 19 Aug)</t>
  </si>
  <si>
    <t>Week-25
( 06 Aug to 12 Aug)</t>
  </si>
  <si>
    <t>Weekly Sales-26 (13 Aug to 19 Aug)</t>
  </si>
  <si>
    <t>Week-25</t>
  </si>
  <si>
    <t>118/2022</t>
  </si>
  <si>
    <t>06/ 08/2022</t>
  </si>
  <si>
    <t>10/ 08/2022</t>
  </si>
  <si>
    <t>10/08 /2022</t>
  </si>
  <si>
    <t>11/ 08/ 2022</t>
  </si>
  <si>
    <t>13/8/2022</t>
  </si>
  <si>
    <t>15/8/2022</t>
  </si>
  <si>
    <t>16/8/2022</t>
  </si>
  <si>
    <t>17/8/2022</t>
  </si>
  <si>
    <t>188/2022</t>
  </si>
  <si>
    <t>18/8/2022</t>
  </si>
  <si>
    <t>13/08/2022</t>
  </si>
  <si>
    <t>13/ 08/2022</t>
  </si>
  <si>
    <t>15/ 08/2022</t>
  </si>
  <si>
    <t>15/08 /2022</t>
  </si>
  <si>
    <t>16/08/2022</t>
  </si>
  <si>
    <t>17/08/2022</t>
  </si>
  <si>
    <t>17/ 08/ 2022</t>
  </si>
  <si>
    <t>18/08/2022</t>
  </si>
  <si>
    <t>12 box</t>
  </si>
  <si>
    <t>13/8/22</t>
  </si>
  <si>
    <t>15/8/22</t>
  </si>
  <si>
    <t>Week-26</t>
  </si>
  <si>
    <t>Week 27</t>
  </si>
  <si>
    <t>Week-27( 20 Aug to 26 Aug)</t>
  </si>
  <si>
    <t>20/8/2022</t>
  </si>
  <si>
    <t>21/8/2022</t>
  </si>
  <si>
    <t>22/8/2022</t>
  </si>
  <si>
    <t>23/8/2022</t>
  </si>
  <si>
    <t>24/2022</t>
  </si>
  <si>
    <t>24/8/2022</t>
  </si>
  <si>
    <t>Week-27</t>
  </si>
  <si>
    <t>20/08/2022</t>
  </si>
  <si>
    <t>20/ 08/2022</t>
  </si>
  <si>
    <t>22/ 08/2022</t>
  </si>
  <si>
    <t>22/08 /2022</t>
  </si>
  <si>
    <t>23/08/2022</t>
  </si>
  <si>
    <t>24/08/2022</t>
  </si>
  <si>
    <t>24/ 08/ 2022</t>
  </si>
  <si>
    <t>25/08/2022</t>
  </si>
  <si>
    <t>20/8/22</t>
  </si>
  <si>
    <t>22/8/22</t>
  </si>
  <si>
    <t>25/8/2022</t>
  </si>
  <si>
    <t>26 Week Total</t>
  </si>
  <si>
    <t>27 Week Total</t>
  </si>
  <si>
    <t>Week 28</t>
  </si>
  <si>
    <t>Week-28( 27 Aug to 02 Sep)</t>
  </si>
  <si>
    <t>27/8/2022</t>
  </si>
  <si>
    <t>29/8/2022</t>
  </si>
  <si>
    <t>30/8/2022</t>
  </si>
  <si>
    <t>31/8/2022</t>
  </si>
  <si>
    <t>Week-28</t>
  </si>
  <si>
    <t>26/08/2022</t>
  </si>
  <si>
    <t>26/ 08/2022</t>
  </si>
  <si>
    <t>27/ 08/2022</t>
  </si>
  <si>
    <t>27/08 /2022</t>
  </si>
  <si>
    <t>28/08/2022</t>
  </si>
  <si>
    <t>29/08/2022</t>
  </si>
  <si>
    <t>29/ 08/ 2022</t>
  </si>
  <si>
    <t>26/8/22</t>
  </si>
  <si>
    <t>27/8/22</t>
  </si>
  <si>
    <t>28 Week Total</t>
  </si>
  <si>
    <t>Weekly Sales-28 (27Aug to 2 sept)</t>
  </si>
  <si>
    <t>Week 29</t>
  </si>
  <si>
    <t>Week-29( 03 Sep to 09 Sep)</t>
  </si>
  <si>
    <t>Week 30</t>
  </si>
  <si>
    <t>No of PLWs who purchase satches</t>
  </si>
  <si>
    <t>NHM Sale</t>
  </si>
  <si>
    <t>Culmlative PLWs registere as of date</t>
  </si>
  <si>
    <t>Cumlative PLWs gradauted</t>
  </si>
  <si>
    <t>Active PLWs in catchmenet areas of SB</t>
  </si>
  <si>
    <t>No.of GL who purchased Wellma</t>
  </si>
  <si>
    <t xml:space="preserve"> Satches sold to GL Women</t>
  </si>
  <si>
    <t>No.of undernourished MWRAs who purchased Wellma</t>
  </si>
  <si>
    <t xml:space="preserve"> Satches sold to undernourished MWRAs Women</t>
  </si>
  <si>
    <t>Week-30( 10 Sep to 16 Sep)</t>
  </si>
  <si>
    <t>Week-29</t>
  </si>
  <si>
    <t>3box</t>
  </si>
  <si>
    <t>03/ 09/2022</t>
  </si>
  <si>
    <t>5box</t>
  </si>
  <si>
    <t>05/ 09/2022</t>
  </si>
  <si>
    <t>4box</t>
  </si>
  <si>
    <t>05/09 /2022</t>
  </si>
  <si>
    <t>5 box</t>
  </si>
  <si>
    <t>07/ 09/ 2022</t>
  </si>
  <si>
    <t>4 box</t>
  </si>
  <si>
    <t>Zeba Tabasum</t>
  </si>
  <si>
    <t>Madiha</t>
  </si>
  <si>
    <t>yes</t>
  </si>
  <si>
    <t>29 Week Total</t>
  </si>
  <si>
    <t>10/ 09/2022</t>
  </si>
  <si>
    <t>12/ 09/2022</t>
  </si>
  <si>
    <t>12 /09 /2022</t>
  </si>
  <si>
    <t>13/09/2022</t>
  </si>
  <si>
    <t>14/09/2022</t>
  </si>
  <si>
    <t>14/ 09/ 2022</t>
  </si>
  <si>
    <t>15/09/2022</t>
  </si>
  <si>
    <t>13/9/2022</t>
  </si>
  <si>
    <t>14/9/2022</t>
  </si>
  <si>
    <t>15/9/2022</t>
  </si>
  <si>
    <t>Sagirunnisa</t>
  </si>
  <si>
    <t>Week 31</t>
  </si>
  <si>
    <t>Week-31( 17 Sep to 23 Sep)</t>
  </si>
  <si>
    <t>16/9/2022</t>
  </si>
  <si>
    <t>18/9/2022</t>
  </si>
  <si>
    <t>19/9/2022</t>
  </si>
  <si>
    <t>20/9/2022</t>
  </si>
  <si>
    <t>21/9/2022</t>
  </si>
  <si>
    <t>17/09/2022</t>
  </si>
  <si>
    <t>17/ 09/2022</t>
  </si>
  <si>
    <t>19/ 09/2022</t>
  </si>
  <si>
    <t>19 /09 /2022</t>
  </si>
  <si>
    <t>20/09/2022</t>
  </si>
  <si>
    <t>21/09/2022</t>
  </si>
  <si>
    <t>21 09/ 2022</t>
  </si>
  <si>
    <t>22/09/2022</t>
  </si>
  <si>
    <t>17/9/2022</t>
  </si>
  <si>
    <t>22/9/2022</t>
  </si>
  <si>
    <t>Week-30</t>
  </si>
  <si>
    <t>30 Week Total</t>
  </si>
  <si>
    <t>31 Week Total</t>
  </si>
  <si>
    <t>Week-31</t>
  </si>
  <si>
    <t>Malnourished (MUAC &lt; 23cm) only P/L</t>
  </si>
  <si>
    <t xml:space="preserve">Total PLWs purchased Wellma </t>
  </si>
  <si>
    <t xml:space="preserve"># Cumulative PLWs registration </t>
  </si>
  <si>
    <t># of  PLWs graduated</t>
  </si>
  <si>
    <t># of Active PLWs</t>
  </si>
  <si>
    <t># of active PLWs per SBs</t>
  </si>
  <si>
    <t>Malnourished (MUAC &lt; 23cm)</t>
  </si>
  <si>
    <t>Week 32</t>
  </si>
  <si>
    <t>Week-32( 24 Sep to 30 Sep)</t>
  </si>
  <si>
    <t>PLWs gradauted THIS WEEK</t>
  </si>
  <si>
    <t>Active PLWs in catchmenet areas of SB THIS WEEK</t>
  </si>
  <si>
    <t>Week-32</t>
  </si>
  <si>
    <t>32 Week Total</t>
  </si>
  <si>
    <t>24/9/2022</t>
  </si>
  <si>
    <t>26/9/2022</t>
  </si>
  <si>
    <t>27/9/2022</t>
  </si>
  <si>
    <t>28/9/2022</t>
  </si>
  <si>
    <t>29/9/2022</t>
  </si>
  <si>
    <t>24/09/2022</t>
  </si>
  <si>
    <t>24/ 09/2022</t>
  </si>
  <si>
    <t>26/ 09/2022</t>
  </si>
  <si>
    <t>26 /09 /2022</t>
  </si>
  <si>
    <t>27/09/2022</t>
  </si>
  <si>
    <t>28/09/2022</t>
  </si>
  <si>
    <t>28/09/ 2022</t>
  </si>
  <si>
    <t>29/09/2022</t>
  </si>
  <si>
    <t>Week-33( 01 Oct to 07 Oct)</t>
  </si>
  <si>
    <t>Week 33</t>
  </si>
  <si>
    <t>Week-33</t>
  </si>
  <si>
    <t>01/ 10/2022</t>
  </si>
  <si>
    <t>03/ 10/2022</t>
  </si>
  <si>
    <t>05/10/ 2022</t>
  </si>
  <si>
    <t>Week 34</t>
  </si>
  <si>
    <t>Week-34( 08 Oct to 14 Oct)</t>
  </si>
  <si>
    <t>Week-34</t>
  </si>
  <si>
    <t>13/10/2022</t>
  </si>
  <si>
    <t>08/ 10/2022</t>
  </si>
  <si>
    <t>10/ 10/2022</t>
  </si>
  <si>
    <t>12/10/ 2022</t>
  </si>
  <si>
    <t>paid/pen/ANC folder</t>
  </si>
  <si>
    <t/>
  </si>
  <si>
    <t>Week 35</t>
  </si>
  <si>
    <t>Week-35( 15 Oct to 21 Oct)</t>
  </si>
  <si>
    <t>33 Week Total</t>
  </si>
  <si>
    <t>34 Week Total</t>
  </si>
  <si>
    <t>35 Week Total</t>
  </si>
  <si>
    <t>Week-35</t>
  </si>
  <si>
    <t>Saima</t>
  </si>
  <si>
    <t>CHO - KHI</t>
  </si>
  <si>
    <t>SB KHI</t>
  </si>
  <si>
    <t>Nigar</t>
  </si>
  <si>
    <t xml:space="preserve">Farzana </t>
  </si>
  <si>
    <t>Mehrunnisa</t>
  </si>
  <si>
    <t>Aiman</t>
  </si>
  <si>
    <t>sabeen safdar</t>
  </si>
  <si>
    <t>SB RWP</t>
  </si>
  <si>
    <t>Shenaz nazeer</t>
  </si>
  <si>
    <t>Week 36</t>
  </si>
  <si>
    <t>Week-36( 22 Oct to 28 Oct)</t>
  </si>
  <si>
    <t>Zahida Aiwan</t>
  </si>
  <si>
    <t>Kausar Wilson /Saira Shah</t>
  </si>
  <si>
    <t>22/10/2022</t>
  </si>
  <si>
    <t>24/10/2022</t>
  </si>
  <si>
    <t>25/10/2022</t>
  </si>
  <si>
    <t>26/10/2022</t>
  </si>
  <si>
    <t>27/10/2022</t>
  </si>
  <si>
    <t>Week-36</t>
  </si>
  <si>
    <t>22/ 10/2022</t>
  </si>
  <si>
    <t>24/ 10/2022</t>
  </si>
  <si>
    <t>26/10/ 2022</t>
  </si>
  <si>
    <t>36 Week Total</t>
  </si>
  <si>
    <t>Sobia Khursheed</t>
  </si>
  <si>
    <t>I40002</t>
  </si>
  <si>
    <t>I40003</t>
  </si>
  <si>
    <t>I40004</t>
  </si>
  <si>
    <t>I40005</t>
  </si>
  <si>
    <t>I40006</t>
  </si>
  <si>
    <t>I40007</t>
  </si>
  <si>
    <t>I40008</t>
  </si>
  <si>
    <t>I40009</t>
  </si>
  <si>
    <t>I40010</t>
  </si>
  <si>
    <t>Week-37</t>
  </si>
  <si>
    <t>I-4009</t>
  </si>
  <si>
    <t>I-4007</t>
  </si>
  <si>
    <t>I-3769</t>
  </si>
  <si>
    <t>I-3411</t>
  </si>
  <si>
    <t>I-4002</t>
  </si>
  <si>
    <t>Week-37( 29 Oct to 04 Nov)</t>
  </si>
  <si>
    <t>MS ZAHIDA AWAN</t>
  </si>
  <si>
    <t>Week-38( 04  Nov to 11 Nov)</t>
  </si>
  <si>
    <t>Week 37</t>
  </si>
  <si>
    <t>Week 38</t>
  </si>
  <si>
    <t>s</t>
  </si>
  <si>
    <t>Week-38( 05 Nov to 11 Nov)</t>
  </si>
  <si>
    <t>Week-38</t>
  </si>
  <si>
    <t>Tahira Sitara</t>
  </si>
  <si>
    <t>Abida Shahid</t>
  </si>
  <si>
    <t>Zahida Awan</t>
  </si>
  <si>
    <t>Gazala Zahoor</t>
  </si>
  <si>
    <t>Samra yousaf</t>
  </si>
  <si>
    <t>Tahira Khan</t>
  </si>
  <si>
    <t>RakhsanaTariq</t>
  </si>
  <si>
    <t>zahida yaseen</t>
  </si>
  <si>
    <t>Tasleem</t>
  </si>
  <si>
    <t>Rahmat Fatima</t>
  </si>
  <si>
    <t>sahida kousar</t>
  </si>
  <si>
    <t>yasmeen sajjad</t>
  </si>
  <si>
    <t>nusrat</t>
  </si>
  <si>
    <t>rabia usman</t>
  </si>
  <si>
    <t>mumlikat</t>
  </si>
  <si>
    <t>Fatima bibi</t>
  </si>
  <si>
    <t>Nargis</t>
  </si>
  <si>
    <t>nasreen</t>
  </si>
  <si>
    <t>37 Week Total</t>
  </si>
  <si>
    <t>38 Week Total</t>
  </si>
  <si>
    <t>Week 39</t>
  </si>
  <si>
    <t>Week-39( 12 Nov to 18 Nov)</t>
  </si>
  <si>
    <t>Week-39</t>
  </si>
  <si>
    <t>39 Week Total</t>
  </si>
  <si>
    <t>14/11/2022</t>
  </si>
  <si>
    <t>15/11/2022</t>
  </si>
  <si>
    <t>Amreen Sajad</t>
  </si>
  <si>
    <t>16/11/2022</t>
  </si>
  <si>
    <t>17/11/2022</t>
  </si>
  <si>
    <t>Abida Noumn</t>
  </si>
  <si>
    <t>12/ 11/2022</t>
  </si>
  <si>
    <t>14/ 11/2022</t>
  </si>
  <si>
    <t>Rabia shmas</t>
  </si>
  <si>
    <t>16/11/ 2022</t>
  </si>
  <si>
    <t>Tahira Tasleem</t>
  </si>
  <si>
    <t>Rukhsana Rehan</t>
  </si>
  <si>
    <t>Saima majeed/Nahid sohail</t>
  </si>
  <si>
    <t>Afshannaz</t>
  </si>
  <si>
    <t>Nighat sultana</t>
  </si>
  <si>
    <t>Rukhsana arjumand</t>
  </si>
  <si>
    <t>Nasra asgar</t>
  </si>
  <si>
    <t>Kiran khan</t>
  </si>
  <si>
    <t>Sameena ghanzanfar</t>
  </si>
  <si>
    <t>Zaibunnissa</t>
  </si>
  <si>
    <t>cathraine</t>
  </si>
  <si>
    <t>pen,paid, Fails</t>
  </si>
  <si>
    <t>Download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</si>
</sst>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m\-d\-yyyy"/>
    <numFmt numFmtId="167" formatCode="mm\ dd\ yyyy"/>
    <numFmt numFmtId="168" formatCode="mm\-dd\-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>
      <alignment vertical="center"/>
    </xf>
    <xf numFmtId="0" fontId="1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1" fillId="0" borderId="0"/>
    <xf numFmtId="0" fontId="24" fillId="0" borderId="0"/>
    <xf numFmtId="0" fontId="25" fillId="0" borderId="0" applyNumberFormat="0" applyFill="0" applyBorder="0" applyAlignment="0" applyProtection="0"/>
  </cellStyleXfs>
  <cellXfs count="39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6" borderId="32" xfId="0" applyFont="1" applyFill="1" applyBorder="1" applyAlignment="1">
      <alignment vertical="center"/>
    </xf>
    <xf numFmtId="0" fontId="3" fillId="6" borderId="33" xfId="0" applyFont="1" applyFill="1" applyBorder="1" applyAlignment="1">
      <alignment vertical="center"/>
    </xf>
    <xf numFmtId="165" fontId="3" fillId="6" borderId="18" xfId="1" applyNumberFormat="1" applyFont="1" applyFill="1" applyBorder="1" applyAlignment="1">
      <alignment vertical="center"/>
    </xf>
    <xf numFmtId="0" fontId="3" fillId="5" borderId="32" xfId="0" applyFont="1" applyFill="1" applyBorder="1" applyAlignment="1">
      <alignment vertical="center"/>
    </xf>
    <xf numFmtId="0" fontId="3" fillId="5" borderId="33" xfId="0" applyFont="1" applyFill="1" applyBorder="1" applyAlignment="1">
      <alignment vertical="center"/>
    </xf>
    <xf numFmtId="165" fontId="3" fillId="5" borderId="18" xfId="1" applyNumberFormat="1" applyFont="1" applyFill="1" applyBorder="1" applyAlignment="1">
      <alignment vertical="center"/>
    </xf>
    <xf numFmtId="0" fontId="2" fillId="5" borderId="27" xfId="0" applyFont="1" applyFill="1" applyBorder="1" applyAlignment="1">
      <alignment vertical="center"/>
    </xf>
    <xf numFmtId="0" fontId="2" fillId="5" borderId="37" xfId="0" applyFont="1" applyFill="1" applyBorder="1" applyAlignment="1">
      <alignment vertical="center"/>
    </xf>
    <xf numFmtId="0" fontId="2" fillId="5" borderId="38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9" xfId="0" applyFont="1" applyFill="1" applyBorder="1" applyAlignment="1">
      <alignment vertical="center"/>
    </xf>
    <xf numFmtId="0" fontId="2" fillId="5" borderId="31" xfId="0" applyFont="1" applyFill="1" applyBorder="1" applyAlignment="1">
      <alignment vertical="center"/>
    </xf>
    <xf numFmtId="0" fontId="2" fillId="5" borderId="30" xfId="0" applyFont="1" applyFill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3" fillId="7" borderId="33" xfId="0" applyFont="1" applyFill="1" applyBorder="1" applyAlignment="1">
      <alignment vertical="center"/>
    </xf>
    <xf numFmtId="165" fontId="3" fillId="7" borderId="18" xfId="1" applyNumberFormat="1" applyFont="1" applyFill="1" applyBorder="1" applyAlignment="1">
      <alignment vertical="center"/>
    </xf>
    <xf numFmtId="9" fontId="3" fillId="7" borderId="18" xfId="2" applyFont="1" applyFill="1" applyBorder="1" applyAlignment="1">
      <alignment vertical="center"/>
    </xf>
    <xf numFmtId="0" fontId="2" fillId="7" borderId="27" xfId="0" applyFont="1" applyFill="1" applyBorder="1" applyAlignment="1">
      <alignment vertical="center"/>
    </xf>
    <xf numFmtId="0" fontId="2" fillId="7" borderId="37" xfId="0" applyFont="1" applyFill="1" applyBorder="1" applyAlignment="1">
      <alignment vertical="center"/>
    </xf>
    <xf numFmtId="0" fontId="2" fillId="7" borderId="38" xfId="0" applyFont="1" applyFill="1" applyBorder="1" applyAlignment="1">
      <alignment vertical="center"/>
    </xf>
    <xf numFmtId="9" fontId="2" fillId="7" borderId="38" xfId="2" applyFont="1" applyFill="1" applyBorder="1" applyAlignment="1">
      <alignment vertical="center"/>
    </xf>
    <xf numFmtId="0" fontId="2" fillId="7" borderId="28" xfId="0" applyFont="1" applyFill="1" applyBorder="1" applyAlignment="1">
      <alignment vertical="center"/>
    </xf>
    <xf numFmtId="0" fontId="2" fillId="7" borderId="34" xfId="0" applyFont="1" applyFill="1" applyBorder="1" applyAlignment="1">
      <alignment vertical="center"/>
    </xf>
    <xf numFmtId="165" fontId="2" fillId="7" borderId="25" xfId="1" applyNumberFormat="1" applyFont="1" applyFill="1" applyBorder="1" applyAlignment="1">
      <alignment vertical="center"/>
    </xf>
    <xf numFmtId="9" fontId="2" fillId="7" borderId="25" xfId="2" applyFont="1" applyFill="1" applyBorder="1" applyAlignment="1">
      <alignment vertical="center"/>
    </xf>
    <xf numFmtId="0" fontId="2" fillId="7" borderId="25" xfId="0" applyFont="1" applyFill="1" applyBorder="1" applyAlignment="1">
      <alignment vertical="center"/>
    </xf>
    <xf numFmtId="0" fontId="2" fillId="7" borderId="29" xfId="0" applyFont="1" applyFill="1" applyBorder="1" applyAlignment="1">
      <alignment vertical="center"/>
    </xf>
    <xf numFmtId="0" fontId="2" fillId="7" borderId="31" xfId="0" applyFont="1" applyFill="1" applyBorder="1" applyAlignment="1">
      <alignment vertical="center"/>
    </xf>
    <xf numFmtId="165" fontId="2" fillId="7" borderId="30" xfId="1" applyNumberFormat="1" applyFont="1" applyFill="1" applyBorder="1" applyAlignment="1">
      <alignment vertical="center"/>
    </xf>
    <xf numFmtId="9" fontId="2" fillId="7" borderId="30" xfId="2" applyFont="1" applyFill="1" applyBorder="1" applyAlignment="1">
      <alignment vertical="center"/>
    </xf>
    <xf numFmtId="0" fontId="2" fillId="7" borderId="30" xfId="0" applyFont="1" applyFill="1" applyBorder="1" applyAlignment="1">
      <alignment vertical="center"/>
    </xf>
    <xf numFmtId="0" fontId="4" fillId="8" borderId="30" xfId="0" applyFont="1" applyFill="1" applyBorder="1" applyAlignment="1">
      <alignment horizontal="center" vertical="center" wrapText="1"/>
    </xf>
    <xf numFmtId="0" fontId="4" fillId="8" borderId="31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vertical="center"/>
    </xf>
    <xf numFmtId="0" fontId="2" fillId="5" borderId="4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7" borderId="40" xfId="0" applyFont="1" applyFill="1" applyBorder="1" applyAlignment="1">
      <alignment vertical="center"/>
    </xf>
    <xf numFmtId="0" fontId="2" fillId="7" borderId="26" xfId="0" applyFont="1" applyFill="1" applyBorder="1" applyAlignment="1">
      <alignment vertical="center"/>
    </xf>
    <xf numFmtId="0" fontId="2" fillId="7" borderId="41" xfId="0" applyFont="1" applyFill="1" applyBorder="1" applyAlignment="1">
      <alignment vertical="center"/>
    </xf>
    <xf numFmtId="165" fontId="3" fillId="5" borderId="22" xfId="1" applyNumberFormat="1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9" fontId="3" fillId="0" borderId="0" xfId="2" applyFont="1" applyFill="1" applyBorder="1" applyAlignment="1">
      <alignment horizontal="center" vertical="center" wrapText="1"/>
    </xf>
    <xf numFmtId="165" fontId="3" fillId="7" borderId="39" xfId="1" applyNumberFormat="1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0" fontId="3" fillId="5" borderId="13" xfId="0" applyFont="1" applyFill="1" applyBorder="1" applyAlignment="1">
      <alignment vertical="center"/>
    </xf>
    <xf numFmtId="165" fontId="3" fillId="5" borderId="45" xfId="1" applyNumberFormat="1" applyFont="1" applyFill="1" applyBorder="1" applyAlignment="1">
      <alignment vertical="center"/>
    </xf>
    <xf numFmtId="0" fontId="3" fillId="6" borderId="39" xfId="0" applyFont="1" applyFill="1" applyBorder="1" applyAlignment="1">
      <alignment horizontal="center" vertical="center"/>
    </xf>
    <xf numFmtId="0" fontId="7" fillId="6" borderId="17" xfId="3" applyFont="1" applyFill="1" applyBorder="1" applyAlignment="1">
      <alignment vertical="center" wrapText="1"/>
    </xf>
    <xf numFmtId="0" fontId="6" fillId="5" borderId="46" xfId="3" applyFont="1" applyFill="1" applyBorder="1" applyAlignment="1">
      <alignment vertical="center" wrapText="1"/>
    </xf>
    <xf numFmtId="0" fontId="6" fillId="5" borderId="47" xfId="3" applyFont="1" applyFill="1" applyBorder="1" applyAlignment="1">
      <alignment vertical="center" wrapText="1"/>
    </xf>
    <xf numFmtId="0" fontId="6" fillId="5" borderId="48" xfId="3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vertical="center"/>
    </xf>
    <xf numFmtId="0" fontId="2" fillId="5" borderId="50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" fontId="6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6" borderId="52" xfId="3" applyFont="1" applyFill="1" applyBorder="1" applyAlignment="1">
      <alignment horizontal="center" vertical="center" wrapText="1"/>
    </xf>
    <xf numFmtId="1" fontId="2" fillId="7" borderId="49" xfId="0" applyNumberFormat="1" applyFont="1" applyFill="1" applyBorder="1" applyAlignment="1">
      <alignment vertical="center"/>
    </xf>
    <xf numFmtId="1" fontId="2" fillId="7" borderId="50" xfId="0" applyNumberFormat="1" applyFont="1" applyFill="1" applyBorder="1" applyAlignment="1">
      <alignment vertical="center"/>
    </xf>
    <xf numFmtId="1" fontId="2" fillId="7" borderId="50" xfId="2" applyNumberFormat="1" applyFont="1" applyFill="1" applyBorder="1" applyAlignment="1">
      <alignment vertical="center"/>
    </xf>
    <xf numFmtId="1" fontId="2" fillId="7" borderId="50" xfId="0" applyNumberFormat="1" applyFont="1" applyFill="1" applyBorder="1" applyAlignment="1">
      <alignment horizontal="center" vertical="center"/>
    </xf>
    <xf numFmtId="1" fontId="2" fillId="7" borderId="28" xfId="0" applyNumberFormat="1" applyFont="1" applyFill="1" applyBorder="1" applyAlignment="1">
      <alignment vertical="center"/>
    </xf>
    <xf numFmtId="1" fontId="2" fillId="7" borderId="25" xfId="1" applyNumberFormat="1" applyFont="1" applyFill="1" applyBorder="1" applyAlignment="1">
      <alignment vertical="center"/>
    </xf>
    <xf numFmtId="1" fontId="2" fillId="7" borderId="25" xfId="0" applyNumberFormat="1" applyFont="1" applyFill="1" applyBorder="1" applyAlignment="1">
      <alignment vertical="center"/>
    </xf>
    <xf numFmtId="1" fontId="2" fillId="7" borderId="25" xfId="2" applyNumberFormat="1" applyFont="1" applyFill="1" applyBorder="1" applyAlignment="1">
      <alignment vertical="center"/>
    </xf>
    <xf numFmtId="1" fontId="2" fillId="7" borderId="25" xfId="0" applyNumberFormat="1" applyFont="1" applyFill="1" applyBorder="1" applyAlignment="1">
      <alignment horizontal="center" vertical="center"/>
    </xf>
    <xf numFmtId="1" fontId="2" fillId="7" borderId="34" xfId="0" applyNumberFormat="1" applyFont="1" applyFill="1" applyBorder="1" applyAlignment="1">
      <alignment horizontal="center" vertical="center"/>
    </xf>
    <xf numFmtId="1" fontId="2" fillId="7" borderId="29" xfId="0" applyNumberFormat="1" applyFont="1" applyFill="1" applyBorder="1" applyAlignment="1">
      <alignment vertical="center"/>
    </xf>
    <xf numFmtId="1" fontId="2" fillId="7" borderId="30" xfId="1" applyNumberFormat="1" applyFont="1" applyFill="1" applyBorder="1" applyAlignment="1">
      <alignment vertical="center"/>
    </xf>
    <xf numFmtId="1" fontId="2" fillId="7" borderId="30" xfId="0" applyNumberFormat="1" applyFont="1" applyFill="1" applyBorder="1" applyAlignment="1">
      <alignment vertical="center"/>
    </xf>
    <xf numFmtId="1" fontId="2" fillId="7" borderId="30" xfId="2" applyNumberFormat="1" applyFont="1" applyFill="1" applyBorder="1" applyAlignment="1">
      <alignment vertical="center"/>
    </xf>
    <xf numFmtId="1" fontId="2" fillId="7" borderId="30" xfId="0" applyNumberFormat="1" applyFont="1" applyFill="1" applyBorder="1" applyAlignment="1">
      <alignment horizontal="center" vertical="center"/>
    </xf>
    <xf numFmtId="165" fontId="3" fillId="5" borderId="24" xfId="1" applyNumberFormat="1" applyFont="1" applyFill="1" applyBorder="1" applyAlignment="1">
      <alignment vertical="center"/>
    </xf>
    <xf numFmtId="0" fontId="2" fillId="7" borderId="50" xfId="0" applyFont="1" applyFill="1" applyBorder="1" applyAlignment="1">
      <alignment vertical="center"/>
    </xf>
    <xf numFmtId="0" fontId="2" fillId="7" borderId="5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9" borderId="28" xfId="0" applyFont="1" applyFill="1" applyBorder="1" applyAlignment="1">
      <alignment vertical="center"/>
    </xf>
    <xf numFmtId="1" fontId="2" fillId="5" borderId="49" xfId="0" applyNumberFormat="1" applyFont="1" applyFill="1" applyBorder="1" applyAlignment="1">
      <alignment vertical="center"/>
    </xf>
    <xf numFmtId="1" fontId="2" fillId="5" borderId="50" xfId="0" applyNumberFormat="1" applyFont="1" applyFill="1" applyBorder="1" applyAlignment="1">
      <alignment vertical="center"/>
    </xf>
    <xf numFmtId="1" fontId="2" fillId="5" borderId="28" xfId="0" applyNumberFormat="1" applyFont="1" applyFill="1" applyBorder="1" applyAlignment="1">
      <alignment vertical="center"/>
    </xf>
    <xf numFmtId="1" fontId="2" fillId="5" borderId="25" xfId="0" applyNumberFormat="1" applyFont="1" applyFill="1" applyBorder="1" applyAlignment="1">
      <alignment vertical="center"/>
    </xf>
    <xf numFmtId="1" fontId="2" fillId="5" borderId="29" xfId="0" applyNumberFormat="1" applyFont="1" applyFill="1" applyBorder="1" applyAlignment="1">
      <alignment vertical="center"/>
    </xf>
    <xf numFmtId="1" fontId="2" fillId="5" borderId="30" xfId="0" applyNumberFormat="1" applyFont="1" applyFill="1" applyBorder="1" applyAlignment="1">
      <alignment vertical="center"/>
    </xf>
    <xf numFmtId="1" fontId="2" fillId="7" borderId="50" xfId="1" applyNumberFormat="1" applyFont="1" applyFill="1" applyBorder="1" applyAlignment="1">
      <alignment vertical="center"/>
    </xf>
    <xf numFmtId="1" fontId="2" fillId="7" borderId="49" xfId="1" applyNumberFormat="1" applyFont="1" applyFill="1" applyBorder="1" applyAlignment="1">
      <alignment vertical="center"/>
    </xf>
    <xf numFmtId="1" fontId="2" fillId="7" borderId="28" xfId="1" applyNumberFormat="1" applyFont="1" applyFill="1" applyBorder="1" applyAlignment="1">
      <alignment vertical="center"/>
    </xf>
    <xf numFmtId="1" fontId="2" fillId="7" borderId="29" xfId="1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165" fontId="3" fillId="7" borderId="0" xfId="1" applyNumberFormat="1" applyFont="1" applyFill="1" applyBorder="1" applyAlignment="1">
      <alignment vertical="center"/>
    </xf>
    <xf numFmtId="9" fontId="3" fillId="7" borderId="0" xfId="2" applyFont="1" applyFill="1" applyBorder="1" applyAlignment="1">
      <alignment vertical="center"/>
    </xf>
    <xf numFmtId="1" fontId="2" fillId="2" borderId="28" xfId="0" applyNumberFormat="1" applyFont="1" applyFill="1" applyBorder="1" applyAlignment="1">
      <alignment vertical="center"/>
    </xf>
    <xf numFmtId="1" fontId="2" fillId="2" borderId="49" xfId="0" applyNumberFormat="1" applyFont="1" applyFill="1" applyBorder="1" applyAlignment="1">
      <alignment vertical="center"/>
    </xf>
    <xf numFmtId="1" fontId="2" fillId="2" borderId="28" xfId="1" applyNumberFormat="1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" fontId="2" fillId="2" borderId="25" xfId="0" applyNumberFormat="1" applyFont="1" applyFill="1" applyBorder="1" applyAlignment="1">
      <alignment horizontal="center" vertical="center"/>
    </xf>
    <xf numFmtId="1" fontId="2" fillId="2" borderId="30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1" fontId="2" fillId="7" borderId="38" xfId="1" applyNumberFormat="1" applyFont="1" applyFill="1" applyBorder="1" applyAlignment="1">
      <alignment vertical="center"/>
    </xf>
    <xf numFmtId="1" fontId="2" fillId="7" borderId="38" xfId="0" applyNumberFormat="1" applyFont="1" applyFill="1" applyBorder="1" applyAlignment="1">
      <alignment vertical="center"/>
    </xf>
    <xf numFmtId="1" fontId="2" fillId="7" borderId="38" xfId="0" applyNumberFormat="1" applyFont="1" applyFill="1" applyBorder="1" applyAlignment="1">
      <alignment horizontal="center" vertical="center"/>
    </xf>
    <xf numFmtId="165" fontId="3" fillId="7" borderId="25" xfId="1" applyNumberFormat="1" applyFont="1" applyFill="1" applyBorder="1" applyAlignment="1">
      <alignment vertical="center"/>
    </xf>
    <xf numFmtId="165" fontId="3" fillId="7" borderId="17" xfId="1" applyNumberFormat="1" applyFont="1" applyFill="1" applyBorder="1" applyAlignment="1">
      <alignment vertical="center"/>
    </xf>
    <xf numFmtId="0" fontId="4" fillId="8" borderId="53" xfId="0" applyFont="1" applyFill="1" applyBorder="1" applyAlignment="1">
      <alignment horizontal="center" vertical="center" wrapText="1"/>
    </xf>
    <xf numFmtId="165" fontId="3" fillId="7" borderId="25" xfId="1" applyNumberFormat="1" applyFont="1" applyFill="1" applyBorder="1" applyAlignment="1">
      <alignment horizontal="center" vertical="center"/>
    </xf>
    <xf numFmtId="165" fontId="3" fillId="7" borderId="38" xfId="1" applyNumberFormat="1" applyFont="1" applyFill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4" fillId="8" borderId="41" xfId="0" applyFont="1" applyFill="1" applyBorder="1" applyAlignment="1">
      <alignment horizontal="center" vertical="center" wrapText="1"/>
    </xf>
    <xf numFmtId="0" fontId="4" fillId="11" borderId="30" xfId="0" applyFont="1" applyFill="1" applyBorder="1" applyAlignment="1">
      <alignment horizontal="center" vertical="center" wrapText="1"/>
    </xf>
    <xf numFmtId="0" fontId="6" fillId="5" borderId="42" xfId="3" applyFont="1" applyFill="1" applyBorder="1" applyAlignment="1">
      <alignment vertical="center" wrapText="1"/>
    </xf>
    <xf numFmtId="0" fontId="6" fillId="7" borderId="27" xfId="3" applyFont="1" applyFill="1" applyBorder="1" applyAlignment="1">
      <alignment vertical="center" wrapText="1"/>
    </xf>
    <xf numFmtId="165" fontId="6" fillId="2" borderId="55" xfId="1" applyNumberFormat="1" applyFont="1" applyFill="1" applyBorder="1" applyAlignment="1">
      <alignment horizontal="center" vertical="center" wrapText="1"/>
    </xf>
    <xf numFmtId="165" fontId="6" fillId="2" borderId="56" xfId="1" applyNumberFormat="1" applyFont="1" applyFill="1" applyBorder="1" applyAlignment="1">
      <alignment horizontal="center" vertical="center" wrapText="1"/>
    </xf>
    <xf numFmtId="165" fontId="6" fillId="2" borderId="57" xfId="1" applyNumberFormat="1" applyFont="1" applyFill="1" applyBorder="1" applyAlignment="1">
      <alignment horizontal="center" vertical="center" wrapText="1"/>
    </xf>
    <xf numFmtId="165" fontId="6" fillId="2" borderId="19" xfId="1" applyNumberFormat="1" applyFont="1" applyFill="1" applyBorder="1" applyAlignment="1">
      <alignment horizontal="center" vertical="center" wrapText="1"/>
    </xf>
    <xf numFmtId="165" fontId="6" fillId="2" borderId="23" xfId="1" applyNumberFormat="1" applyFont="1" applyFill="1" applyBorder="1" applyAlignment="1">
      <alignment horizontal="center" vertical="center" wrapText="1"/>
    </xf>
    <xf numFmtId="165" fontId="6" fillId="2" borderId="20" xfId="1" applyNumberFormat="1" applyFont="1" applyFill="1" applyBorder="1" applyAlignment="1">
      <alignment horizontal="center" vertical="center" wrapText="1"/>
    </xf>
    <xf numFmtId="165" fontId="6" fillId="2" borderId="20" xfId="1" applyNumberFormat="1" applyFont="1" applyFill="1" applyBorder="1" applyAlignment="1">
      <alignment horizontal="right" vertical="center" wrapText="1"/>
    </xf>
    <xf numFmtId="165" fontId="6" fillId="2" borderId="19" xfId="1" applyNumberFormat="1" applyFont="1" applyFill="1" applyBorder="1" applyAlignment="1">
      <alignment horizontal="right" vertical="center" wrapText="1"/>
    </xf>
    <xf numFmtId="165" fontId="6" fillId="2" borderId="13" xfId="1" applyNumberFormat="1" applyFont="1" applyFill="1" applyBorder="1" applyAlignment="1">
      <alignment horizontal="center" vertical="center" wrapText="1"/>
    </xf>
    <xf numFmtId="165" fontId="6" fillId="2" borderId="1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53" xfId="0" applyFont="1" applyFill="1" applyBorder="1" applyAlignment="1">
      <alignment vertical="center"/>
    </xf>
    <xf numFmtId="0" fontId="4" fillId="8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8" borderId="3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6" borderId="33" xfId="0" applyFont="1" applyFill="1" applyBorder="1" applyAlignment="1">
      <alignment vertical="center"/>
    </xf>
    <xf numFmtId="165" fontId="7" fillId="6" borderId="18" xfId="1" applyNumberFormat="1" applyFont="1" applyFill="1" applyBorder="1" applyAlignment="1">
      <alignment vertical="center"/>
    </xf>
    <xf numFmtId="0" fontId="7" fillId="5" borderId="59" xfId="0" applyFont="1" applyFill="1" applyBorder="1" applyAlignment="1">
      <alignment horizontal="center" vertical="center"/>
    </xf>
    <xf numFmtId="0" fontId="7" fillId="5" borderId="60" xfId="0" applyFont="1" applyFill="1" applyBorder="1" applyAlignment="1">
      <alignment vertical="center"/>
    </xf>
    <xf numFmtId="0" fontId="7" fillId="5" borderId="61" xfId="0" applyFont="1" applyFill="1" applyBorder="1" applyAlignment="1">
      <alignment vertical="center"/>
    </xf>
    <xf numFmtId="165" fontId="7" fillId="5" borderId="21" xfId="1" applyNumberFormat="1" applyFont="1" applyFill="1" applyBorder="1" applyAlignment="1">
      <alignment vertical="center"/>
    </xf>
    <xf numFmtId="165" fontId="7" fillId="5" borderId="18" xfId="1" applyNumberFormat="1" applyFont="1" applyFill="1" applyBorder="1" applyAlignment="1">
      <alignment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left" vertical="center"/>
    </xf>
    <xf numFmtId="165" fontId="6" fillId="5" borderId="25" xfId="1" applyNumberFormat="1" applyFont="1" applyFill="1" applyBorder="1" applyAlignment="1">
      <alignment vertical="center"/>
    </xf>
    <xf numFmtId="165" fontId="6" fillId="5" borderId="30" xfId="1" applyNumberFormat="1" applyFont="1" applyFill="1" applyBorder="1" applyAlignment="1">
      <alignment vertical="center"/>
    </xf>
    <xf numFmtId="0" fontId="7" fillId="7" borderId="59" xfId="0" applyFont="1" applyFill="1" applyBorder="1" applyAlignment="1">
      <alignment horizontal="center" vertical="center"/>
    </xf>
    <xf numFmtId="0" fontId="7" fillId="7" borderId="60" xfId="0" applyFont="1" applyFill="1" applyBorder="1" applyAlignment="1">
      <alignment vertical="center"/>
    </xf>
    <xf numFmtId="0" fontId="7" fillId="7" borderId="61" xfId="0" applyFont="1" applyFill="1" applyBorder="1" applyAlignment="1">
      <alignment vertical="center"/>
    </xf>
    <xf numFmtId="165" fontId="7" fillId="7" borderId="21" xfId="1" applyNumberFormat="1" applyFont="1" applyFill="1" applyBorder="1" applyAlignment="1">
      <alignment vertical="center"/>
    </xf>
    <xf numFmtId="165" fontId="7" fillId="7" borderId="18" xfId="1" applyNumberFormat="1" applyFont="1" applyFill="1" applyBorder="1" applyAlignment="1">
      <alignment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vertical="center"/>
    </xf>
    <xf numFmtId="165" fontId="6" fillId="7" borderId="25" xfId="1" applyNumberFormat="1" applyFont="1" applyFill="1" applyBorder="1" applyAlignment="1">
      <alignment vertical="center"/>
    </xf>
    <xf numFmtId="165" fontId="6" fillId="7" borderId="30" xfId="1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7" fillId="6" borderId="32" xfId="0" applyFont="1" applyFill="1" applyBorder="1" applyAlignment="1">
      <alignment vertical="center"/>
    </xf>
    <xf numFmtId="0" fontId="7" fillId="5" borderId="59" xfId="0" applyFont="1" applyFill="1" applyBorder="1" applyAlignment="1">
      <alignment vertical="center"/>
    </xf>
    <xf numFmtId="0" fontId="7" fillId="7" borderId="59" xfId="0" applyFont="1" applyFill="1" applyBorder="1" applyAlignment="1">
      <alignment vertical="center"/>
    </xf>
    <xf numFmtId="0" fontId="7" fillId="7" borderId="1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165" fontId="6" fillId="5" borderId="0" xfId="1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5" fontId="14" fillId="14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4" fillId="1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6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left"/>
    </xf>
    <xf numFmtId="0" fontId="14" fillId="14" borderId="1" xfId="0" applyFont="1" applyFill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8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0" fontId="15" fillId="0" borderId="1" xfId="5" applyFont="1" applyBorder="1" applyAlignment="1">
      <alignment horizont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 wrapText="1"/>
    </xf>
    <xf numFmtId="0" fontId="14" fillId="0" borderId="6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left" vertical="center"/>
    </xf>
    <xf numFmtId="0" fontId="19" fillId="15" borderId="6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16" fontId="18" fillId="0" borderId="1" xfId="0" applyNumberFormat="1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0" fontId="14" fillId="0" borderId="6" xfId="3" applyFont="1" applyBorder="1" applyAlignment="1">
      <alignment horizontal="center" vertical="center"/>
    </xf>
    <xf numFmtId="167" fontId="14" fillId="0" borderId="1" xfId="3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4" fontId="14" fillId="0" borderId="1" xfId="3" applyNumberFormat="1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 wrapText="1"/>
    </xf>
    <xf numFmtId="0" fontId="14" fillId="0" borderId="1" xfId="5" applyFont="1" applyBorder="1" applyAlignment="1">
      <alignment horizontal="center" vertical="center"/>
    </xf>
    <xf numFmtId="0" fontId="14" fillId="14" borderId="1" xfId="5" applyFont="1" applyFill="1" applyBorder="1" applyAlignment="1">
      <alignment horizontal="left"/>
    </xf>
    <xf numFmtId="15" fontId="14" fillId="14" borderId="1" xfId="5" applyNumberFormat="1" applyFont="1" applyFill="1" applyBorder="1" applyAlignment="1">
      <alignment horizontal="left"/>
    </xf>
    <xf numFmtId="0" fontId="14" fillId="0" borderId="1" xfId="5" applyFont="1" applyBorder="1"/>
    <xf numFmtId="0" fontId="14" fillId="0" borderId="6" xfId="5" applyFont="1" applyBorder="1" applyAlignment="1">
      <alignment horizontal="center" vertical="center"/>
    </xf>
    <xf numFmtId="0" fontId="14" fillId="0" borderId="1" xfId="5" applyFont="1" applyBorder="1" applyAlignment="1">
      <alignment horizontal="left"/>
    </xf>
    <xf numFmtId="15" fontId="14" fillId="0" borderId="1" xfId="5" applyNumberFormat="1" applyFont="1" applyBorder="1" applyAlignment="1">
      <alignment horizontal="left"/>
    </xf>
    <xf numFmtId="0" fontId="14" fillId="0" borderId="1" xfId="5" applyFont="1" applyBorder="1" applyAlignment="1">
      <alignment vertical="center"/>
    </xf>
    <xf numFmtId="0" fontId="19" fillId="15" borderId="8" xfId="0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left" vertical="center"/>
    </xf>
    <xf numFmtId="0" fontId="19" fillId="15" borderId="9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14" borderId="1" xfId="5" applyFont="1" applyFill="1" applyBorder="1" applyAlignment="1">
      <alignment horizontal="center"/>
    </xf>
    <xf numFmtId="0" fontId="14" fillId="0" borderId="1" xfId="5" applyFont="1" applyBorder="1" applyAlignment="1">
      <alignment horizontal="center"/>
    </xf>
    <xf numFmtId="0" fontId="15" fillId="1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" xfId="3" applyFont="1" applyBorder="1" applyAlignment="1">
      <alignment horizontal="left" vertical="center"/>
    </xf>
    <xf numFmtId="0" fontId="18" fillId="0" borderId="1" xfId="4" applyFont="1" applyBorder="1" applyAlignment="1">
      <alignment horizontal="left" vertical="center"/>
    </xf>
    <xf numFmtId="0" fontId="15" fillId="16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left" vertical="center"/>
    </xf>
    <xf numFmtId="0" fontId="19" fillId="16" borderId="6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37" fontId="6" fillId="5" borderId="10" xfId="1" applyNumberFormat="1" applyFont="1" applyFill="1" applyBorder="1" applyAlignment="1">
      <alignment horizontal="center" vertical="center" wrapText="1"/>
    </xf>
    <xf numFmtId="37" fontId="6" fillId="5" borderId="11" xfId="1" applyNumberFormat="1" applyFont="1" applyFill="1" applyBorder="1" applyAlignment="1">
      <alignment horizontal="center" vertical="center" wrapText="1"/>
    </xf>
    <xf numFmtId="37" fontId="6" fillId="5" borderId="12" xfId="1" applyNumberFormat="1" applyFont="1" applyFill="1" applyBorder="1" applyAlignment="1">
      <alignment horizontal="center" vertical="center" wrapText="1"/>
    </xf>
    <xf numFmtId="37" fontId="6" fillId="5" borderId="62" xfId="1" applyNumberFormat="1" applyFont="1" applyFill="1" applyBorder="1" applyAlignment="1">
      <alignment horizontal="center" vertical="center" wrapText="1"/>
    </xf>
    <xf numFmtId="37" fontId="6" fillId="5" borderId="1" xfId="1" applyNumberFormat="1" applyFont="1" applyFill="1" applyBorder="1" applyAlignment="1">
      <alignment horizontal="center" vertical="center" wrapText="1"/>
    </xf>
    <xf numFmtId="37" fontId="6" fillId="5" borderId="6" xfId="1" applyNumberFormat="1" applyFont="1" applyFill="1" applyBorder="1" applyAlignment="1">
      <alignment horizontal="center" vertical="center" wrapText="1"/>
    </xf>
    <xf numFmtId="37" fontId="6" fillId="5" borderId="7" xfId="1" applyNumberFormat="1" applyFont="1" applyFill="1" applyBorder="1" applyAlignment="1">
      <alignment horizontal="center" vertical="center" wrapText="1"/>
    </xf>
    <xf numFmtId="37" fontId="6" fillId="5" borderId="8" xfId="1" applyNumberFormat="1" applyFont="1" applyFill="1" applyBorder="1" applyAlignment="1">
      <alignment horizontal="center" vertical="center" wrapText="1"/>
    </xf>
    <xf numFmtId="37" fontId="6" fillId="5" borderId="9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0" fontId="14" fillId="0" borderId="1" xfId="5" applyFont="1" applyBorder="1" applyAlignment="1">
      <alignment horizontal="left" vertical="center"/>
    </xf>
    <xf numFmtId="0" fontId="6" fillId="17" borderId="17" xfId="3" applyFont="1" applyFill="1" applyBorder="1" applyAlignment="1">
      <alignment vertical="center" wrapText="1"/>
    </xf>
    <xf numFmtId="37" fontId="6" fillId="18" borderId="3" xfId="1" applyNumberFormat="1" applyFont="1" applyFill="1" applyBorder="1" applyAlignment="1">
      <alignment horizontal="center" vertical="center" wrapText="1"/>
    </xf>
    <xf numFmtId="37" fontId="6" fillId="18" borderId="4" xfId="1" applyNumberFormat="1" applyFont="1" applyFill="1" applyBorder="1" applyAlignment="1">
      <alignment horizontal="center" vertical="center" wrapText="1"/>
    </xf>
    <xf numFmtId="37" fontId="6" fillId="18" borderId="5" xfId="1" applyNumberFormat="1" applyFont="1" applyFill="1" applyBorder="1" applyAlignment="1">
      <alignment horizontal="center" vertical="center" wrapText="1"/>
    </xf>
    <xf numFmtId="1" fontId="14" fillId="14" borderId="1" xfId="5" applyNumberFormat="1" applyFont="1" applyFill="1" applyBorder="1" applyAlignment="1">
      <alignment horizontal="center"/>
    </xf>
    <xf numFmtId="1" fontId="14" fillId="0" borderId="1" xfId="5" applyNumberFormat="1" applyFont="1" applyBorder="1" applyAlignment="1">
      <alignment horizontal="center"/>
    </xf>
    <xf numFmtId="1" fontId="14" fillId="0" borderId="1" xfId="5" applyNumberFormat="1" applyFont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1" fontId="19" fillId="15" borderId="8" xfId="0" applyNumberFormat="1" applyFont="1" applyFill="1" applyBorder="1" applyAlignment="1">
      <alignment horizontal="center" vertical="center"/>
    </xf>
    <xf numFmtId="1" fontId="19" fillId="16" borderId="1" xfId="0" applyNumberFormat="1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top" wrapText="1"/>
    </xf>
    <xf numFmtId="165" fontId="3" fillId="7" borderId="39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18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5" fontId="3" fillId="5" borderId="18" xfId="1" applyNumberFormat="1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165" fontId="3" fillId="7" borderId="18" xfId="1" applyNumberFormat="1" applyFont="1" applyFill="1" applyBorder="1" applyAlignment="1">
      <alignment horizontal="center" vertical="center"/>
    </xf>
    <xf numFmtId="9" fontId="3" fillId="7" borderId="18" xfId="2" applyFont="1" applyFill="1" applyBorder="1" applyAlignment="1">
      <alignment horizontal="center" vertical="center"/>
    </xf>
    <xf numFmtId="1" fontId="2" fillId="7" borderId="25" xfId="1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0" fontId="11" fillId="19" borderId="24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6" fillId="2" borderId="47" xfId="3" applyFont="1" applyFill="1" applyBorder="1" applyAlignment="1">
      <alignment vertical="center" wrapText="1"/>
    </xf>
    <xf numFmtId="37" fontId="6" fillId="6" borderId="62" xfId="1" applyNumberFormat="1" applyFont="1" applyFill="1" applyBorder="1" applyAlignment="1">
      <alignment horizontal="center" vertical="center" wrapText="1"/>
    </xf>
    <xf numFmtId="37" fontId="6" fillId="6" borderId="1" xfId="1" applyNumberFormat="1" applyFont="1" applyFill="1" applyBorder="1" applyAlignment="1">
      <alignment horizontal="center" vertical="center" wrapText="1"/>
    </xf>
    <xf numFmtId="37" fontId="6" fillId="6" borderId="63" xfId="1" applyNumberFormat="1" applyFont="1" applyFill="1" applyBorder="1" applyAlignment="1">
      <alignment horizontal="center" vertical="center" wrapText="1"/>
    </xf>
    <xf numFmtId="37" fontId="6" fillId="21" borderId="62" xfId="1" applyNumberFormat="1" applyFont="1" applyFill="1" applyBorder="1" applyAlignment="1">
      <alignment horizontal="center" vertical="center" wrapText="1"/>
    </xf>
    <xf numFmtId="37" fontId="6" fillId="21" borderId="1" xfId="1" applyNumberFormat="1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vertical="center"/>
    </xf>
    <xf numFmtId="37" fontId="6" fillId="6" borderId="6" xfId="1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165" fontId="3" fillId="7" borderId="45" xfId="1" applyNumberFormat="1" applyFont="1" applyFill="1" applyBorder="1" applyAlignment="1">
      <alignment horizontal="center" vertical="center"/>
    </xf>
    <xf numFmtId="14" fontId="14" fillId="0" borderId="1" xfId="5" applyNumberFormat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11" fillId="2" borderId="38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vertical="center"/>
    </xf>
    <xf numFmtId="0" fontId="6" fillId="5" borderId="26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vertical="center"/>
    </xf>
    <xf numFmtId="0" fontId="2" fillId="9" borderId="25" xfId="0" applyFont="1" applyFill="1" applyBorder="1" applyAlignment="1">
      <alignment vertical="center"/>
    </xf>
    <xf numFmtId="0" fontId="7" fillId="7" borderId="14" xfId="0" applyFont="1" applyFill="1" applyBorder="1" applyAlignment="1">
      <alignment vertical="center"/>
    </xf>
    <xf numFmtId="0" fontId="6" fillId="7" borderId="26" xfId="0" applyFont="1" applyFill="1" applyBorder="1" applyAlignment="1">
      <alignment vertical="center"/>
    </xf>
    <xf numFmtId="0" fontId="6" fillId="7" borderId="65" xfId="0" applyFont="1" applyFill="1" applyBorder="1" applyAlignment="1">
      <alignment horizontal="center" vertical="center"/>
    </xf>
    <xf numFmtId="0" fontId="6" fillId="7" borderId="66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vertical="center"/>
    </xf>
    <xf numFmtId="164" fontId="14" fillId="0" borderId="1" xfId="1" applyFont="1" applyBorder="1" applyAlignment="1">
      <alignment horizontal="center"/>
    </xf>
    <xf numFmtId="164" fontId="18" fillId="15" borderId="8" xfId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vertical="center"/>
    </xf>
    <xf numFmtId="0" fontId="19" fillId="15" borderId="68" xfId="0" applyFont="1" applyFill="1" applyBorder="1" applyAlignment="1">
      <alignment horizontal="left" vertical="center"/>
    </xf>
    <xf numFmtId="0" fontId="14" fillId="0" borderId="67" xfId="0" applyFont="1" applyBorder="1" applyAlignment="1">
      <alignment vertical="center"/>
    </xf>
    <xf numFmtId="0" fontId="14" fillId="0" borderId="69" xfId="0" applyFont="1" applyBorder="1" applyAlignment="1">
      <alignment vertical="center"/>
    </xf>
    <xf numFmtId="0" fontId="18" fillId="0" borderId="69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8" fillId="0" borderId="69" xfId="0" applyFont="1" applyBorder="1" applyAlignment="1">
      <alignment horizontal="left" vertical="center"/>
    </xf>
    <xf numFmtId="0" fontId="18" fillId="0" borderId="70" xfId="0" applyFont="1" applyBorder="1" applyAlignment="1">
      <alignment horizontal="center" vertical="center"/>
    </xf>
    <xf numFmtId="0" fontId="12" fillId="13" borderId="25" xfId="0" applyFont="1" applyFill="1" applyBorder="1" applyAlignment="1">
      <alignment vertical="center"/>
    </xf>
    <xf numFmtId="0" fontId="12" fillId="13" borderId="25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left" vertical="center"/>
    </xf>
    <xf numFmtId="0" fontId="12" fillId="13" borderId="25" xfId="0" applyFont="1" applyFill="1" applyBorder="1" applyAlignment="1">
      <alignment vertical="center" wrapText="1"/>
    </xf>
    <xf numFmtId="0" fontId="12" fillId="13" borderId="71" xfId="0" applyFont="1" applyFill="1" applyBorder="1" applyAlignment="1">
      <alignment vertical="center"/>
    </xf>
    <xf numFmtId="0" fontId="2" fillId="7" borderId="72" xfId="0" applyFont="1" applyFill="1" applyBorder="1" applyAlignment="1">
      <alignment vertical="center"/>
    </xf>
    <xf numFmtId="0" fontId="2" fillId="7" borderId="49" xfId="0" applyFont="1" applyFill="1" applyBorder="1" applyAlignment="1">
      <alignment vertical="center"/>
    </xf>
    <xf numFmtId="0" fontId="2" fillId="7" borderId="35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5" borderId="72" xfId="0" applyFont="1" applyFill="1" applyBorder="1" applyAlignment="1">
      <alignment vertical="center"/>
    </xf>
    <xf numFmtId="0" fontId="2" fillId="5" borderId="35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41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25" fillId="0" borderId="0" xfId="11" applyAlignment="1">
      <alignment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54" xfId="0" applyFont="1" applyFill="1" applyBorder="1" applyAlignment="1">
      <alignment horizontal="center" vertical="center"/>
    </xf>
    <xf numFmtId="0" fontId="9" fillId="11" borderId="53" xfId="0" applyFont="1" applyFill="1" applyBorder="1" applyAlignment="1">
      <alignment horizontal="center" vertical="center" wrapText="1"/>
    </xf>
    <xf numFmtId="0" fontId="9" fillId="11" borderId="38" xfId="0" applyFont="1" applyFill="1" applyBorder="1" applyAlignment="1">
      <alignment horizontal="center" vertical="center" wrapText="1"/>
    </xf>
    <xf numFmtId="0" fontId="10" fillId="12" borderId="53" xfId="0" applyFont="1" applyFill="1" applyBorder="1" applyAlignment="1">
      <alignment horizontal="center" vertical="center" wrapText="1"/>
    </xf>
    <xf numFmtId="0" fontId="10" fillId="12" borderId="38" xfId="0" applyFont="1" applyFill="1" applyBorder="1" applyAlignment="1">
      <alignment horizontal="center" vertical="center" wrapText="1"/>
    </xf>
    <xf numFmtId="0" fontId="23" fillId="2" borderId="53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9" fillId="20" borderId="53" xfId="0" applyFont="1" applyFill="1" applyBorder="1" applyAlignment="1">
      <alignment horizontal="center" vertical="center" wrapText="1"/>
    </xf>
    <xf numFmtId="0" fontId="9" fillId="20" borderId="38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4" fillId="11" borderId="36" xfId="0" applyFont="1" applyFill="1" applyBorder="1" applyAlignment="1">
      <alignment horizontal="center" vertical="center" wrapText="1"/>
    </xf>
    <xf numFmtId="0" fontId="10" fillId="21" borderId="53" xfId="0" applyFont="1" applyFill="1" applyBorder="1" applyAlignment="1">
      <alignment horizontal="center" vertical="center" wrapText="1"/>
    </xf>
    <xf numFmtId="0" fontId="10" fillId="21" borderId="38" xfId="0" applyFont="1" applyFill="1" applyBorder="1" applyAlignment="1">
      <alignment horizontal="center" vertical="center" wrapText="1"/>
    </xf>
    <xf numFmtId="0" fontId="10" fillId="19" borderId="53" xfId="0" applyFont="1" applyFill="1" applyBorder="1" applyAlignment="1">
      <alignment horizontal="center" vertical="center" wrapText="1"/>
    </xf>
    <xf numFmtId="0" fontId="10" fillId="19" borderId="38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center" vertical="center" wrapText="1"/>
    </xf>
    <xf numFmtId="0" fontId="4" fillId="8" borderId="44" xfId="0" applyFont="1" applyFill="1" applyBorder="1" applyAlignment="1">
      <alignment horizontal="center" vertical="center" wrapText="1"/>
    </xf>
    <xf numFmtId="0" fontId="9" fillId="10" borderId="25" xfId="0" applyFont="1" applyFill="1" applyBorder="1" applyAlignment="1">
      <alignment horizontal="center" vertical="center" wrapText="1"/>
    </xf>
    <xf numFmtId="165" fontId="3" fillId="7" borderId="39" xfId="1" applyNumberFormat="1" applyFont="1" applyFill="1" applyBorder="1" applyAlignment="1">
      <alignment horizontal="center" vertical="center"/>
    </xf>
    <xf numFmtId="165" fontId="3" fillId="7" borderId="14" xfId="1" applyNumberFormat="1" applyFont="1" applyFill="1" applyBorder="1" applyAlignment="1">
      <alignment horizontal="center" vertical="center"/>
    </xf>
    <xf numFmtId="165" fontId="3" fillId="7" borderId="45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5" borderId="8" xfId="0" applyFont="1" applyFill="1" applyBorder="1" applyAlignment="1">
      <alignment horizontal="center" vertical="center"/>
    </xf>
    <xf numFmtId="0" fontId="15" fillId="16" borderId="57" xfId="0" applyFont="1" applyFill="1" applyBorder="1" applyAlignment="1">
      <alignment horizontal="center" vertical="center"/>
    </xf>
    <xf numFmtId="0" fontId="15" fillId="16" borderId="58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 vertical="center"/>
    </xf>
    <xf numFmtId="0" fontId="15" fillId="15" borderId="62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/>
    </xf>
  </cellXfs>
  <cellStyles count="12">
    <cellStyle name="Comma" xfId="1" builtinId="3"/>
    <cellStyle name="Hyperlink" xfId="11" builtinId="8"/>
    <cellStyle name="Normal" xfId="0" builtinId="0"/>
    <cellStyle name="Normal 2" xfId="3" xr:uid="{00000000-0005-0000-0000-000002000000}"/>
    <cellStyle name="Normal 2 2" xfId="5" xr:uid="{00000000-0005-0000-0000-000003000000}"/>
    <cellStyle name="Normal 3" xfId="4" xr:uid="{00000000-0005-0000-0000-000004000000}"/>
    <cellStyle name="Normal 3 2" xfId="8" xr:uid="{00000000-0005-0000-0000-000005000000}"/>
    <cellStyle name="Normal 4" xfId="6" xr:uid="{00000000-0005-0000-0000-000006000000}"/>
    <cellStyle name="Normal 5" xfId="7" xr:uid="{00000000-0005-0000-0000-000007000000}"/>
    <cellStyle name="Normal 5 2" xfId="10" xr:uid="{00000000-0005-0000-0000-000008000000}"/>
    <cellStyle name="Normal 6" xfId="9" xr:uid="{00000000-0005-0000-0000-000009000000}"/>
    <cellStyle name="Percent" xfId="2" builtinId="5"/>
  </cellStyles>
  <dxfs count="1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E08DC"/>
      <color rgb="FFFFE7FF"/>
      <color rgb="FFD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-GSM&amp;GOV\Month%20wise%20Hystra%20Data\31-14-10-2022%20W-33\working\1-Week-23-HH-CRF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if/Desktop/hystra/Sales/Wellma%20Mar%20and%20Apr-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if/Desktop/Hystra%20Sales%20Mar%20-%20Se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if/Desktop/sale_19_apri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if/Desktop/hystra/Sales/MNP%20Daily%20Sales%20till%2016-Jun-2022%20-%20Well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-Week-23-HH-CRF Record"/>
      <sheetName val="Sheet1"/>
      <sheetName val="1-Week-23-HH-CRF Record Dash"/>
    </sheetNames>
    <sheetDataSet>
      <sheetData sheetId="0">
        <row r="6">
          <cell r="A6" t="str">
            <v>I3413</v>
          </cell>
          <cell r="B6">
            <v>5</v>
          </cell>
        </row>
        <row r="7">
          <cell r="A7" t="str">
            <v>I3415</v>
          </cell>
          <cell r="B7">
            <v>3</v>
          </cell>
        </row>
        <row r="8">
          <cell r="A8" t="str">
            <v>I3772</v>
          </cell>
          <cell r="B8">
            <v>5</v>
          </cell>
        </row>
        <row r="9">
          <cell r="A9" t="str">
            <v>I3773</v>
          </cell>
          <cell r="B9">
            <v>6</v>
          </cell>
        </row>
        <row r="10">
          <cell r="A10" t="str">
            <v>I3775</v>
          </cell>
          <cell r="B10">
            <v>5</v>
          </cell>
        </row>
        <row r="11">
          <cell r="A11" t="str">
            <v>I3797</v>
          </cell>
          <cell r="B11">
            <v>5</v>
          </cell>
        </row>
        <row r="12">
          <cell r="A12" t="str">
            <v>I3820</v>
          </cell>
          <cell r="B12">
            <v>5</v>
          </cell>
        </row>
        <row r="13">
          <cell r="A13" t="str">
            <v>I3824</v>
          </cell>
          <cell r="B13">
            <v>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ma Mar-2022"/>
      <sheetName val="sale_mtd_april"/>
      <sheetName val="Wellma Apr-2022"/>
      <sheetName val="Sheet3"/>
      <sheetName val="Wellma Mar-2022 (2)"/>
      <sheetName val="Wellma Apr-2022 (2)"/>
    </sheetNames>
    <sheetDataSet>
      <sheetData sheetId="0"/>
      <sheetData sheetId="1"/>
      <sheetData sheetId="2"/>
      <sheetData sheetId="3">
        <row r="50">
          <cell r="B50" t="str">
            <v>Z64000759</v>
          </cell>
          <cell r="C50">
            <v>40</v>
          </cell>
        </row>
        <row r="51">
          <cell r="B51" t="str">
            <v>Z64001025</v>
          </cell>
          <cell r="C51">
            <v>40</v>
          </cell>
        </row>
        <row r="52">
          <cell r="B52" t="str">
            <v>Z64002282</v>
          </cell>
          <cell r="C52">
            <v>40</v>
          </cell>
        </row>
        <row r="53">
          <cell r="B53" t="str">
            <v>Z64004714</v>
          </cell>
          <cell r="C53">
            <v>40</v>
          </cell>
        </row>
        <row r="54">
          <cell r="B54" t="str">
            <v>Z64005574</v>
          </cell>
          <cell r="C54">
            <v>40</v>
          </cell>
        </row>
        <row r="55">
          <cell r="B55" t="str">
            <v>Z64005585</v>
          </cell>
          <cell r="C55">
            <v>40</v>
          </cell>
        </row>
        <row r="56">
          <cell r="B56" t="str">
            <v>Z64005602</v>
          </cell>
          <cell r="C56">
            <v>40</v>
          </cell>
        </row>
        <row r="57">
          <cell r="B57" t="str">
            <v>Z64005620</v>
          </cell>
          <cell r="C57">
            <v>40</v>
          </cell>
        </row>
        <row r="58">
          <cell r="B58" t="str">
            <v>Z64006050</v>
          </cell>
          <cell r="C58">
            <v>40</v>
          </cell>
        </row>
        <row r="59">
          <cell r="B59" t="str">
            <v>Z64006565</v>
          </cell>
          <cell r="C59">
            <v>40</v>
          </cell>
        </row>
        <row r="60">
          <cell r="B60" t="str">
            <v>Z64006573</v>
          </cell>
          <cell r="C60">
            <v>40</v>
          </cell>
        </row>
        <row r="61">
          <cell r="B61" t="str">
            <v>Z64006578</v>
          </cell>
          <cell r="C61">
            <v>40</v>
          </cell>
        </row>
        <row r="62">
          <cell r="B62" t="str">
            <v>Z64006763</v>
          </cell>
          <cell r="C62">
            <v>40</v>
          </cell>
        </row>
        <row r="63">
          <cell r="B63" t="str">
            <v>Z64007004</v>
          </cell>
          <cell r="C63">
            <v>40</v>
          </cell>
        </row>
        <row r="64">
          <cell r="B64" t="str">
            <v>Z64007017</v>
          </cell>
          <cell r="C64">
            <v>40</v>
          </cell>
        </row>
        <row r="65">
          <cell r="B65" t="str">
            <v>Z64007021</v>
          </cell>
          <cell r="C65">
            <v>40</v>
          </cell>
        </row>
        <row r="66">
          <cell r="B66" t="str">
            <v>Z64007024</v>
          </cell>
          <cell r="C66">
            <v>40</v>
          </cell>
        </row>
        <row r="67">
          <cell r="B67" t="str">
            <v>Z64007025</v>
          </cell>
          <cell r="C67">
            <v>40</v>
          </cell>
        </row>
        <row r="68">
          <cell r="B68" t="str">
            <v>Z64007448</v>
          </cell>
          <cell r="C68">
            <v>40</v>
          </cell>
        </row>
        <row r="69">
          <cell r="B69" t="str">
            <v>Z64007458</v>
          </cell>
          <cell r="C69">
            <v>40</v>
          </cell>
        </row>
        <row r="70">
          <cell r="B70" t="str">
            <v>Z03006329</v>
          </cell>
          <cell r="C70">
            <v>80</v>
          </cell>
        </row>
        <row r="71">
          <cell r="B71" t="str">
            <v>Z04000017</v>
          </cell>
          <cell r="C71">
            <v>60</v>
          </cell>
        </row>
        <row r="72">
          <cell r="B72" t="str">
            <v>Z04000024</v>
          </cell>
          <cell r="C72">
            <v>150</v>
          </cell>
        </row>
        <row r="73">
          <cell r="B73" t="str">
            <v>Z04000033</v>
          </cell>
          <cell r="C73">
            <v>80</v>
          </cell>
        </row>
        <row r="74">
          <cell r="B74" t="str">
            <v>Z04000228</v>
          </cell>
          <cell r="C74">
            <v>70</v>
          </cell>
        </row>
        <row r="75">
          <cell r="B75" t="str">
            <v>Z04000394</v>
          </cell>
          <cell r="C75">
            <v>80</v>
          </cell>
        </row>
        <row r="76">
          <cell r="B76" t="str">
            <v>Z04000423</v>
          </cell>
          <cell r="C76">
            <v>120</v>
          </cell>
        </row>
        <row r="77">
          <cell r="B77" t="str">
            <v>Z04000428</v>
          </cell>
          <cell r="C77">
            <v>100</v>
          </cell>
        </row>
        <row r="78">
          <cell r="B78" t="str">
            <v>Z04000525</v>
          </cell>
          <cell r="C78">
            <v>60</v>
          </cell>
        </row>
        <row r="79">
          <cell r="B79" t="str">
            <v>Z04001896</v>
          </cell>
          <cell r="C79">
            <v>110</v>
          </cell>
        </row>
        <row r="80">
          <cell r="B80" t="str">
            <v>Z04002216</v>
          </cell>
          <cell r="C80">
            <v>80</v>
          </cell>
        </row>
        <row r="81">
          <cell r="B81" t="str">
            <v>Z04002224</v>
          </cell>
          <cell r="C81">
            <v>20</v>
          </cell>
        </row>
        <row r="82">
          <cell r="B82" t="str">
            <v>Z04002225</v>
          </cell>
          <cell r="C82">
            <v>50</v>
          </cell>
        </row>
        <row r="83">
          <cell r="B83" t="str">
            <v>Z04002349</v>
          </cell>
          <cell r="C83">
            <v>60</v>
          </cell>
        </row>
        <row r="84">
          <cell r="B84" t="str">
            <v>Z04005946</v>
          </cell>
          <cell r="C84">
            <v>70</v>
          </cell>
        </row>
        <row r="85">
          <cell r="B85" t="str">
            <v>Z04005988</v>
          </cell>
          <cell r="C85">
            <v>80</v>
          </cell>
        </row>
        <row r="86">
          <cell r="B86" t="str">
            <v>Z04006150</v>
          </cell>
          <cell r="C86">
            <v>70</v>
          </cell>
        </row>
        <row r="87">
          <cell r="B87" t="str">
            <v>Z04006153</v>
          </cell>
          <cell r="C87">
            <v>80</v>
          </cell>
        </row>
        <row r="88">
          <cell r="B88" t="str">
            <v>Z04006154</v>
          </cell>
          <cell r="C88">
            <v>90</v>
          </cell>
        </row>
        <row r="89">
          <cell r="B89" t="str">
            <v>Z04006155</v>
          </cell>
          <cell r="C89">
            <v>90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le-hystra-wellma"/>
    </sheetNames>
    <sheetDataSet>
      <sheetData sheetId="0">
        <row r="63">
          <cell r="A63" t="str">
            <v>Row Labels</v>
          </cell>
          <cell r="B63" t="str">
            <v>Wk-5</v>
          </cell>
          <cell r="C63" t="str">
            <v>Wk-6</v>
          </cell>
          <cell r="D63" t="str">
            <v>Wk-8</v>
          </cell>
          <cell r="E63" t="str">
            <v>Wk-9</v>
          </cell>
          <cell r="F63" t="str">
            <v>Wk-10</v>
          </cell>
          <cell r="G63" t="str">
            <v>WK-12</v>
          </cell>
          <cell r="H63" t="str">
            <v>Wk-15</v>
          </cell>
          <cell r="I63" t="str">
            <v>WK-20</v>
          </cell>
          <cell r="J63" t="str">
            <v>Wk-21</v>
          </cell>
          <cell r="K63" t="str">
            <v>Wk-23</v>
          </cell>
          <cell r="L63" t="str">
            <v>Wk-24</v>
          </cell>
          <cell r="M63" t="str">
            <v>Wk-27</v>
          </cell>
          <cell r="N63" t="str">
            <v>WK-29</v>
          </cell>
          <cell r="O63" t="str">
            <v>Wk-30</v>
          </cell>
          <cell r="P63" t="str">
            <v>Wk-33</v>
          </cell>
          <cell r="Q63" t="str">
            <v>Grand Total</v>
          </cell>
        </row>
        <row r="64">
          <cell r="A64" t="str">
            <v>Z03006329</v>
          </cell>
          <cell r="B64"/>
          <cell r="C64">
            <v>80</v>
          </cell>
          <cell r="D64"/>
          <cell r="E64">
            <v>40</v>
          </cell>
          <cell r="F64"/>
          <cell r="G64"/>
          <cell r="H64">
            <v>80</v>
          </cell>
          <cell r="I64"/>
          <cell r="J64"/>
          <cell r="K64">
            <v>80</v>
          </cell>
          <cell r="L64"/>
          <cell r="M64">
            <v>130</v>
          </cell>
          <cell r="N64"/>
          <cell r="O64">
            <v>130</v>
          </cell>
          <cell r="P64">
            <v>200</v>
          </cell>
          <cell r="Q64">
            <v>740</v>
          </cell>
        </row>
        <row r="65">
          <cell r="A65" t="str">
            <v>Z04000017</v>
          </cell>
          <cell r="B65"/>
          <cell r="C65">
            <v>60</v>
          </cell>
          <cell r="D65"/>
          <cell r="E65"/>
          <cell r="F65">
            <v>70</v>
          </cell>
          <cell r="G65"/>
          <cell r="H65">
            <v>100</v>
          </cell>
          <cell r="I65"/>
          <cell r="J65"/>
          <cell r="K65">
            <v>130</v>
          </cell>
          <cell r="L65"/>
          <cell r="M65">
            <v>130</v>
          </cell>
          <cell r="N65"/>
          <cell r="O65">
            <v>130</v>
          </cell>
          <cell r="P65">
            <v>260</v>
          </cell>
          <cell r="Q65">
            <v>880</v>
          </cell>
        </row>
        <row r="66">
          <cell r="A66" t="str">
            <v>Z04000024</v>
          </cell>
          <cell r="B66"/>
          <cell r="C66">
            <v>150</v>
          </cell>
          <cell r="D66"/>
          <cell r="E66"/>
          <cell r="F66">
            <v>120</v>
          </cell>
          <cell r="G66"/>
          <cell r="H66">
            <v>120</v>
          </cell>
          <cell r="I66"/>
          <cell r="J66"/>
          <cell r="K66">
            <v>140</v>
          </cell>
          <cell r="L66"/>
          <cell r="M66">
            <v>130</v>
          </cell>
          <cell r="N66"/>
          <cell r="O66">
            <v>130</v>
          </cell>
          <cell r="P66">
            <v>280</v>
          </cell>
          <cell r="Q66">
            <v>1070</v>
          </cell>
        </row>
        <row r="67">
          <cell r="A67" t="str">
            <v>Z04000033</v>
          </cell>
          <cell r="B67"/>
          <cell r="C67">
            <v>80</v>
          </cell>
          <cell r="D67"/>
          <cell r="E67"/>
          <cell r="F67">
            <v>60</v>
          </cell>
          <cell r="G67"/>
          <cell r="H67">
            <v>80</v>
          </cell>
          <cell r="I67"/>
          <cell r="J67"/>
          <cell r="K67">
            <v>110</v>
          </cell>
          <cell r="L67"/>
          <cell r="M67">
            <v>130</v>
          </cell>
          <cell r="N67"/>
          <cell r="O67">
            <v>100</v>
          </cell>
          <cell r="P67">
            <v>120</v>
          </cell>
          <cell r="Q67">
            <v>680</v>
          </cell>
        </row>
        <row r="68">
          <cell r="A68" t="str">
            <v>Z04000228</v>
          </cell>
          <cell r="B68"/>
          <cell r="C68">
            <v>70</v>
          </cell>
          <cell r="D68"/>
          <cell r="E68"/>
          <cell r="F68">
            <v>60</v>
          </cell>
          <cell r="G68"/>
          <cell r="H68">
            <v>100</v>
          </cell>
          <cell r="I68"/>
          <cell r="J68"/>
          <cell r="K68">
            <v>110</v>
          </cell>
          <cell r="L68"/>
          <cell r="M68">
            <v>130</v>
          </cell>
          <cell r="N68"/>
          <cell r="O68">
            <v>130</v>
          </cell>
          <cell r="P68">
            <v>160</v>
          </cell>
          <cell r="Q68">
            <v>760</v>
          </cell>
        </row>
        <row r="69">
          <cell r="A69" t="str">
            <v>Z04000394</v>
          </cell>
          <cell r="B69"/>
          <cell r="C69">
            <v>80</v>
          </cell>
          <cell r="D69"/>
          <cell r="E69">
            <v>100</v>
          </cell>
          <cell r="F69"/>
          <cell r="G69"/>
          <cell r="H69">
            <v>80</v>
          </cell>
          <cell r="I69"/>
          <cell r="J69"/>
          <cell r="K69"/>
          <cell r="L69"/>
          <cell r="M69">
            <v>120</v>
          </cell>
          <cell r="N69"/>
          <cell r="O69">
            <v>130</v>
          </cell>
          <cell r="P69">
            <v>100</v>
          </cell>
          <cell r="Q69">
            <v>610</v>
          </cell>
        </row>
        <row r="70">
          <cell r="A70" t="str">
            <v>Z04000423</v>
          </cell>
          <cell r="B70"/>
          <cell r="C70">
            <v>120</v>
          </cell>
          <cell r="D70"/>
          <cell r="E70"/>
          <cell r="F70">
            <v>160</v>
          </cell>
          <cell r="G70"/>
          <cell r="H70">
            <v>100</v>
          </cell>
          <cell r="I70"/>
          <cell r="J70"/>
          <cell r="K70">
            <v>160</v>
          </cell>
          <cell r="L70"/>
          <cell r="M70">
            <v>100</v>
          </cell>
          <cell r="N70"/>
          <cell r="O70">
            <v>130</v>
          </cell>
          <cell r="P70">
            <v>200</v>
          </cell>
          <cell r="Q70">
            <v>970</v>
          </cell>
        </row>
        <row r="71">
          <cell r="A71" t="str">
            <v>Z04000428</v>
          </cell>
          <cell r="B71"/>
          <cell r="C71">
            <v>100</v>
          </cell>
          <cell r="D71"/>
          <cell r="E71">
            <v>50</v>
          </cell>
          <cell r="F71"/>
          <cell r="G71"/>
          <cell r="H71">
            <v>80</v>
          </cell>
          <cell r="I71"/>
          <cell r="J71">
            <v>80</v>
          </cell>
          <cell r="K71">
            <v>80</v>
          </cell>
          <cell r="L71"/>
          <cell r="M71">
            <v>100</v>
          </cell>
          <cell r="N71"/>
          <cell r="O71">
            <v>130</v>
          </cell>
          <cell r="P71">
            <v>280</v>
          </cell>
          <cell r="Q71">
            <v>900</v>
          </cell>
        </row>
        <row r="72">
          <cell r="A72" t="str">
            <v>Z04000525</v>
          </cell>
          <cell r="B72"/>
          <cell r="C72">
            <v>60</v>
          </cell>
          <cell r="D72"/>
          <cell r="E72"/>
          <cell r="F72">
            <v>40</v>
          </cell>
          <cell r="G72"/>
          <cell r="H72">
            <v>80</v>
          </cell>
          <cell r="I72"/>
          <cell r="J72"/>
          <cell r="K72"/>
          <cell r="L72"/>
          <cell r="M72"/>
          <cell r="N72"/>
          <cell r="O72"/>
          <cell r="P72"/>
          <cell r="Q72">
            <v>180</v>
          </cell>
        </row>
        <row r="73">
          <cell r="A73" t="str">
            <v>Z04001461</v>
          </cell>
          <cell r="B73"/>
          <cell r="C73"/>
          <cell r="D73"/>
          <cell r="E73"/>
          <cell r="F73"/>
          <cell r="G73"/>
          <cell r="H73"/>
          <cell r="I73"/>
          <cell r="J73"/>
          <cell r="K73">
            <v>130</v>
          </cell>
          <cell r="L73"/>
          <cell r="M73">
            <v>100</v>
          </cell>
          <cell r="N73"/>
          <cell r="O73">
            <v>120</v>
          </cell>
          <cell r="P73">
            <v>120</v>
          </cell>
          <cell r="Q73">
            <v>470</v>
          </cell>
        </row>
        <row r="74">
          <cell r="A74" t="str">
            <v>Z04001896</v>
          </cell>
          <cell r="B74"/>
          <cell r="C74">
            <v>110</v>
          </cell>
          <cell r="D74"/>
          <cell r="E74">
            <v>100</v>
          </cell>
          <cell r="F74"/>
          <cell r="G74"/>
          <cell r="H74">
            <v>80</v>
          </cell>
          <cell r="I74"/>
          <cell r="J74">
            <v>50</v>
          </cell>
          <cell r="K74"/>
          <cell r="L74"/>
          <cell r="M74">
            <v>130</v>
          </cell>
          <cell r="N74"/>
          <cell r="O74">
            <v>130</v>
          </cell>
          <cell r="P74">
            <v>100</v>
          </cell>
          <cell r="Q74">
            <v>700</v>
          </cell>
        </row>
        <row r="75">
          <cell r="A75" t="str">
            <v>Z04002216</v>
          </cell>
          <cell r="B75"/>
          <cell r="C75">
            <v>80</v>
          </cell>
          <cell r="D75"/>
          <cell r="E75">
            <v>70</v>
          </cell>
          <cell r="F75"/>
          <cell r="G75"/>
          <cell r="H75">
            <v>60</v>
          </cell>
          <cell r="I75"/>
          <cell r="J75"/>
          <cell r="K75">
            <v>100</v>
          </cell>
          <cell r="L75"/>
          <cell r="M75">
            <v>100</v>
          </cell>
          <cell r="N75"/>
          <cell r="O75">
            <v>120</v>
          </cell>
          <cell r="P75">
            <v>180</v>
          </cell>
          <cell r="Q75">
            <v>710</v>
          </cell>
        </row>
        <row r="76">
          <cell r="A76" t="str">
            <v>Z04002224</v>
          </cell>
          <cell r="B76"/>
          <cell r="C76">
            <v>20</v>
          </cell>
          <cell r="D76"/>
          <cell r="E76">
            <v>100</v>
          </cell>
          <cell r="F76"/>
          <cell r="G76"/>
          <cell r="H76">
            <v>60</v>
          </cell>
          <cell r="I76"/>
          <cell r="J76">
            <v>50</v>
          </cell>
          <cell r="K76">
            <v>80</v>
          </cell>
          <cell r="L76"/>
          <cell r="M76">
            <v>100</v>
          </cell>
          <cell r="N76"/>
          <cell r="O76">
            <v>130</v>
          </cell>
          <cell r="P76">
            <v>280</v>
          </cell>
          <cell r="Q76">
            <v>820</v>
          </cell>
        </row>
        <row r="77">
          <cell r="A77" t="str">
            <v>Z04002225</v>
          </cell>
          <cell r="B77"/>
          <cell r="C77">
            <v>50</v>
          </cell>
          <cell r="D77"/>
          <cell r="E77"/>
          <cell r="F77">
            <v>70</v>
          </cell>
          <cell r="G77"/>
          <cell r="H77">
            <v>100</v>
          </cell>
          <cell r="I77"/>
          <cell r="J77"/>
          <cell r="K77">
            <v>130</v>
          </cell>
          <cell r="L77"/>
          <cell r="M77">
            <v>130</v>
          </cell>
          <cell r="N77"/>
          <cell r="O77">
            <v>130</v>
          </cell>
          <cell r="P77">
            <v>120</v>
          </cell>
          <cell r="Q77">
            <v>730</v>
          </cell>
        </row>
        <row r="78">
          <cell r="A78" t="str">
            <v>Z04002349</v>
          </cell>
          <cell r="B78"/>
          <cell r="C78">
            <v>60</v>
          </cell>
          <cell r="D78"/>
          <cell r="E78"/>
          <cell r="F78">
            <v>70</v>
          </cell>
          <cell r="G78"/>
          <cell r="H78">
            <v>100</v>
          </cell>
          <cell r="I78"/>
          <cell r="J78"/>
          <cell r="K78">
            <v>280</v>
          </cell>
          <cell r="L78"/>
          <cell r="M78">
            <v>130</v>
          </cell>
          <cell r="N78"/>
          <cell r="O78">
            <v>130</v>
          </cell>
          <cell r="P78">
            <v>260</v>
          </cell>
          <cell r="Q78">
            <v>1030</v>
          </cell>
        </row>
        <row r="79">
          <cell r="A79" t="str">
            <v>Z04005946</v>
          </cell>
          <cell r="B79"/>
          <cell r="C79">
            <v>70</v>
          </cell>
          <cell r="D79"/>
          <cell r="E79"/>
          <cell r="F79">
            <v>90</v>
          </cell>
          <cell r="G79"/>
          <cell r="H79">
            <v>80</v>
          </cell>
          <cell r="I79"/>
          <cell r="J79"/>
          <cell r="K79">
            <v>180</v>
          </cell>
          <cell r="L79"/>
          <cell r="M79">
            <v>100</v>
          </cell>
          <cell r="N79"/>
          <cell r="O79">
            <v>100</v>
          </cell>
          <cell r="P79">
            <v>220</v>
          </cell>
          <cell r="Q79">
            <v>840</v>
          </cell>
        </row>
        <row r="80">
          <cell r="A80" t="str">
            <v>Z04005988</v>
          </cell>
          <cell r="B80"/>
          <cell r="C80">
            <v>80</v>
          </cell>
          <cell r="D80"/>
          <cell r="E80"/>
          <cell r="F80">
            <v>60</v>
          </cell>
          <cell r="G80"/>
          <cell r="H80">
            <v>80</v>
          </cell>
          <cell r="I80"/>
          <cell r="J80"/>
          <cell r="K80">
            <v>130</v>
          </cell>
          <cell r="L80"/>
          <cell r="M80">
            <v>120</v>
          </cell>
          <cell r="N80"/>
          <cell r="O80">
            <v>100</v>
          </cell>
          <cell r="P80">
            <v>260</v>
          </cell>
          <cell r="Q80">
            <v>830</v>
          </cell>
        </row>
        <row r="81">
          <cell r="A81" t="str">
            <v>Z04006150</v>
          </cell>
          <cell r="B81"/>
          <cell r="C81">
            <v>70</v>
          </cell>
          <cell r="D81"/>
          <cell r="E81">
            <v>80</v>
          </cell>
          <cell r="F81"/>
          <cell r="G81"/>
          <cell r="H81">
            <v>40</v>
          </cell>
          <cell r="I81"/>
          <cell r="J81"/>
          <cell r="K81">
            <v>80</v>
          </cell>
          <cell r="L81"/>
          <cell r="M81"/>
          <cell r="N81"/>
          <cell r="O81">
            <v>130</v>
          </cell>
          <cell r="P81">
            <v>120</v>
          </cell>
          <cell r="Q81">
            <v>520</v>
          </cell>
        </row>
        <row r="82">
          <cell r="A82" t="str">
            <v>Z04006153</v>
          </cell>
          <cell r="B82"/>
          <cell r="C82">
            <v>80</v>
          </cell>
          <cell r="D82"/>
          <cell r="E82">
            <v>80</v>
          </cell>
          <cell r="F82"/>
          <cell r="G82"/>
          <cell r="H82">
            <v>40</v>
          </cell>
          <cell r="I82"/>
          <cell r="J82"/>
          <cell r="K82"/>
          <cell r="L82"/>
          <cell r="M82">
            <v>130</v>
          </cell>
          <cell r="N82"/>
          <cell r="O82">
            <v>130</v>
          </cell>
          <cell r="P82">
            <v>180</v>
          </cell>
          <cell r="Q82">
            <v>640</v>
          </cell>
        </row>
        <row r="83">
          <cell r="A83" t="str">
            <v>Z04006154</v>
          </cell>
          <cell r="B83"/>
          <cell r="C83">
            <v>90</v>
          </cell>
          <cell r="D83"/>
          <cell r="E83">
            <v>80</v>
          </cell>
          <cell r="F83"/>
          <cell r="G83"/>
          <cell r="H83">
            <v>80</v>
          </cell>
          <cell r="I83"/>
          <cell r="J83"/>
          <cell r="K83">
            <v>80</v>
          </cell>
          <cell r="L83"/>
          <cell r="M83">
            <v>130</v>
          </cell>
          <cell r="N83"/>
          <cell r="O83">
            <v>130</v>
          </cell>
          <cell r="P83">
            <v>280</v>
          </cell>
          <cell r="Q83">
            <v>870</v>
          </cell>
        </row>
        <row r="84">
          <cell r="A84" t="str">
            <v>Z04006155</v>
          </cell>
          <cell r="B84"/>
          <cell r="C84">
            <v>90</v>
          </cell>
          <cell r="D84"/>
          <cell r="E84">
            <v>100</v>
          </cell>
          <cell r="F84"/>
          <cell r="G84"/>
          <cell r="H84">
            <v>60</v>
          </cell>
          <cell r="I84"/>
          <cell r="J84">
            <v>50</v>
          </cell>
          <cell r="K84"/>
          <cell r="L84"/>
          <cell r="M84">
            <v>130</v>
          </cell>
          <cell r="N84"/>
          <cell r="O84">
            <v>40</v>
          </cell>
          <cell r="P84">
            <v>280</v>
          </cell>
          <cell r="Q84">
            <v>750</v>
          </cell>
        </row>
        <row r="85">
          <cell r="A85" t="str">
            <v>Z04006150</v>
          </cell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>
            <v>130</v>
          </cell>
          <cell r="N85"/>
          <cell r="O85"/>
          <cell r="P85"/>
          <cell r="Q85">
            <v>130</v>
          </cell>
        </row>
        <row r="86">
          <cell r="A86" t="str">
            <v>Z64000759</v>
          </cell>
          <cell r="B86">
            <v>40</v>
          </cell>
          <cell r="C86"/>
          <cell r="D86">
            <v>40</v>
          </cell>
          <cell r="E86"/>
          <cell r="F86">
            <v>40</v>
          </cell>
          <cell r="G86"/>
          <cell r="H86">
            <v>40</v>
          </cell>
          <cell r="I86">
            <v>120</v>
          </cell>
          <cell r="J86"/>
          <cell r="K86"/>
          <cell r="L86">
            <v>140</v>
          </cell>
          <cell r="M86"/>
          <cell r="N86">
            <v>200</v>
          </cell>
          <cell r="O86"/>
          <cell r="P86">
            <v>220</v>
          </cell>
          <cell r="Q86">
            <v>840</v>
          </cell>
        </row>
        <row r="87">
          <cell r="A87" t="str">
            <v>Z64001025</v>
          </cell>
          <cell r="B87">
            <v>40</v>
          </cell>
          <cell r="C87"/>
          <cell r="D87">
            <v>40</v>
          </cell>
          <cell r="E87"/>
          <cell r="F87">
            <v>40</v>
          </cell>
          <cell r="G87"/>
          <cell r="H87">
            <v>40</v>
          </cell>
          <cell r="I87">
            <v>120</v>
          </cell>
          <cell r="J87"/>
          <cell r="K87"/>
          <cell r="L87">
            <v>140</v>
          </cell>
          <cell r="M87"/>
          <cell r="N87">
            <v>200</v>
          </cell>
          <cell r="O87"/>
          <cell r="P87">
            <v>220</v>
          </cell>
          <cell r="Q87">
            <v>840</v>
          </cell>
        </row>
        <row r="88">
          <cell r="A88" t="str">
            <v>Z64002282</v>
          </cell>
          <cell r="B88">
            <v>40</v>
          </cell>
          <cell r="C88"/>
          <cell r="D88">
            <v>40</v>
          </cell>
          <cell r="E88"/>
          <cell r="F88">
            <v>40</v>
          </cell>
          <cell r="G88"/>
          <cell r="H88">
            <v>60</v>
          </cell>
          <cell r="I88">
            <v>140</v>
          </cell>
          <cell r="J88"/>
          <cell r="K88"/>
          <cell r="L88">
            <v>140</v>
          </cell>
          <cell r="M88"/>
          <cell r="N88">
            <v>200</v>
          </cell>
          <cell r="O88"/>
          <cell r="P88">
            <v>220</v>
          </cell>
          <cell r="Q88">
            <v>880</v>
          </cell>
        </row>
        <row r="89">
          <cell r="A89" t="str">
            <v>Z64004714</v>
          </cell>
          <cell r="B89">
            <v>40</v>
          </cell>
          <cell r="C89"/>
          <cell r="D89">
            <v>40</v>
          </cell>
          <cell r="E89"/>
          <cell r="F89">
            <v>40</v>
          </cell>
          <cell r="G89"/>
          <cell r="H89">
            <v>80</v>
          </cell>
          <cell r="I89">
            <v>120</v>
          </cell>
          <cell r="J89"/>
          <cell r="K89"/>
          <cell r="L89">
            <v>140</v>
          </cell>
          <cell r="M89"/>
          <cell r="N89">
            <v>200</v>
          </cell>
          <cell r="O89"/>
          <cell r="P89">
            <v>220</v>
          </cell>
          <cell r="Q89">
            <v>880</v>
          </cell>
        </row>
        <row r="90">
          <cell r="A90" t="str">
            <v>Z64005574</v>
          </cell>
          <cell r="B90">
            <v>40</v>
          </cell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>
            <v>220</v>
          </cell>
          <cell r="Q90">
            <v>260</v>
          </cell>
        </row>
        <row r="91">
          <cell r="A91" t="str">
            <v>Z64005585</v>
          </cell>
          <cell r="B91">
            <v>40</v>
          </cell>
          <cell r="C91"/>
          <cell r="D91">
            <v>40</v>
          </cell>
          <cell r="E91"/>
          <cell r="F91">
            <v>40</v>
          </cell>
          <cell r="G91"/>
          <cell r="H91">
            <v>60</v>
          </cell>
          <cell r="I91">
            <v>140</v>
          </cell>
          <cell r="J91"/>
          <cell r="K91"/>
          <cell r="L91">
            <v>140</v>
          </cell>
          <cell r="M91"/>
          <cell r="N91">
            <v>200</v>
          </cell>
          <cell r="O91"/>
          <cell r="P91">
            <v>220</v>
          </cell>
          <cell r="Q91">
            <v>880</v>
          </cell>
        </row>
        <row r="92">
          <cell r="A92" t="str">
            <v>Z64005602</v>
          </cell>
          <cell r="B92">
            <v>40</v>
          </cell>
          <cell r="C92"/>
          <cell r="D92">
            <v>40</v>
          </cell>
          <cell r="E92"/>
          <cell r="F92">
            <v>40</v>
          </cell>
          <cell r="G92"/>
          <cell r="H92">
            <v>60</v>
          </cell>
          <cell r="I92">
            <v>140</v>
          </cell>
          <cell r="J92"/>
          <cell r="K92"/>
          <cell r="L92">
            <v>140</v>
          </cell>
          <cell r="M92"/>
          <cell r="N92">
            <v>200</v>
          </cell>
          <cell r="O92"/>
          <cell r="P92">
            <v>220</v>
          </cell>
          <cell r="Q92">
            <v>880</v>
          </cell>
        </row>
        <row r="93">
          <cell r="A93" t="str">
            <v>Z64005620</v>
          </cell>
          <cell r="B93">
            <v>40</v>
          </cell>
          <cell r="C93"/>
          <cell r="D93">
            <v>40</v>
          </cell>
          <cell r="E93"/>
          <cell r="F93">
            <v>40</v>
          </cell>
          <cell r="G93">
            <v>40</v>
          </cell>
          <cell r="H93">
            <v>40</v>
          </cell>
          <cell r="I93">
            <v>120</v>
          </cell>
          <cell r="J93"/>
          <cell r="K93"/>
          <cell r="L93">
            <v>140</v>
          </cell>
          <cell r="M93"/>
          <cell r="N93">
            <v>200</v>
          </cell>
          <cell r="O93"/>
          <cell r="P93">
            <v>220</v>
          </cell>
          <cell r="Q93">
            <v>880</v>
          </cell>
        </row>
        <row r="94">
          <cell r="A94" t="str">
            <v>Z64006050</v>
          </cell>
          <cell r="B94">
            <v>40</v>
          </cell>
          <cell r="C94"/>
          <cell r="D94">
            <v>40</v>
          </cell>
          <cell r="E94"/>
          <cell r="F94">
            <v>40</v>
          </cell>
          <cell r="G94">
            <v>40</v>
          </cell>
          <cell r="H94">
            <v>40</v>
          </cell>
          <cell r="I94">
            <v>320</v>
          </cell>
          <cell r="J94"/>
          <cell r="K94"/>
          <cell r="L94">
            <v>140</v>
          </cell>
          <cell r="M94"/>
          <cell r="N94">
            <v>200</v>
          </cell>
          <cell r="O94"/>
          <cell r="P94">
            <v>220</v>
          </cell>
          <cell r="Q94">
            <v>1080</v>
          </cell>
        </row>
        <row r="95">
          <cell r="A95" t="str">
            <v>Z64006565</v>
          </cell>
          <cell r="B95">
            <v>40</v>
          </cell>
          <cell r="C95"/>
          <cell r="D95">
            <v>40</v>
          </cell>
          <cell r="E95"/>
          <cell r="F95">
            <v>40</v>
          </cell>
          <cell r="G95"/>
          <cell r="H95"/>
          <cell r="I95">
            <v>120</v>
          </cell>
          <cell r="J95"/>
          <cell r="K95"/>
          <cell r="L95">
            <v>140</v>
          </cell>
          <cell r="M95"/>
          <cell r="N95">
            <v>200</v>
          </cell>
          <cell r="O95"/>
          <cell r="P95">
            <v>220</v>
          </cell>
          <cell r="Q95">
            <v>800</v>
          </cell>
        </row>
        <row r="96">
          <cell r="A96" t="str">
            <v>Z64006573</v>
          </cell>
          <cell r="B96">
            <v>40</v>
          </cell>
          <cell r="C96"/>
          <cell r="D96">
            <v>40</v>
          </cell>
          <cell r="E96"/>
          <cell r="F96">
            <v>40</v>
          </cell>
          <cell r="G96"/>
          <cell r="H96">
            <v>60</v>
          </cell>
          <cell r="I96">
            <v>280</v>
          </cell>
          <cell r="J96"/>
          <cell r="K96"/>
          <cell r="L96">
            <v>140</v>
          </cell>
          <cell r="M96"/>
          <cell r="N96">
            <v>200</v>
          </cell>
          <cell r="O96"/>
          <cell r="P96">
            <v>230</v>
          </cell>
          <cell r="Q96">
            <v>1030</v>
          </cell>
        </row>
        <row r="97">
          <cell r="A97" t="str">
            <v>Z64006578</v>
          </cell>
          <cell r="B97">
            <v>40</v>
          </cell>
          <cell r="C97"/>
          <cell r="D97">
            <v>40</v>
          </cell>
          <cell r="E97"/>
          <cell r="F97">
            <v>40</v>
          </cell>
          <cell r="G97"/>
          <cell r="H97">
            <v>60</v>
          </cell>
          <cell r="I97">
            <v>140</v>
          </cell>
          <cell r="J97"/>
          <cell r="K97"/>
          <cell r="L97">
            <v>140</v>
          </cell>
          <cell r="M97"/>
          <cell r="N97">
            <v>200</v>
          </cell>
          <cell r="O97"/>
          <cell r="P97"/>
          <cell r="Q97">
            <v>660</v>
          </cell>
        </row>
        <row r="98">
          <cell r="A98" t="str">
            <v>Z64006763</v>
          </cell>
          <cell r="B98">
            <v>40</v>
          </cell>
          <cell r="C98"/>
          <cell r="D98">
            <v>40</v>
          </cell>
          <cell r="E98"/>
          <cell r="F98">
            <v>40</v>
          </cell>
          <cell r="G98"/>
          <cell r="H98">
            <v>40</v>
          </cell>
          <cell r="I98">
            <v>120</v>
          </cell>
          <cell r="J98"/>
          <cell r="K98"/>
          <cell r="L98">
            <v>140</v>
          </cell>
          <cell r="M98"/>
          <cell r="N98">
            <v>200</v>
          </cell>
          <cell r="O98"/>
          <cell r="P98">
            <v>220</v>
          </cell>
          <cell r="Q98">
            <v>840</v>
          </cell>
        </row>
        <row r="99">
          <cell r="A99" t="str">
            <v>Z64006985</v>
          </cell>
          <cell r="B99"/>
          <cell r="C99"/>
          <cell r="D99">
            <v>40</v>
          </cell>
          <cell r="E99"/>
          <cell r="F99">
            <v>40</v>
          </cell>
          <cell r="G99"/>
          <cell r="H99">
            <v>60</v>
          </cell>
          <cell r="I99">
            <v>140</v>
          </cell>
          <cell r="J99"/>
          <cell r="K99"/>
          <cell r="L99">
            <v>140</v>
          </cell>
          <cell r="M99"/>
          <cell r="N99">
            <v>200</v>
          </cell>
          <cell r="O99"/>
          <cell r="P99">
            <v>220</v>
          </cell>
          <cell r="Q99">
            <v>840</v>
          </cell>
        </row>
        <row r="100">
          <cell r="A100" t="str">
            <v>Z64007004</v>
          </cell>
          <cell r="B100">
            <v>40</v>
          </cell>
          <cell r="C100"/>
          <cell r="D100">
            <v>40</v>
          </cell>
          <cell r="E100"/>
          <cell r="F100">
            <v>40</v>
          </cell>
          <cell r="G100">
            <v>40</v>
          </cell>
          <cell r="H100">
            <v>40</v>
          </cell>
          <cell r="I100">
            <v>120</v>
          </cell>
          <cell r="J100"/>
          <cell r="K100"/>
          <cell r="L100">
            <v>140</v>
          </cell>
          <cell r="M100"/>
          <cell r="N100">
            <v>200</v>
          </cell>
          <cell r="O100"/>
          <cell r="P100">
            <v>220</v>
          </cell>
          <cell r="Q100">
            <v>880</v>
          </cell>
        </row>
        <row r="101">
          <cell r="A101" t="str">
            <v>Z64007017</v>
          </cell>
          <cell r="B101">
            <v>40</v>
          </cell>
          <cell r="C101"/>
          <cell r="D101">
            <v>40</v>
          </cell>
          <cell r="E101"/>
          <cell r="F101">
            <v>40</v>
          </cell>
          <cell r="G101"/>
          <cell r="H101">
            <v>60</v>
          </cell>
          <cell r="I101"/>
          <cell r="J101"/>
          <cell r="K101"/>
          <cell r="L101">
            <v>140</v>
          </cell>
          <cell r="M101"/>
          <cell r="N101">
            <v>200</v>
          </cell>
          <cell r="O101"/>
          <cell r="P101">
            <v>220</v>
          </cell>
          <cell r="Q101">
            <v>740</v>
          </cell>
        </row>
        <row r="102">
          <cell r="A102" t="str">
            <v>Z64007021</v>
          </cell>
          <cell r="B102">
            <v>40</v>
          </cell>
          <cell r="C102"/>
          <cell r="D102">
            <v>40</v>
          </cell>
          <cell r="E102"/>
          <cell r="F102">
            <v>40</v>
          </cell>
          <cell r="G102"/>
          <cell r="H102">
            <v>60</v>
          </cell>
          <cell r="I102">
            <v>140</v>
          </cell>
          <cell r="J102"/>
          <cell r="K102"/>
          <cell r="L102">
            <v>140</v>
          </cell>
          <cell r="M102"/>
          <cell r="N102">
            <v>200</v>
          </cell>
          <cell r="O102"/>
          <cell r="P102">
            <v>220</v>
          </cell>
          <cell r="Q102">
            <v>880</v>
          </cell>
        </row>
        <row r="103">
          <cell r="A103" t="str">
            <v>Z64007024</v>
          </cell>
          <cell r="B103">
            <v>40</v>
          </cell>
          <cell r="C103"/>
          <cell r="D103">
            <v>40</v>
          </cell>
          <cell r="E103"/>
          <cell r="F103">
            <v>40</v>
          </cell>
          <cell r="G103"/>
          <cell r="H103">
            <v>60</v>
          </cell>
          <cell r="I103">
            <v>140</v>
          </cell>
          <cell r="J103"/>
          <cell r="K103"/>
          <cell r="L103">
            <v>140</v>
          </cell>
          <cell r="M103"/>
          <cell r="N103">
            <v>200</v>
          </cell>
          <cell r="O103"/>
          <cell r="P103">
            <v>220</v>
          </cell>
          <cell r="Q103">
            <v>880</v>
          </cell>
        </row>
        <row r="104">
          <cell r="A104" t="str">
            <v>Z64007025</v>
          </cell>
          <cell r="B104">
            <v>40</v>
          </cell>
          <cell r="C104"/>
          <cell r="D104">
            <v>40</v>
          </cell>
          <cell r="E104"/>
          <cell r="F104">
            <v>40</v>
          </cell>
          <cell r="G104">
            <v>40</v>
          </cell>
          <cell r="H104">
            <v>40</v>
          </cell>
          <cell r="I104">
            <v>120</v>
          </cell>
          <cell r="J104"/>
          <cell r="K104"/>
          <cell r="L104">
            <v>140</v>
          </cell>
          <cell r="M104"/>
          <cell r="N104">
            <v>200</v>
          </cell>
          <cell r="O104"/>
          <cell r="P104">
            <v>220</v>
          </cell>
          <cell r="Q104">
            <v>880</v>
          </cell>
        </row>
        <row r="105">
          <cell r="A105" t="str">
            <v>Z64007448</v>
          </cell>
          <cell r="B105">
            <v>40</v>
          </cell>
          <cell r="C105"/>
          <cell r="D105">
            <v>40</v>
          </cell>
          <cell r="E105"/>
          <cell r="F105">
            <v>40</v>
          </cell>
          <cell r="G105"/>
          <cell r="H105">
            <v>60</v>
          </cell>
          <cell r="I105">
            <v>140</v>
          </cell>
          <cell r="J105"/>
          <cell r="K105"/>
          <cell r="L105">
            <v>140</v>
          </cell>
          <cell r="M105"/>
          <cell r="N105">
            <v>200</v>
          </cell>
          <cell r="O105"/>
          <cell r="P105">
            <v>220</v>
          </cell>
          <cell r="Q105">
            <v>880</v>
          </cell>
        </row>
        <row r="106">
          <cell r="A106" t="str">
            <v>Z64007458</v>
          </cell>
          <cell r="B106">
            <v>40</v>
          </cell>
          <cell r="C106"/>
          <cell r="D106">
            <v>40</v>
          </cell>
          <cell r="E106"/>
          <cell r="F106">
            <v>40</v>
          </cell>
          <cell r="G106">
            <v>40</v>
          </cell>
          <cell r="H106">
            <v>40</v>
          </cell>
          <cell r="I106">
            <v>120</v>
          </cell>
          <cell r="J106"/>
          <cell r="K106"/>
          <cell r="L106">
            <v>140</v>
          </cell>
          <cell r="M106"/>
          <cell r="N106">
            <v>200</v>
          </cell>
          <cell r="O106"/>
          <cell r="P106">
            <v>220</v>
          </cell>
          <cell r="Q106">
            <v>880</v>
          </cell>
        </row>
        <row r="107">
          <cell r="A107" t="str">
            <v>Grand Total</v>
          </cell>
          <cell r="B107">
            <v>800</v>
          </cell>
          <cell r="C107">
            <v>1600</v>
          </cell>
          <cell r="D107">
            <v>800</v>
          </cell>
          <cell r="E107">
            <v>800</v>
          </cell>
          <cell r="F107">
            <v>1600</v>
          </cell>
          <cell r="G107">
            <v>200</v>
          </cell>
          <cell r="H107">
            <v>2600</v>
          </cell>
          <cell r="I107">
            <v>2800</v>
          </cell>
          <cell r="J107">
            <v>230</v>
          </cell>
          <cell r="K107">
            <v>2000</v>
          </cell>
          <cell r="L107">
            <v>2800</v>
          </cell>
          <cell r="M107">
            <v>2400</v>
          </cell>
          <cell r="N107">
            <v>4000</v>
          </cell>
          <cell r="O107">
            <v>2400</v>
          </cell>
          <cell r="P107">
            <v>8410</v>
          </cell>
          <cell r="Q107">
            <v>33440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le_19_april"/>
    </sheetNames>
    <sheetDataSet>
      <sheetData sheetId="0" refreshError="1">
        <row r="39">
          <cell r="A39">
            <v>7301100</v>
          </cell>
        </row>
        <row r="49">
          <cell r="A49" t="str">
            <v>Z64000759</v>
          </cell>
          <cell r="B49">
            <v>40</v>
          </cell>
        </row>
        <row r="50">
          <cell r="A50" t="str">
            <v>Z64001025</v>
          </cell>
          <cell r="B50">
            <v>40</v>
          </cell>
        </row>
        <row r="51">
          <cell r="A51" t="str">
            <v>Z64002282</v>
          </cell>
          <cell r="B51">
            <v>40</v>
          </cell>
        </row>
        <row r="52">
          <cell r="A52" t="str">
            <v>Z64004714</v>
          </cell>
          <cell r="B52">
            <v>40</v>
          </cell>
        </row>
        <row r="53">
          <cell r="A53" t="str">
            <v>Z64005585</v>
          </cell>
          <cell r="B53">
            <v>40</v>
          </cell>
        </row>
        <row r="54">
          <cell r="A54" t="str">
            <v>Z64005602</v>
          </cell>
          <cell r="B54">
            <v>40</v>
          </cell>
        </row>
        <row r="55">
          <cell r="A55" t="str">
            <v>Z64005620</v>
          </cell>
          <cell r="B55">
            <v>40</v>
          </cell>
        </row>
        <row r="56">
          <cell r="A56" t="str">
            <v>Z64006050</v>
          </cell>
          <cell r="B56">
            <v>40</v>
          </cell>
        </row>
        <row r="57">
          <cell r="A57" t="str">
            <v>Z64006565</v>
          </cell>
          <cell r="B57">
            <v>40</v>
          </cell>
        </row>
        <row r="58">
          <cell r="A58" t="str">
            <v>Z64006573</v>
          </cell>
          <cell r="B58">
            <v>40</v>
          </cell>
        </row>
        <row r="59">
          <cell r="A59" t="str">
            <v>Z64006578</v>
          </cell>
          <cell r="B59">
            <v>40</v>
          </cell>
        </row>
        <row r="60">
          <cell r="A60" t="str">
            <v>Z64006763</v>
          </cell>
          <cell r="B60">
            <v>40</v>
          </cell>
        </row>
        <row r="61">
          <cell r="A61" t="str">
            <v>Z64006985</v>
          </cell>
          <cell r="B61">
            <v>40</v>
          </cell>
        </row>
        <row r="62">
          <cell r="A62" t="str">
            <v>Z64007004</v>
          </cell>
          <cell r="B62">
            <v>40</v>
          </cell>
        </row>
        <row r="63">
          <cell r="A63" t="str">
            <v>Z64007017</v>
          </cell>
          <cell r="B63">
            <v>40</v>
          </cell>
        </row>
        <row r="64">
          <cell r="A64" t="str">
            <v>Z64007021</v>
          </cell>
          <cell r="B64">
            <v>40</v>
          </cell>
        </row>
        <row r="65">
          <cell r="A65" t="str">
            <v>Z64007024</v>
          </cell>
          <cell r="B65">
            <v>40</v>
          </cell>
        </row>
        <row r="66">
          <cell r="A66" t="str">
            <v>Z64007025</v>
          </cell>
          <cell r="B66">
            <v>40</v>
          </cell>
        </row>
        <row r="67">
          <cell r="A67" t="str">
            <v>Z64007448</v>
          </cell>
          <cell r="B67">
            <v>40</v>
          </cell>
        </row>
        <row r="68">
          <cell r="A68" t="str">
            <v>Z64007458</v>
          </cell>
          <cell r="B68">
            <v>40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le_16_june"/>
    </sheetNames>
    <sheetDataSet>
      <sheetData sheetId="0">
        <row r="26">
          <cell r="A26">
            <v>9388000</v>
          </cell>
          <cell r="B26">
            <v>-20</v>
          </cell>
        </row>
        <row r="27">
          <cell r="A27">
            <v>9831900</v>
          </cell>
          <cell r="B27">
            <v>-20</v>
          </cell>
        </row>
        <row r="28">
          <cell r="A28">
            <v>19756600</v>
          </cell>
          <cell r="B28">
            <v>-20</v>
          </cell>
        </row>
        <row r="29">
          <cell r="A29">
            <v>20191107</v>
          </cell>
          <cell r="B29">
            <v>-20</v>
          </cell>
        </row>
        <row r="30">
          <cell r="A30">
            <v>21101501</v>
          </cell>
          <cell r="B30">
            <v>-20</v>
          </cell>
        </row>
        <row r="31">
          <cell r="A31">
            <v>78478400</v>
          </cell>
          <cell r="B31">
            <v>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D:\OneDrive%20-%20Greenstar%20Social%20Marketing%20Pakistan%20(Guarantee)%20Limited\Desktop\Hystra%20Dashboa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35"/>
  <sheetViews>
    <sheetView showGridLines="0" tabSelected="1" topLeftCell="B1" zoomScaleNormal="100" workbookViewId="0">
      <pane xSplit="3" ySplit="2" topLeftCell="AB3" activePane="bottomRight" state="frozen"/>
      <selection activeCell="B1" sqref="B1"/>
      <selection pane="topRight" activeCell="E1" sqref="E1"/>
      <selection pane="bottomLeft" activeCell="B3" sqref="B3"/>
      <selection pane="bottomRight" activeCell="AQ12" sqref="AQ12"/>
    </sheetView>
  </sheetViews>
  <sheetFormatPr defaultColWidth="10.6640625" defaultRowHeight="10.199999999999999" x14ac:dyDescent="0.3"/>
  <cols>
    <col min="1" max="1" width="3" style="68" customWidth="1"/>
    <col min="2" max="2" width="49.6640625" style="68" customWidth="1"/>
    <col min="3" max="3" width="9.33203125" style="68" hidden="1" customWidth="1"/>
    <col min="4" max="4" width="9.33203125" style="64" customWidth="1"/>
    <col min="5" max="5" width="10.44140625" style="64" customWidth="1"/>
    <col min="6" max="6" width="11.6640625" style="64" customWidth="1"/>
    <col min="7" max="7" width="12.6640625" style="64" customWidth="1"/>
    <col min="8" max="8" width="13" style="64" customWidth="1"/>
    <col min="9" max="23" width="13.44140625" style="64" customWidth="1"/>
    <col min="24" max="30" width="10.6640625" style="68" customWidth="1"/>
    <col min="31" max="42" width="8.33203125" style="68" customWidth="1"/>
    <col min="43" max="43" width="9" style="68" customWidth="1"/>
    <col min="44" max="16384" width="10.6640625" style="68"/>
  </cols>
  <sheetData>
    <row r="1" spans="1:43" ht="15" thickBot="1" x14ac:dyDescent="0.35">
      <c r="B1" s="345" t="s">
        <v>1104</v>
      </c>
    </row>
    <row r="2" spans="1:43" ht="31.2" thickBot="1" x14ac:dyDescent="0.35">
      <c r="A2"/>
      <c r="B2" s="55" t="s">
        <v>32</v>
      </c>
      <c r="C2" s="76" t="s">
        <v>214</v>
      </c>
      <c r="D2" s="76" t="s">
        <v>279</v>
      </c>
      <c r="E2" s="61" t="s">
        <v>196</v>
      </c>
      <c r="F2" s="59" t="s">
        <v>195</v>
      </c>
      <c r="G2" s="59" t="s">
        <v>197</v>
      </c>
      <c r="H2" s="59" t="s">
        <v>198</v>
      </c>
      <c r="I2" s="59" t="s">
        <v>205</v>
      </c>
      <c r="J2" s="59" t="s">
        <v>208</v>
      </c>
      <c r="K2" s="59" t="s">
        <v>212</v>
      </c>
      <c r="L2" s="59" t="s">
        <v>213</v>
      </c>
      <c r="M2" s="59" t="s">
        <v>219</v>
      </c>
      <c r="N2" s="59" t="s">
        <v>222</v>
      </c>
      <c r="O2" s="59" t="s">
        <v>231</v>
      </c>
      <c r="P2" s="59" t="s">
        <v>232</v>
      </c>
      <c r="Q2" s="59" t="s">
        <v>248</v>
      </c>
      <c r="R2" s="59" t="s">
        <v>249</v>
      </c>
      <c r="S2" s="59" t="s">
        <v>268</v>
      </c>
      <c r="T2" s="59" t="s">
        <v>563</v>
      </c>
      <c r="U2" s="59" t="s">
        <v>606</v>
      </c>
      <c r="V2" s="59" t="s">
        <v>635</v>
      </c>
      <c r="W2" s="59" t="s">
        <v>666</v>
      </c>
      <c r="X2" s="59" t="s">
        <v>696</v>
      </c>
      <c r="Y2" s="59" t="s">
        <v>709</v>
      </c>
      <c r="Z2" s="59" t="s">
        <v>734</v>
      </c>
      <c r="AA2" s="59" t="s">
        <v>791</v>
      </c>
      <c r="AB2" s="59" t="s">
        <v>820</v>
      </c>
      <c r="AC2" s="59" t="s">
        <v>838</v>
      </c>
      <c r="AD2" s="59" t="s">
        <v>837</v>
      </c>
      <c r="AE2" s="59" t="s">
        <v>865</v>
      </c>
      <c r="AF2" s="59" t="s">
        <v>887</v>
      </c>
      <c r="AG2" s="59" t="s">
        <v>905</v>
      </c>
      <c r="AH2" s="59" t="s">
        <v>916</v>
      </c>
      <c r="AI2" s="59" t="s">
        <v>943</v>
      </c>
      <c r="AJ2" s="59" t="s">
        <v>971</v>
      </c>
      <c r="AK2" s="59" t="s">
        <v>989</v>
      </c>
      <c r="AL2" s="59" t="s">
        <v>996</v>
      </c>
      <c r="AM2" s="59" t="s">
        <v>1005</v>
      </c>
      <c r="AN2" s="59" t="s">
        <v>1021</v>
      </c>
      <c r="AO2" s="59" t="s">
        <v>1050</v>
      </c>
      <c r="AP2" s="59" t="s">
        <v>1056</v>
      </c>
      <c r="AQ2" s="60" t="s">
        <v>1079</v>
      </c>
    </row>
    <row r="3" spans="1:43" ht="24.6" customHeight="1" x14ac:dyDescent="0.3">
      <c r="B3" s="56" t="s">
        <v>274</v>
      </c>
      <c r="C3" s="131">
        <f>75*40</f>
        <v>3000</v>
      </c>
      <c r="D3" s="134">
        <v>3000</v>
      </c>
      <c r="E3" s="245">
        <f>SB!I7</f>
        <v>2838</v>
      </c>
      <c r="F3" s="246">
        <f>SB!X7</f>
        <v>2299</v>
      </c>
      <c r="G3" s="246">
        <f>SB!AM7</f>
        <v>2095</v>
      </c>
      <c r="H3" s="246">
        <f>SB!BB7</f>
        <v>3142</v>
      </c>
      <c r="I3" s="246">
        <f>SB!BW7</f>
        <v>2553</v>
      </c>
      <c r="J3" s="246">
        <f>SB!CR7</f>
        <v>3231</v>
      </c>
      <c r="K3" s="246">
        <f>SB!DM7</f>
        <v>2266</v>
      </c>
      <c r="L3" s="246">
        <f>SB!EH7</f>
        <v>2935</v>
      </c>
      <c r="M3" s="246">
        <f>SB!FC7</f>
        <v>3085</v>
      </c>
      <c r="N3" s="246">
        <f>SB!FX7</f>
        <v>3306</v>
      </c>
      <c r="O3" s="246">
        <f>SB!GS7</f>
        <v>1232</v>
      </c>
      <c r="P3" s="246">
        <f>SB!HN7</f>
        <v>3982</v>
      </c>
      <c r="Q3" s="246">
        <f>SB!II7</f>
        <v>1505</v>
      </c>
      <c r="R3" s="246">
        <f>SB!JA7</f>
        <v>1995</v>
      </c>
      <c r="S3" s="246">
        <f>SB!JT7</f>
        <v>1537</v>
      </c>
      <c r="T3" s="246">
        <f>SB!KL7</f>
        <v>938</v>
      </c>
      <c r="U3" s="246">
        <f>SB!LD7</f>
        <v>1126</v>
      </c>
      <c r="V3" s="246">
        <f>SB!LV7</f>
        <v>1007</v>
      </c>
      <c r="W3" s="246">
        <f>SB!MN7</f>
        <v>699</v>
      </c>
      <c r="X3" s="246">
        <f>SB!NF7</f>
        <v>439</v>
      </c>
      <c r="Y3" s="246">
        <f>SB!NX7</f>
        <v>269</v>
      </c>
      <c r="Z3" s="246">
        <f>SB!OP7</f>
        <v>337</v>
      </c>
      <c r="AA3" s="246">
        <f>SB!PH7</f>
        <v>221</v>
      </c>
      <c r="AB3" s="246">
        <f>SB!PZ7</f>
        <v>197</v>
      </c>
      <c r="AC3" s="246">
        <f>SB!QR7</f>
        <v>184</v>
      </c>
      <c r="AD3" s="246">
        <f>SB!RJ7</f>
        <v>85</v>
      </c>
      <c r="AE3" s="246">
        <f>SB!SB7</f>
        <v>101</v>
      </c>
      <c r="AF3" s="246">
        <f>SB!ST7</f>
        <v>100</v>
      </c>
      <c r="AG3" s="246">
        <f>SB!TL7</f>
        <v>86</v>
      </c>
      <c r="AH3" s="246">
        <f>SB!UD7</f>
        <v>67</v>
      </c>
      <c r="AI3" s="246">
        <f>SB!UV7</f>
        <v>75</v>
      </c>
      <c r="AJ3" s="246">
        <f>SB!VW7</f>
        <v>66</v>
      </c>
      <c r="AK3" s="246">
        <f>SB!WZ7</f>
        <v>61</v>
      </c>
      <c r="AL3" s="246">
        <f>SB!YC7</f>
        <v>2</v>
      </c>
      <c r="AM3" s="246">
        <f>SB!ZF7</f>
        <v>5</v>
      </c>
      <c r="AN3" s="246">
        <f>SB!AAI7</f>
        <v>0</v>
      </c>
      <c r="AO3" s="246">
        <f>SB!ABL7</f>
        <v>0</v>
      </c>
      <c r="AP3" s="246">
        <f>SB!ACO7</f>
        <v>0</v>
      </c>
      <c r="AQ3" s="247">
        <f>SB!ADR7</f>
        <v>72</v>
      </c>
    </row>
    <row r="4" spans="1:43" ht="24.6" customHeight="1" x14ac:dyDescent="0.3">
      <c r="B4" s="57" t="s">
        <v>269</v>
      </c>
      <c r="C4" s="133">
        <f>20*40</f>
        <v>800</v>
      </c>
      <c r="D4" s="135">
        <v>200</v>
      </c>
      <c r="E4" s="248">
        <f>SUM(SB!K7:L7)</f>
        <v>1686</v>
      </c>
      <c r="F4" s="249">
        <f>SUM(SB!Z7:AA7)</f>
        <v>880</v>
      </c>
      <c r="G4" s="249">
        <f>SUM(SB!AO7:AP7)</f>
        <v>636</v>
      </c>
      <c r="H4" s="249">
        <f>SUM(SB!BD7:BE7)</f>
        <v>932</v>
      </c>
      <c r="I4" s="249">
        <f>SUM(SB!BY7:BZ7)</f>
        <v>808</v>
      </c>
      <c r="J4" s="249">
        <f>SUM(SB!CT7,SB!CU7)</f>
        <v>973</v>
      </c>
      <c r="K4" s="249">
        <f>SUM(SB!DO7:DP7)</f>
        <v>689</v>
      </c>
      <c r="L4" s="249">
        <f>SUM(SB!EJ7:EK7)</f>
        <v>873</v>
      </c>
      <c r="M4" s="249">
        <f>SB!FE7+SB!FF7</f>
        <v>1387</v>
      </c>
      <c r="N4" s="249">
        <f>SUM(SB!FZ7:GA7)</f>
        <v>1610</v>
      </c>
      <c r="O4" s="249">
        <f>SUM(SB!GU7:GV7)</f>
        <v>553</v>
      </c>
      <c r="P4" s="249">
        <f>SB!HP7+SB!HQ7</f>
        <v>913</v>
      </c>
      <c r="Q4" s="249">
        <f>SUM(SB!IK7:IL7)</f>
        <v>444</v>
      </c>
      <c r="R4" s="249">
        <f>SB!JB7</f>
        <v>596</v>
      </c>
      <c r="S4" s="249">
        <f>SUM(SB!JV7:JW7)</f>
        <v>400</v>
      </c>
      <c r="T4" s="249">
        <f>SB!KM7</f>
        <v>289</v>
      </c>
      <c r="U4" s="249">
        <f>SB!LE7</f>
        <v>325</v>
      </c>
      <c r="V4" s="249">
        <f>SB!LW7</f>
        <v>260</v>
      </c>
      <c r="W4" s="249">
        <f>SB!MO7</f>
        <v>240</v>
      </c>
      <c r="X4" s="249">
        <f>SB!NG7</f>
        <v>193</v>
      </c>
      <c r="Y4" s="249">
        <f>SB!NY7</f>
        <v>126</v>
      </c>
      <c r="Z4" s="249">
        <f>SB!OQ7</f>
        <v>192</v>
      </c>
      <c r="AA4" s="249">
        <f>SB!PI7</f>
        <v>198</v>
      </c>
      <c r="AB4" s="249">
        <f>SB!QA7</f>
        <v>189</v>
      </c>
      <c r="AC4" s="249">
        <f>SB!QS7</f>
        <v>185</v>
      </c>
      <c r="AD4" s="249">
        <f>SB!RK7</f>
        <v>215</v>
      </c>
      <c r="AE4" s="249">
        <f>SB!SC7</f>
        <v>213</v>
      </c>
      <c r="AF4" s="249">
        <f>SB!SU7</f>
        <v>229</v>
      </c>
      <c r="AG4" s="249">
        <f>SB!TM7</f>
        <v>281</v>
      </c>
      <c r="AH4" s="249">
        <f>SB!UE7</f>
        <v>216</v>
      </c>
      <c r="AI4" s="249">
        <f>SB!UW7</f>
        <v>318</v>
      </c>
      <c r="AJ4" s="249">
        <f>SB!VX7</f>
        <v>33</v>
      </c>
      <c r="AK4" s="249">
        <f>SB!XA7</f>
        <v>57</v>
      </c>
      <c r="AL4" s="249">
        <f>SB!YD7</f>
        <v>76</v>
      </c>
      <c r="AM4" s="249">
        <f>SB!ZG7</f>
        <v>123</v>
      </c>
      <c r="AN4" s="249">
        <f>SB!AAJ7</f>
        <v>42</v>
      </c>
      <c r="AO4" s="249">
        <f>SB!ABM7</f>
        <v>71</v>
      </c>
      <c r="AP4" s="249">
        <f>SB!ACP7</f>
        <v>88</v>
      </c>
      <c r="AQ4" s="250">
        <f>SB!ADS7</f>
        <v>224</v>
      </c>
    </row>
    <row r="5" spans="1:43" ht="24.6" customHeight="1" x14ac:dyDescent="0.3">
      <c r="B5" s="283" t="s">
        <v>965</v>
      </c>
      <c r="C5" s="133"/>
      <c r="D5" s="135"/>
      <c r="E5" s="284">
        <f>E4</f>
        <v>1686</v>
      </c>
      <c r="F5" s="285">
        <f>F4+E4</f>
        <v>2566</v>
      </c>
      <c r="G5" s="285">
        <f t="shared" ref="G5:AO5" si="0">F5+G4</f>
        <v>3202</v>
      </c>
      <c r="H5" s="285">
        <f t="shared" si="0"/>
        <v>4134</v>
      </c>
      <c r="I5" s="285">
        <f t="shared" si="0"/>
        <v>4942</v>
      </c>
      <c r="J5" s="285">
        <f t="shared" si="0"/>
        <v>5915</v>
      </c>
      <c r="K5" s="285">
        <f t="shared" si="0"/>
        <v>6604</v>
      </c>
      <c r="L5" s="285">
        <f t="shared" si="0"/>
        <v>7477</v>
      </c>
      <c r="M5" s="285">
        <f t="shared" si="0"/>
        <v>8864</v>
      </c>
      <c r="N5" s="285">
        <f t="shared" si="0"/>
        <v>10474</v>
      </c>
      <c r="O5" s="285">
        <f t="shared" si="0"/>
        <v>11027</v>
      </c>
      <c r="P5" s="285">
        <f t="shared" si="0"/>
        <v>11940</v>
      </c>
      <c r="Q5" s="285">
        <f t="shared" si="0"/>
        <v>12384</v>
      </c>
      <c r="R5" s="285">
        <f t="shared" si="0"/>
        <v>12980</v>
      </c>
      <c r="S5" s="285">
        <f t="shared" si="0"/>
        <v>13380</v>
      </c>
      <c r="T5" s="285">
        <f t="shared" si="0"/>
        <v>13669</v>
      </c>
      <c r="U5" s="285">
        <f t="shared" si="0"/>
        <v>13994</v>
      </c>
      <c r="V5" s="285">
        <f t="shared" si="0"/>
        <v>14254</v>
      </c>
      <c r="W5" s="285">
        <f t="shared" si="0"/>
        <v>14494</v>
      </c>
      <c r="X5" s="285">
        <f t="shared" si="0"/>
        <v>14687</v>
      </c>
      <c r="Y5" s="285">
        <f t="shared" si="0"/>
        <v>14813</v>
      </c>
      <c r="Z5" s="285">
        <f t="shared" si="0"/>
        <v>15005</v>
      </c>
      <c r="AA5" s="285">
        <f t="shared" si="0"/>
        <v>15203</v>
      </c>
      <c r="AB5" s="285">
        <f t="shared" si="0"/>
        <v>15392</v>
      </c>
      <c r="AC5" s="285">
        <f t="shared" si="0"/>
        <v>15577</v>
      </c>
      <c r="AD5" s="285">
        <f t="shared" si="0"/>
        <v>15792</v>
      </c>
      <c r="AE5" s="285">
        <f t="shared" si="0"/>
        <v>16005</v>
      </c>
      <c r="AF5" s="286">
        <f t="shared" si="0"/>
        <v>16234</v>
      </c>
      <c r="AG5" s="286">
        <f t="shared" si="0"/>
        <v>16515</v>
      </c>
      <c r="AH5" s="286">
        <f t="shared" si="0"/>
        <v>16731</v>
      </c>
      <c r="AI5" s="286">
        <f t="shared" si="0"/>
        <v>17049</v>
      </c>
      <c r="AJ5" s="286">
        <f t="shared" si="0"/>
        <v>17082</v>
      </c>
      <c r="AK5" s="286">
        <f t="shared" si="0"/>
        <v>17139</v>
      </c>
      <c r="AL5" s="286">
        <f t="shared" si="0"/>
        <v>17215</v>
      </c>
      <c r="AM5" s="286">
        <f t="shared" si="0"/>
        <v>17338</v>
      </c>
      <c r="AN5" s="286">
        <f t="shared" si="0"/>
        <v>17380</v>
      </c>
      <c r="AO5" s="286">
        <f t="shared" si="0"/>
        <v>17451</v>
      </c>
      <c r="AP5" s="286">
        <f>AO5+AP4</f>
        <v>17539</v>
      </c>
      <c r="AQ5" s="290">
        <f>AP5+AQ4</f>
        <v>17763</v>
      </c>
    </row>
    <row r="6" spans="1:43" ht="24.6" customHeight="1" x14ac:dyDescent="0.3">
      <c r="B6" s="283" t="s">
        <v>966</v>
      </c>
      <c r="C6" s="133"/>
      <c r="D6" s="135"/>
      <c r="E6" s="287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49">
        <f>SB!VA7</f>
        <v>8667</v>
      </c>
      <c r="AJ6" s="249">
        <f>SB!WD7</f>
        <v>8674</v>
      </c>
      <c r="AK6" s="249">
        <f>SB!XG7</f>
        <v>8680</v>
      </c>
      <c r="AL6" s="249">
        <f>SB!YJ7</f>
        <v>8690</v>
      </c>
      <c r="AM6" s="249">
        <f>SB!ZM7</f>
        <v>8705</v>
      </c>
      <c r="AN6" s="249">
        <f>SB!AAP7</f>
        <v>8714</v>
      </c>
      <c r="AO6" s="249">
        <f>SB!ABS7</f>
        <v>8714</v>
      </c>
      <c r="AP6" s="249">
        <f>SB!ACV7</f>
        <v>8733</v>
      </c>
      <c r="AQ6" s="250">
        <f>SB!ADY7</f>
        <v>8891</v>
      </c>
    </row>
    <row r="7" spans="1:43" ht="24.6" customHeight="1" x14ac:dyDescent="0.3">
      <c r="B7" s="283" t="s">
        <v>967</v>
      </c>
      <c r="C7" s="133"/>
      <c r="D7" s="135"/>
      <c r="E7" s="287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49">
        <f t="shared" ref="AI7:AN7" si="1">AI5-AI6</f>
        <v>8382</v>
      </c>
      <c r="AJ7" s="249">
        <f t="shared" si="1"/>
        <v>8408</v>
      </c>
      <c r="AK7" s="249">
        <f t="shared" si="1"/>
        <v>8459</v>
      </c>
      <c r="AL7" s="249">
        <f t="shared" si="1"/>
        <v>8525</v>
      </c>
      <c r="AM7" s="249">
        <f t="shared" si="1"/>
        <v>8633</v>
      </c>
      <c r="AN7" s="249">
        <f t="shared" si="1"/>
        <v>8666</v>
      </c>
      <c r="AO7" s="249">
        <f>AO5-AO6</f>
        <v>8737</v>
      </c>
      <c r="AP7" s="249">
        <f>AP5-AP6</f>
        <v>8806</v>
      </c>
      <c r="AQ7" s="250">
        <f>AQ5-AQ6</f>
        <v>8872</v>
      </c>
    </row>
    <row r="8" spans="1:43" ht="24.6" customHeight="1" x14ac:dyDescent="0.3">
      <c r="B8" s="283" t="s">
        <v>968</v>
      </c>
      <c r="C8" s="133"/>
      <c r="D8" s="135"/>
      <c r="E8" s="287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49">
        <f t="shared" ref="AI8:AN8" si="2">AI7/40</f>
        <v>209.55</v>
      </c>
      <c r="AJ8" s="249">
        <f t="shared" si="2"/>
        <v>210.2</v>
      </c>
      <c r="AK8" s="249">
        <f t="shared" si="2"/>
        <v>211.47499999999999</v>
      </c>
      <c r="AL8" s="249">
        <f t="shared" si="2"/>
        <v>213.125</v>
      </c>
      <c r="AM8" s="249">
        <f t="shared" si="2"/>
        <v>215.82499999999999</v>
      </c>
      <c r="AN8" s="249">
        <f t="shared" si="2"/>
        <v>216.65</v>
      </c>
      <c r="AO8" s="249">
        <f t="shared" ref="AO8:AP8" si="3">AO7/40</f>
        <v>218.42500000000001</v>
      </c>
      <c r="AP8" s="249">
        <f t="shared" si="3"/>
        <v>220.15</v>
      </c>
      <c r="AQ8" s="250">
        <f t="shared" ref="AQ8" si="4">AQ7/40</f>
        <v>221.8</v>
      </c>
    </row>
    <row r="9" spans="1:43" ht="24.6" customHeight="1" x14ac:dyDescent="0.3">
      <c r="B9" s="57" t="s">
        <v>200</v>
      </c>
      <c r="C9" s="133">
        <f>30*40</f>
        <v>1200</v>
      </c>
      <c r="D9" s="135">
        <v>2400</v>
      </c>
      <c r="E9" s="248">
        <f>SB!M7</f>
        <v>38</v>
      </c>
      <c r="F9" s="249">
        <f>SB!AB7</f>
        <v>26</v>
      </c>
      <c r="G9" s="249">
        <f>SB!AQ7</f>
        <v>113</v>
      </c>
      <c r="H9" s="249">
        <f>SB!BF7</f>
        <v>378</v>
      </c>
      <c r="I9" s="249">
        <f>SB!CA7</f>
        <v>211</v>
      </c>
      <c r="J9" s="249">
        <f>SB!CV7</f>
        <v>779</v>
      </c>
      <c r="K9" s="249">
        <f>SB!DQ7</f>
        <v>405</v>
      </c>
      <c r="L9" s="249">
        <f>SB!EL7</f>
        <v>587</v>
      </c>
      <c r="M9" s="249">
        <f>SB!FG7</f>
        <v>132</v>
      </c>
      <c r="N9" s="249">
        <f>SB!GB7</f>
        <v>264</v>
      </c>
      <c r="O9" s="249">
        <f>SB!GW7</f>
        <v>125</v>
      </c>
      <c r="P9" s="249">
        <f>SB!HR7</f>
        <v>295</v>
      </c>
      <c r="Q9" s="249">
        <f>SB!IN7</f>
        <v>1214</v>
      </c>
      <c r="R9" s="249">
        <f>SB!JF7</f>
        <v>1511</v>
      </c>
      <c r="S9" s="249">
        <f>SB!JY7</f>
        <v>1922</v>
      </c>
      <c r="T9" s="249">
        <f>SB!KQ7</f>
        <v>1750</v>
      </c>
      <c r="U9" s="249">
        <f>SB!LI7</f>
        <v>1922</v>
      </c>
      <c r="V9" s="249">
        <f>SB!MA7</f>
        <v>1567</v>
      </c>
      <c r="W9" s="249">
        <f>SB!MS7</f>
        <v>1615</v>
      </c>
      <c r="X9" s="249">
        <f>SB!NK7</f>
        <v>1625</v>
      </c>
      <c r="Y9" s="249">
        <f>SB!OC7</f>
        <v>1559</v>
      </c>
      <c r="Z9" s="249">
        <f>SB!OU7</f>
        <v>2103</v>
      </c>
      <c r="AA9" s="249">
        <f>SB!PM7</f>
        <v>2485</v>
      </c>
      <c r="AB9" s="249">
        <f>SB!QE7</f>
        <v>2637</v>
      </c>
      <c r="AC9" s="249">
        <f>SB!QW7</f>
        <v>1657</v>
      </c>
      <c r="AD9" s="249">
        <f>SB!RO7</f>
        <v>2578</v>
      </c>
      <c r="AE9" s="249">
        <f>SB!SG7</f>
        <v>2356</v>
      </c>
      <c r="AF9" s="249">
        <f>SB!SY7</f>
        <v>2441</v>
      </c>
      <c r="AG9" s="249">
        <f>SB!TQ7</f>
        <v>2320</v>
      </c>
      <c r="AH9" s="249">
        <f>SB!UI7</f>
        <v>2439</v>
      </c>
      <c r="AI9" s="249">
        <f>SB!VD7</f>
        <v>2567</v>
      </c>
      <c r="AJ9" s="249">
        <f>SB!WG7</f>
        <v>2431</v>
      </c>
      <c r="AK9" s="249">
        <f>SB!XJ7</f>
        <v>2387</v>
      </c>
      <c r="AL9" s="249">
        <f>SB!YM7</f>
        <v>2466</v>
      </c>
      <c r="AM9" s="249">
        <f>SB!ZP7</f>
        <v>1399</v>
      </c>
      <c r="AN9" s="249">
        <f>SB!AAS7</f>
        <v>1793</v>
      </c>
      <c r="AO9" s="249">
        <f>SB!ABV7</f>
        <v>2194</v>
      </c>
      <c r="AP9" s="249">
        <f>SB!ACY7</f>
        <v>3463</v>
      </c>
      <c r="AQ9" s="250">
        <f>SB!AEB7</f>
        <v>2069</v>
      </c>
    </row>
    <row r="10" spans="1:43" ht="24.6" customHeight="1" x14ac:dyDescent="0.3">
      <c r="B10" s="57" t="s">
        <v>201</v>
      </c>
      <c r="C10" s="133">
        <f>1*40</f>
        <v>40</v>
      </c>
      <c r="D10" s="135">
        <f>1*40</f>
        <v>40</v>
      </c>
      <c r="E10" s="248">
        <f>SB!R7</f>
        <v>19</v>
      </c>
      <c r="F10" s="249">
        <f>SB!AG7</f>
        <v>29</v>
      </c>
      <c r="G10" s="249">
        <f>SB!AV7</f>
        <v>20</v>
      </c>
      <c r="H10" s="249">
        <f>SB!BL7</f>
        <v>40</v>
      </c>
      <c r="I10" s="249">
        <f>SB!CG7</f>
        <v>30</v>
      </c>
      <c r="J10" s="249">
        <f>SB!DB7</f>
        <v>35</v>
      </c>
      <c r="K10" s="249">
        <f>SUM(SB!DW7)</f>
        <v>25</v>
      </c>
      <c r="L10" s="249">
        <f>SB!ER7</f>
        <v>34</v>
      </c>
      <c r="M10" s="249">
        <f>SB!FM7</f>
        <v>32</v>
      </c>
      <c r="N10" s="249">
        <f>SB!GH7</f>
        <v>37</v>
      </c>
      <c r="O10" s="249">
        <f>SB!HC7</f>
        <v>6</v>
      </c>
      <c r="P10" s="249">
        <f>SB!HX7</f>
        <v>37</v>
      </c>
      <c r="Q10" s="249">
        <f>SB!IQ7</f>
        <v>37</v>
      </c>
      <c r="R10" s="249">
        <f>SB!JI7</f>
        <v>49</v>
      </c>
      <c r="S10" s="249">
        <f>SB!KB7</f>
        <v>41</v>
      </c>
      <c r="T10" s="249">
        <f>SB!KT7</f>
        <v>42</v>
      </c>
      <c r="U10" s="249">
        <f>SB!LL7</f>
        <v>47</v>
      </c>
      <c r="V10" s="249">
        <f>SB!MD7</f>
        <v>50</v>
      </c>
      <c r="W10" s="249">
        <f>SB!MV7</f>
        <v>48</v>
      </c>
      <c r="X10" s="249">
        <f>SB!NN7</f>
        <v>48</v>
      </c>
      <c r="Y10" s="249">
        <f>SB!OF7</f>
        <v>48</v>
      </c>
      <c r="Z10" s="249">
        <f>SB!OX7</f>
        <v>60</v>
      </c>
      <c r="AA10" s="249">
        <f>SB!PP7</f>
        <v>63</v>
      </c>
      <c r="AB10" s="249">
        <f>SB!QH7</f>
        <v>58</v>
      </c>
      <c r="AC10" s="249">
        <f>SB!QZ7</f>
        <v>50</v>
      </c>
      <c r="AD10" s="249">
        <f>SB!RR7</f>
        <v>63</v>
      </c>
      <c r="AE10" s="249">
        <f>SB!SJ7</f>
        <v>60</v>
      </c>
      <c r="AF10" s="249">
        <f>SB!TB7</f>
        <v>60</v>
      </c>
      <c r="AG10" s="249">
        <f>SB!TT7</f>
        <v>60</v>
      </c>
      <c r="AH10" s="249">
        <f>SB!UL7</f>
        <v>59</v>
      </c>
      <c r="AI10" s="249">
        <f>SB!VG7</f>
        <v>60</v>
      </c>
      <c r="AJ10" s="249">
        <f>SB!WJ7</f>
        <v>57</v>
      </c>
      <c r="AK10" s="249">
        <f>SB!XM7</f>
        <v>56</v>
      </c>
      <c r="AL10" s="249">
        <f>SB!YP7</f>
        <v>50</v>
      </c>
      <c r="AM10" s="249">
        <f>SB!ZS7</f>
        <v>52</v>
      </c>
      <c r="AN10" s="249">
        <f>SB!AAV7</f>
        <v>50</v>
      </c>
      <c r="AO10" s="249">
        <f>SB!ABY7</f>
        <v>47</v>
      </c>
      <c r="AP10" s="249">
        <f>SB!ADB7</f>
        <v>48</v>
      </c>
      <c r="AQ10" s="250">
        <f>SB!AEE7</f>
        <v>48</v>
      </c>
    </row>
    <row r="11" spans="1:43" ht="24.6" customHeight="1" thickBot="1" x14ac:dyDescent="0.35">
      <c r="B11" s="58" t="s">
        <v>202</v>
      </c>
      <c r="C11" s="132">
        <f>C10*15</f>
        <v>600</v>
      </c>
      <c r="D11" s="136">
        <f>D10*15</f>
        <v>600</v>
      </c>
      <c r="E11" s="251">
        <f>SUM(SB!S7:U7)</f>
        <v>154</v>
      </c>
      <c r="F11" s="252">
        <f>SUM(SB!AH7:AJ7)</f>
        <v>221</v>
      </c>
      <c r="G11" s="252">
        <f>SUM(SB!AW7:AY7)</f>
        <v>137</v>
      </c>
      <c r="H11" s="252">
        <f>SUM(SB!BM7:BO7)</f>
        <v>381</v>
      </c>
      <c r="I11" s="252">
        <f>SUM(SB!CH7:CJ7)</f>
        <v>253</v>
      </c>
      <c r="J11" s="252">
        <f>SUM(SB!DC7:DE7)</f>
        <v>369</v>
      </c>
      <c r="K11" s="252">
        <f>SUM(SB!DX7:DZ7)</f>
        <v>210</v>
      </c>
      <c r="L11" s="252">
        <f>SUM(SB!ES7:EU7)</f>
        <v>320</v>
      </c>
      <c r="M11" s="252">
        <f>SUM(SB!FN7:FP7)</f>
        <v>333</v>
      </c>
      <c r="N11" s="252">
        <f>SUM(SB!GI7:GK7)</f>
        <v>411</v>
      </c>
      <c r="O11" s="252">
        <f>SUM(SB!HD7:HF7)</f>
        <v>24</v>
      </c>
      <c r="P11" s="252">
        <f>SUM(SB!HY7:IA7)</f>
        <v>416</v>
      </c>
      <c r="Q11" s="252">
        <f>SUM(SB!IR7:IS7)</f>
        <v>397</v>
      </c>
      <c r="R11" s="252">
        <f>SB!JJ7+SB!JK7</f>
        <v>522</v>
      </c>
      <c r="S11" s="252">
        <f>SUM(SB!KC7:KD7)</f>
        <v>436</v>
      </c>
      <c r="T11" s="252">
        <f>SUM(SB!KU7:KV7)</f>
        <v>510</v>
      </c>
      <c r="U11" s="252">
        <f>SUM(SB!LM7:LN7)</f>
        <v>539</v>
      </c>
      <c r="V11" s="252">
        <f>SUM(SB!ME7:MF7)</f>
        <v>574</v>
      </c>
      <c r="W11" s="252">
        <f>SUM(SB!MW7:MX7)</f>
        <v>581</v>
      </c>
      <c r="X11" s="252">
        <f>SB!NO7+SB!NP7</f>
        <v>578</v>
      </c>
      <c r="Y11" s="252">
        <f>SUM(SB!OG7:OH7)</f>
        <v>544</v>
      </c>
      <c r="Z11" s="252">
        <f>SUM(SB!OY7:OZ7)</f>
        <v>694</v>
      </c>
      <c r="AA11" s="252">
        <f>SB!PQ7+SB!PR7</f>
        <v>768</v>
      </c>
      <c r="AB11" s="252">
        <f>SB!QI7+SB!QJ7</f>
        <v>689</v>
      </c>
      <c r="AC11" s="252">
        <f>SUM(SB!RA7:RB7)</f>
        <v>622</v>
      </c>
      <c r="AD11" s="252">
        <f>SB!RS7+SB!RT7</f>
        <v>768</v>
      </c>
      <c r="AE11" s="252">
        <f>SB!SK7+SB!SL7</f>
        <v>745</v>
      </c>
      <c r="AF11" s="252">
        <f>SB!TC7+SB!TD7</f>
        <v>703</v>
      </c>
      <c r="AG11" s="252">
        <f>SB!TU7+SB!TV7</f>
        <v>668</v>
      </c>
      <c r="AH11" s="252">
        <f>SB!UM7+SB!UN7</f>
        <v>658</v>
      </c>
      <c r="AI11" s="252">
        <f>SB!VH7+SB!VI7</f>
        <v>736</v>
      </c>
      <c r="AJ11" s="252">
        <f>SUM(SB!WK7:WL7)</f>
        <v>698</v>
      </c>
      <c r="AK11" s="252">
        <f>SB!XN7+SB!XO7</f>
        <v>637</v>
      </c>
      <c r="AL11" s="252">
        <f>SB!YQ7+SB!YR7</f>
        <v>639</v>
      </c>
      <c r="AM11" s="252">
        <f>SB!ZT7+SB!ZU7</f>
        <v>630</v>
      </c>
      <c r="AN11" s="252">
        <f>SB!AAW7+SB!AAX7</f>
        <v>610</v>
      </c>
      <c r="AO11" s="252">
        <f>SB!ABZ7+SB!ACA7</f>
        <v>582</v>
      </c>
      <c r="AP11" s="252">
        <f>SB!ADC7</f>
        <v>579</v>
      </c>
      <c r="AQ11" s="253">
        <f>SB!AEF7+SB!AEG7</f>
        <v>535</v>
      </c>
    </row>
    <row r="12" spans="1:43" ht="24.6" customHeight="1" thickBot="1" x14ac:dyDescent="0.35">
      <c r="B12" s="256" t="s">
        <v>818</v>
      </c>
      <c r="C12" s="139">
        <f>10*4</f>
        <v>40</v>
      </c>
      <c r="D12" s="140">
        <f>10*4</f>
        <v>40</v>
      </c>
      <c r="E12" s="257">
        <f>'Greenstar HCPs'!D4</f>
        <v>0</v>
      </c>
      <c r="F12" s="258">
        <f>'Greenstar HCPs'!K4</f>
        <v>24</v>
      </c>
      <c r="G12" s="258">
        <f>'Greenstar HCPs'!R4</f>
        <v>60</v>
      </c>
      <c r="H12" s="258">
        <f>'Greenstar HCPs'!Y4</f>
        <v>41</v>
      </c>
      <c r="I12" s="258">
        <f>'Greenstar HCPs'!AF4</f>
        <v>39</v>
      </c>
      <c r="J12" s="258">
        <f>'Greenstar HCPs'!AM4</f>
        <v>115</v>
      </c>
      <c r="K12" s="258">
        <f>'Greenstar HCPs'!AT4</f>
        <v>90</v>
      </c>
      <c r="L12" s="258">
        <f>'Greenstar HCPs'!BA4</f>
        <v>74</v>
      </c>
      <c r="M12" s="258">
        <f>'Greenstar HCPs'!BH4</f>
        <v>77</v>
      </c>
      <c r="N12" s="258">
        <f>'Greenstar HCPs'!BO4</f>
        <v>79</v>
      </c>
      <c r="O12" s="258">
        <f>'Greenstar HCPs'!BV4</f>
        <v>51</v>
      </c>
      <c r="P12" s="258">
        <f>'Greenstar HCPs'!CC4</f>
        <v>138</v>
      </c>
      <c r="Q12" s="258">
        <f>'Greenstar HCPs'!CJ4</f>
        <v>202</v>
      </c>
      <c r="R12" s="258">
        <f>'Greenstar HCPs'!CQ4</f>
        <v>354</v>
      </c>
      <c r="S12" s="258">
        <v>40</v>
      </c>
      <c r="T12" s="258">
        <v>40</v>
      </c>
      <c r="U12" s="258">
        <v>40</v>
      </c>
      <c r="V12" s="258">
        <v>40</v>
      </c>
      <c r="W12" s="258">
        <v>40</v>
      </c>
      <c r="X12" s="258">
        <v>40</v>
      </c>
      <c r="Y12" s="258">
        <v>32</v>
      </c>
      <c r="Z12" s="258">
        <v>39</v>
      </c>
      <c r="AA12" s="258">
        <f>'CHO-DCR'!D401</f>
        <v>40</v>
      </c>
      <c r="AB12" s="258">
        <v>40</v>
      </c>
      <c r="AC12" s="258">
        <v>40</v>
      </c>
      <c r="AD12" s="258">
        <f>'CHO-DCR'!D536</f>
        <v>40</v>
      </c>
      <c r="AE12" s="258">
        <f>'CHO-DCR'!D581</f>
        <v>40</v>
      </c>
      <c r="AF12" s="258">
        <f>'CHO-DCR'!D626</f>
        <v>40</v>
      </c>
      <c r="AG12" s="258">
        <f>'CHO-DCR'!D671</f>
        <v>40</v>
      </c>
      <c r="AH12" s="258">
        <f>'CHO-DCR'!D716</f>
        <v>40</v>
      </c>
      <c r="AI12" s="258">
        <f>'CHO-DCR'!D761</f>
        <v>40</v>
      </c>
      <c r="AJ12" s="258">
        <f>'CHO-DCR'!D806</f>
        <v>40</v>
      </c>
      <c r="AK12" s="258">
        <f>'CHO-DCR'!D851</f>
        <v>40</v>
      </c>
      <c r="AL12" s="258">
        <f>'CHO-DCR'!D896</f>
        <v>40</v>
      </c>
      <c r="AM12" s="258">
        <f>'CHO-DCR'!D941</f>
        <v>40</v>
      </c>
      <c r="AN12" s="258">
        <f>'CHO-DCR'!D986</f>
        <v>40</v>
      </c>
      <c r="AO12" s="258">
        <f>'CHO-DCR'!D1031</f>
        <v>40</v>
      </c>
      <c r="AP12" s="258">
        <f>'CHO-DCR'!D1076</f>
        <v>40</v>
      </c>
      <c r="AQ12" s="259">
        <f>'CHO-DCR'!D1121</f>
        <v>40</v>
      </c>
    </row>
    <row r="13" spans="1:43" ht="19.95" customHeight="1" x14ac:dyDescent="0.3"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</row>
    <row r="14" spans="1:43" ht="19.95" customHeight="1" thickBot="1" x14ac:dyDescent="0.35"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</row>
    <row r="15" spans="1:43" ht="36.75" customHeight="1" thickBot="1" x14ac:dyDescent="0.35">
      <c r="B15" s="55" t="s">
        <v>33</v>
      </c>
      <c r="C15" s="76" t="s">
        <v>214</v>
      </c>
      <c r="D15" s="76" t="s">
        <v>279</v>
      </c>
      <c r="E15" s="61" t="s">
        <v>196</v>
      </c>
      <c r="F15" s="59" t="s">
        <v>195</v>
      </c>
      <c r="G15" s="59" t="s">
        <v>197</v>
      </c>
      <c r="H15" s="59" t="s">
        <v>198</v>
      </c>
      <c r="I15" s="59" t="s">
        <v>205</v>
      </c>
      <c r="J15" s="59" t="s">
        <v>208</v>
      </c>
      <c r="K15" s="59" t="s">
        <v>212</v>
      </c>
      <c r="L15" s="59" t="s">
        <v>213</v>
      </c>
      <c r="M15" s="59" t="s">
        <v>220</v>
      </c>
      <c r="N15" s="59" t="s">
        <v>222</v>
      </c>
      <c r="O15" s="59" t="s">
        <v>231</v>
      </c>
      <c r="P15" s="59" t="s">
        <v>232</v>
      </c>
      <c r="Q15" s="59" t="s">
        <v>248</v>
      </c>
      <c r="R15" s="59" t="s">
        <v>249</v>
      </c>
      <c r="S15" s="59" t="s">
        <v>268</v>
      </c>
      <c r="T15" s="59" t="s">
        <v>563</v>
      </c>
      <c r="U15" s="59" t="s">
        <v>606</v>
      </c>
      <c r="V15" s="59" t="s">
        <v>635</v>
      </c>
      <c r="W15" s="59" t="s">
        <v>666</v>
      </c>
      <c r="X15" s="59" t="s">
        <v>696</v>
      </c>
      <c r="Y15" s="59" t="s">
        <v>709</v>
      </c>
      <c r="Z15" s="59" t="s">
        <v>734</v>
      </c>
      <c r="AA15" s="59" t="s">
        <v>791</v>
      </c>
      <c r="AB15" s="59" t="s">
        <v>820</v>
      </c>
      <c r="AC15" s="59" t="s">
        <v>838</v>
      </c>
      <c r="AD15" s="59" t="s">
        <v>837</v>
      </c>
      <c r="AE15" s="59" t="s">
        <v>865</v>
      </c>
      <c r="AF15" s="59" t="s">
        <v>887</v>
      </c>
      <c r="AG15" s="59" t="s">
        <v>905</v>
      </c>
      <c r="AH15" s="59" t="s">
        <v>916</v>
      </c>
      <c r="AI15" s="59" t="s">
        <v>943</v>
      </c>
      <c r="AJ15" s="59" t="s">
        <v>971</v>
      </c>
      <c r="AK15" s="59" t="s">
        <v>989</v>
      </c>
      <c r="AL15" s="59" t="s">
        <v>996</v>
      </c>
      <c r="AM15" s="59" t="s">
        <v>1005</v>
      </c>
      <c r="AN15" s="59" t="s">
        <v>1021</v>
      </c>
      <c r="AO15" s="59" t="s">
        <v>1050</v>
      </c>
      <c r="AP15" s="59" t="s">
        <v>1056</v>
      </c>
      <c r="AQ15" s="60" t="s">
        <v>1079</v>
      </c>
    </row>
    <row r="16" spans="1:43" ht="19.95" customHeight="1" x14ac:dyDescent="0.3">
      <c r="B16" s="56" t="s">
        <v>203</v>
      </c>
      <c r="C16" s="131" t="s">
        <v>211</v>
      </c>
      <c r="D16" s="134" t="s">
        <v>275</v>
      </c>
      <c r="E16" s="240">
        <f>'Greenstar HCPs'!D7</f>
        <v>0</v>
      </c>
      <c r="F16" s="69">
        <f>'Greenstar HCPs'!K4</f>
        <v>24</v>
      </c>
      <c r="G16" s="69">
        <f>'Greenstar HCPs'!R4</f>
        <v>60</v>
      </c>
      <c r="H16" s="69">
        <f>'Greenstar HCPs'!Y4</f>
        <v>41</v>
      </c>
      <c r="I16" s="69">
        <f>'Greenstar HCPs'!AF4</f>
        <v>39</v>
      </c>
      <c r="J16" s="69">
        <f>'Greenstar HCPs'!AM4</f>
        <v>115</v>
      </c>
      <c r="K16" s="69">
        <f>'Greenstar HCPs'!AT4</f>
        <v>90</v>
      </c>
      <c r="L16" s="69">
        <f>'Greenstar HCPs'!BA4</f>
        <v>74</v>
      </c>
      <c r="M16" s="69">
        <f>'Greenstar HCPs'!BH4</f>
        <v>77</v>
      </c>
      <c r="N16" s="69">
        <f>'Greenstar HCPs'!BO4</f>
        <v>79</v>
      </c>
      <c r="O16" s="69">
        <f>'Greenstar HCPs'!BV4</f>
        <v>51</v>
      </c>
      <c r="P16" s="69">
        <f>'Greenstar HCPs'!CC4</f>
        <v>138</v>
      </c>
      <c r="Q16" s="69">
        <f>'Greenstar HCPs'!CJ4</f>
        <v>202</v>
      </c>
      <c r="R16" s="69">
        <f>'Greenstar HCPs'!CQ4</f>
        <v>354</v>
      </c>
      <c r="S16" s="69">
        <f>'Greenstar HCPs'!CX4</f>
        <v>255</v>
      </c>
      <c r="T16" s="69">
        <f>'Greenstar HCPs'!DE4</f>
        <v>334</v>
      </c>
      <c r="U16" s="69">
        <f>'Greenstar HCPs'!DL4</f>
        <v>337</v>
      </c>
      <c r="V16" s="69">
        <f>'Greenstar HCPs'!DS4</f>
        <v>347</v>
      </c>
      <c r="W16" s="69">
        <f>'Greenstar HCPs'!DZ4</f>
        <v>597</v>
      </c>
      <c r="X16" s="69">
        <f>'Greenstar HCPs'!EG4</f>
        <v>519</v>
      </c>
      <c r="Y16" s="69">
        <f>'Greenstar HCPs'!EN4</f>
        <v>555</v>
      </c>
      <c r="Z16" s="69">
        <f>'Greenstar HCPs'!EU4</f>
        <v>767</v>
      </c>
      <c r="AA16" s="69">
        <f>'Greenstar HCPs'!FB4</f>
        <v>536</v>
      </c>
      <c r="AB16" s="69">
        <f>'Greenstar HCPs'!FI4</f>
        <v>624</v>
      </c>
      <c r="AC16" s="69">
        <f>'Greenstar HCPs'!FP4</f>
        <v>704</v>
      </c>
      <c r="AD16" s="69">
        <f>'Greenstar HCPs'!FW4</f>
        <v>1097</v>
      </c>
      <c r="AE16" s="69">
        <f>'Greenstar HCPs'!GD4</f>
        <v>893</v>
      </c>
      <c r="AF16" s="69">
        <f>'Greenstar HCPs'!GK4</f>
        <v>614</v>
      </c>
      <c r="AG16" s="69">
        <f>'Greenstar HCPs'!GR4</f>
        <v>898</v>
      </c>
      <c r="AH16" s="69">
        <f>'Greenstar HCPs'!GY4</f>
        <v>1049</v>
      </c>
      <c r="AI16" s="69">
        <f>'Greenstar HCPs'!HF4</f>
        <v>1013</v>
      </c>
      <c r="AJ16" s="69">
        <f>'Greenstar HCPs'!HM4</f>
        <v>1107</v>
      </c>
      <c r="AK16" s="69">
        <f>'Greenstar HCPs'!HT4</f>
        <v>702</v>
      </c>
      <c r="AL16" s="69">
        <f>'Greenstar HCPs'!IA4</f>
        <v>757</v>
      </c>
      <c r="AM16" s="69">
        <f>'Greenstar HCPs'!IH4</f>
        <v>785</v>
      </c>
      <c r="AN16" s="69">
        <f>'Greenstar HCPs'!IO4</f>
        <v>1134</v>
      </c>
      <c r="AO16" s="69">
        <f>'Greenstar HCPs'!IV4</f>
        <v>757</v>
      </c>
      <c r="AP16" s="69">
        <f>'Greenstar HCPs'!JC4</f>
        <v>855</v>
      </c>
      <c r="AQ16" s="70">
        <f>'Greenstar HCPs'!JJ4</f>
        <v>900</v>
      </c>
    </row>
    <row r="17" spans="2:43" ht="19.95" customHeight="1" thickBot="1" x14ac:dyDescent="0.35">
      <c r="B17" s="58" t="s">
        <v>270</v>
      </c>
      <c r="C17" s="132">
        <f>8*40</f>
        <v>320</v>
      </c>
      <c r="D17" s="136">
        <f>10*40</f>
        <v>400</v>
      </c>
      <c r="E17" s="241">
        <f>SB!O7</f>
        <v>149</v>
      </c>
      <c r="F17" s="71">
        <f>SB!AD7</f>
        <v>202</v>
      </c>
      <c r="G17" s="71">
        <f>SB!AS7</f>
        <v>178</v>
      </c>
      <c r="H17" s="71">
        <f>SB!BH7</f>
        <v>258</v>
      </c>
      <c r="I17" s="71">
        <f>SB!CC7</f>
        <v>248</v>
      </c>
      <c r="J17" s="71">
        <f>SB!CX7</f>
        <v>214</v>
      </c>
      <c r="K17" s="71">
        <f>SB!DS7</f>
        <v>155</v>
      </c>
      <c r="L17" s="71">
        <f>SB!EN7</f>
        <v>198</v>
      </c>
      <c r="M17" s="71">
        <f>SB!FI7</f>
        <v>218</v>
      </c>
      <c r="N17" s="71">
        <f>SB!GD7</f>
        <v>63</v>
      </c>
      <c r="O17" s="71">
        <f>SB!GY7</f>
        <v>54</v>
      </c>
      <c r="P17" s="71">
        <f>SB!HT7</f>
        <v>191</v>
      </c>
      <c r="Q17" s="71">
        <f>SB!IP7</f>
        <v>74</v>
      </c>
      <c r="R17" s="71">
        <f>SB!JH7</f>
        <v>251</v>
      </c>
      <c r="S17" s="71">
        <f>SB!KA7</f>
        <v>266</v>
      </c>
      <c r="T17" s="71">
        <f>SB!KS7</f>
        <v>226</v>
      </c>
      <c r="U17" s="71">
        <f>SB!LK7</f>
        <v>269</v>
      </c>
      <c r="V17" s="71">
        <f>SB!MC7</f>
        <v>264</v>
      </c>
      <c r="W17" s="71">
        <f>SB!MU7</f>
        <v>248</v>
      </c>
      <c r="X17" s="71">
        <f>SB!NM7</f>
        <v>271</v>
      </c>
      <c r="Y17" s="71">
        <f>SB!OE7</f>
        <v>245</v>
      </c>
      <c r="Z17" s="71">
        <f>SB!OW7</f>
        <v>325</v>
      </c>
      <c r="AA17" s="71">
        <f>SB!PO7</f>
        <v>407</v>
      </c>
      <c r="AB17" s="71">
        <f>SB!QG7</f>
        <v>387</v>
      </c>
      <c r="AC17" s="71">
        <f>SB!QY7</f>
        <v>294</v>
      </c>
      <c r="AD17" s="71">
        <f>SB!RQ7</f>
        <v>377</v>
      </c>
      <c r="AE17" s="71">
        <f>SB!SI7</f>
        <v>324</v>
      </c>
      <c r="AF17" s="71">
        <f>SB!TA7</f>
        <v>336</v>
      </c>
      <c r="AG17" s="71">
        <f>SB!TS7</f>
        <v>342</v>
      </c>
      <c r="AH17" s="71">
        <f>SB!UK7</f>
        <v>408</v>
      </c>
      <c r="AI17" s="71">
        <f>SB!VF7</f>
        <v>395</v>
      </c>
      <c r="AJ17" s="71">
        <f>SB!WI7</f>
        <v>383</v>
      </c>
      <c r="AK17" s="71">
        <f>SB!XL7</f>
        <v>365</v>
      </c>
      <c r="AL17" s="71">
        <f>SB!YO7</f>
        <v>340</v>
      </c>
      <c r="AM17" s="71">
        <f>SB!ZR7</f>
        <v>297</v>
      </c>
      <c r="AN17" s="71">
        <f>SB!AAU7</f>
        <v>254</v>
      </c>
      <c r="AO17" s="71">
        <f>SB!ABX7</f>
        <v>270</v>
      </c>
      <c r="AP17" s="71">
        <f>SB!ADA7</f>
        <v>254</v>
      </c>
      <c r="AQ17" s="72">
        <f>SB!AED7</f>
        <v>327</v>
      </c>
    </row>
    <row r="18" spans="2:43" ht="19.95" customHeight="1" x14ac:dyDescent="0.3">
      <c r="B18" s="56" t="s">
        <v>271</v>
      </c>
      <c r="C18" s="131"/>
      <c r="D18" s="134">
        <v>40</v>
      </c>
      <c r="E18" s="240">
        <f>'Greenstar HCPs'!H4</f>
        <v>0</v>
      </c>
      <c r="F18" s="69">
        <f>SUM('Greenstar HCPs'!K6,'Greenstar HCPs'!K29)</f>
        <v>6</v>
      </c>
      <c r="G18" s="69">
        <f>SUM('Greenstar HCPs'!R6,'Greenstar HCPs'!R29)</f>
        <v>16</v>
      </c>
      <c r="H18" s="69">
        <f>SUM('Greenstar HCPs'!Y6,'Greenstar HCPs'!Y29)</f>
        <v>12</v>
      </c>
      <c r="I18" s="69">
        <f>SUM('Greenstar HCPs'!AF6,'Greenstar HCPs'!AF29)</f>
        <v>12</v>
      </c>
      <c r="J18" s="69">
        <f>SUM('Greenstar HCPs'!AM6,'Greenstar HCPs'!AM29)</f>
        <v>28</v>
      </c>
      <c r="K18" s="69">
        <f>SUM('Greenstar HCPs'!AT6,'Greenstar HCPs'!AT29)</f>
        <v>26</v>
      </c>
      <c r="L18" s="69">
        <f>SUM('Greenstar HCPs'!BA6,'Greenstar HCPs'!BA29)</f>
        <v>21</v>
      </c>
      <c r="M18" s="69">
        <f>SUM('Greenstar HCPs'!BH6,'Greenstar HCPs'!BH29)</f>
        <v>26</v>
      </c>
      <c r="N18" s="69">
        <f>SUM('Greenstar HCPs'!BO6,'Greenstar HCPs'!BO29)</f>
        <v>21</v>
      </c>
      <c r="O18" s="69">
        <f>SUM('Greenstar HCPs'!BV6,'Greenstar HCPs'!BV29)</f>
        <v>19</v>
      </c>
      <c r="P18" s="69">
        <f>SUM('Greenstar HCPs'!CC6,'Greenstar HCPs'!CC29)</f>
        <v>35</v>
      </c>
      <c r="Q18" s="69">
        <f>SUM('Greenstar HCPs'!CJ6,'Greenstar HCPs'!CJ29)</f>
        <v>34</v>
      </c>
      <c r="R18" s="69">
        <f>SUM('Greenstar HCPs'!CQ6,'Greenstar HCPs'!CQ29)</f>
        <v>35</v>
      </c>
      <c r="S18" s="69">
        <f>SUM('Greenstar HCPs'!CX6,'Greenstar HCPs'!CX29)</f>
        <v>31</v>
      </c>
      <c r="T18" s="69">
        <f>SUM('Greenstar HCPs'!DE6,'Greenstar HCPs'!DE29)</f>
        <v>38</v>
      </c>
      <c r="U18" s="69">
        <f>'Greenstar HCPs'!DL6+'Greenstar HCPs'!DL29</f>
        <v>39</v>
      </c>
      <c r="V18" s="69">
        <f>'Greenstar HCPs'!DS6+'Greenstar HCPs'!DS29</f>
        <v>40</v>
      </c>
      <c r="W18" s="69">
        <f>'Greenstar HCPs'!DZ6+'Greenstar HCPs'!DZ29</f>
        <v>40</v>
      </c>
      <c r="X18" s="69">
        <f>'Greenstar HCPs'!EK6+'Greenstar HCPs'!EK29</f>
        <v>40</v>
      </c>
      <c r="Y18" s="69">
        <f>'Greenstar HCPs'!EN6+'Greenstar HCPs'!EN29</f>
        <v>32</v>
      </c>
      <c r="Z18" s="69">
        <f>'Greenstar HCPs'!EU6+'Greenstar HCPs'!EU29</f>
        <v>38</v>
      </c>
      <c r="AA18" s="69">
        <f>'Greenstar HCPs'!FB6+'Greenstar HCPs'!FB29</f>
        <v>40</v>
      </c>
      <c r="AB18" s="69">
        <f>'Greenstar HCPs'!FM6+'Greenstar HCPs'!FM29</f>
        <v>38</v>
      </c>
      <c r="AC18" s="69">
        <f>'Greenstar HCPs'!FP6+'Greenstar HCPs'!FP29</f>
        <v>40</v>
      </c>
      <c r="AD18" s="69">
        <f>'Greenstar HCPs'!FW6+'Greenstar HCPs'!FW29</f>
        <v>40</v>
      </c>
      <c r="AE18" s="69">
        <f>'Greenstar HCPs'!GD6+'Greenstar HCPs'!GD29</f>
        <v>39</v>
      </c>
      <c r="AF18" s="69">
        <f>'Greenstar HCPs'!GK6+'Greenstar HCPs'!GK29</f>
        <v>40</v>
      </c>
      <c r="AG18" s="69">
        <f>'Greenstar HCPs'!GR6+'Greenstar HCPs'!GR29</f>
        <v>39</v>
      </c>
      <c r="AH18" s="69">
        <f>'Greenstar HCPs'!HC6+'Greenstar HCPs'!HC29</f>
        <v>40</v>
      </c>
      <c r="AI18" s="69">
        <f>'Greenstar HCPs'!HJ6+'Greenstar HCPs'!HJ29</f>
        <v>40</v>
      </c>
      <c r="AJ18" s="69">
        <f>'Greenstar HCPs'!HQ6+'Greenstar HCPs'!HQ29</f>
        <v>40</v>
      </c>
      <c r="AK18" s="69">
        <f>'Greenstar HCPs'!HX6+'Greenstar HCPs'!HX29</f>
        <v>39</v>
      </c>
      <c r="AL18" s="69">
        <f>'Greenstar HCPs'!IE6+'Greenstar HCPs'!IE29</f>
        <v>40</v>
      </c>
      <c r="AM18" s="69">
        <f>'Greenstar HCPs'!IL6+'Greenstar HCPs'!IL29</f>
        <v>40</v>
      </c>
      <c r="AN18" s="69">
        <f>'Greenstar HCPs'!IS6+'Greenstar HCPs'!IS29</f>
        <v>39</v>
      </c>
      <c r="AO18" s="69">
        <f>'Greenstar HCPs'!IZ6+'Greenstar HCPs'!IZ29</f>
        <v>40</v>
      </c>
      <c r="AP18" s="69">
        <f>'Greenstar HCPs'!JG6+'Greenstar HCPs'!JG29</f>
        <v>39</v>
      </c>
      <c r="AQ18" s="70">
        <f>'Greenstar HCPs'!JN6+'Greenstar HCPs'!JN29</f>
        <v>40</v>
      </c>
    </row>
    <row r="19" spans="2:43" ht="19.95" customHeight="1" thickBot="1" x14ac:dyDescent="0.35">
      <c r="B19" s="58" t="s">
        <v>272</v>
      </c>
      <c r="C19" s="132"/>
      <c r="D19" s="136">
        <v>400</v>
      </c>
      <c r="E19" s="241">
        <f>SUM('Greenstar HCPs'!H6,'Greenstar HCPs'!H29)</f>
        <v>0</v>
      </c>
      <c r="F19" s="71">
        <f>'Greenstar HCPs'!O4</f>
        <v>15</v>
      </c>
      <c r="G19" s="71">
        <f>'Greenstar HCPs'!V4</f>
        <v>59</v>
      </c>
      <c r="H19" s="71">
        <f>'Greenstar HCPs'!AC4</f>
        <v>41</v>
      </c>
      <c r="I19" s="71">
        <f>'Greenstar HCPs'!AJ4</f>
        <v>34</v>
      </c>
      <c r="J19" s="71">
        <f>'Greenstar HCPs'!AQ4</f>
        <v>91</v>
      </c>
      <c r="K19" s="71">
        <f>'Greenstar HCPs'!AX4</f>
        <v>65</v>
      </c>
      <c r="L19" s="71">
        <f>'Greenstar HCPs'!BE4</f>
        <v>49</v>
      </c>
      <c r="M19" s="71">
        <f>'Greenstar HCPs'!BL4</f>
        <v>56</v>
      </c>
      <c r="N19" s="71">
        <f>'Greenstar HCPs'!BS4</f>
        <v>56</v>
      </c>
      <c r="O19" s="71">
        <f>'Greenstar HCPs'!BZ4</f>
        <v>48</v>
      </c>
      <c r="P19" s="71">
        <f>'Greenstar HCPs'!CG4</f>
        <v>126</v>
      </c>
      <c r="Q19" s="71">
        <f>'Greenstar HCPs'!CN4</f>
        <v>202</v>
      </c>
      <c r="R19" s="71">
        <f>'Greenstar HCPs'!CU4</f>
        <v>327</v>
      </c>
      <c r="S19" s="71">
        <f>'Greenstar HCPs'!DB4</f>
        <v>255</v>
      </c>
      <c r="T19" s="71">
        <f>'Greenstar HCPs'!DI4</f>
        <v>328</v>
      </c>
      <c r="U19" s="71">
        <f>'Greenstar HCPs'!DP4</f>
        <v>330</v>
      </c>
      <c r="V19" s="71">
        <f>'Greenstar HCPs'!DW4</f>
        <v>313</v>
      </c>
      <c r="W19" s="71">
        <f>'Greenstar HCPs'!ED4</f>
        <v>583</v>
      </c>
      <c r="X19" s="71">
        <f>'Greenstar HCPs'!EK4</f>
        <v>484</v>
      </c>
      <c r="Y19" s="71">
        <f>'Greenstar HCPs'!ER4</f>
        <v>443</v>
      </c>
      <c r="Z19" s="71">
        <f>'Greenstar HCPs'!EY4</f>
        <v>710</v>
      </c>
      <c r="AA19" s="71">
        <f>'Greenstar HCPs'!FF4</f>
        <v>477</v>
      </c>
      <c r="AB19" s="71">
        <f>'Greenstar HCPs'!FM4</f>
        <v>616</v>
      </c>
      <c r="AC19" s="71">
        <f>'Greenstar HCPs'!FT4</f>
        <v>571</v>
      </c>
      <c r="AD19" s="71">
        <f>'Greenstar HCPs'!GA4</f>
        <v>1045</v>
      </c>
      <c r="AE19" s="71">
        <f>'Greenstar HCPs'!GH4</f>
        <v>845</v>
      </c>
      <c r="AF19" s="71">
        <f>'Greenstar HCPs'!GO4</f>
        <v>613</v>
      </c>
      <c r="AG19" s="71">
        <f>'Greenstar HCPs'!GV4</f>
        <v>896</v>
      </c>
      <c r="AH19" s="71">
        <f>'Greenstar HCPs'!HC4</f>
        <v>1015</v>
      </c>
      <c r="AI19" s="71">
        <f>'Greenstar HCPs'!HJ4</f>
        <v>999</v>
      </c>
      <c r="AJ19" s="71">
        <f>'Greenstar HCPs'!HQ4</f>
        <v>1086</v>
      </c>
      <c r="AK19" s="71">
        <f>'Greenstar HCPs'!HX4</f>
        <v>610</v>
      </c>
      <c r="AL19" s="71">
        <f>'Greenstar HCPs'!IE4</f>
        <v>731</v>
      </c>
      <c r="AM19" s="71">
        <f>'Greenstar HCPs'!IH4</f>
        <v>785</v>
      </c>
      <c r="AN19" s="71">
        <f>'Greenstar HCPs'!IS4</f>
        <v>1128</v>
      </c>
      <c r="AO19" s="71">
        <f>'Greenstar HCPs'!IZ4</f>
        <v>748</v>
      </c>
      <c r="AP19" s="71">
        <f>'Greenstar HCPs'!JG4</f>
        <v>846</v>
      </c>
      <c r="AQ19" s="72">
        <f>'Greenstar HCPs'!JN4</f>
        <v>892</v>
      </c>
    </row>
    <row r="20" spans="2:43" ht="19.95" customHeight="1" x14ac:dyDescent="0.3">
      <c r="B20" s="56" t="s">
        <v>273</v>
      </c>
      <c r="C20" s="131"/>
      <c r="D20" s="138">
        <v>1000</v>
      </c>
      <c r="E20" s="240">
        <f>SB!P7+SB!V7</f>
        <v>0</v>
      </c>
      <c r="F20" s="69">
        <f>SUM(SB!AE7,SB!AK7)</f>
        <v>0</v>
      </c>
      <c r="G20" s="69">
        <f>SUM(SB!AT9,SB!AT33)</f>
        <v>0</v>
      </c>
      <c r="H20" s="69">
        <f>SUM(SB!BI7:BJ7)</f>
        <v>505</v>
      </c>
      <c r="I20" s="69">
        <f>SUM(SB!CD7:CE7)</f>
        <v>299</v>
      </c>
      <c r="J20" s="69">
        <f>SUM(SB!CY7:CZ7)</f>
        <v>506</v>
      </c>
      <c r="K20" s="69">
        <f>SUM(SB!DT7:DU7)</f>
        <v>463</v>
      </c>
      <c r="L20" s="69">
        <f>SUM(SB!EO7:EP7)</f>
        <v>452</v>
      </c>
      <c r="M20" s="69">
        <f>SUM(SB!FJ7:FK7)</f>
        <v>460</v>
      </c>
      <c r="N20" s="69">
        <f>SUM(SB!GE7:GF7)</f>
        <v>558</v>
      </c>
      <c r="O20" s="69">
        <f>SUM(SB!GZ7:HA7)</f>
        <v>233</v>
      </c>
      <c r="P20" s="69">
        <f>SUM(SB!HU7,SB!HV7,SB!IB7)</f>
        <v>576</v>
      </c>
      <c r="Q20" s="69">
        <f>SB!IT7</f>
        <v>670</v>
      </c>
      <c r="R20" s="69">
        <f>SB!JM7</f>
        <v>829</v>
      </c>
      <c r="S20" s="69">
        <f>SB!KE7</f>
        <v>652</v>
      </c>
      <c r="T20" s="69">
        <f>SB!KW7</f>
        <v>1117</v>
      </c>
      <c r="U20" s="69">
        <f>SB!LO7</f>
        <v>861</v>
      </c>
      <c r="V20" s="69">
        <f>SB!MG7</f>
        <v>628</v>
      </c>
      <c r="W20" s="69">
        <f>SB!MY7</f>
        <v>868</v>
      </c>
      <c r="X20" s="69">
        <f>SB!NQ7</f>
        <v>866</v>
      </c>
      <c r="Y20" s="69">
        <f>SB!OI7</f>
        <v>911</v>
      </c>
      <c r="Z20" s="69">
        <f>SB!PA7</f>
        <v>1226</v>
      </c>
      <c r="AA20" s="69">
        <f>SB!PS7</f>
        <v>1557</v>
      </c>
      <c r="AB20" s="69">
        <f>SB!QK7</f>
        <v>1782</v>
      </c>
      <c r="AC20" s="69">
        <f>SB!RC7</f>
        <v>1273</v>
      </c>
      <c r="AD20" s="69">
        <f>SB!RU7</f>
        <v>1402</v>
      </c>
      <c r="AE20" s="69">
        <f>SB!SM7</f>
        <v>1318</v>
      </c>
      <c r="AF20" s="69">
        <f>SB!TE7</f>
        <v>1342</v>
      </c>
      <c r="AG20" s="69">
        <f>SB!TW7</f>
        <v>1267</v>
      </c>
      <c r="AH20" s="69">
        <f>SB!UO7</f>
        <v>1368</v>
      </c>
      <c r="AI20" s="69">
        <f>SB!VL7</f>
        <v>1446</v>
      </c>
      <c r="AJ20" s="69">
        <f>SB!WO7</f>
        <v>1191</v>
      </c>
      <c r="AK20" s="69">
        <f>SB!XR7</f>
        <v>1210</v>
      </c>
      <c r="AL20" s="69">
        <f>SB!YU7</f>
        <v>1351</v>
      </c>
      <c r="AM20" s="69">
        <f>SB!ZX7</f>
        <v>953</v>
      </c>
      <c r="AN20" s="69">
        <f>SB!ABA7</f>
        <v>945</v>
      </c>
      <c r="AO20" s="69">
        <f>SB!ACD7</f>
        <v>970</v>
      </c>
      <c r="AP20" s="69">
        <f>SB!ADG7</f>
        <v>1415</v>
      </c>
      <c r="AQ20" s="70">
        <f>SB!AEJ7</f>
        <v>1009</v>
      </c>
    </row>
    <row r="21" spans="2:43" ht="19.95" customHeight="1" thickBot="1" x14ac:dyDescent="0.35">
      <c r="B21" s="58" t="s">
        <v>204</v>
      </c>
      <c r="C21" s="132"/>
      <c r="D21" s="137">
        <v>1760</v>
      </c>
      <c r="E21" s="241">
        <f>'Greenstar HCPs'!I4</f>
        <v>0</v>
      </c>
      <c r="F21" s="71">
        <f>'Greenstar HCPs'!P4</f>
        <v>0</v>
      </c>
      <c r="G21" s="71">
        <f>'Greenstar HCPs'!W4</f>
        <v>0</v>
      </c>
      <c r="H21" s="71">
        <f>'Greenstar HCPs'!AD4</f>
        <v>73</v>
      </c>
      <c r="I21" s="71">
        <f>'Greenstar HCPs'!AK4</f>
        <v>43</v>
      </c>
      <c r="J21" s="71">
        <f>'Greenstar HCPs'!AR4</f>
        <v>270</v>
      </c>
      <c r="K21" s="71">
        <f>'Greenstar HCPs'!AY4</f>
        <v>186</v>
      </c>
      <c r="L21" s="71">
        <f>'Greenstar HCPs'!BF4</f>
        <v>148</v>
      </c>
      <c r="M21" s="71">
        <f>'Greenstar HCPs'!BM4</f>
        <v>154</v>
      </c>
      <c r="N21" s="71">
        <f>'Greenstar HCPs'!BT4</f>
        <v>112</v>
      </c>
      <c r="O21" s="71">
        <f>'Greenstar HCPs'!CA4</f>
        <v>103</v>
      </c>
      <c r="P21" s="71">
        <f>'Greenstar HCPs'!CH4</f>
        <v>248</v>
      </c>
      <c r="Q21" s="71">
        <f>'Greenstar HCPs'!CO4</f>
        <v>280</v>
      </c>
      <c r="R21" s="71">
        <f>'Greenstar HCPs'!CV4</f>
        <v>376</v>
      </c>
      <c r="S21" s="71">
        <f>'Greenstar HCPs'!DC4</f>
        <v>284</v>
      </c>
      <c r="T21" s="71">
        <f>'Greenstar HCPs'!DJ4</f>
        <v>404</v>
      </c>
      <c r="U21" s="71">
        <f>'Greenstar HCPs'!DQ4</f>
        <v>338</v>
      </c>
      <c r="V21" s="71">
        <f>'Greenstar HCPs'!DX4</f>
        <v>338</v>
      </c>
      <c r="W21" s="71">
        <f>'Greenstar HCPs'!EE4</f>
        <v>691</v>
      </c>
      <c r="X21" s="71">
        <f>'Greenstar HCPs'!EL4</f>
        <v>786</v>
      </c>
      <c r="Y21" s="71">
        <f>'Greenstar HCPs'!ES4</f>
        <v>754</v>
      </c>
      <c r="Z21" s="71">
        <f>'Greenstar HCPs'!EZ4</f>
        <v>1287</v>
      </c>
      <c r="AA21" s="71">
        <f>'Greenstar HCPs'!FG4</f>
        <v>904</v>
      </c>
      <c r="AB21" s="71">
        <f>'Greenstar HCPs'!FN4</f>
        <v>937</v>
      </c>
      <c r="AC21" s="71">
        <f>'Greenstar HCPs'!FU4</f>
        <v>1223</v>
      </c>
      <c r="AD21" s="71">
        <f>'Greenstar HCPs'!GB4</f>
        <v>1885</v>
      </c>
      <c r="AE21" s="71">
        <f>'Greenstar HCPs'!GI4</f>
        <v>1612</v>
      </c>
      <c r="AF21" s="71">
        <f>'Greenstar HCPs'!GP4</f>
        <v>971</v>
      </c>
      <c r="AG21" s="71">
        <f>'Greenstar HCPs'!GW4</f>
        <v>1860</v>
      </c>
      <c r="AH21" s="71">
        <f>'Greenstar HCPs'!HD4</f>
        <v>2060</v>
      </c>
      <c r="AI21" s="71">
        <f>'Greenstar HCPs'!HK4</f>
        <v>2115</v>
      </c>
      <c r="AJ21" s="71">
        <f>'Greenstar HCPs'!HR4</f>
        <v>2241</v>
      </c>
      <c r="AK21" s="71">
        <f>'Greenstar HCPs'!HY4</f>
        <v>1198</v>
      </c>
      <c r="AL21" s="71">
        <f>'Greenstar HCPs'!IF4</f>
        <v>1046</v>
      </c>
      <c r="AM21" s="71">
        <f>'Greenstar HCPs'!IM4</f>
        <v>1286</v>
      </c>
      <c r="AN21" s="71">
        <f>'Greenstar HCPs'!IT4</f>
        <v>2419</v>
      </c>
      <c r="AO21" s="71">
        <f>'Greenstar HCPs'!JA4</f>
        <v>1398</v>
      </c>
      <c r="AP21" s="71">
        <f>'Greenstar HCPs'!JH4</f>
        <v>1751</v>
      </c>
      <c r="AQ21" s="72">
        <f>'Greenstar HCPs'!JO4</f>
        <v>1686</v>
      </c>
    </row>
    <row r="22" spans="2:43" ht="19.95" customHeight="1" thickBot="1" x14ac:dyDescent="0.35">
      <c r="B22" s="129" t="s">
        <v>789</v>
      </c>
      <c r="C22" s="139"/>
      <c r="D22" s="140">
        <f>40*10</f>
        <v>400</v>
      </c>
      <c r="E22" s="242"/>
      <c r="F22" s="243"/>
      <c r="G22" s="243"/>
      <c r="H22" s="59">
        <f>SB!BU7</f>
        <v>344</v>
      </c>
      <c r="I22" s="59">
        <f>SB!CP7</f>
        <v>230</v>
      </c>
      <c r="J22" s="59">
        <f>SB!DK7</f>
        <v>310</v>
      </c>
      <c r="K22" s="59">
        <f>SB!EF7</f>
        <v>287</v>
      </c>
      <c r="L22" s="59">
        <f>SB!FA7</f>
        <v>324</v>
      </c>
      <c r="M22" s="59">
        <f>SB!FV7</f>
        <v>351</v>
      </c>
      <c r="N22" s="59">
        <f>SB!GQ7</f>
        <v>388</v>
      </c>
      <c r="O22" s="59">
        <f>SB!HL7</f>
        <v>139</v>
      </c>
      <c r="P22" s="59">
        <f>SB!IG7</f>
        <v>285</v>
      </c>
      <c r="Q22" s="59">
        <f>SB!IY7</f>
        <v>378</v>
      </c>
      <c r="R22" s="59">
        <f>SB!JR7</f>
        <v>470</v>
      </c>
      <c r="S22" s="59">
        <f>SB!KJ7</f>
        <v>361</v>
      </c>
      <c r="T22" s="59">
        <f>SB!LB7</f>
        <v>561</v>
      </c>
      <c r="U22" s="59">
        <f>SB!LT7</f>
        <v>468</v>
      </c>
      <c r="V22" s="59">
        <f>SB!ML7</f>
        <v>348</v>
      </c>
      <c r="W22" s="59">
        <f>SB!ND7</f>
        <v>311</v>
      </c>
      <c r="X22" s="59">
        <f>SB!NV7</f>
        <v>263</v>
      </c>
      <c r="Y22" s="59">
        <f>SB!ON7</f>
        <v>221</v>
      </c>
      <c r="Z22" s="59">
        <f>SB!PF7</f>
        <v>456</v>
      </c>
      <c r="AA22" s="59">
        <f>SB!PX7</f>
        <v>477</v>
      </c>
      <c r="AB22" s="59">
        <f>SB!QP7</f>
        <v>660</v>
      </c>
      <c r="AC22" s="59">
        <f>SB!RH7</f>
        <v>372</v>
      </c>
      <c r="AD22" s="59">
        <f>SB!RZ7</f>
        <v>320</v>
      </c>
      <c r="AE22" s="59">
        <f>SB!SR7</f>
        <v>339</v>
      </c>
      <c r="AF22" s="59">
        <f>SB!TJ7</f>
        <v>412</v>
      </c>
      <c r="AG22" s="59">
        <f>SB!UB7</f>
        <v>378</v>
      </c>
      <c r="AH22" s="59">
        <f>SB!UT7</f>
        <v>566</v>
      </c>
      <c r="AI22" s="59">
        <f>SB!VU7</f>
        <v>757</v>
      </c>
      <c r="AJ22" s="59">
        <f>SB!WX7</f>
        <v>625</v>
      </c>
      <c r="AK22" s="59">
        <f>SB!YA7</f>
        <v>624</v>
      </c>
      <c r="AL22" s="59">
        <f>SB!ZD7</f>
        <v>704</v>
      </c>
      <c r="AM22" s="59">
        <f>SB!AAG7</f>
        <v>604</v>
      </c>
      <c r="AN22" s="59">
        <f>SB!ABJ7</f>
        <v>702</v>
      </c>
      <c r="AO22" s="59">
        <f>SB!ACM7</f>
        <v>562</v>
      </c>
      <c r="AP22" s="59">
        <f>SB!ADP7</f>
        <v>902</v>
      </c>
      <c r="AQ22" s="72">
        <f>SB!AES7</f>
        <v>613</v>
      </c>
    </row>
    <row r="23" spans="2:43" ht="19.95" customHeight="1" thickBot="1" x14ac:dyDescent="0.35">
      <c r="B23" s="130" t="s">
        <v>276</v>
      </c>
      <c r="C23" s="133"/>
      <c r="D23" s="135">
        <v>400</v>
      </c>
      <c r="E23" s="244">
        <f>'M&amp;P-Providers'!G5</f>
        <v>0</v>
      </c>
      <c r="F23" s="74">
        <f>'M&amp;P-Providers'!I5</f>
        <v>0</v>
      </c>
      <c r="G23" s="74">
        <f>'M&amp;P-Providers'!K5</f>
        <v>0</v>
      </c>
      <c r="H23" s="74">
        <f>'M&amp;P-Providers'!M5</f>
        <v>0</v>
      </c>
      <c r="I23" s="74">
        <f>'M&amp;P-Providers'!O5</f>
        <v>800</v>
      </c>
      <c r="J23" s="74">
        <f>'M&amp;P-Providers'!Q5</f>
        <v>1600</v>
      </c>
      <c r="K23" s="74">
        <f>'M&amp;P-Providers'!S5</f>
        <v>0</v>
      </c>
      <c r="L23" s="74">
        <f>'M&amp;P-Providers'!U5</f>
        <v>800</v>
      </c>
      <c r="M23" s="74">
        <f>'M&amp;P-Providers'!W5</f>
        <v>800</v>
      </c>
      <c r="N23" s="74">
        <f>'M&amp;P-Providers'!Y5</f>
        <v>1600</v>
      </c>
      <c r="O23" s="74">
        <f>'M&amp;P-Providers'!AA5</f>
        <v>0</v>
      </c>
      <c r="P23" s="74">
        <f>'M&amp;P-Providers'!AC5</f>
        <v>200</v>
      </c>
      <c r="Q23" s="74">
        <f>'M&amp;P-Providers'!AE5</f>
        <v>0</v>
      </c>
      <c r="R23" s="74">
        <f>'M&amp;P-Providers'!AG5</f>
        <v>0</v>
      </c>
      <c r="S23" s="74">
        <f>'M&amp;P-Providers'!AI5</f>
        <v>2600</v>
      </c>
      <c r="T23" s="74">
        <f>'M&amp;P-Providers'!AK5</f>
        <v>0</v>
      </c>
      <c r="U23" s="74">
        <f>'M&amp;P-Providers'!AM5</f>
        <v>0</v>
      </c>
      <c r="V23" s="74">
        <f>'M&amp;P-Providers'!AO5</f>
        <v>0</v>
      </c>
      <c r="W23" s="74">
        <f>'M&amp;P-Providers'!AQ5</f>
        <v>0</v>
      </c>
      <c r="X23" s="74">
        <f>'M&amp;P-Providers'!AS5</f>
        <v>2800</v>
      </c>
      <c r="Y23" s="74">
        <f>'M&amp;P-Providers'!AU5</f>
        <v>230</v>
      </c>
      <c r="Z23" s="74">
        <f>'M&amp;P-Providers'!AW5</f>
        <v>0</v>
      </c>
      <c r="AA23" s="74">
        <f>'M&amp;P-Providers'!AY7</f>
        <v>2000</v>
      </c>
      <c r="AB23" s="74">
        <f>'M&amp;P-Providers'!BA5</f>
        <v>2800</v>
      </c>
      <c r="AC23" s="74">
        <f>'M&amp;P-Providers'!BC5</f>
        <v>0</v>
      </c>
      <c r="AD23" s="74">
        <f>'M&amp;P-Providers'!BE5</f>
        <v>0</v>
      </c>
      <c r="AE23" s="74">
        <f>'M&amp;P-Providers'!BG5</f>
        <v>2500</v>
      </c>
      <c r="AF23" s="74">
        <f>'M&amp;P-Providers'!BI5</f>
        <v>0</v>
      </c>
      <c r="AG23" s="74">
        <f>'M&amp;P-Providers'!BK5</f>
        <v>4000</v>
      </c>
      <c r="AH23" s="74">
        <f>'M&amp;P-Providers'!BM7</f>
        <v>2400</v>
      </c>
      <c r="AI23" s="74">
        <f>'M&amp;P-Providers'!BO5</f>
        <v>0</v>
      </c>
      <c r="AJ23" s="74">
        <f>'M&amp;P-Providers'!BQ5</f>
        <v>0</v>
      </c>
      <c r="AK23" s="74">
        <f>'M&amp;P-Providers'!BS5</f>
        <v>8190</v>
      </c>
      <c r="AL23" s="74">
        <f>'M&amp;P-Providers'!BU5</f>
        <v>0</v>
      </c>
      <c r="AM23" s="74">
        <f>'M&amp;P-Providers'!BW5</f>
        <v>1950</v>
      </c>
      <c r="AN23" s="74">
        <f>'M&amp;P-Providers'!BY5</f>
        <v>0</v>
      </c>
      <c r="AO23" s="74">
        <f>'M&amp;P-Providers'!CA5</f>
        <v>7550</v>
      </c>
      <c r="AP23" s="74">
        <f>'M&amp;P-Providers'!CC5</f>
        <v>3050</v>
      </c>
      <c r="AQ23" s="75">
        <f>'M&amp;P-Providers'!CE5</f>
        <v>150</v>
      </c>
    </row>
    <row r="24" spans="2:43" ht="19.95" customHeight="1" x14ac:dyDescent="0.3">
      <c r="B24" s="130" t="s">
        <v>819</v>
      </c>
      <c r="C24" s="133"/>
      <c r="D24" s="135">
        <v>400</v>
      </c>
      <c r="E24" s="244"/>
      <c r="F24" s="74"/>
      <c r="G24" s="74">
        <v>2400</v>
      </c>
      <c r="H24" s="74"/>
      <c r="I24" s="74"/>
      <c r="J24" s="74"/>
      <c r="K24" s="74">
        <v>3200</v>
      </c>
      <c r="L24" s="74"/>
      <c r="M24" s="74"/>
      <c r="N24" s="74"/>
      <c r="O24" s="74">
        <v>2800</v>
      </c>
      <c r="P24" s="74"/>
      <c r="Q24" s="74"/>
      <c r="R24" s="74"/>
      <c r="S24" s="74"/>
      <c r="T24" s="74">
        <v>5030</v>
      </c>
      <c r="U24" s="74"/>
      <c r="V24" s="74"/>
      <c r="W24" s="74"/>
      <c r="X24" s="74">
        <v>7600</v>
      </c>
      <c r="Y24" s="74"/>
      <c r="Z24" s="74"/>
      <c r="AA24" s="74"/>
      <c r="AB24" s="74">
        <v>8000</v>
      </c>
      <c r="AC24" s="74"/>
      <c r="AD24" s="74"/>
      <c r="AE24" s="74">
        <v>7600</v>
      </c>
      <c r="AF24" s="74"/>
      <c r="AG24" s="74"/>
      <c r="AH24" s="74">
        <v>8000</v>
      </c>
      <c r="AI24" s="74"/>
      <c r="AJ24" s="74">
        <v>6000</v>
      </c>
      <c r="AK24" s="74">
        <f>'M&amp;P-Providers'!BS5</f>
        <v>8190</v>
      </c>
      <c r="AL24" s="74"/>
      <c r="AM24" s="74"/>
      <c r="AN24" s="74"/>
      <c r="AO24" s="74"/>
      <c r="AP24" s="74"/>
      <c r="AQ24" s="75"/>
    </row>
    <row r="35" spans="1:5" s="64" customFormat="1" x14ac:dyDescent="0.3">
      <c r="A35" s="68"/>
      <c r="B35" s="68"/>
      <c r="C35" s="68"/>
      <c r="E35" s="73"/>
    </row>
  </sheetData>
  <conditionalFormatting sqref="J3:L3 W3:X3 AC3:AD3">
    <cfRule type="expression" dxfId="1139" priority="176">
      <formula>"&lt;$D3"</formula>
    </cfRule>
  </conditionalFormatting>
  <conditionalFormatting sqref="M3">
    <cfRule type="expression" dxfId="1138" priority="175">
      <formula>"&lt;$D3"</formula>
    </cfRule>
  </conditionalFormatting>
  <conditionalFormatting sqref="N3">
    <cfRule type="expression" dxfId="1137" priority="174">
      <formula>"&lt;$D3"</formula>
    </cfRule>
  </conditionalFormatting>
  <conditionalFormatting sqref="O3">
    <cfRule type="expression" dxfId="1136" priority="173">
      <formula>"&lt;$D3"</formula>
    </cfRule>
  </conditionalFormatting>
  <conditionalFormatting sqref="P3">
    <cfRule type="expression" dxfId="1135" priority="172">
      <formula>"&lt;$D3"</formula>
    </cfRule>
  </conditionalFormatting>
  <conditionalFormatting sqref="Q3">
    <cfRule type="expression" dxfId="1134" priority="171">
      <formula>"&lt;$D3"</formula>
    </cfRule>
  </conditionalFormatting>
  <conditionalFormatting sqref="P3">
    <cfRule type="expression" dxfId="1133" priority="170">
      <formula>"&lt;$D3"</formula>
    </cfRule>
  </conditionalFormatting>
  <conditionalFormatting sqref="Q3">
    <cfRule type="expression" dxfId="1132" priority="169">
      <formula>"&lt;$D3"</formula>
    </cfRule>
  </conditionalFormatting>
  <conditionalFormatting sqref="R3">
    <cfRule type="expression" dxfId="1131" priority="168">
      <formula>"&lt;$D3"</formula>
    </cfRule>
  </conditionalFormatting>
  <conditionalFormatting sqref="T3">
    <cfRule type="expression" dxfId="1130" priority="167">
      <formula>"&lt;$D3"</formula>
    </cfRule>
  </conditionalFormatting>
  <conditionalFormatting sqref="T3">
    <cfRule type="expression" dxfId="1129" priority="166">
      <formula>"&lt;$D3"</formula>
    </cfRule>
  </conditionalFormatting>
  <conditionalFormatting sqref="S3">
    <cfRule type="expression" dxfId="1128" priority="165">
      <formula>"&lt;$D3"</formula>
    </cfRule>
  </conditionalFormatting>
  <conditionalFormatting sqref="S3">
    <cfRule type="expression" dxfId="1127" priority="164">
      <formula>"&lt;$D3"</formula>
    </cfRule>
  </conditionalFormatting>
  <conditionalFormatting sqref="T3">
    <cfRule type="expression" dxfId="1126" priority="163">
      <formula>"&lt;$D3"</formula>
    </cfRule>
  </conditionalFormatting>
  <conditionalFormatting sqref="U3">
    <cfRule type="expression" dxfId="1125" priority="160">
      <formula>"&lt;$D3"</formula>
    </cfRule>
  </conditionalFormatting>
  <conditionalFormatting sqref="U3">
    <cfRule type="expression" dxfId="1124" priority="159">
      <formula>"&lt;$D3"</formula>
    </cfRule>
  </conditionalFormatting>
  <conditionalFormatting sqref="U3">
    <cfRule type="expression" dxfId="1123" priority="158">
      <formula>"&lt;$D3"</formula>
    </cfRule>
  </conditionalFormatting>
  <conditionalFormatting sqref="V3">
    <cfRule type="expression" dxfId="1122" priority="157">
      <formula>"&lt;$D3"</formula>
    </cfRule>
  </conditionalFormatting>
  <conditionalFormatting sqref="V3">
    <cfRule type="expression" dxfId="1121" priority="156">
      <formula>"&lt;$D3"</formula>
    </cfRule>
  </conditionalFormatting>
  <conditionalFormatting sqref="V3">
    <cfRule type="expression" dxfId="1120" priority="155">
      <formula>"&lt;$D3"</formula>
    </cfRule>
  </conditionalFormatting>
  <conditionalFormatting sqref="Z3">
    <cfRule type="expression" dxfId="1119" priority="154">
      <formula>"&lt;$D3"</formula>
    </cfRule>
  </conditionalFormatting>
  <conditionalFormatting sqref="Z3">
    <cfRule type="expression" dxfId="1118" priority="153">
      <formula>"&lt;$D3"</formula>
    </cfRule>
  </conditionalFormatting>
  <conditionalFormatting sqref="Y3">
    <cfRule type="expression" dxfId="1117" priority="152">
      <formula>"&lt;$D3"</formula>
    </cfRule>
  </conditionalFormatting>
  <conditionalFormatting sqref="Y3">
    <cfRule type="expression" dxfId="1116" priority="151">
      <formula>"&lt;$D3"</formula>
    </cfRule>
  </conditionalFormatting>
  <conditionalFormatting sqref="Y3">
    <cfRule type="expression" dxfId="1115" priority="148">
      <formula>"&lt;$D3"</formula>
    </cfRule>
  </conditionalFormatting>
  <conditionalFormatting sqref="Y3">
    <cfRule type="expression" dxfId="1114" priority="147">
      <formula>"&lt;$D3"</formula>
    </cfRule>
  </conditionalFormatting>
  <conditionalFormatting sqref="Z3">
    <cfRule type="expression" dxfId="1113" priority="146">
      <formula>"&lt;$D3"</formula>
    </cfRule>
  </conditionalFormatting>
  <conditionalFormatting sqref="Z3">
    <cfRule type="expression" dxfId="1112" priority="145">
      <formula>"&lt;$D3"</formula>
    </cfRule>
  </conditionalFormatting>
  <conditionalFormatting sqref="AA3">
    <cfRule type="expression" dxfId="1111" priority="144">
      <formula>"&lt;$D3"</formula>
    </cfRule>
  </conditionalFormatting>
  <conditionalFormatting sqref="AA3">
    <cfRule type="expression" dxfId="1110" priority="143">
      <formula>"&lt;$D3"</formula>
    </cfRule>
  </conditionalFormatting>
  <conditionalFormatting sqref="AA3">
    <cfRule type="expression" dxfId="1109" priority="142">
      <formula>"&lt;$D3"</formula>
    </cfRule>
  </conditionalFormatting>
  <conditionalFormatting sqref="AA3">
    <cfRule type="expression" dxfId="1108" priority="141">
      <formula>"&lt;$D3"</formula>
    </cfRule>
  </conditionalFormatting>
  <conditionalFormatting sqref="AB3">
    <cfRule type="expression" dxfId="1107" priority="138">
      <formula>"&lt;$D3"</formula>
    </cfRule>
  </conditionalFormatting>
  <conditionalFormatting sqref="AB3">
    <cfRule type="expression" dxfId="1106" priority="137">
      <formula>"&lt;$D3"</formula>
    </cfRule>
  </conditionalFormatting>
  <conditionalFormatting sqref="AB3">
    <cfRule type="expression" dxfId="1105" priority="136">
      <formula>"&lt;$D3"</formula>
    </cfRule>
  </conditionalFormatting>
  <conditionalFormatting sqref="AB3">
    <cfRule type="expression" dxfId="1104" priority="135">
      <formula>"&lt;$D3"</formula>
    </cfRule>
  </conditionalFormatting>
  <conditionalFormatting sqref="AE3">
    <cfRule type="expression" dxfId="1103" priority="124">
      <formula>"&lt;$D3"</formula>
    </cfRule>
  </conditionalFormatting>
  <conditionalFormatting sqref="AE3">
    <cfRule type="expression" dxfId="1102" priority="123">
      <formula>"&lt;$D3"</formula>
    </cfRule>
  </conditionalFormatting>
  <conditionalFormatting sqref="AE3">
    <cfRule type="expression" dxfId="1101" priority="122">
      <formula>"&lt;$D3"</formula>
    </cfRule>
  </conditionalFormatting>
  <conditionalFormatting sqref="AE3">
    <cfRule type="expression" dxfId="1100" priority="121">
      <formula>"&lt;$D3"</formula>
    </cfRule>
  </conditionalFormatting>
  <conditionalFormatting sqref="AF3">
    <cfRule type="expression" dxfId="1099" priority="116">
      <formula>"&lt;$D3"</formula>
    </cfRule>
  </conditionalFormatting>
  <conditionalFormatting sqref="AF3">
    <cfRule type="expression" dxfId="1098" priority="115">
      <formula>"&lt;$D3"</formula>
    </cfRule>
  </conditionalFormatting>
  <conditionalFormatting sqref="AF3">
    <cfRule type="expression" dxfId="1097" priority="118">
      <formula>"&lt;$D3"</formula>
    </cfRule>
  </conditionalFormatting>
  <conditionalFormatting sqref="AF3">
    <cfRule type="expression" dxfId="1096" priority="117">
      <formula>"&lt;$D3"</formula>
    </cfRule>
  </conditionalFormatting>
  <conditionalFormatting sqref="AG3">
    <cfRule type="expression" dxfId="1095" priority="112">
      <formula>"&lt;$D3"</formula>
    </cfRule>
  </conditionalFormatting>
  <conditionalFormatting sqref="AG3">
    <cfRule type="expression" dxfId="1094" priority="111">
      <formula>"&lt;$D3"</formula>
    </cfRule>
  </conditionalFormatting>
  <conditionalFormatting sqref="AG3">
    <cfRule type="expression" dxfId="1093" priority="110">
      <formula>"&lt;$D3"</formula>
    </cfRule>
  </conditionalFormatting>
  <conditionalFormatting sqref="AG3">
    <cfRule type="expression" dxfId="1092" priority="109">
      <formula>"&lt;$D3"</formula>
    </cfRule>
  </conditionalFormatting>
  <conditionalFormatting sqref="AH3">
    <cfRule type="expression" dxfId="1091" priority="52">
      <formula>"&lt;$D3"</formula>
    </cfRule>
  </conditionalFormatting>
  <conditionalFormatting sqref="AH3">
    <cfRule type="expression" dxfId="1090" priority="51">
      <formula>"&lt;$D3"</formula>
    </cfRule>
  </conditionalFormatting>
  <conditionalFormatting sqref="AH3">
    <cfRule type="expression" dxfId="1089" priority="50">
      <formula>"&lt;$D3"</formula>
    </cfRule>
  </conditionalFormatting>
  <conditionalFormatting sqref="AH3">
    <cfRule type="expression" dxfId="1088" priority="49">
      <formula>"&lt;$D3"</formula>
    </cfRule>
  </conditionalFormatting>
  <conditionalFormatting sqref="AI3">
    <cfRule type="expression" dxfId="1087" priority="44">
      <formula>"&lt;$D3"</formula>
    </cfRule>
  </conditionalFormatting>
  <conditionalFormatting sqref="AI3">
    <cfRule type="expression" dxfId="1086" priority="43">
      <formula>"&lt;$D3"</formula>
    </cfRule>
  </conditionalFormatting>
  <conditionalFormatting sqref="AI3">
    <cfRule type="expression" dxfId="1085" priority="46">
      <formula>"&lt;$D3"</formula>
    </cfRule>
  </conditionalFormatting>
  <conditionalFormatting sqref="AI3">
    <cfRule type="expression" dxfId="1084" priority="45">
      <formula>"&lt;$D3"</formula>
    </cfRule>
  </conditionalFormatting>
  <conditionalFormatting sqref="AJ3">
    <cfRule type="expression" dxfId="1083" priority="40">
      <formula>"&lt;$D3"</formula>
    </cfRule>
  </conditionalFormatting>
  <conditionalFormatting sqref="AJ3">
    <cfRule type="expression" dxfId="1082" priority="39">
      <formula>"&lt;$D3"</formula>
    </cfRule>
  </conditionalFormatting>
  <conditionalFormatting sqref="AJ3">
    <cfRule type="expression" dxfId="1081" priority="38">
      <formula>"&lt;$D3"</formula>
    </cfRule>
  </conditionalFormatting>
  <conditionalFormatting sqref="AJ3">
    <cfRule type="expression" dxfId="1080" priority="37">
      <formula>"&lt;$D3"</formula>
    </cfRule>
  </conditionalFormatting>
  <conditionalFormatting sqref="AK3">
    <cfRule type="expression" dxfId="1079" priority="34">
      <formula>"&lt;$D3"</formula>
    </cfRule>
  </conditionalFormatting>
  <conditionalFormatting sqref="AK3">
    <cfRule type="expression" dxfId="1078" priority="33">
      <formula>"&lt;$D3"</formula>
    </cfRule>
  </conditionalFormatting>
  <conditionalFormatting sqref="AK3">
    <cfRule type="expression" dxfId="1077" priority="32">
      <formula>"&lt;$D3"</formula>
    </cfRule>
  </conditionalFormatting>
  <conditionalFormatting sqref="AK3">
    <cfRule type="expression" dxfId="1076" priority="31">
      <formula>"&lt;$D3"</formula>
    </cfRule>
  </conditionalFormatting>
  <conditionalFormatting sqref="AL3">
    <cfRule type="expression" dxfId="1075" priority="28">
      <formula>"&lt;$D3"</formula>
    </cfRule>
  </conditionalFormatting>
  <conditionalFormatting sqref="AL3">
    <cfRule type="expression" dxfId="1074" priority="27">
      <formula>"&lt;$D3"</formula>
    </cfRule>
  </conditionalFormatting>
  <conditionalFormatting sqref="AL3">
    <cfRule type="expression" dxfId="1073" priority="26">
      <formula>"&lt;$D3"</formula>
    </cfRule>
  </conditionalFormatting>
  <conditionalFormatting sqref="AL3">
    <cfRule type="expression" dxfId="1072" priority="25">
      <formula>"&lt;$D3"</formula>
    </cfRule>
  </conditionalFormatting>
  <conditionalFormatting sqref="AM3">
    <cfRule type="expression" dxfId="1071" priority="22">
      <formula>"&lt;$D3"</formula>
    </cfRule>
  </conditionalFormatting>
  <conditionalFormatting sqref="AM3">
    <cfRule type="expression" dxfId="1070" priority="21">
      <formula>"&lt;$D3"</formula>
    </cfRule>
  </conditionalFormatting>
  <conditionalFormatting sqref="AM3">
    <cfRule type="expression" dxfId="1069" priority="20">
      <formula>"&lt;$D3"</formula>
    </cfRule>
  </conditionalFormatting>
  <conditionalFormatting sqref="AM3">
    <cfRule type="expression" dxfId="1068" priority="19">
      <formula>"&lt;$D3"</formula>
    </cfRule>
  </conditionalFormatting>
  <conditionalFormatting sqref="AN3">
    <cfRule type="expression" dxfId="1067" priority="16">
      <formula>"&lt;$D3"</formula>
    </cfRule>
  </conditionalFormatting>
  <conditionalFormatting sqref="AN3">
    <cfRule type="expression" dxfId="1066" priority="15">
      <formula>"&lt;$D3"</formula>
    </cfRule>
  </conditionalFormatting>
  <conditionalFormatting sqref="AN3">
    <cfRule type="expression" dxfId="1065" priority="14">
      <formula>"&lt;$D3"</formula>
    </cfRule>
  </conditionalFormatting>
  <conditionalFormatting sqref="AN3">
    <cfRule type="expression" dxfId="1064" priority="13">
      <formula>"&lt;$D3"</formula>
    </cfRule>
  </conditionalFormatting>
  <conditionalFormatting sqref="AO3">
    <cfRule type="expression" dxfId="1063" priority="10">
      <formula>"&lt;$D3"</formula>
    </cfRule>
  </conditionalFormatting>
  <conditionalFormatting sqref="AO3">
    <cfRule type="expression" dxfId="1062" priority="9">
      <formula>"&lt;$D3"</formula>
    </cfRule>
  </conditionalFormatting>
  <conditionalFormatting sqref="AO3">
    <cfRule type="expression" dxfId="1061" priority="8">
      <formula>"&lt;$D3"</formula>
    </cfRule>
  </conditionalFormatting>
  <conditionalFormatting sqref="AO3">
    <cfRule type="expression" dxfId="1060" priority="7">
      <formula>"&lt;$D3"</formula>
    </cfRule>
  </conditionalFormatting>
  <conditionalFormatting sqref="AQ3">
    <cfRule type="expression" dxfId="1059" priority="6">
      <formula>"&lt;$D3"</formula>
    </cfRule>
  </conditionalFormatting>
  <conditionalFormatting sqref="AQ3">
    <cfRule type="expression" dxfId="1058" priority="5">
      <formula>"&lt;$D3"</formula>
    </cfRule>
  </conditionalFormatting>
  <conditionalFormatting sqref="AP3">
    <cfRule type="expression" dxfId="1057" priority="4">
      <formula>"&lt;$D3"</formula>
    </cfRule>
  </conditionalFormatting>
  <conditionalFormatting sqref="AP3">
    <cfRule type="expression" dxfId="1056" priority="3">
      <formula>"&lt;$D3"</formula>
    </cfRule>
  </conditionalFormatting>
  <conditionalFormatting sqref="AP3">
    <cfRule type="expression" dxfId="1055" priority="2">
      <formula>"&lt;$D3"</formula>
    </cfRule>
  </conditionalFormatting>
  <conditionalFormatting sqref="AP3">
    <cfRule type="expression" dxfId="1054" priority="1">
      <formula>"&lt;$D3"</formula>
    </cfRule>
  </conditionalFormatting>
  <hyperlinks>
    <hyperlink ref="B1" r:id="rId1" xr:uid="{6457FF30-511E-40BD-803E-6E11F4819F98}"/>
  </hyperlinks>
  <pageMargins left="0.23622047244094491" right="0.19685039370078741" top="0.74803149606299213" bottom="0.74803149606299213" header="0.31496062992125984" footer="0.31496062992125984"/>
  <pageSetup paperSize="9" scale="72" orientation="landscape" r:id="rId2"/>
  <colBreaks count="2" manualBreakCount="2">
    <brk id="12" min="1" max="23" man="1"/>
    <brk id="22" min="1" max="23" man="1"/>
  </colBreaks>
  <webPublishItems count="1">
    <webPublishItem id="32684" divId="Dashboard updated till 39 Week_32684" sourceType="sheet" destinationFile="D:\OneDrive - Greenstar Social Marketing Pakistan (Guarantee) Limited\Desktop\Hystra Dashboard\SB Dashboard till 39 Week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S53"/>
  <sheetViews>
    <sheetView showGridLines="0" zoomScale="80" zoomScaleNormal="80" zoomScalePageLayoutView="70" workbookViewId="0">
      <pane xSplit="5" ySplit="7" topLeftCell="ADU8" activePane="bottomRight" state="frozen"/>
      <selection pane="topRight" activeCell="F1" sqref="F1"/>
      <selection pane="bottomLeft" activeCell="A8" sqref="A8"/>
      <selection pane="bottomRight" activeCell="ADU9" sqref="ADU9"/>
    </sheetView>
  </sheetViews>
  <sheetFormatPr defaultColWidth="8.6640625" defaultRowHeight="11.4" x14ac:dyDescent="0.3"/>
  <cols>
    <col min="1" max="1" width="1.44140625" style="1" customWidth="1"/>
    <col min="2" max="2" width="16.6640625" style="1" bestFit="1" customWidth="1"/>
    <col min="3" max="3" width="11.44140625" style="1" bestFit="1" customWidth="1"/>
    <col min="4" max="4" width="14.44140625" style="1" bestFit="1" customWidth="1"/>
    <col min="5" max="5" width="9.109375" style="1" customWidth="1"/>
    <col min="6" max="7" width="12.6640625" style="1" customWidth="1"/>
    <col min="8" max="8" width="11.44140625" style="1" customWidth="1"/>
    <col min="9" max="9" width="11.44140625" style="1" hidden="1" customWidth="1"/>
    <col min="10" max="10" width="13.6640625" style="1" hidden="1" customWidth="1"/>
    <col min="11" max="22" width="11.44140625" style="1" hidden="1" customWidth="1"/>
    <col min="23" max="23" width="1.6640625" style="1" hidden="1" customWidth="1"/>
    <col min="24" max="24" width="11.44140625" style="1" hidden="1" customWidth="1"/>
    <col min="25" max="25" width="14.33203125" style="1" hidden="1" customWidth="1"/>
    <col min="26" max="31" width="8.6640625" style="1" hidden="1" customWidth="1"/>
    <col min="32" max="32" width="10.44140625" style="1" hidden="1" customWidth="1"/>
    <col min="33" max="46" width="8.6640625" style="1" hidden="1" customWidth="1"/>
    <col min="47" max="47" width="10.44140625" style="1" hidden="1" customWidth="1"/>
    <col min="48" max="61" width="8.6640625" style="1" hidden="1" customWidth="1"/>
    <col min="62" max="62" width="17.44140625" style="1" hidden="1" customWidth="1"/>
    <col min="63" max="63" width="11.109375" style="1" hidden="1" customWidth="1"/>
    <col min="64" max="68" width="8.6640625" style="1" hidden="1" customWidth="1"/>
    <col min="69" max="69" width="14.33203125" style="1" hidden="1" customWidth="1"/>
    <col min="70" max="70" width="12.33203125" style="1" hidden="1" customWidth="1"/>
    <col min="71" max="71" width="12" style="1" hidden="1" customWidth="1"/>
    <col min="72" max="72" width="13.5546875" style="1" hidden="1" customWidth="1"/>
    <col min="73" max="73" width="12" style="1" hidden="1" customWidth="1"/>
    <col min="74" max="82" width="8.6640625" style="1" hidden="1" customWidth="1"/>
    <col min="83" max="83" width="13.6640625" style="1" hidden="1" customWidth="1"/>
    <col min="84" max="84" width="11.44140625" style="1" hidden="1" customWidth="1"/>
    <col min="85" max="89" width="8.6640625" style="1" hidden="1" customWidth="1"/>
    <col min="90" max="90" width="14.33203125" style="1" hidden="1" customWidth="1"/>
    <col min="91" max="91" width="12.33203125" style="1" hidden="1" customWidth="1"/>
    <col min="92" max="92" width="12" style="1" hidden="1" customWidth="1"/>
    <col min="93" max="93" width="13.5546875" style="1" hidden="1" customWidth="1"/>
    <col min="94" max="94" width="12" style="1" hidden="1" customWidth="1"/>
    <col min="95" max="103" width="8.6640625" style="1" hidden="1" customWidth="1"/>
    <col min="104" max="104" width="15.44140625" style="1" hidden="1" customWidth="1"/>
    <col min="105" max="110" width="8.6640625" style="1" hidden="1" customWidth="1"/>
    <col min="111" max="111" width="14.33203125" style="1" hidden="1" customWidth="1"/>
    <col min="112" max="112" width="12.33203125" style="1" hidden="1" customWidth="1"/>
    <col min="113" max="113" width="12" style="1" hidden="1" customWidth="1"/>
    <col min="114" max="114" width="13.5546875" style="1" hidden="1" customWidth="1"/>
    <col min="115" max="115" width="12" style="1" hidden="1" customWidth="1"/>
    <col min="116" max="131" width="8.6640625" style="1" hidden="1" customWidth="1"/>
    <col min="132" max="132" width="14.33203125" style="1" hidden="1" customWidth="1"/>
    <col min="133" max="133" width="12.33203125" style="1" hidden="1" customWidth="1"/>
    <col min="134" max="134" width="12" style="1" hidden="1" customWidth="1"/>
    <col min="135" max="135" width="13.5546875" style="1" hidden="1" customWidth="1"/>
    <col min="136" max="136" width="12" style="1" hidden="1" customWidth="1"/>
    <col min="137" max="143" width="8.6640625" style="1" hidden="1" customWidth="1"/>
    <col min="144" max="144" width="10.33203125" style="1" hidden="1" customWidth="1"/>
    <col min="145" max="152" width="8.6640625" style="1" hidden="1" customWidth="1"/>
    <col min="153" max="153" width="14.33203125" style="1" hidden="1" customWidth="1"/>
    <col min="154" max="154" width="12.33203125" style="1" hidden="1" customWidth="1"/>
    <col min="155" max="155" width="12" style="1" hidden="1" customWidth="1"/>
    <col min="156" max="156" width="13.5546875" style="1" hidden="1" customWidth="1"/>
    <col min="157" max="157" width="12" style="1" hidden="1" customWidth="1"/>
    <col min="158" max="173" width="8.6640625" style="1" hidden="1" customWidth="1"/>
    <col min="174" max="174" width="14.33203125" style="1" hidden="1" customWidth="1"/>
    <col min="175" max="175" width="12.33203125" style="1" hidden="1" customWidth="1"/>
    <col min="176" max="176" width="12" style="1" hidden="1" customWidth="1"/>
    <col min="177" max="177" width="13.5546875" style="1" hidden="1" customWidth="1"/>
    <col min="178" max="178" width="12" style="1" hidden="1" customWidth="1"/>
    <col min="179" max="194" width="8.6640625" style="1" hidden="1" customWidth="1"/>
    <col min="195" max="195" width="14.33203125" style="1" hidden="1" customWidth="1"/>
    <col min="196" max="196" width="12.33203125" style="1" hidden="1" customWidth="1"/>
    <col min="197" max="197" width="12" style="1" hidden="1" customWidth="1"/>
    <col min="198" max="198" width="13.5546875" style="1" hidden="1" customWidth="1"/>
    <col min="199" max="199" width="12" style="1" hidden="1" customWidth="1"/>
    <col min="200" max="200" width="6.44140625" style="1" hidden="1" customWidth="1"/>
    <col min="201" max="215" width="8.6640625" style="1" hidden="1" customWidth="1"/>
    <col min="216" max="216" width="14.33203125" style="1" hidden="1" customWidth="1"/>
    <col min="217" max="217" width="12.33203125" style="1" hidden="1" customWidth="1"/>
    <col min="218" max="218" width="12" style="1" hidden="1" customWidth="1"/>
    <col min="219" max="219" width="13.5546875" style="1" hidden="1" customWidth="1"/>
    <col min="220" max="220" width="12" style="1" hidden="1" customWidth="1"/>
    <col min="221" max="221" width="2.109375" style="1" hidden="1" customWidth="1"/>
    <col min="222" max="236" width="8.6640625" style="1" hidden="1" customWidth="1"/>
    <col min="237" max="237" width="14.33203125" style="1" hidden="1" customWidth="1"/>
    <col min="238" max="238" width="12.33203125" style="1" hidden="1" customWidth="1"/>
    <col min="239" max="239" width="12" style="1" hidden="1" customWidth="1"/>
    <col min="240" max="240" width="13.5546875" style="1" hidden="1" customWidth="1"/>
    <col min="241" max="241" width="12" style="1" hidden="1" customWidth="1"/>
    <col min="242" max="242" width="2" style="1" hidden="1" customWidth="1"/>
    <col min="243" max="253" width="8.6640625" style="1" hidden="1" customWidth="1"/>
    <col min="254" max="255" width="14.33203125" style="1" hidden="1" customWidth="1"/>
    <col min="256" max="256" width="12.33203125" style="1" hidden="1" customWidth="1"/>
    <col min="257" max="257" width="12" style="1" hidden="1" customWidth="1"/>
    <col min="258" max="258" width="13.5546875" style="1" hidden="1" customWidth="1"/>
    <col min="259" max="259" width="12" style="1" hidden="1" customWidth="1"/>
    <col min="260" max="272" width="8.6640625" style="1" hidden="1" customWidth="1"/>
    <col min="273" max="274" width="14.33203125" style="1" hidden="1" customWidth="1"/>
    <col min="275" max="275" width="12.33203125" style="1" hidden="1" customWidth="1"/>
    <col min="276" max="276" width="12" style="1" hidden="1" customWidth="1"/>
    <col min="277" max="277" width="13.5546875" style="1" hidden="1" customWidth="1"/>
    <col min="278" max="278" width="12" style="1" hidden="1" customWidth="1"/>
    <col min="279" max="279" width="8.6640625" style="1" hidden="1" customWidth="1"/>
    <col min="280" max="280" width="11.109375" style="1" hidden="1" customWidth="1"/>
    <col min="281" max="281" width="10.109375" style="1" hidden="1" customWidth="1"/>
    <col min="282" max="282" width="11.33203125" style="1" hidden="1" customWidth="1"/>
    <col min="283" max="283" width="9.6640625" style="1" hidden="1" customWidth="1"/>
    <col min="284" max="284" width="12.33203125" style="1" hidden="1" customWidth="1"/>
    <col min="285" max="290" width="8.6640625" style="1" hidden="1" customWidth="1"/>
    <col min="291" max="292" width="14.33203125" style="1" hidden="1" customWidth="1"/>
    <col min="293" max="293" width="12.33203125" style="1" hidden="1" customWidth="1"/>
    <col min="294" max="294" width="12" style="1" hidden="1" customWidth="1"/>
    <col min="295" max="295" width="13.5546875" style="1" hidden="1" customWidth="1"/>
    <col min="296" max="296" width="12" style="1" hidden="1" customWidth="1"/>
    <col min="297" max="297" width="8.6640625" style="1" hidden="1" customWidth="1"/>
    <col min="298" max="298" width="11.109375" style="1" hidden="1" customWidth="1"/>
    <col min="299" max="299" width="10.109375" style="1" hidden="1" customWidth="1"/>
    <col min="300" max="300" width="11.33203125" style="1" hidden="1" customWidth="1"/>
    <col min="301" max="301" width="9.6640625" style="1" hidden="1" customWidth="1"/>
    <col min="302" max="302" width="12.33203125" style="1" hidden="1" customWidth="1"/>
    <col min="303" max="308" width="8.6640625" style="1" hidden="1" customWidth="1"/>
    <col min="309" max="310" width="14.33203125" style="1" hidden="1" customWidth="1"/>
    <col min="311" max="311" width="12.33203125" style="1" hidden="1" customWidth="1"/>
    <col min="312" max="312" width="12" style="1" hidden="1" customWidth="1"/>
    <col min="313" max="313" width="13.5546875" style="1" hidden="1" customWidth="1"/>
    <col min="314" max="314" width="12" style="1" hidden="1" customWidth="1"/>
    <col min="315" max="315" width="8.6640625" style="1" hidden="1" customWidth="1"/>
    <col min="316" max="316" width="11.109375" style="1" hidden="1" customWidth="1"/>
    <col min="317" max="317" width="10.109375" style="1" hidden="1" customWidth="1"/>
    <col min="318" max="318" width="11.33203125" style="1" hidden="1" customWidth="1"/>
    <col min="319" max="319" width="9.6640625" style="1" hidden="1" customWidth="1"/>
    <col min="320" max="320" width="12.33203125" style="1" hidden="1" customWidth="1"/>
    <col min="321" max="326" width="8.6640625" style="1" hidden="1" customWidth="1"/>
    <col min="327" max="328" width="14.33203125" style="1" hidden="1" customWidth="1"/>
    <col min="329" max="329" width="12.33203125" style="1" hidden="1" customWidth="1"/>
    <col min="330" max="330" width="12" style="1" hidden="1" customWidth="1"/>
    <col min="331" max="331" width="13.5546875" style="1" hidden="1" customWidth="1"/>
    <col min="332" max="332" width="12" style="1" hidden="1" customWidth="1"/>
    <col min="333" max="333" width="8.6640625" style="1" hidden="1" customWidth="1"/>
    <col min="334" max="334" width="11.109375" style="1" hidden="1" customWidth="1"/>
    <col min="335" max="335" width="10.109375" style="1" hidden="1" customWidth="1"/>
    <col min="336" max="336" width="11.33203125" style="1" hidden="1" customWidth="1"/>
    <col min="337" max="337" width="9.6640625" style="1" hidden="1" customWidth="1"/>
    <col min="338" max="338" width="12.33203125" style="1" hidden="1" customWidth="1"/>
    <col min="339" max="344" width="8.6640625" style="1" hidden="1" customWidth="1"/>
    <col min="345" max="346" width="14.33203125" style="1" hidden="1" customWidth="1"/>
    <col min="347" max="347" width="12.33203125" style="1" hidden="1" customWidth="1"/>
    <col min="348" max="348" width="12" style="1" hidden="1" customWidth="1"/>
    <col min="349" max="349" width="13.5546875" style="1" hidden="1" customWidth="1"/>
    <col min="350" max="350" width="12" style="1" hidden="1" customWidth="1"/>
    <col min="351" max="351" width="8.6640625" style="1" hidden="1" customWidth="1"/>
    <col min="352" max="352" width="11.109375" style="1" hidden="1" customWidth="1"/>
    <col min="353" max="353" width="10.109375" style="1" hidden="1" customWidth="1"/>
    <col min="354" max="354" width="11.33203125" style="1" hidden="1" customWidth="1"/>
    <col min="355" max="355" width="9.6640625" style="1" hidden="1" customWidth="1"/>
    <col min="356" max="356" width="12.33203125" style="1" hidden="1" customWidth="1"/>
    <col min="357" max="362" width="8.6640625" style="1" hidden="1" customWidth="1"/>
    <col min="363" max="364" width="14.33203125" style="1" hidden="1" customWidth="1"/>
    <col min="365" max="365" width="12.33203125" style="1" hidden="1" customWidth="1"/>
    <col min="366" max="366" width="12" style="1" hidden="1" customWidth="1"/>
    <col min="367" max="367" width="13.5546875" style="1" hidden="1" customWidth="1"/>
    <col min="368" max="368" width="12" style="1" hidden="1" customWidth="1"/>
    <col min="369" max="369" width="8.6640625" style="1" hidden="1" customWidth="1"/>
    <col min="370" max="370" width="11.109375" style="1" hidden="1" customWidth="1"/>
    <col min="371" max="371" width="10.109375" style="1" hidden="1" customWidth="1"/>
    <col min="372" max="372" width="11.33203125" style="1" hidden="1" customWidth="1"/>
    <col min="373" max="373" width="9.6640625" style="1" hidden="1" customWidth="1"/>
    <col min="374" max="374" width="12.33203125" style="1" hidden="1" customWidth="1"/>
    <col min="375" max="380" width="8.6640625" style="1" hidden="1" customWidth="1"/>
    <col min="381" max="382" width="14.33203125" style="1" hidden="1" customWidth="1"/>
    <col min="383" max="383" width="12.33203125" style="1" hidden="1" customWidth="1"/>
    <col min="384" max="384" width="12" style="1" hidden="1" customWidth="1"/>
    <col min="385" max="385" width="13.5546875" style="1" hidden="1" customWidth="1"/>
    <col min="386" max="386" width="12" style="1" hidden="1" customWidth="1"/>
    <col min="387" max="387" width="8.6640625" style="1" hidden="1" customWidth="1"/>
    <col min="388" max="388" width="11.109375" style="1" hidden="1" customWidth="1"/>
    <col min="389" max="389" width="10.109375" style="1" hidden="1" customWidth="1"/>
    <col min="390" max="390" width="11.33203125" style="1" hidden="1" customWidth="1"/>
    <col min="391" max="391" width="9.6640625" style="1" hidden="1" customWidth="1"/>
    <col min="392" max="392" width="12.33203125" style="1" hidden="1" customWidth="1"/>
    <col min="393" max="398" width="8.6640625" style="1" hidden="1" customWidth="1"/>
    <col min="399" max="400" width="14.33203125" style="1" hidden="1" customWidth="1"/>
    <col min="401" max="401" width="12.33203125" style="1" hidden="1" customWidth="1"/>
    <col min="402" max="402" width="12" style="1" hidden="1" customWidth="1"/>
    <col min="403" max="403" width="13.5546875" style="1" hidden="1" customWidth="1"/>
    <col min="404" max="404" width="12" style="1" hidden="1" customWidth="1"/>
    <col min="405" max="405" width="8.6640625" style="1" hidden="1" customWidth="1"/>
    <col min="406" max="406" width="11.109375" style="1" hidden="1" customWidth="1"/>
    <col min="407" max="407" width="10.109375" style="1" hidden="1" customWidth="1"/>
    <col min="408" max="408" width="11.33203125" style="1" hidden="1" customWidth="1"/>
    <col min="409" max="409" width="9.6640625" style="1" hidden="1" customWidth="1"/>
    <col min="410" max="410" width="12.33203125" style="1" hidden="1" customWidth="1"/>
    <col min="411" max="416" width="8.6640625" style="1" hidden="1" customWidth="1"/>
    <col min="417" max="418" width="14.33203125" style="1" hidden="1" customWidth="1"/>
    <col min="419" max="419" width="12.33203125" style="1" hidden="1" customWidth="1"/>
    <col min="420" max="420" width="12" style="1" hidden="1" customWidth="1"/>
    <col min="421" max="421" width="13.5546875" style="1" hidden="1" customWidth="1"/>
    <col min="422" max="422" width="12" style="1" hidden="1" customWidth="1"/>
    <col min="423" max="423" width="8.6640625" style="1" hidden="1" customWidth="1"/>
    <col min="424" max="424" width="11.109375" style="1" hidden="1" customWidth="1"/>
    <col min="425" max="425" width="10.109375" style="1" hidden="1" customWidth="1"/>
    <col min="426" max="426" width="11.33203125" style="1" hidden="1" customWidth="1"/>
    <col min="427" max="427" width="9.6640625" style="1" hidden="1" customWidth="1"/>
    <col min="428" max="428" width="12.33203125" style="1" hidden="1" customWidth="1"/>
    <col min="429" max="434" width="8.6640625" style="1" hidden="1" customWidth="1"/>
    <col min="435" max="436" width="14.33203125" style="1" hidden="1" customWidth="1"/>
    <col min="437" max="437" width="12.33203125" style="1" hidden="1" customWidth="1"/>
    <col min="438" max="438" width="12" style="1" hidden="1" customWidth="1"/>
    <col min="439" max="439" width="13.5546875" style="1" hidden="1" customWidth="1"/>
    <col min="440" max="440" width="12" style="1" hidden="1" customWidth="1"/>
    <col min="441" max="441" width="8.6640625" style="1" hidden="1" customWidth="1"/>
    <col min="442" max="442" width="11.109375" style="1" hidden="1" customWidth="1"/>
    <col min="443" max="443" width="10.109375" style="1" hidden="1" customWidth="1"/>
    <col min="444" max="444" width="11.33203125" style="1" hidden="1" customWidth="1"/>
    <col min="445" max="445" width="9.6640625" style="1" hidden="1" customWidth="1"/>
    <col min="446" max="446" width="12.33203125" style="1" hidden="1" customWidth="1"/>
    <col min="447" max="452" width="8.6640625" style="1" hidden="1" customWidth="1"/>
    <col min="453" max="454" width="14.33203125" style="1" hidden="1" customWidth="1"/>
    <col min="455" max="455" width="12.33203125" style="1" hidden="1" customWidth="1"/>
    <col min="456" max="456" width="12" style="1" hidden="1" customWidth="1"/>
    <col min="457" max="457" width="13.5546875" style="1" hidden="1" customWidth="1"/>
    <col min="458" max="458" width="12" style="1" hidden="1" customWidth="1"/>
    <col min="459" max="459" width="8.6640625" style="1" hidden="1" customWidth="1"/>
    <col min="460" max="460" width="11.109375" style="1" hidden="1" customWidth="1"/>
    <col min="461" max="461" width="10.109375" style="1" hidden="1" customWidth="1"/>
    <col min="462" max="462" width="11.33203125" style="1" hidden="1" customWidth="1"/>
    <col min="463" max="463" width="9.6640625" style="1" hidden="1" customWidth="1"/>
    <col min="464" max="464" width="12.33203125" style="1" hidden="1" customWidth="1"/>
    <col min="465" max="470" width="8.6640625" style="1" hidden="1" customWidth="1"/>
    <col min="471" max="472" width="14.33203125" style="1" hidden="1" customWidth="1"/>
    <col min="473" max="473" width="12.33203125" style="1" hidden="1" customWidth="1"/>
    <col min="474" max="474" width="12" style="1" hidden="1" customWidth="1"/>
    <col min="475" max="475" width="13.5546875" style="1" hidden="1" customWidth="1"/>
    <col min="476" max="476" width="12" style="1" hidden="1" customWidth="1"/>
    <col min="477" max="489" width="8.6640625" style="1" hidden="1" customWidth="1"/>
    <col min="490" max="493" width="14.33203125" style="1" hidden="1" customWidth="1"/>
    <col min="494" max="494" width="12" style="1" hidden="1" customWidth="1"/>
    <col min="495" max="495" width="4.5546875" style="1" hidden="1" customWidth="1"/>
    <col min="496" max="507" width="8.6640625" style="1" hidden="1" customWidth="1"/>
    <col min="508" max="511" width="14.33203125" style="1" hidden="1" customWidth="1"/>
    <col min="512" max="512" width="12" style="1" hidden="1" customWidth="1"/>
    <col min="513" max="525" width="8.6640625" style="1" hidden="1" customWidth="1"/>
    <col min="526" max="529" width="14.33203125" style="1" hidden="1" customWidth="1"/>
    <col min="530" max="530" width="12" style="1" hidden="1" customWidth="1"/>
    <col min="531" max="543" width="8.6640625" style="1" hidden="1" customWidth="1"/>
    <col min="544" max="547" width="14.33203125" style="1" hidden="1" customWidth="1"/>
    <col min="548" max="548" width="12" style="1" hidden="1" customWidth="1"/>
    <col min="549" max="561" width="8.6640625" style="1" hidden="1" customWidth="1"/>
    <col min="562" max="565" width="14.33203125" style="1" hidden="1" customWidth="1"/>
    <col min="566" max="566" width="12" style="1" hidden="1" customWidth="1"/>
    <col min="567" max="583" width="8.6640625" style="1" hidden="1" customWidth="1"/>
    <col min="584" max="584" width="17.33203125" style="1" hidden="1" customWidth="1"/>
    <col min="585" max="593" width="14.33203125" style="1" hidden="1" customWidth="1"/>
    <col min="594" max="598" width="8.6640625" style="1" hidden="1" customWidth="1"/>
    <col min="599" max="599" width="14.33203125" style="1" hidden="1" customWidth="1"/>
    <col min="600" max="600" width="15.33203125" style="1" hidden="1" customWidth="1"/>
    <col min="601" max="601" width="11.44140625" style="1" hidden="1" customWidth="1"/>
    <col min="602" max="602" width="8.6640625" style="1" hidden="1" customWidth="1"/>
    <col min="603" max="603" width="11.44140625" style="1" hidden="1" customWidth="1"/>
    <col min="604" max="612" width="8.6640625" style="1" hidden="1" customWidth="1"/>
    <col min="613" max="613" width="17.33203125" style="1" hidden="1" customWidth="1"/>
    <col min="614" max="622" width="14.33203125" style="1" hidden="1" customWidth="1"/>
    <col min="623" max="627" width="8.6640625" style="1" hidden="1" customWidth="1"/>
    <col min="628" max="628" width="14.33203125" style="1" hidden="1" customWidth="1"/>
    <col min="629" max="629" width="15.33203125" style="1" hidden="1" customWidth="1"/>
    <col min="630" max="630" width="11.44140625" style="1" hidden="1" customWidth="1"/>
    <col min="631" max="631" width="8.6640625" style="1" hidden="1" customWidth="1"/>
    <col min="632" max="632" width="11.44140625" style="1" hidden="1" customWidth="1"/>
    <col min="633" max="641" width="8.6640625" style="1" hidden="1" customWidth="1"/>
    <col min="642" max="642" width="17.33203125" style="1" hidden="1" customWidth="1"/>
    <col min="643" max="651" width="14.33203125" style="1" hidden="1" customWidth="1"/>
    <col min="652" max="656" width="8.6640625" style="1" hidden="1" customWidth="1"/>
    <col min="657" max="657" width="14.33203125" style="1" hidden="1" customWidth="1"/>
    <col min="658" max="658" width="15.33203125" style="1" hidden="1" customWidth="1"/>
    <col min="659" max="659" width="11.44140625" style="1" hidden="1" customWidth="1"/>
    <col min="660" max="660" width="8.6640625" style="1" hidden="1" customWidth="1"/>
    <col min="661" max="661" width="11.44140625" style="1" hidden="1" customWidth="1"/>
    <col min="662" max="670" width="8.6640625" style="1" hidden="1" customWidth="1"/>
    <col min="671" max="671" width="17.33203125" style="1" hidden="1" customWidth="1"/>
    <col min="672" max="680" width="14.33203125" style="1" hidden="1" customWidth="1"/>
    <col min="681" max="685" width="8.6640625" style="1" hidden="1" customWidth="1"/>
    <col min="686" max="686" width="14.33203125" style="1" hidden="1" customWidth="1"/>
    <col min="687" max="687" width="15.33203125" style="1" hidden="1" customWidth="1"/>
    <col min="688" max="688" width="11.44140625" style="1" hidden="1" customWidth="1"/>
    <col min="689" max="689" width="8.6640625" style="1" hidden="1" customWidth="1"/>
    <col min="690" max="690" width="11.44140625" style="1" hidden="1" customWidth="1"/>
    <col min="691" max="699" width="8.6640625" style="1" hidden="1" customWidth="1"/>
    <col min="700" max="700" width="17.33203125" style="1" hidden="1" customWidth="1"/>
    <col min="701" max="709" width="14.33203125" style="1" hidden="1" customWidth="1"/>
    <col min="710" max="714" width="8.6640625" style="1" hidden="1" customWidth="1"/>
    <col min="715" max="715" width="14.33203125" style="1" hidden="1" customWidth="1"/>
    <col min="716" max="716" width="15.33203125" style="1" hidden="1" customWidth="1"/>
    <col min="717" max="717" width="11.44140625" style="1" hidden="1" customWidth="1"/>
    <col min="718" max="718" width="8.6640625" style="1" hidden="1" customWidth="1"/>
    <col min="719" max="719" width="11.44140625" style="1" hidden="1" customWidth="1"/>
    <col min="720" max="728" width="8.6640625" style="1" hidden="1" customWidth="1"/>
    <col min="729" max="729" width="17.33203125" style="1" hidden="1" customWidth="1"/>
    <col min="730" max="738" width="14.33203125" style="1" hidden="1" customWidth="1"/>
    <col min="739" max="743" width="8.6640625" style="1" hidden="1" customWidth="1"/>
    <col min="744" max="744" width="14.33203125" style="1" hidden="1" customWidth="1"/>
    <col min="745" max="745" width="15.33203125" style="1" hidden="1" customWidth="1"/>
    <col min="746" max="746" width="11.44140625" style="1" hidden="1" customWidth="1"/>
    <col min="747" max="747" width="8.6640625" style="1" hidden="1" customWidth="1"/>
    <col min="748" max="748" width="11.44140625" style="1" hidden="1" customWidth="1"/>
    <col min="749" max="757" width="8.6640625" style="1" hidden="1" customWidth="1"/>
    <col min="758" max="758" width="17.33203125" style="1" hidden="1" customWidth="1"/>
    <col min="759" max="767" width="14.33203125" style="1" hidden="1" customWidth="1"/>
    <col min="768" max="768" width="0" style="1" hidden="1" customWidth="1"/>
    <col min="769" max="772" width="8.6640625" style="1" hidden="1" customWidth="1"/>
    <col min="773" max="773" width="14.33203125" style="1" hidden="1" customWidth="1"/>
    <col min="774" max="774" width="15.33203125" style="1" hidden="1" customWidth="1"/>
    <col min="775" max="775" width="11.44140625" style="1" hidden="1" customWidth="1"/>
    <col min="776" max="776" width="0" style="1" hidden="1" customWidth="1"/>
    <col min="777" max="777" width="11.44140625" style="1" hidden="1" customWidth="1"/>
    <col min="778" max="786" width="8.6640625" style="1" hidden="1" customWidth="1"/>
    <col min="787" max="787" width="17.33203125" style="1" hidden="1" customWidth="1"/>
    <col min="788" max="796" width="14.33203125" style="1" hidden="1" customWidth="1"/>
    <col min="797" max="797" width="8.6640625" style="1"/>
    <col min="798" max="801" width="8.6640625" style="1" customWidth="1"/>
    <col min="802" max="802" width="14.33203125" style="1" customWidth="1"/>
    <col min="803" max="803" width="15.33203125" style="1" customWidth="1"/>
    <col min="804" max="804" width="11.44140625" style="1" customWidth="1"/>
    <col min="805" max="805" width="8.6640625" style="1"/>
    <col min="806" max="806" width="11.44140625" style="1" customWidth="1"/>
    <col min="807" max="815" width="8.6640625" style="1" customWidth="1"/>
    <col min="816" max="816" width="17.33203125" style="1" customWidth="1"/>
    <col min="817" max="825" width="14.33203125" style="1" customWidth="1"/>
    <col min="826" max="16384" width="8.6640625" style="1"/>
  </cols>
  <sheetData>
    <row r="1" spans="2:825" ht="6" customHeight="1" thickBot="1" x14ac:dyDescent="0.35"/>
    <row r="2" spans="2:825" ht="12.75" customHeight="1" thickBot="1" x14ac:dyDescent="0.35">
      <c r="I2" s="366" t="s">
        <v>0</v>
      </c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8"/>
      <c r="X2" s="366" t="s">
        <v>1</v>
      </c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  <c r="AK2" s="368"/>
      <c r="AM2" s="366" t="s">
        <v>2</v>
      </c>
      <c r="AN2" s="367"/>
      <c r="AO2" s="367"/>
      <c r="AP2" s="367"/>
      <c r="AQ2" s="367"/>
      <c r="AR2" s="367"/>
      <c r="AS2" s="367"/>
      <c r="AT2" s="367"/>
      <c r="AU2" s="367"/>
      <c r="AV2" s="367"/>
      <c r="AW2" s="367"/>
      <c r="AX2" s="367"/>
      <c r="AY2" s="367"/>
      <c r="AZ2" s="368"/>
      <c r="BB2" s="366" t="s">
        <v>3</v>
      </c>
      <c r="BC2" s="367"/>
      <c r="BD2" s="367"/>
      <c r="BE2" s="367"/>
      <c r="BF2" s="367"/>
      <c r="BG2" s="367"/>
      <c r="BH2" s="367"/>
      <c r="BI2" s="367"/>
      <c r="BJ2" s="367"/>
      <c r="BK2" s="367"/>
      <c r="BL2" s="367"/>
      <c r="BM2" s="367"/>
      <c r="BN2" s="367"/>
      <c r="BO2" s="367"/>
      <c r="BP2" s="368"/>
      <c r="BQ2" s="365" t="s">
        <v>252</v>
      </c>
      <c r="BR2" s="365" t="s">
        <v>241</v>
      </c>
      <c r="BS2" s="365" t="s">
        <v>242</v>
      </c>
      <c r="BT2" s="365" t="s">
        <v>243</v>
      </c>
      <c r="BU2" s="365" t="s">
        <v>244</v>
      </c>
      <c r="BW2" s="366" t="s">
        <v>7</v>
      </c>
      <c r="BX2" s="367"/>
      <c r="BY2" s="367"/>
      <c r="BZ2" s="367"/>
      <c r="CA2" s="367"/>
      <c r="CB2" s="367"/>
      <c r="CC2" s="367"/>
      <c r="CD2" s="367"/>
      <c r="CE2" s="367"/>
      <c r="CF2" s="367"/>
      <c r="CG2" s="367"/>
      <c r="CH2" s="367"/>
      <c r="CI2" s="367"/>
      <c r="CJ2" s="367"/>
      <c r="CK2" s="368"/>
      <c r="CL2" s="365" t="s">
        <v>252</v>
      </c>
      <c r="CM2" s="365" t="s">
        <v>241</v>
      </c>
      <c r="CN2" s="365" t="s">
        <v>242</v>
      </c>
      <c r="CO2" s="365" t="s">
        <v>243</v>
      </c>
      <c r="CP2" s="365" t="s">
        <v>244</v>
      </c>
      <c r="CR2" s="366" t="s">
        <v>207</v>
      </c>
      <c r="CS2" s="367"/>
      <c r="CT2" s="367"/>
      <c r="CU2" s="367"/>
      <c r="CV2" s="367"/>
      <c r="CW2" s="367"/>
      <c r="CX2" s="367"/>
      <c r="CY2" s="367"/>
      <c r="CZ2" s="367"/>
      <c r="DA2" s="367"/>
      <c r="DB2" s="367"/>
      <c r="DC2" s="367"/>
      <c r="DD2" s="367"/>
      <c r="DE2" s="367"/>
      <c r="DF2" s="368"/>
      <c r="DG2" s="365" t="s">
        <v>252</v>
      </c>
      <c r="DH2" s="365" t="s">
        <v>241</v>
      </c>
      <c r="DI2" s="365" t="s">
        <v>242</v>
      </c>
      <c r="DJ2" s="365" t="s">
        <v>243</v>
      </c>
      <c r="DK2" s="365" t="s">
        <v>244</v>
      </c>
      <c r="DM2" s="366" t="s">
        <v>215</v>
      </c>
      <c r="DN2" s="367"/>
      <c r="DO2" s="367"/>
      <c r="DP2" s="367"/>
      <c r="DQ2" s="367"/>
      <c r="DR2" s="367"/>
      <c r="DS2" s="367"/>
      <c r="DT2" s="367"/>
      <c r="DU2" s="367"/>
      <c r="DV2" s="367"/>
      <c r="DW2" s="367"/>
      <c r="DX2" s="367"/>
      <c r="DY2" s="367"/>
      <c r="DZ2" s="367"/>
      <c r="EA2" s="368"/>
      <c r="EB2" s="365" t="s">
        <v>252</v>
      </c>
      <c r="EC2" s="365" t="s">
        <v>241</v>
      </c>
      <c r="ED2" s="365" t="s">
        <v>242</v>
      </c>
      <c r="EE2" s="365" t="s">
        <v>243</v>
      </c>
      <c r="EF2" s="365" t="s">
        <v>244</v>
      </c>
      <c r="EH2" s="366" t="s">
        <v>217</v>
      </c>
      <c r="EI2" s="367"/>
      <c r="EJ2" s="367"/>
      <c r="EK2" s="367"/>
      <c r="EL2" s="367"/>
      <c r="EM2" s="367"/>
      <c r="EN2" s="367"/>
      <c r="EO2" s="367"/>
      <c r="EP2" s="367"/>
      <c r="EQ2" s="367"/>
      <c r="ER2" s="367"/>
      <c r="ES2" s="367"/>
      <c r="ET2" s="367"/>
      <c r="EU2" s="367"/>
      <c r="EV2" s="368"/>
      <c r="EW2" s="365" t="s">
        <v>252</v>
      </c>
      <c r="EX2" s="365" t="s">
        <v>241</v>
      </c>
      <c r="EY2" s="365" t="s">
        <v>242</v>
      </c>
      <c r="EZ2" s="365" t="s">
        <v>243</v>
      </c>
      <c r="FA2" s="365" t="s">
        <v>244</v>
      </c>
      <c r="FC2" s="366" t="s">
        <v>218</v>
      </c>
      <c r="FD2" s="367"/>
      <c r="FE2" s="367"/>
      <c r="FF2" s="367"/>
      <c r="FG2" s="367"/>
      <c r="FH2" s="367"/>
      <c r="FI2" s="367"/>
      <c r="FJ2" s="367"/>
      <c r="FK2" s="367"/>
      <c r="FL2" s="367"/>
      <c r="FM2" s="367"/>
      <c r="FN2" s="367"/>
      <c r="FO2" s="367"/>
      <c r="FP2" s="367"/>
      <c r="FQ2" s="368"/>
      <c r="FR2" s="365" t="s">
        <v>252</v>
      </c>
      <c r="FS2" s="365" t="s">
        <v>241</v>
      </c>
      <c r="FT2" s="365" t="s">
        <v>242</v>
      </c>
      <c r="FU2" s="365" t="s">
        <v>243</v>
      </c>
      <c r="FV2" s="365" t="s">
        <v>244</v>
      </c>
      <c r="FX2" s="366" t="s">
        <v>221</v>
      </c>
      <c r="FY2" s="367"/>
      <c r="FZ2" s="367"/>
      <c r="GA2" s="367"/>
      <c r="GB2" s="367"/>
      <c r="GC2" s="367"/>
      <c r="GD2" s="367"/>
      <c r="GE2" s="367"/>
      <c r="GF2" s="367"/>
      <c r="GG2" s="367"/>
      <c r="GH2" s="367"/>
      <c r="GI2" s="367"/>
      <c r="GJ2" s="367"/>
      <c r="GK2" s="367"/>
      <c r="GL2" s="368"/>
      <c r="GM2" s="365" t="s">
        <v>252</v>
      </c>
      <c r="GN2" s="365" t="s">
        <v>241</v>
      </c>
      <c r="GO2" s="365" t="s">
        <v>242</v>
      </c>
      <c r="GP2" s="365" t="s">
        <v>243</v>
      </c>
      <c r="GQ2" s="365" t="s">
        <v>244</v>
      </c>
      <c r="GS2" s="366" t="s">
        <v>229</v>
      </c>
      <c r="GT2" s="367"/>
      <c r="GU2" s="367"/>
      <c r="GV2" s="367"/>
      <c r="GW2" s="367"/>
      <c r="GX2" s="367"/>
      <c r="GY2" s="367"/>
      <c r="GZ2" s="367"/>
      <c r="HA2" s="367"/>
      <c r="HB2" s="367"/>
      <c r="HC2" s="367"/>
      <c r="HD2" s="367"/>
      <c r="HE2" s="367"/>
      <c r="HF2" s="367"/>
      <c r="HG2" s="368"/>
      <c r="HH2" s="365" t="s">
        <v>252</v>
      </c>
      <c r="HI2" s="365" t="s">
        <v>241</v>
      </c>
      <c r="HJ2" s="365" t="s">
        <v>242</v>
      </c>
      <c r="HK2" s="365" t="s">
        <v>243</v>
      </c>
      <c r="HL2" s="365" t="s">
        <v>244</v>
      </c>
      <c r="HN2" s="366" t="s">
        <v>230</v>
      </c>
      <c r="HO2" s="367"/>
      <c r="HP2" s="367"/>
      <c r="HQ2" s="367"/>
      <c r="HR2" s="367"/>
      <c r="HS2" s="367"/>
      <c r="HT2" s="367"/>
      <c r="HU2" s="367"/>
      <c r="HV2" s="367"/>
      <c r="HW2" s="367"/>
      <c r="HX2" s="367"/>
      <c r="HY2" s="367"/>
      <c r="HZ2" s="367"/>
      <c r="IA2" s="367"/>
      <c r="IB2" s="368"/>
      <c r="IC2" s="365" t="s">
        <v>252</v>
      </c>
      <c r="ID2" s="365" t="s">
        <v>241</v>
      </c>
      <c r="IE2" s="365" t="s">
        <v>242</v>
      </c>
      <c r="IF2" s="365" t="s">
        <v>243</v>
      </c>
      <c r="IG2" s="365" t="s">
        <v>244</v>
      </c>
      <c r="II2" s="366" t="s">
        <v>237</v>
      </c>
      <c r="IJ2" s="367"/>
      <c r="IK2" s="367"/>
      <c r="IL2" s="367"/>
      <c r="IM2" s="367"/>
      <c r="IN2" s="367"/>
      <c r="IO2" s="367"/>
      <c r="IP2" s="367"/>
      <c r="IQ2" s="367"/>
      <c r="IR2" s="367"/>
      <c r="IS2" s="367"/>
      <c r="IT2" s="376" t="s">
        <v>259</v>
      </c>
      <c r="IU2" s="365" t="s">
        <v>252</v>
      </c>
      <c r="IV2" s="365" t="s">
        <v>241</v>
      </c>
      <c r="IW2" s="365" t="s">
        <v>242</v>
      </c>
      <c r="IX2" s="365" t="s">
        <v>243</v>
      </c>
      <c r="IY2" s="365" t="s">
        <v>244</v>
      </c>
      <c r="JA2" s="366" t="s">
        <v>240</v>
      </c>
      <c r="JB2" s="367"/>
      <c r="JC2" s="367"/>
      <c r="JD2" s="367"/>
      <c r="JE2" s="367"/>
      <c r="JF2" s="367"/>
      <c r="JG2" s="367"/>
      <c r="JH2" s="367"/>
      <c r="JI2" s="367"/>
      <c r="JJ2" s="367"/>
      <c r="JK2" s="367"/>
      <c r="JL2" s="367"/>
      <c r="JM2" s="376" t="s">
        <v>13</v>
      </c>
      <c r="JN2" s="365" t="s">
        <v>252</v>
      </c>
      <c r="JO2" s="365" t="s">
        <v>241</v>
      </c>
      <c r="JP2" s="365" t="s">
        <v>242</v>
      </c>
      <c r="JQ2" s="365" t="s">
        <v>243</v>
      </c>
      <c r="JR2" s="365" t="s">
        <v>244</v>
      </c>
      <c r="JT2" s="348" t="s">
        <v>261</v>
      </c>
      <c r="JU2" s="349"/>
      <c r="JV2" s="349"/>
      <c r="JW2" s="349"/>
      <c r="JX2" s="349"/>
      <c r="JY2" s="349"/>
      <c r="JZ2" s="349"/>
      <c r="KA2" s="349"/>
      <c r="KB2" s="349"/>
      <c r="KC2" s="349"/>
      <c r="KD2" s="349"/>
      <c r="KE2" s="349"/>
      <c r="KF2" s="349"/>
      <c r="KG2" s="349"/>
      <c r="KH2" s="349"/>
      <c r="KI2" s="349"/>
      <c r="KJ2" s="350"/>
      <c r="KL2" s="348" t="s">
        <v>562</v>
      </c>
      <c r="KM2" s="349"/>
      <c r="KN2" s="349"/>
      <c r="KO2" s="349"/>
      <c r="KP2" s="349"/>
      <c r="KQ2" s="349"/>
      <c r="KR2" s="349"/>
      <c r="KS2" s="349"/>
      <c r="KT2" s="349"/>
      <c r="KU2" s="349"/>
      <c r="KV2" s="349"/>
      <c r="KW2" s="349"/>
      <c r="KX2" s="349"/>
      <c r="KY2" s="349"/>
      <c r="KZ2" s="349"/>
      <c r="LA2" s="349"/>
      <c r="LB2" s="350"/>
      <c r="LD2" s="348" t="s">
        <v>605</v>
      </c>
      <c r="LE2" s="349"/>
      <c r="LF2" s="349"/>
      <c r="LG2" s="349"/>
      <c r="LH2" s="349"/>
      <c r="LI2" s="349"/>
      <c r="LJ2" s="349"/>
      <c r="LK2" s="349"/>
      <c r="LL2" s="349"/>
      <c r="LM2" s="349"/>
      <c r="LN2" s="349"/>
      <c r="LO2" s="349"/>
      <c r="LP2" s="349"/>
      <c r="LQ2" s="349"/>
      <c r="LR2" s="349"/>
      <c r="LS2" s="349"/>
      <c r="LT2" s="350"/>
      <c r="LV2" s="348" t="s">
        <v>634</v>
      </c>
      <c r="LW2" s="349"/>
      <c r="LX2" s="349"/>
      <c r="LY2" s="349"/>
      <c r="LZ2" s="349"/>
      <c r="MA2" s="349"/>
      <c r="MB2" s="349"/>
      <c r="MC2" s="349"/>
      <c r="MD2" s="349"/>
      <c r="ME2" s="349"/>
      <c r="MF2" s="349"/>
      <c r="MG2" s="349"/>
      <c r="MH2" s="349"/>
      <c r="MI2" s="349"/>
      <c r="MJ2" s="349"/>
      <c r="MK2" s="349"/>
      <c r="ML2" s="350"/>
      <c r="MN2" s="348" t="s">
        <v>688</v>
      </c>
      <c r="MO2" s="349"/>
      <c r="MP2" s="349"/>
      <c r="MQ2" s="349"/>
      <c r="MR2" s="349"/>
      <c r="MS2" s="349"/>
      <c r="MT2" s="349"/>
      <c r="MU2" s="349"/>
      <c r="MV2" s="349"/>
      <c r="MW2" s="349"/>
      <c r="MX2" s="349"/>
      <c r="MY2" s="349"/>
      <c r="MZ2" s="349"/>
      <c r="NA2" s="349"/>
      <c r="NB2" s="349"/>
      <c r="NC2" s="349"/>
      <c r="ND2" s="350"/>
      <c r="NF2" s="348" t="s">
        <v>707</v>
      </c>
      <c r="NG2" s="349"/>
      <c r="NH2" s="349"/>
      <c r="NI2" s="349"/>
      <c r="NJ2" s="349"/>
      <c r="NK2" s="349"/>
      <c r="NL2" s="349"/>
      <c r="NM2" s="349"/>
      <c r="NN2" s="349"/>
      <c r="NO2" s="349"/>
      <c r="NP2" s="349"/>
      <c r="NQ2" s="349"/>
      <c r="NR2" s="349"/>
      <c r="NS2" s="349"/>
      <c r="NT2" s="349"/>
      <c r="NU2" s="349"/>
      <c r="NV2" s="350"/>
      <c r="NX2" s="348" t="s">
        <v>708</v>
      </c>
      <c r="NY2" s="349"/>
      <c r="NZ2" s="349"/>
      <c r="OA2" s="349"/>
      <c r="OB2" s="349"/>
      <c r="OC2" s="349"/>
      <c r="OD2" s="349"/>
      <c r="OE2" s="349"/>
      <c r="OF2" s="349"/>
      <c r="OG2" s="349"/>
      <c r="OH2" s="349"/>
      <c r="OI2" s="349"/>
      <c r="OJ2" s="349"/>
      <c r="OK2" s="349"/>
      <c r="OL2" s="349"/>
      <c r="OM2" s="349"/>
      <c r="ON2" s="350"/>
      <c r="OP2" s="348" t="s">
        <v>733</v>
      </c>
      <c r="OQ2" s="349"/>
      <c r="OR2" s="349"/>
      <c r="OS2" s="349"/>
      <c r="OT2" s="349"/>
      <c r="OU2" s="349"/>
      <c r="OV2" s="349"/>
      <c r="OW2" s="349"/>
      <c r="OX2" s="349"/>
      <c r="OY2" s="349"/>
      <c r="OZ2" s="349"/>
      <c r="PA2" s="349"/>
      <c r="PB2" s="349"/>
      <c r="PC2" s="349"/>
      <c r="PD2" s="349"/>
      <c r="PE2" s="349"/>
      <c r="PF2" s="350"/>
      <c r="PH2" s="348" t="s">
        <v>790</v>
      </c>
      <c r="PI2" s="349"/>
      <c r="PJ2" s="349"/>
      <c r="PK2" s="349"/>
      <c r="PL2" s="349"/>
      <c r="PM2" s="349"/>
      <c r="PN2" s="349"/>
      <c r="PO2" s="349"/>
      <c r="PP2" s="349"/>
      <c r="PQ2" s="349"/>
      <c r="PR2" s="349"/>
      <c r="PS2" s="349"/>
      <c r="PT2" s="349"/>
      <c r="PU2" s="349"/>
      <c r="PV2" s="349"/>
      <c r="PW2" s="349"/>
      <c r="PX2" s="350"/>
      <c r="PZ2" s="348" t="s">
        <v>834</v>
      </c>
      <c r="QA2" s="349"/>
      <c r="QB2" s="349"/>
      <c r="QC2" s="349"/>
      <c r="QD2" s="349"/>
      <c r="QE2" s="349"/>
      <c r="QF2" s="349"/>
      <c r="QG2" s="349"/>
      <c r="QH2" s="349"/>
      <c r="QI2" s="349"/>
      <c r="QJ2" s="349"/>
      <c r="QK2" s="349"/>
      <c r="QL2" s="349"/>
      <c r="QM2" s="349"/>
      <c r="QN2" s="349"/>
      <c r="QO2" s="349"/>
      <c r="QP2" s="350"/>
      <c r="QR2" s="348" t="s">
        <v>835</v>
      </c>
      <c r="QS2" s="349"/>
      <c r="QT2" s="349"/>
      <c r="QU2" s="349"/>
      <c r="QV2" s="349"/>
      <c r="QW2" s="349"/>
      <c r="QX2" s="349"/>
      <c r="QY2" s="349"/>
      <c r="QZ2" s="349"/>
      <c r="RA2" s="349"/>
      <c r="RB2" s="349"/>
      <c r="RC2" s="349"/>
      <c r="RD2" s="349"/>
      <c r="RE2" s="349"/>
      <c r="RF2" s="349"/>
      <c r="RG2" s="349"/>
      <c r="RH2" s="350"/>
      <c r="RJ2" s="348" t="s">
        <v>836</v>
      </c>
      <c r="RK2" s="349"/>
      <c r="RL2" s="349"/>
      <c r="RM2" s="349"/>
      <c r="RN2" s="349"/>
      <c r="RO2" s="349"/>
      <c r="RP2" s="349"/>
      <c r="RQ2" s="349"/>
      <c r="RR2" s="349"/>
      <c r="RS2" s="349"/>
      <c r="RT2" s="349"/>
      <c r="RU2" s="349"/>
      <c r="RV2" s="349"/>
      <c r="RW2" s="349"/>
      <c r="RX2" s="349"/>
      <c r="RY2" s="349"/>
      <c r="RZ2" s="350"/>
      <c r="SB2" s="348" t="s">
        <v>864</v>
      </c>
      <c r="SC2" s="349"/>
      <c r="SD2" s="349"/>
      <c r="SE2" s="349"/>
      <c r="SF2" s="349"/>
      <c r="SG2" s="349"/>
      <c r="SH2" s="349"/>
      <c r="SI2" s="349"/>
      <c r="SJ2" s="349"/>
      <c r="SK2" s="349"/>
      <c r="SL2" s="349"/>
      <c r="SM2" s="349"/>
      <c r="SN2" s="349"/>
      <c r="SO2" s="349"/>
      <c r="SP2" s="349"/>
      <c r="SQ2" s="349"/>
      <c r="SR2" s="350"/>
      <c r="ST2" s="348" t="s">
        <v>886</v>
      </c>
      <c r="SU2" s="349"/>
      <c r="SV2" s="349"/>
      <c r="SW2" s="349"/>
      <c r="SX2" s="349"/>
      <c r="SY2" s="349"/>
      <c r="SZ2" s="349"/>
      <c r="TA2" s="349"/>
      <c r="TB2" s="349"/>
      <c r="TC2" s="349"/>
      <c r="TD2" s="349"/>
      <c r="TE2" s="349"/>
      <c r="TF2" s="349"/>
      <c r="TG2" s="349"/>
      <c r="TH2" s="349"/>
      <c r="TI2" s="349"/>
      <c r="TJ2" s="350"/>
      <c r="TL2" s="348" t="s">
        <v>904</v>
      </c>
      <c r="TM2" s="349"/>
      <c r="TN2" s="349"/>
      <c r="TO2" s="349"/>
      <c r="TP2" s="349"/>
      <c r="TQ2" s="349"/>
      <c r="TR2" s="349"/>
      <c r="TS2" s="349"/>
      <c r="TT2" s="349"/>
      <c r="TU2" s="349"/>
      <c r="TV2" s="349"/>
      <c r="TW2" s="349"/>
      <c r="TX2" s="349"/>
      <c r="TY2" s="349"/>
      <c r="TZ2" s="349"/>
      <c r="UA2" s="349"/>
      <c r="UB2" s="350"/>
      <c r="UD2" s="348" t="s">
        <v>906</v>
      </c>
      <c r="UE2" s="349"/>
      <c r="UF2" s="349"/>
      <c r="UG2" s="349"/>
      <c r="UH2" s="349"/>
      <c r="UI2" s="349"/>
      <c r="UJ2" s="349"/>
      <c r="UK2" s="349"/>
      <c r="UL2" s="349"/>
      <c r="UM2" s="349"/>
      <c r="UN2" s="349"/>
      <c r="UO2" s="349"/>
      <c r="UP2" s="349"/>
      <c r="UQ2" s="349"/>
      <c r="UR2" s="349"/>
      <c r="US2" s="349"/>
      <c r="UT2" s="350"/>
      <c r="UV2" s="348" t="s">
        <v>942</v>
      </c>
      <c r="UW2" s="349"/>
      <c r="UX2" s="349"/>
      <c r="UY2" s="349"/>
      <c r="UZ2" s="349"/>
      <c r="VA2" s="349"/>
      <c r="VB2" s="349"/>
      <c r="VC2" s="349"/>
      <c r="VD2" s="349"/>
      <c r="VE2" s="349"/>
      <c r="VF2" s="349"/>
      <c r="VG2" s="349"/>
      <c r="VH2" s="349"/>
      <c r="VI2" s="349"/>
      <c r="VJ2" s="349"/>
      <c r="VK2" s="349"/>
      <c r="VL2" s="349"/>
      <c r="VM2" s="349"/>
      <c r="VN2" s="349"/>
      <c r="VO2" s="349"/>
      <c r="VP2" s="349"/>
      <c r="VQ2" s="349"/>
      <c r="VR2" s="349"/>
      <c r="VS2" s="349"/>
      <c r="VT2" s="349"/>
      <c r="VU2" s="350"/>
      <c r="VW2" s="348" t="s">
        <v>970</v>
      </c>
      <c r="VX2" s="349"/>
      <c r="VY2" s="349"/>
      <c r="VZ2" s="349"/>
      <c r="WA2" s="349"/>
      <c r="WB2" s="349"/>
      <c r="WC2" s="349"/>
      <c r="WD2" s="349"/>
      <c r="WE2" s="349"/>
      <c r="WF2" s="349"/>
      <c r="WG2" s="349"/>
      <c r="WH2" s="349"/>
      <c r="WI2" s="349"/>
      <c r="WJ2" s="349"/>
      <c r="WK2" s="349"/>
      <c r="WL2" s="349"/>
      <c r="WM2" s="349"/>
      <c r="WN2" s="349"/>
      <c r="WO2" s="349"/>
      <c r="WP2" s="349"/>
      <c r="WQ2" s="349"/>
      <c r="WR2" s="349"/>
      <c r="WS2" s="349"/>
      <c r="WT2" s="349"/>
      <c r="WU2" s="349"/>
      <c r="WV2" s="349"/>
      <c r="WW2" s="349"/>
      <c r="WX2" s="350"/>
      <c r="WZ2" s="348" t="s">
        <v>990</v>
      </c>
      <c r="XA2" s="349"/>
      <c r="XB2" s="349"/>
      <c r="XC2" s="349"/>
      <c r="XD2" s="349"/>
      <c r="XE2" s="349"/>
      <c r="XF2" s="349"/>
      <c r="XG2" s="349"/>
      <c r="XH2" s="349"/>
      <c r="XI2" s="349"/>
      <c r="XJ2" s="349"/>
      <c r="XK2" s="349"/>
      <c r="XL2" s="349"/>
      <c r="XM2" s="349"/>
      <c r="XN2" s="349"/>
      <c r="XO2" s="349"/>
      <c r="XP2" s="349"/>
      <c r="XQ2" s="349"/>
      <c r="XR2" s="349"/>
      <c r="XS2" s="349"/>
      <c r="XT2" s="349"/>
      <c r="XU2" s="349"/>
      <c r="XV2" s="349"/>
      <c r="XW2" s="349"/>
      <c r="XX2" s="349"/>
      <c r="XY2" s="349"/>
      <c r="XZ2" s="349"/>
      <c r="YA2" s="350"/>
      <c r="YC2" s="348" t="s">
        <v>995</v>
      </c>
      <c r="YD2" s="349"/>
      <c r="YE2" s="349"/>
      <c r="YF2" s="349"/>
      <c r="YG2" s="349"/>
      <c r="YH2" s="349"/>
      <c r="YI2" s="349"/>
      <c r="YJ2" s="349"/>
      <c r="YK2" s="349"/>
      <c r="YL2" s="349"/>
      <c r="YM2" s="349"/>
      <c r="YN2" s="349"/>
      <c r="YO2" s="349"/>
      <c r="YP2" s="349"/>
      <c r="YQ2" s="349"/>
      <c r="YR2" s="349"/>
      <c r="YS2" s="349"/>
      <c r="YT2" s="349"/>
      <c r="YU2" s="349"/>
      <c r="YV2" s="349"/>
      <c r="YW2" s="349"/>
      <c r="YX2" s="349"/>
      <c r="YY2" s="349"/>
      <c r="YZ2" s="349"/>
      <c r="ZA2" s="349"/>
      <c r="ZB2" s="349"/>
      <c r="ZC2" s="349"/>
      <c r="ZD2" s="350"/>
      <c r="ZF2" s="348" t="s">
        <v>1004</v>
      </c>
      <c r="ZG2" s="349"/>
      <c r="ZH2" s="349"/>
      <c r="ZI2" s="349"/>
      <c r="ZJ2" s="349"/>
      <c r="ZK2" s="349"/>
      <c r="ZL2" s="349"/>
      <c r="ZM2" s="349"/>
      <c r="ZN2" s="349"/>
      <c r="ZO2" s="349"/>
      <c r="ZP2" s="349"/>
      <c r="ZQ2" s="349"/>
      <c r="ZR2" s="349"/>
      <c r="ZS2" s="349"/>
      <c r="ZT2" s="349"/>
      <c r="ZU2" s="349"/>
      <c r="ZV2" s="349"/>
      <c r="ZW2" s="349"/>
      <c r="ZX2" s="349"/>
      <c r="ZY2" s="349"/>
      <c r="ZZ2" s="349"/>
      <c r="AAA2" s="349"/>
      <c r="AAB2" s="349"/>
      <c r="AAC2" s="349"/>
      <c r="AAD2" s="349"/>
      <c r="AAE2" s="349"/>
      <c r="AAF2" s="349"/>
      <c r="AAG2" s="350"/>
      <c r="AAI2" s="348" t="s">
        <v>1020</v>
      </c>
      <c r="AAJ2" s="349"/>
      <c r="AAK2" s="349"/>
      <c r="AAL2" s="349"/>
      <c r="AAM2" s="349"/>
      <c r="AAN2" s="349"/>
      <c r="AAO2" s="349"/>
      <c r="AAP2" s="349"/>
      <c r="AAQ2" s="349"/>
      <c r="AAR2" s="349"/>
      <c r="AAS2" s="349"/>
      <c r="AAT2" s="349"/>
      <c r="AAU2" s="349"/>
      <c r="AAV2" s="349"/>
      <c r="AAW2" s="349"/>
      <c r="AAX2" s="349"/>
      <c r="AAY2" s="349"/>
      <c r="AAZ2" s="349"/>
      <c r="ABA2" s="349"/>
      <c r="ABB2" s="349"/>
      <c r="ABC2" s="349"/>
      <c r="ABD2" s="349"/>
      <c r="ABE2" s="349"/>
      <c r="ABF2" s="349"/>
      <c r="ABG2" s="349"/>
      <c r="ABH2" s="349"/>
      <c r="ABI2" s="349"/>
      <c r="ABJ2" s="350"/>
      <c r="ABL2" s="348" t="s">
        <v>1053</v>
      </c>
      <c r="ABM2" s="349"/>
      <c r="ABN2" s="349"/>
      <c r="ABO2" s="349"/>
      <c r="ABP2" s="349"/>
      <c r="ABQ2" s="349"/>
      <c r="ABR2" s="349"/>
      <c r="ABS2" s="349"/>
      <c r="ABT2" s="349"/>
      <c r="ABU2" s="349"/>
      <c r="ABV2" s="349"/>
      <c r="ABW2" s="349"/>
      <c r="ABX2" s="349"/>
      <c r="ABY2" s="349"/>
      <c r="ABZ2" s="349"/>
      <c r="ACA2" s="349"/>
      <c r="ACB2" s="349"/>
      <c r="ACC2" s="349"/>
      <c r="ACD2" s="349"/>
      <c r="ACE2" s="349"/>
      <c r="ACF2" s="349"/>
      <c r="ACG2" s="349"/>
      <c r="ACH2" s="349"/>
      <c r="ACI2" s="349"/>
      <c r="ACJ2" s="349"/>
      <c r="ACK2" s="349"/>
      <c r="ACL2" s="349"/>
      <c r="ACM2" s="350"/>
      <c r="ACO2" s="348" t="s">
        <v>1054</v>
      </c>
      <c r="ACP2" s="349"/>
      <c r="ACQ2" s="349"/>
      <c r="ACR2" s="349"/>
      <c r="ACS2" s="349"/>
      <c r="ACT2" s="349"/>
      <c r="ACU2" s="349"/>
      <c r="ACV2" s="349"/>
      <c r="ACW2" s="349"/>
      <c r="ACX2" s="349"/>
      <c r="ACY2" s="349"/>
      <c r="ACZ2" s="349"/>
      <c r="ADA2" s="349"/>
      <c r="ADB2" s="349"/>
      <c r="ADC2" s="349"/>
      <c r="ADD2" s="349"/>
      <c r="ADE2" s="349"/>
      <c r="ADF2" s="349"/>
      <c r="ADG2" s="349"/>
      <c r="ADH2" s="349"/>
      <c r="ADI2" s="349"/>
      <c r="ADJ2" s="349"/>
      <c r="ADK2" s="349"/>
      <c r="ADL2" s="349"/>
      <c r="ADM2" s="349"/>
      <c r="ADN2" s="349"/>
      <c r="ADO2" s="349"/>
      <c r="ADP2" s="350"/>
      <c r="ADR2" s="348" t="s">
        <v>1078</v>
      </c>
      <c r="ADS2" s="349"/>
      <c r="ADT2" s="349"/>
      <c r="ADU2" s="349"/>
      <c r="ADV2" s="349"/>
      <c r="ADW2" s="349"/>
      <c r="ADX2" s="349"/>
      <c r="ADY2" s="349"/>
      <c r="ADZ2" s="349"/>
      <c r="AEA2" s="349"/>
      <c r="AEB2" s="349"/>
      <c r="AEC2" s="349"/>
      <c r="AED2" s="349"/>
      <c r="AEE2" s="349"/>
      <c r="AEF2" s="349"/>
      <c r="AEG2" s="349"/>
      <c r="AEH2" s="349"/>
      <c r="AEI2" s="349"/>
      <c r="AEJ2" s="349"/>
      <c r="AEK2" s="349"/>
      <c r="AEL2" s="349"/>
      <c r="AEM2" s="349"/>
      <c r="AEN2" s="349"/>
      <c r="AEO2" s="349"/>
      <c r="AEP2" s="349"/>
      <c r="AEQ2" s="349"/>
      <c r="AER2" s="349"/>
      <c r="AES2" s="350"/>
    </row>
    <row r="3" spans="2:825" ht="24" customHeight="1" x14ac:dyDescent="0.3">
      <c r="B3" s="380" t="s">
        <v>16</v>
      </c>
      <c r="C3" s="380"/>
      <c r="D3" s="95"/>
      <c r="E3" s="95"/>
      <c r="F3" s="95"/>
      <c r="G3" s="95"/>
      <c r="H3" s="95"/>
      <c r="I3" s="369" t="s">
        <v>17</v>
      </c>
      <c r="J3" s="371" t="s">
        <v>199</v>
      </c>
      <c r="K3" s="371" t="s">
        <v>4</v>
      </c>
      <c r="L3" s="371" t="s">
        <v>15</v>
      </c>
      <c r="M3" s="371" t="s">
        <v>18</v>
      </c>
      <c r="N3" s="371" t="s">
        <v>19</v>
      </c>
      <c r="O3" s="371" t="s">
        <v>20</v>
      </c>
      <c r="P3" s="371" t="s">
        <v>13</v>
      </c>
      <c r="Q3" s="371" t="s">
        <v>206</v>
      </c>
      <c r="R3" s="373" t="s">
        <v>9</v>
      </c>
      <c r="S3" s="374"/>
      <c r="T3" s="374"/>
      <c r="U3" s="374"/>
      <c r="V3" s="375"/>
      <c r="X3" s="369" t="s">
        <v>17</v>
      </c>
      <c r="Y3" s="371" t="s">
        <v>199</v>
      </c>
      <c r="Z3" s="371" t="s">
        <v>4</v>
      </c>
      <c r="AA3" s="371" t="s">
        <v>15</v>
      </c>
      <c r="AB3" s="371" t="s">
        <v>18</v>
      </c>
      <c r="AC3" s="371" t="s">
        <v>19</v>
      </c>
      <c r="AD3" s="371" t="s">
        <v>20</v>
      </c>
      <c r="AE3" s="371" t="s">
        <v>13</v>
      </c>
      <c r="AF3" s="371" t="s">
        <v>206</v>
      </c>
      <c r="AG3" s="373" t="s">
        <v>9</v>
      </c>
      <c r="AH3" s="374"/>
      <c r="AI3" s="374"/>
      <c r="AJ3" s="374"/>
      <c r="AK3" s="375"/>
      <c r="AM3" s="369" t="s">
        <v>17</v>
      </c>
      <c r="AN3" s="371" t="s">
        <v>199</v>
      </c>
      <c r="AO3" s="371" t="s">
        <v>4</v>
      </c>
      <c r="AP3" s="371" t="s">
        <v>15</v>
      </c>
      <c r="AQ3" s="371" t="s">
        <v>18</v>
      </c>
      <c r="AR3" s="371" t="s">
        <v>19</v>
      </c>
      <c r="AS3" s="371" t="s">
        <v>20</v>
      </c>
      <c r="AT3" s="371" t="s">
        <v>13</v>
      </c>
      <c r="AU3" s="371" t="s">
        <v>206</v>
      </c>
      <c r="AV3" s="373" t="s">
        <v>9</v>
      </c>
      <c r="AW3" s="374"/>
      <c r="AX3" s="374"/>
      <c r="AY3" s="374"/>
      <c r="AZ3" s="375"/>
      <c r="BB3" s="369" t="s">
        <v>17</v>
      </c>
      <c r="BC3" s="371" t="s">
        <v>199</v>
      </c>
      <c r="BD3" s="371" t="s">
        <v>4</v>
      </c>
      <c r="BE3" s="371" t="s">
        <v>15</v>
      </c>
      <c r="BF3" s="371" t="s">
        <v>18</v>
      </c>
      <c r="BG3" s="371" t="s">
        <v>19</v>
      </c>
      <c r="BH3" s="371" t="s">
        <v>20</v>
      </c>
      <c r="BI3" s="371" t="s">
        <v>13</v>
      </c>
      <c r="BJ3" s="371" t="s">
        <v>209</v>
      </c>
      <c r="BK3" s="371" t="s">
        <v>206</v>
      </c>
      <c r="BL3" s="373" t="s">
        <v>9</v>
      </c>
      <c r="BM3" s="374"/>
      <c r="BN3" s="374"/>
      <c r="BO3" s="374"/>
      <c r="BP3" s="375"/>
      <c r="BQ3" s="365"/>
      <c r="BR3" s="365"/>
      <c r="BS3" s="365"/>
      <c r="BT3" s="365"/>
      <c r="BU3" s="365"/>
      <c r="BW3" s="369" t="s">
        <v>17</v>
      </c>
      <c r="BX3" s="371" t="s">
        <v>199</v>
      </c>
      <c r="BY3" s="371" t="s">
        <v>4</v>
      </c>
      <c r="BZ3" s="371" t="s">
        <v>15</v>
      </c>
      <c r="CA3" s="371" t="s">
        <v>18</v>
      </c>
      <c r="CB3" s="371" t="s">
        <v>19</v>
      </c>
      <c r="CC3" s="371" t="s">
        <v>20</v>
      </c>
      <c r="CD3" s="371" t="s">
        <v>13</v>
      </c>
      <c r="CE3" s="371" t="s">
        <v>209</v>
      </c>
      <c r="CF3" s="371" t="s">
        <v>206</v>
      </c>
      <c r="CG3" s="373" t="s">
        <v>9</v>
      </c>
      <c r="CH3" s="374"/>
      <c r="CI3" s="374"/>
      <c r="CJ3" s="374"/>
      <c r="CK3" s="375"/>
      <c r="CL3" s="365"/>
      <c r="CM3" s="365"/>
      <c r="CN3" s="365"/>
      <c r="CO3" s="365"/>
      <c r="CP3" s="365"/>
      <c r="CR3" s="369" t="s">
        <v>17</v>
      </c>
      <c r="CS3" s="371" t="s">
        <v>199</v>
      </c>
      <c r="CT3" s="371" t="s">
        <v>4</v>
      </c>
      <c r="CU3" s="371" t="s">
        <v>15</v>
      </c>
      <c r="CV3" s="371" t="s">
        <v>18</v>
      </c>
      <c r="CW3" s="371" t="s">
        <v>19</v>
      </c>
      <c r="CX3" s="371" t="s">
        <v>20</v>
      </c>
      <c r="CY3" s="371" t="s">
        <v>13</v>
      </c>
      <c r="CZ3" s="371" t="s">
        <v>209</v>
      </c>
      <c r="DA3" s="371" t="s">
        <v>206</v>
      </c>
      <c r="DB3" s="373" t="s">
        <v>9</v>
      </c>
      <c r="DC3" s="374"/>
      <c r="DD3" s="374"/>
      <c r="DE3" s="374"/>
      <c r="DF3" s="375"/>
      <c r="DG3" s="365"/>
      <c r="DH3" s="365"/>
      <c r="DI3" s="365"/>
      <c r="DJ3" s="365"/>
      <c r="DK3" s="365"/>
      <c r="DM3" s="369" t="s">
        <v>17</v>
      </c>
      <c r="DN3" s="371" t="s">
        <v>199</v>
      </c>
      <c r="DO3" s="371" t="s">
        <v>4</v>
      </c>
      <c r="DP3" s="371" t="s">
        <v>15</v>
      </c>
      <c r="DQ3" s="371" t="s">
        <v>18</v>
      </c>
      <c r="DR3" s="371" t="s">
        <v>19</v>
      </c>
      <c r="DS3" s="371" t="s">
        <v>20</v>
      </c>
      <c r="DT3" s="371" t="s">
        <v>13</v>
      </c>
      <c r="DU3" s="371" t="s">
        <v>209</v>
      </c>
      <c r="DV3" s="371" t="s">
        <v>206</v>
      </c>
      <c r="DW3" s="373" t="s">
        <v>9</v>
      </c>
      <c r="DX3" s="374"/>
      <c r="DY3" s="374"/>
      <c r="DZ3" s="374"/>
      <c r="EA3" s="375"/>
      <c r="EB3" s="365"/>
      <c r="EC3" s="365"/>
      <c r="ED3" s="365"/>
      <c r="EE3" s="365"/>
      <c r="EF3" s="365"/>
      <c r="EH3" s="369" t="s">
        <v>17</v>
      </c>
      <c r="EI3" s="371" t="s">
        <v>199</v>
      </c>
      <c r="EJ3" s="371" t="s">
        <v>4</v>
      </c>
      <c r="EK3" s="371" t="s">
        <v>15</v>
      </c>
      <c r="EL3" s="371" t="s">
        <v>18</v>
      </c>
      <c r="EM3" s="371" t="s">
        <v>19</v>
      </c>
      <c r="EN3" s="371" t="s">
        <v>20</v>
      </c>
      <c r="EO3" s="371" t="s">
        <v>13</v>
      </c>
      <c r="EP3" s="371" t="s">
        <v>209</v>
      </c>
      <c r="EQ3" s="371" t="s">
        <v>206</v>
      </c>
      <c r="ER3" s="373" t="s">
        <v>9</v>
      </c>
      <c r="ES3" s="374"/>
      <c r="ET3" s="374"/>
      <c r="EU3" s="374"/>
      <c r="EV3" s="375"/>
      <c r="EW3" s="365"/>
      <c r="EX3" s="365"/>
      <c r="EY3" s="365"/>
      <c r="EZ3" s="365"/>
      <c r="FA3" s="365"/>
      <c r="FC3" s="369" t="s">
        <v>17</v>
      </c>
      <c r="FD3" s="371" t="s">
        <v>199</v>
      </c>
      <c r="FE3" s="371" t="s">
        <v>4</v>
      </c>
      <c r="FF3" s="371" t="s">
        <v>15</v>
      </c>
      <c r="FG3" s="371" t="s">
        <v>18</v>
      </c>
      <c r="FH3" s="371" t="s">
        <v>19</v>
      </c>
      <c r="FI3" s="371" t="s">
        <v>20</v>
      </c>
      <c r="FJ3" s="371" t="s">
        <v>13</v>
      </c>
      <c r="FK3" s="371" t="s">
        <v>209</v>
      </c>
      <c r="FL3" s="371" t="s">
        <v>206</v>
      </c>
      <c r="FM3" s="373" t="s">
        <v>9</v>
      </c>
      <c r="FN3" s="374"/>
      <c r="FO3" s="374"/>
      <c r="FP3" s="374"/>
      <c r="FQ3" s="375"/>
      <c r="FR3" s="365"/>
      <c r="FS3" s="365"/>
      <c r="FT3" s="365"/>
      <c r="FU3" s="365"/>
      <c r="FV3" s="365"/>
      <c r="FX3" s="369" t="s">
        <v>17</v>
      </c>
      <c r="FY3" s="371" t="s">
        <v>199</v>
      </c>
      <c r="FZ3" s="371" t="s">
        <v>4</v>
      </c>
      <c r="GA3" s="371" t="s">
        <v>15</v>
      </c>
      <c r="GB3" s="371" t="s">
        <v>18</v>
      </c>
      <c r="GC3" s="371" t="s">
        <v>19</v>
      </c>
      <c r="GD3" s="371" t="s">
        <v>20</v>
      </c>
      <c r="GE3" s="371" t="s">
        <v>13</v>
      </c>
      <c r="GF3" s="371" t="s">
        <v>209</v>
      </c>
      <c r="GG3" s="371" t="s">
        <v>206</v>
      </c>
      <c r="GH3" s="373" t="s">
        <v>9</v>
      </c>
      <c r="GI3" s="374"/>
      <c r="GJ3" s="374"/>
      <c r="GK3" s="374"/>
      <c r="GL3" s="375"/>
      <c r="GM3" s="365"/>
      <c r="GN3" s="365"/>
      <c r="GO3" s="365"/>
      <c r="GP3" s="365"/>
      <c r="GQ3" s="365"/>
      <c r="GS3" s="369" t="s">
        <v>17</v>
      </c>
      <c r="GT3" s="371" t="s">
        <v>199</v>
      </c>
      <c r="GU3" s="371" t="s">
        <v>4</v>
      </c>
      <c r="GV3" s="371" t="s">
        <v>15</v>
      </c>
      <c r="GW3" s="371" t="s">
        <v>18</v>
      </c>
      <c r="GX3" s="371" t="s">
        <v>19</v>
      </c>
      <c r="GY3" s="371" t="s">
        <v>20</v>
      </c>
      <c r="GZ3" s="371" t="s">
        <v>13</v>
      </c>
      <c r="HA3" s="371" t="s">
        <v>209</v>
      </c>
      <c r="HB3" s="371" t="s">
        <v>206</v>
      </c>
      <c r="HC3" s="373" t="s">
        <v>9</v>
      </c>
      <c r="HD3" s="374"/>
      <c r="HE3" s="374"/>
      <c r="HF3" s="374"/>
      <c r="HG3" s="375"/>
      <c r="HH3" s="365"/>
      <c r="HI3" s="365"/>
      <c r="HJ3" s="365"/>
      <c r="HK3" s="365"/>
      <c r="HL3" s="365"/>
      <c r="HN3" s="369" t="s">
        <v>17</v>
      </c>
      <c r="HO3" s="371" t="s">
        <v>199</v>
      </c>
      <c r="HP3" s="371" t="s">
        <v>4</v>
      </c>
      <c r="HQ3" s="371" t="s">
        <v>15</v>
      </c>
      <c r="HR3" s="371" t="s">
        <v>18</v>
      </c>
      <c r="HS3" s="371" t="s">
        <v>19</v>
      </c>
      <c r="HT3" s="371" t="s">
        <v>20</v>
      </c>
      <c r="HU3" s="371" t="s">
        <v>13</v>
      </c>
      <c r="HV3" s="371" t="s">
        <v>209</v>
      </c>
      <c r="HW3" s="371" t="s">
        <v>206</v>
      </c>
      <c r="HX3" s="373" t="s">
        <v>9</v>
      </c>
      <c r="HY3" s="374"/>
      <c r="HZ3" s="374"/>
      <c r="IA3" s="374"/>
      <c r="IB3" s="375"/>
      <c r="IC3" s="365"/>
      <c r="ID3" s="365"/>
      <c r="IE3" s="365"/>
      <c r="IF3" s="365"/>
      <c r="IG3" s="365"/>
      <c r="II3" s="369" t="s">
        <v>17</v>
      </c>
      <c r="IJ3" s="371" t="s">
        <v>253</v>
      </c>
      <c r="IK3" s="371" t="s">
        <v>4</v>
      </c>
      <c r="IL3" s="371" t="s">
        <v>15</v>
      </c>
      <c r="IM3" s="371" t="s">
        <v>199</v>
      </c>
      <c r="IN3" s="371" t="s">
        <v>18</v>
      </c>
      <c r="IO3" s="371" t="s">
        <v>19</v>
      </c>
      <c r="IP3" s="371" t="s">
        <v>20</v>
      </c>
      <c r="IQ3" s="373" t="s">
        <v>256</v>
      </c>
      <c r="IR3" s="374"/>
      <c r="IS3" s="374"/>
      <c r="IT3" s="376"/>
      <c r="IU3" s="365"/>
      <c r="IV3" s="365"/>
      <c r="IW3" s="365"/>
      <c r="IX3" s="365"/>
      <c r="IY3" s="365"/>
      <c r="JA3" s="369" t="s">
        <v>17</v>
      </c>
      <c r="JB3" s="371" t="s">
        <v>253</v>
      </c>
      <c r="JC3" s="371" t="s">
        <v>4</v>
      </c>
      <c r="JD3" s="371" t="s">
        <v>15</v>
      </c>
      <c r="JE3" s="371" t="s">
        <v>199</v>
      </c>
      <c r="JF3" s="371" t="s">
        <v>18</v>
      </c>
      <c r="JG3" s="371" t="s">
        <v>254</v>
      </c>
      <c r="JH3" s="371" t="s">
        <v>255</v>
      </c>
      <c r="JI3" s="373" t="s">
        <v>256</v>
      </c>
      <c r="JJ3" s="374"/>
      <c r="JK3" s="374"/>
      <c r="JL3" s="374"/>
      <c r="JM3" s="376"/>
      <c r="JN3" s="365"/>
      <c r="JO3" s="365"/>
      <c r="JP3" s="365"/>
      <c r="JQ3" s="365"/>
      <c r="JR3" s="365"/>
      <c r="JT3" s="351" t="s">
        <v>17</v>
      </c>
      <c r="JU3" s="351" t="s">
        <v>253</v>
      </c>
      <c r="JV3" s="351" t="s">
        <v>278</v>
      </c>
      <c r="JW3" s="351" t="s">
        <v>277</v>
      </c>
      <c r="JX3" s="351" t="s">
        <v>199</v>
      </c>
      <c r="JY3" s="351" t="s">
        <v>18</v>
      </c>
      <c r="JZ3" s="351" t="s">
        <v>254</v>
      </c>
      <c r="KA3" s="351" t="s">
        <v>255</v>
      </c>
      <c r="KB3" s="359" t="s">
        <v>256</v>
      </c>
      <c r="KC3" s="360"/>
      <c r="KD3" s="360"/>
      <c r="KE3" s="351" t="s">
        <v>262</v>
      </c>
      <c r="KF3" s="346" t="s">
        <v>263</v>
      </c>
      <c r="KG3" s="346" t="s">
        <v>264</v>
      </c>
      <c r="KH3" s="346" t="s">
        <v>265</v>
      </c>
      <c r="KI3" s="346" t="s">
        <v>266</v>
      </c>
      <c r="KJ3" s="282" t="s">
        <v>560</v>
      </c>
      <c r="KL3" s="351" t="s">
        <v>17</v>
      </c>
      <c r="KM3" s="351" t="s">
        <v>253</v>
      </c>
      <c r="KN3" s="351" t="s">
        <v>278</v>
      </c>
      <c r="KO3" s="351" t="s">
        <v>277</v>
      </c>
      <c r="KP3" s="351" t="s">
        <v>199</v>
      </c>
      <c r="KQ3" s="351" t="s">
        <v>18</v>
      </c>
      <c r="KR3" s="351" t="s">
        <v>254</v>
      </c>
      <c r="KS3" s="351" t="s">
        <v>255</v>
      </c>
      <c r="KT3" s="359" t="s">
        <v>256</v>
      </c>
      <c r="KU3" s="360"/>
      <c r="KV3" s="360"/>
      <c r="KW3" s="351" t="s">
        <v>262</v>
      </c>
      <c r="KX3" s="346" t="s">
        <v>263</v>
      </c>
      <c r="KY3" s="346" t="s">
        <v>264</v>
      </c>
      <c r="KZ3" s="346" t="s">
        <v>265</v>
      </c>
      <c r="LA3" s="346" t="s">
        <v>266</v>
      </c>
      <c r="LB3" s="282" t="s">
        <v>560</v>
      </c>
      <c r="LD3" s="351" t="s">
        <v>17</v>
      </c>
      <c r="LE3" s="351" t="s">
        <v>253</v>
      </c>
      <c r="LF3" s="351" t="s">
        <v>278</v>
      </c>
      <c r="LG3" s="351" t="s">
        <v>277</v>
      </c>
      <c r="LH3" s="351" t="s">
        <v>199</v>
      </c>
      <c r="LI3" s="351" t="s">
        <v>18</v>
      </c>
      <c r="LJ3" s="351" t="s">
        <v>254</v>
      </c>
      <c r="LK3" s="351" t="s">
        <v>255</v>
      </c>
      <c r="LL3" s="359" t="s">
        <v>256</v>
      </c>
      <c r="LM3" s="360"/>
      <c r="LN3" s="360"/>
      <c r="LO3" s="351" t="s">
        <v>262</v>
      </c>
      <c r="LP3" s="346" t="s">
        <v>263</v>
      </c>
      <c r="LQ3" s="346" t="s">
        <v>264</v>
      </c>
      <c r="LR3" s="346" t="s">
        <v>265</v>
      </c>
      <c r="LS3" s="346" t="s">
        <v>266</v>
      </c>
      <c r="LT3" s="346" t="s">
        <v>964</v>
      </c>
      <c r="LV3" s="351" t="s">
        <v>17</v>
      </c>
      <c r="LW3" s="351" t="s">
        <v>253</v>
      </c>
      <c r="LX3" s="351" t="s">
        <v>278</v>
      </c>
      <c r="LY3" s="351" t="s">
        <v>277</v>
      </c>
      <c r="LZ3" s="351" t="s">
        <v>199</v>
      </c>
      <c r="MA3" s="351" t="s">
        <v>18</v>
      </c>
      <c r="MB3" s="351" t="s">
        <v>254</v>
      </c>
      <c r="MC3" s="351" t="s">
        <v>255</v>
      </c>
      <c r="MD3" s="359" t="s">
        <v>256</v>
      </c>
      <c r="ME3" s="360"/>
      <c r="MF3" s="360"/>
      <c r="MG3" s="351" t="s">
        <v>262</v>
      </c>
      <c r="MH3" s="346" t="s">
        <v>263</v>
      </c>
      <c r="MI3" s="346" t="s">
        <v>264</v>
      </c>
      <c r="MJ3" s="346" t="s">
        <v>265</v>
      </c>
      <c r="MK3" s="346" t="s">
        <v>266</v>
      </c>
      <c r="ML3" s="346" t="s">
        <v>964</v>
      </c>
      <c r="MN3" s="351" t="s">
        <v>17</v>
      </c>
      <c r="MO3" s="351" t="s">
        <v>253</v>
      </c>
      <c r="MP3" s="351" t="s">
        <v>278</v>
      </c>
      <c r="MQ3" s="351" t="s">
        <v>277</v>
      </c>
      <c r="MR3" s="351" t="s">
        <v>199</v>
      </c>
      <c r="MS3" s="351" t="s">
        <v>18</v>
      </c>
      <c r="MT3" s="351" t="s">
        <v>254</v>
      </c>
      <c r="MU3" s="351" t="s">
        <v>255</v>
      </c>
      <c r="MV3" s="359" t="s">
        <v>256</v>
      </c>
      <c r="MW3" s="360"/>
      <c r="MX3" s="360"/>
      <c r="MY3" s="351" t="s">
        <v>262</v>
      </c>
      <c r="MZ3" s="346" t="s">
        <v>263</v>
      </c>
      <c r="NA3" s="346" t="s">
        <v>264</v>
      </c>
      <c r="NB3" s="346" t="s">
        <v>265</v>
      </c>
      <c r="NC3" s="346" t="s">
        <v>266</v>
      </c>
      <c r="ND3" s="346" t="s">
        <v>964</v>
      </c>
      <c r="NF3" s="351" t="s">
        <v>17</v>
      </c>
      <c r="NG3" s="351" t="s">
        <v>253</v>
      </c>
      <c r="NH3" s="351" t="s">
        <v>278</v>
      </c>
      <c r="NI3" s="351" t="s">
        <v>277</v>
      </c>
      <c r="NJ3" s="351" t="s">
        <v>199</v>
      </c>
      <c r="NK3" s="351" t="s">
        <v>18</v>
      </c>
      <c r="NL3" s="351" t="s">
        <v>254</v>
      </c>
      <c r="NM3" s="351" t="s">
        <v>255</v>
      </c>
      <c r="NN3" s="359" t="s">
        <v>256</v>
      </c>
      <c r="NO3" s="360"/>
      <c r="NP3" s="360"/>
      <c r="NQ3" s="351" t="s">
        <v>262</v>
      </c>
      <c r="NR3" s="346" t="s">
        <v>263</v>
      </c>
      <c r="NS3" s="346" t="s">
        <v>264</v>
      </c>
      <c r="NT3" s="346" t="s">
        <v>265</v>
      </c>
      <c r="NU3" s="346" t="s">
        <v>266</v>
      </c>
      <c r="NV3" s="346" t="s">
        <v>964</v>
      </c>
      <c r="NX3" s="351" t="s">
        <v>17</v>
      </c>
      <c r="NY3" s="351" t="s">
        <v>253</v>
      </c>
      <c r="NZ3" s="351" t="s">
        <v>278</v>
      </c>
      <c r="OA3" s="351" t="s">
        <v>277</v>
      </c>
      <c r="OB3" s="351" t="s">
        <v>199</v>
      </c>
      <c r="OC3" s="351" t="s">
        <v>18</v>
      </c>
      <c r="OD3" s="351" t="s">
        <v>254</v>
      </c>
      <c r="OE3" s="351" t="s">
        <v>255</v>
      </c>
      <c r="OF3" s="359" t="s">
        <v>256</v>
      </c>
      <c r="OG3" s="360"/>
      <c r="OH3" s="360"/>
      <c r="OI3" s="351" t="s">
        <v>262</v>
      </c>
      <c r="OJ3" s="346" t="s">
        <v>263</v>
      </c>
      <c r="OK3" s="346" t="s">
        <v>264</v>
      </c>
      <c r="OL3" s="346" t="s">
        <v>265</v>
      </c>
      <c r="OM3" s="346" t="s">
        <v>266</v>
      </c>
      <c r="ON3" s="346" t="s">
        <v>964</v>
      </c>
      <c r="OP3" s="351" t="s">
        <v>17</v>
      </c>
      <c r="OQ3" s="351" t="s">
        <v>253</v>
      </c>
      <c r="OR3" s="351" t="s">
        <v>278</v>
      </c>
      <c r="OS3" s="351" t="s">
        <v>277</v>
      </c>
      <c r="OT3" s="351" t="s">
        <v>199</v>
      </c>
      <c r="OU3" s="351" t="s">
        <v>18</v>
      </c>
      <c r="OV3" s="351" t="s">
        <v>254</v>
      </c>
      <c r="OW3" s="351" t="s">
        <v>255</v>
      </c>
      <c r="OX3" s="359" t="s">
        <v>256</v>
      </c>
      <c r="OY3" s="360"/>
      <c r="OZ3" s="360"/>
      <c r="PA3" s="351" t="s">
        <v>262</v>
      </c>
      <c r="PB3" s="346" t="s">
        <v>263</v>
      </c>
      <c r="PC3" s="346" t="s">
        <v>264</v>
      </c>
      <c r="PD3" s="346" t="s">
        <v>265</v>
      </c>
      <c r="PE3" s="346" t="s">
        <v>266</v>
      </c>
      <c r="PF3" s="346" t="s">
        <v>964</v>
      </c>
      <c r="PH3" s="351" t="s">
        <v>17</v>
      </c>
      <c r="PI3" s="351" t="s">
        <v>253</v>
      </c>
      <c r="PJ3" s="351" t="s">
        <v>278</v>
      </c>
      <c r="PK3" s="351" t="s">
        <v>277</v>
      </c>
      <c r="PL3" s="351" t="s">
        <v>199</v>
      </c>
      <c r="PM3" s="351" t="s">
        <v>18</v>
      </c>
      <c r="PN3" s="351" t="s">
        <v>254</v>
      </c>
      <c r="PO3" s="351" t="s">
        <v>255</v>
      </c>
      <c r="PP3" s="359" t="s">
        <v>256</v>
      </c>
      <c r="PQ3" s="360"/>
      <c r="PR3" s="360"/>
      <c r="PS3" s="351" t="s">
        <v>262</v>
      </c>
      <c r="PT3" s="346" t="s">
        <v>263</v>
      </c>
      <c r="PU3" s="346" t="s">
        <v>264</v>
      </c>
      <c r="PV3" s="346" t="s">
        <v>265</v>
      </c>
      <c r="PW3" s="346" t="s">
        <v>266</v>
      </c>
      <c r="PX3" s="346" t="s">
        <v>964</v>
      </c>
      <c r="PZ3" s="351" t="s">
        <v>17</v>
      </c>
      <c r="QA3" s="351" t="s">
        <v>253</v>
      </c>
      <c r="QB3" s="351" t="s">
        <v>278</v>
      </c>
      <c r="QC3" s="351" t="s">
        <v>277</v>
      </c>
      <c r="QD3" s="351" t="s">
        <v>199</v>
      </c>
      <c r="QE3" s="351" t="s">
        <v>18</v>
      </c>
      <c r="QF3" s="351" t="s">
        <v>254</v>
      </c>
      <c r="QG3" s="351" t="s">
        <v>255</v>
      </c>
      <c r="QH3" s="359" t="s">
        <v>256</v>
      </c>
      <c r="QI3" s="360"/>
      <c r="QJ3" s="360"/>
      <c r="QK3" s="351" t="s">
        <v>262</v>
      </c>
      <c r="QL3" s="346" t="s">
        <v>263</v>
      </c>
      <c r="QM3" s="346" t="s">
        <v>264</v>
      </c>
      <c r="QN3" s="346" t="s">
        <v>265</v>
      </c>
      <c r="QO3" s="346" t="s">
        <v>266</v>
      </c>
      <c r="QP3" s="346" t="s">
        <v>964</v>
      </c>
      <c r="QR3" s="351" t="s">
        <v>17</v>
      </c>
      <c r="QS3" s="351" t="s">
        <v>253</v>
      </c>
      <c r="QT3" s="351" t="s">
        <v>278</v>
      </c>
      <c r="QU3" s="351" t="s">
        <v>277</v>
      </c>
      <c r="QV3" s="351" t="s">
        <v>199</v>
      </c>
      <c r="QW3" s="351" t="s">
        <v>18</v>
      </c>
      <c r="QX3" s="351" t="s">
        <v>254</v>
      </c>
      <c r="QY3" s="351" t="s">
        <v>255</v>
      </c>
      <c r="QZ3" s="359" t="s">
        <v>256</v>
      </c>
      <c r="RA3" s="360"/>
      <c r="RB3" s="360"/>
      <c r="RC3" s="351" t="s">
        <v>262</v>
      </c>
      <c r="RD3" s="346" t="s">
        <v>263</v>
      </c>
      <c r="RE3" s="346" t="s">
        <v>264</v>
      </c>
      <c r="RF3" s="346" t="s">
        <v>265</v>
      </c>
      <c r="RG3" s="346" t="s">
        <v>266</v>
      </c>
      <c r="RH3" s="346" t="s">
        <v>964</v>
      </c>
      <c r="RJ3" s="351" t="s">
        <v>17</v>
      </c>
      <c r="RK3" s="351" t="s">
        <v>253</v>
      </c>
      <c r="RL3" s="351" t="s">
        <v>278</v>
      </c>
      <c r="RM3" s="351" t="s">
        <v>277</v>
      </c>
      <c r="RN3" s="351" t="s">
        <v>199</v>
      </c>
      <c r="RO3" s="351" t="s">
        <v>18</v>
      </c>
      <c r="RP3" s="351" t="s">
        <v>254</v>
      </c>
      <c r="RQ3" s="351" t="s">
        <v>255</v>
      </c>
      <c r="RR3" s="359" t="s">
        <v>256</v>
      </c>
      <c r="RS3" s="360"/>
      <c r="RT3" s="360"/>
      <c r="RU3" s="351" t="s">
        <v>262</v>
      </c>
      <c r="RV3" s="346" t="s">
        <v>263</v>
      </c>
      <c r="RW3" s="346" t="s">
        <v>264</v>
      </c>
      <c r="RX3" s="346" t="s">
        <v>265</v>
      </c>
      <c r="RY3" s="346" t="s">
        <v>266</v>
      </c>
      <c r="RZ3" s="346" t="s">
        <v>964</v>
      </c>
      <c r="SB3" s="351" t="s">
        <v>17</v>
      </c>
      <c r="SC3" s="351" t="s">
        <v>253</v>
      </c>
      <c r="SD3" s="351" t="s">
        <v>278</v>
      </c>
      <c r="SE3" s="351" t="s">
        <v>277</v>
      </c>
      <c r="SF3" s="351" t="s">
        <v>199</v>
      </c>
      <c r="SG3" s="351" t="s">
        <v>18</v>
      </c>
      <c r="SH3" s="351" t="s">
        <v>254</v>
      </c>
      <c r="SI3" s="351" t="s">
        <v>255</v>
      </c>
      <c r="SJ3" s="359" t="s">
        <v>256</v>
      </c>
      <c r="SK3" s="360"/>
      <c r="SL3" s="360"/>
      <c r="SM3" s="351" t="s">
        <v>262</v>
      </c>
      <c r="SN3" s="346" t="s">
        <v>263</v>
      </c>
      <c r="SO3" s="346" t="s">
        <v>264</v>
      </c>
      <c r="SP3" s="346" t="s">
        <v>265</v>
      </c>
      <c r="SQ3" s="346" t="s">
        <v>266</v>
      </c>
      <c r="SR3" s="346" t="s">
        <v>964</v>
      </c>
      <c r="ST3" s="351" t="s">
        <v>17</v>
      </c>
      <c r="SU3" s="351" t="s">
        <v>253</v>
      </c>
      <c r="SV3" s="351" t="s">
        <v>278</v>
      </c>
      <c r="SW3" s="351" t="s">
        <v>277</v>
      </c>
      <c r="SX3" s="351" t="s">
        <v>199</v>
      </c>
      <c r="SY3" s="351" t="s">
        <v>18</v>
      </c>
      <c r="SZ3" s="351" t="s">
        <v>254</v>
      </c>
      <c r="TA3" s="351" t="s">
        <v>255</v>
      </c>
      <c r="TB3" s="359" t="s">
        <v>256</v>
      </c>
      <c r="TC3" s="360"/>
      <c r="TD3" s="360"/>
      <c r="TE3" s="351" t="s">
        <v>262</v>
      </c>
      <c r="TF3" s="346" t="s">
        <v>263</v>
      </c>
      <c r="TG3" s="346" t="s">
        <v>264</v>
      </c>
      <c r="TH3" s="346" t="s">
        <v>265</v>
      </c>
      <c r="TI3" s="346" t="s">
        <v>266</v>
      </c>
      <c r="TJ3" s="346" t="s">
        <v>964</v>
      </c>
      <c r="TL3" s="351" t="s">
        <v>17</v>
      </c>
      <c r="TM3" s="351" t="s">
        <v>253</v>
      </c>
      <c r="TN3" s="351" t="s">
        <v>278</v>
      </c>
      <c r="TO3" s="351" t="s">
        <v>277</v>
      </c>
      <c r="TP3" s="351" t="s">
        <v>199</v>
      </c>
      <c r="TQ3" s="351" t="s">
        <v>18</v>
      </c>
      <c r="TR3" s="351" t="s">
        <v>254</v>
      </c>
      <c r="TS3" s="351" t="s">
        <v>255</v>
      </c>
      <c r="TT3" s="359" t="s">
        <v>256</v>
      </c>
      <c r="TU3" s="360"/>
      <c r="TV3" s="360"/>
      <c r="TW3" s="351" t="s">
        <v>262</v>
      </c>
      <c r="TX3" s="346" t="s">
        <v>263</v>
      </c>
      <c r="TY3" s="346" t="s">
        <v>264</v>
      </c>
      <c r="TZ3" s="346" t="s">
        <v>265</v>
      </c>
      <c r="UA3" s="346" t="s">
        <v>266</v>
      </c>
      <c r="UB3" s="346" t="s">
        <v>964</v>
      </c>
      <c r="UD3" s="351" t="s">
        <v>17</v>
      </c>
      <c r="UE3" s="351" t="s">
        <v>253</v>
      </c>
      <c r="UF3" s="351" t="s">
        <v>278</v>
      </c>
      <c r="UG3" s="351" t="s">
        <v>277</v>
      </c>
      <c r="UH3" s="357" t="s">
        <v>963</v>
      </c>
      <c r="UI3" s="351" t="s">
        <v>18</v>
      </c>
      <c r="UJ3" s="351" t="s">
        <v>254</v>
      </c>
      <c r="UK3" s="351" t="s">
        <v>255</v>
      </c>
      <c r="UL3" s="359" t="s">
        <v>256</v>
      </c>
      <c r="UM3" s="360"/>
      <c r="UN3" s="360"/>
      <c r="UO3" s="351" t="s">
        <v>262</v>
      </c>
      <c r="UP3" s="346" t="s">
        <v>263</v>
      </c>
      <c r="UQ3" s="346" t="s">
        <v>264</v>
      </c>
      <c r="UR3" s="346" t="s">
        <v>265</v>
      </c>
      <c r="US3" s="346" t="s">
        <v>266</v>
      </c>
      <c r="UT3" s="346" t="s">
        <v>964</v>
      </c>
      <c r="UV3" s="351" t="s">
        <v>17</v>
      </c>
      <c r="UW3" s="351" t="s">
        <v>253</v>
      </c>
      <c r="UX3" s="351" t="s">
        <v>278</v>
      </c>
      <c r="UY3" s="351" t="s">
        <v>277</v>
      </c>
      <c r="UZ3" s="355" t="s">
        <v>909</v>
      </c>
      <c r="VA3" s="355" t="s">
        <v>910</v>
      </c>
      <c r="VB3" s="355" t="s">
        <v>911</v>
      </c>
      <c r="VC3" s="357" t="s">
        <v>963</v>
      </c>
      <c r="VD3" s="351" t="s">
        <v>18</v>
      </c>
      <c r="VE3" s="351" t="s">
        <v>254</v>
      </c>
      <c r="VF3" s="351" t="s">
        <v>255</v>
      </c>
      <c r="VG3" s="359" t="s">
        <v>256</v>
      </c>
      <c r="VH3" s="360"/>
      <c r="VI3" s="360"/>
      <c r="VJ3" s="280"/>
      <c r="VK3" s="280"/>
      <c r="VL3" s="351" t="s">
        <v>262</v>
      </c>
      <c r="VM3" s="346" t="s">
        <v>263</v>
      </c>
      <c r="VN3" s="346" t="s">
        <v>264</v>
      </c>
      <c r="VO3" s="346" t="s">
        <v>265</v>
      </c>
      <c r="VP3" s="346" t="s">
        <v>266</v>
      </c>
      <c r="VQ3" s="361" t="s">
        <v>912</v>
      </c>
      <c r="VR3" s="361" t="s">
        <v>913</v>
      </c>
      <c r="VS3" s="363" t="s">
        <v>914</v>
      </c>
      <c r="VT3" s="363" t="s">
        <v>915</v>
      </c>
      <c r="VU3" s="346" t="s">
        <v>964</v>
      </c>
      <c r="VW3" s="351" t="s">
        <v>17</v>
      </c>
      <c r="VX3" s="351" t="s">
        <v>253</v>
      </c>
      <c r="VY3" s="351" t="s">
        <v>278</v>
      </c>
      <c r="VZ3" s="351" t="s">
        <v>277</v>
      </c>
      <c r="WA3" s="353" t="s">
        <v>972</v>
      </c>
      <c r="WB3" s="353" t="s">
        <v>973</v>
      </c>
      <c r="WC3" s="355" t="s">
        <v>909</v>
      </c>
      <c r="WD3" s="355" t="s">
        <v>910</v>
      </c>
      <c r="WE3" s="355" t="s">
        <v>911</v>
      </c>
      <c r="WF3" s="357" t="s">
        <v>963</v>
      </c>
      <c r="WG3" s="351" t="s">
        <v>18</v>
      </c>
      <c r="WH3" s="351" t="s">
        <v>254</v>
      </c>
      <c r="WI3" s="351" t="s">
        <v>255</v>
      </c>
      <c r="WJ3" s="359" t="s">
        <v>256</v>
      </c>
      <c r="WK3" s="360"/>
      <c r="WL3" s="360"/>
      <c r="WM3" s="280"/>
      <c r="WN3" s="280"/>
      <c r="WO3" s="351" t="s">
        <v>262</v>
      </c>
      <c r="WP3" s="346" t="s">
        <v>263</v>
      </c>
      <c r="WQ3" s="346" t="s">
        <v>264</v>
      </c>
      <c r="WR3" s="346" t="s">
        <v>265</v>
      </c>
      <c r="WS3" s="346" t="s">
        <v>266</v>
      </c>
      <c r="WT3" s="361" t="s">
        <v>912</v>
      </c>
      <c r="WU3" s="361" t="s">
        <v>913</v>
      </c>
      <c r="WV3" s="363" t="s">
        <v>914</v>
      </c>
      <c r="WW3" s="363" t="s">
        <v>915</v>
      </c>
      <c r="WX3" s="346" t="s">
        <v>964</v>
      </c>
      <c r="WZ3" s="351" t="s">
        <v>17</v>
      </c>
      <c r="XA3" s="351" t="s">
        <v>253</v>
      </c>
      <c r="XB3" s="351" t="s">
        <v>278</v>
      </c>
      <c r="XC3" s="351" t="s">
        <v>277</v>
      </c>
      <c r="XD3" s="353" t="s">
        <v>972</v>
      </c>
      <c r="XE3" s="353" t="s">
        <v>973</v>
      </c>
      <c r="XF3" s="355" t="s">
        <v>909</v>
      </c>
      <c r="XG3" s="355" t="s">
        <v>910</v>
      </c>
      <c r="XH3" s="355" t="s">
        <v>911</v>
      </c>
      <c r="XI3" s="357" t="s">
        <v>963</v>
      </c>
      <c r="XJ3" s="351" t="s">
        <v>18</v>
      </c>
      <c r="XK3" s="351" t="s">
        <v>254</v>
      </c>
      <c r="XL3" s="351" t="s">
        <v>255</v>
      </c>
      <c r="XM3" s="359" t="s">
        <v>256</v>
      </c>
      <c r="XN3" s="360"/>
      <c r="XO3" s="360"/>
      <c r="XP3" s="280"/>
      <c r="XQ3" s="280"/>
      <c r="XR3" s="351" t="s">
        <v>262</v>
      </c>
      <c r="XS3" s="346" t="s">
        <v>263</v>
      </c>
      <c r="XT3" s="346" t="s">
        <v>264</v>
      </c>
      <c r="XU3" s="346" t="s">
        <v>265</v>
      </c>
      <c r="XV3" s="346" t="s">
        <v>266</v>
      </c>
      <c r="XW3" s="361" t="s">
        <v>912</v>
      </c>
      <c r="XX3" s="361" t="s">
        <v>913</v>
      </c>
      <c r="XY3" s="363" t="s">
        <v>914</v>
      </c>
      <c r="XZ3" s="363" t="s">
        <v>915</v>
      </c>
      <c r="YA3" s="346" t="s">
        <v>964</v>
      </c>
      <c r="YC3" s="351" t="s">
        <v>17</v>
      </c>
      <c r="YD3" s="351" t="s">
        <v>253</v>
      </c>
      <c r="YE3" s="351" t="s">
        <v>278</v>
      </c>
      <c r="YF3" s="351" t="s">
        <v>277</v>
      </c>
      <c r="YG3" s="353" t="s">
        <v>972</v>
      </c>
      <c r="YH3" s="353" t="s">
        <v>973</v>
      </c>
      <c r="YI3" s="355" t="s">
        <v>909</v>
      </c>
      <c r="YJ3" s="355" t="s">
        <v>910</v>
      </c>
      <c r="YK3" s="355" t="s">
        <v>911</v>
      </c>
      <c r="YL3" s="357" t="s">
        <v>963</v>
      </c>
      <c r="YM3" s="351" t="s">
        <v>18</v>
      </c>
      <c r="YN3" s="351" t="s">
        <v>254</v>
      </c>
      <c r="YO3" s="351" t="s">
        <v>255</v>
      </c>
      <c r="YP3" s="359" t="s">
        <v>256</v>
      </c>
      <c r="YQ3" s="360"/>
      <c r="YR3" s="360"/>
      <c r="YS3" s="280"/>
      <c r="YT3" s="280"/>
      <c r="YU3" s="351" t="s">
        <v>262</v>
      </c>
      <c r="YV3" s="346" t="s">
        <v>263</v>
      </c>
      <c r="YW3" s="346" t="s">
        <v>264</v>
      </c>
      <c r="YX3" s="346" t="s">
        <v>265</v>
      </c>
      <c r="YY3" s="346" t="s">
        <v>266</v>
      </c>
      <c r="YZ3" s="361" t="s">
        <v>912</v>
      </c>
      <c r="ZA3" s="361" t="s">
        <v>913</v>
      </c>
      <c r="ZB3" s="363" t="s">
        <v>914</v>
      </c>
      <c r="ZC3" s="363" t="s">
        <v>915</v>
      </c>
      <c r="ZD3" s="346" t="s">
        <v>964</v>
      </c>
      <c r="ZF3" s="351" t="s">
        <v>17</v>
      </c>
      <c r="ZG3" s="351" t="s">
        <v>253</v>
      </c>
      <c r="ZH3" s="351" t="s">
        <v>278</v>
      </c>
      <c r="ZI3" s="351" t="s">
        <v>277</v>
      </c>
      <c r="ZJ3" s="353" t="s">
        <v>972</v>
      </c>
      <c r="ZK3" s="353" t="s">
        <v>973</v>
      </c>
      <c r="ZL3" s="355" t="s">
        <v>909</v>
      </c>
      <c r="ZM3" s="355" t="s">
        <v>910</v>
      </c>
      <c r="ZN3" s="355" t="s">
        <v>911</v>
      </c>
      <c r="ZO3" s="357" t="s">
        <v>963</v>
      </c>
      <c r="ZP3" s="351" t="s">
        <v>18</v>
      </c>
      <c r="ZQ3" s="351" t="s">
        <v>254</v>
      </c>
      <c r="ZR3" s="351" t="s">
        <v>255</v>
      </c>
      <c r="ZS3" s="359" t="s">
        <v>256</v>
      </c>
      <c r="ZT3" s="360"/>
      <c r="ZU3" s="360"/>
      <c r="ZV3" s="280"/>
      <c r="ZW3" s="280"/>
      <c r="ZX3" s="351" t="s">
        <v>262</v>
      </c>
      <c r="ZY3" s="346" t="s">
        <v>263</v>
      </c>
      <c r="ZZ3" s="346" t="s">
        <v>264</v>
      </c>
      <c r="AAA3" s="346" t="s">
        <v>265</v>
      </c>
      <c r="AAB3" s="346" t="s">
        <v>266</v>
      </c>
      <c r="AAC3" s="361" t="s">
        <v>912</v>
      </c>
      <c r="AAD3" s="361" t="s">
        <v>913</v>
      </c>
      <c r="AAE3" s="363" t="s">
        <v>914</v>
      </c>
      <c r="AAF3" s="363" t="s">
        <v>915</v>
      </c>
      <c r="AAG3" s="346" t="s">
        <v>964</v>
      </c>
      <c r="AAI3" s="351" t="s">
        <v>17</v>
      </c>
      <c r="AAJ3" s="351" t="s">
        <v>253</v>
      </c>
      <c r="AAK3" s="351" t="s">
        <v>278</v>
      </c>
      <c r="AAL3" s="351" t="s">
        <v>277</v>
      </c>
      <c r="AAM3" s="353" t="s">
        <v>972</v>
      </c>
      <c r="AAN3" s="353" t="s">
        <v>973</v>
      </c>
      <c r="AAO3" s="355" t="s">
        <v>909</v>
      </c>
      <c r="AAP3" s="355" t="s">
        <v>910</v>
      </c>
      <c r="AAQ3" s="355" t="s">
        <v>911</v>
      </c>
      <c r="AAR3" s="357" t="s">
        <v>963</v>
      </c>
      <c r="AAS3" s="351" t="s">
        <v>18</v>
      </c>
      <c r="AAT3" s="351" t="s">
        <v>254</v>
      </c>
      <c r="AAU3" s="351" t="s">
        <v>255</v>
      </c>
      <c r="AAV3" s="359" t="s">
        <v>256</v>
      </c>
      <c r="AAW3" s="360"/>
      <c r="AAX3" s="360"/>
      <c r="AAY3" s="280"/>
      <c r="AAZ3" s="280"/>
      <c r="ABA3" s="351" t="s">
        <v>262</v>
      </c>
      <c r="ABB3" s="346" t="s">
        <v>263</v>
      </c>
      <c r="ABC3" s="346" t="s">
        <v>264</v>
      </c>
      <c r="ABD3" s="346" t="s">
        <v>265</v>
      </c>
      <c r="ABE3" s="346" t="s">
        <v>266</v>
      </c>
      <c r="ABF3" s="361" t="s">
        <v>912</v>
      </c>
      <c r="ABG3" s="361" t="s">
        <v>913</v>
      </c>
      <c r="ABH3" s="363" t="s">
        <v>914</v>
      </c>
      <c r="ABI3" s="363" t="s">
        <v>915</v>
      </c>
      <c r="ABJ3" s="346" t="s">
        <v>964</v>
      </c>
      <c r="ABL3" s="351" t="s">
        <v>17</v>
      </c>
      <c r="ABM3" s="351" t="s">
        <v>253</v>
      </c>
      <c r="ABN3" s="351" t="s">
        <v>278</v>
      </c>
      <c r="ABO3" s="351" t="s">
        <v>277</v>
      </c>
      <c r="ABP3" s="353" t="s">
        <v>972</v>
      </c>
      <c r="ABQ3" s="353" t="s">
        <v>973</v>
      </c>
      <c r="ABR3" s="355" t="s">
        <v>909</v>
      </c>
      <c r="ABS3" s="355" t="s">
        <v>910</v>
      </c>
      <c r="ABT3" s="355" t="s">
        <v>911</v>
      </c>
      <c r="ABU3" s="357" t="s">
        <v>963</v>
      </c>
      <c r="ABV3" s="351" t="s">
        <v>18</v>
      </c>
      <c r="ABW3" s="351" t="s">
        <v>254</v>
      </c>
      <c r="ABX3" s="351" t="s">
        <v>255</v>
      </c>
      <c r="ABY3" s="359" t="s">
        <v>256</v>
      </c>
      <c r="ABZ3" s="360"/>
      <c r="ACA3" s="360"/>
      <c r="ACB3" s="280"/>
      <c r="ACC3" s="280"/>
      <c r="ACD3" s="351" t="s">
        <v>262</v>
      </c>
      <c r="ACE3" s="346" t="s">
        <v>263</v>
      </c>
      <c r="ACF3" s="346" t="s">
        <v>264</v>
      </c>
      <c r="ACG3" s="346" t="s">
        <v>265</v>
      </c>
      <c r="ACH3" s="346" t="s">
        <v>266</v>
      </c>
      <c r="ACI3" s="361" t="s">
        <v>912</v>
      </c>
      <c r="ACJ3" s="361" t="s">
        <v>913</v>
      </c>
      <c r="ACK3" s="363" t="s">
        <v>914</v>
      </c>
      <c r="ACL3" s="363" t="s">
        <v>915</v>
      </c>
      <c r="ACM3" s="346" t="s">
        <v>964</v>
      </c>
      <c r="ACO3" s="351" t="s">
        <v>17</v>
      </c>
      <c r="ACP3" s="351" t="s">
        <v>253</v>
      </c>
      <c r="ACQ3" s="351" t="s">
        <v>278</v>
      </c>
      <c r="ACR3" s="351" t="s">
        <v>277</v>
      </c>
      <c r="ACS3" s="353" t="s">
        <v>972</v>
      </c>
      <c r="ACT3" s="353" t="s">
        <v>973</v>
      </c>
      <c r="ACU3" s="355" t="s">
        <v>909</v>
      </c>
      <c r="ACV3" s="355" t="s">
        <v>910</v>
      </c>
      <c r="ACW3" s="355" t="s">
        <v>911</v>
      </c>
      <c r="ACX3" s="357" t="s">
        <v>963</v>
      </c>
      <c r="ACY3" s="351" t="s">
        <v>18</v>
      </c>
      <c r="ACZ3" s="351" t="s">
        <v>254</v>
      </c>
      <c r="ADA3" s="351" t="s">
        <v>255</v>
      </c>
      <c r="ADB3" s="359" t="s">
        <v>256</v>
      </c>
      <c r="ADC3" s="360"/>
      <c r="ADD3" s="360"/>
      <c r="ADE3" s="280"/>
      <c r="ADF3" s="280"/>
      <c r="ADG3" s="351" t="s">
        <v>262</v>
      </c>
      <c r="ADH3" s="346" t="s">
        <v>263</v>
      </c>
      <c r="ADI3" s="346" t="s">
        <v>264</v>
      </c>
      <c r="ADJ3" s="346" t="s">
        <v>265</v>
      </c>
      <c r="ADK3" s="346" t="s">
        <v>266</v>
      </c>
      <c r="ADL3" s="361" t="s">
        <v>912</v>
      </c>
      <c r="ADM3" s="361" t="s">
        <v>913</v>
      </c>
      <c r="ADN3" s="363" t="s">
        <v>914</v>
      </c>
      <c r="ADO3" s="363" t="s">
        <v>915</v>
      </c>
      <c r="ADP3" s="346" t="s">
        <v>964</v>
      </c>
      <c r="ADR3" s="351" t="s">
        <v>17</v>
      </c>
      <c r="ADS3" s="351" t="s">
        <v>253</v>
      </c>
      <c r="ADT3" s="351" t="s">
        <v>278</v>
      </c>
      <c r="ADU3" s="351" t="s">
        <v>277</v>
      </c>
      <c r="ADV3" s="353" t="s">
        <v>972</v>
      </c>
      <c r="ADW3" s="353" t="s">
        <v>973</v>
      </c>
      <c r="ADX3" s="355" t="s">
        <v>909</v>
      </c>
      <c r="ADY3" s="355" t="s">
        <v>910</v>
      </c>
      <c r="ADZ3" s="355" t="s">
        <v>911</v>
      </c>
      <c r="AEA3" s="357" t="s">
        <v>963</v>
      </c>
      <c r="AEB3" s="351" t="s">
        <v>18</v>
      </c>
      <c r="AEC3" s="351" t="s">
        <v>254</v>
      </c>
      <c r="AED3" s="351" t="s">
        <v>255</v>
      </c>
      <c r="AEE3" s="359" t="s">
        <v>256</v>
      </c>
      <c r="AEF3" s="360"/>
      <c r="AEG3" s="360"/>
      <c r="AEH3" s="280"/>
      <c r="AEI3" s="280"/>
      <c r="AEJ3" s="351" t="s">
        <v>262</v>
      </c>
      <c r="AEK3" s="346" t="s">
        <v>263</v>
      </c>
      <c r="AEL3" s="346" t="s">
        <v>264</v>
      </c>
      <c r="AEM3" s="346" t="s">
        <v>265</v>
      </c>
      <c r="AEN3" s="346" t="s">
        <v>266</v>
      </c>
      <c r="AEO3" s="361" t="s">
        <v>912</v>
      </c>
      <c r="AEP3" s="361" t="s">
        <v>913</v>
      </c>
      <c r="AEQ3" s="363" t="s">
        <v>914</v>
      </c>
      <c r="AER3" s="363" t="s">
        <v>915</v>
      </c>
      <c r="AES3" s="346" t="s">
        <v>964</v>
      </c>
    </row>
    <row r="4" spans="2:825" ht="60.75" customHeight="1" thickBot="1" x14ac:dyDescent="0.35">
      <c r="I4" s="370"/>
      <c r="J4" s="372"/>
      <c r="K4" s="372"/>
      <c r="L4" s="372"/>
      <c r="M4" s="372"/>
      <c r="N4" s="372"/>
      <c r="O4" s="372"/>
      <c r="P4" s="372"/>
      <c r="Q4" s="372"/>
      <c r="R4" s="38" t="s">
        <v>21</v>
      </c>
      <c r="S4" s="38" t="s">
        <v>22</v>
      </c>
      <c r="T4" s="38" t="s">
        <v>23</v>
      </c>
      <c r="U4" s="38" t="s">
        <v>10</v>
      </c>
      <c r="V4" s="39" t="s">
        <v>13</v>
      </c>
      <c r="X4" s="370"/>
      <c r="Y4" s="372"/>
      <c r="Z4" s="372"/>
      <c r="AA4" s="372"/>
      <c r="AB4" s="372"/>
      <c r="AC4" s="372"/>
      <c r="AD4" s="372"/>
      <c r="AE4" s="372"/>
      <c r="AF4" s="372"/>
      <c r="AG4" s="38" t="s">
        <v>21</v>
      </c>
      <c r="AH4" s="38" t="s">
        <v>22</v>
      </c>
      <c r="AI4" s="38" t="s">
        <v>23</v>
      </c>
      <c r="AJ4" s="38" t="s">
        <v>10</v>
      </c>
      <c r="AK4" s="39" t="s">
        <v>13</v>
      </c>
      <c r="AM4" s="370"/>
      <c r="AN4" s="372"/>
      <c r="AO4" s="372"/>
      <c r="AP4" s="372"/>
      <c r="AQ4" s="372"/>
      <c r="AR4" s="372"/>
      <c r="AS4" s="372"/>
      <c r="AT4" s="372"/>
      <c r="AU4" s="372"/>
      <c r="AV4" s="38" t="s">
        <v>21</v>
      </c>
      <c r="AW4" s="38" t="s">
        <v>22</v>
      </c>
      <c r="AX4" s="38" t="s">
        <v>23</v>
      </c>
      <c r="AY4" s="38" t="s">
        <v>10</v>
      </c>
      <c r="AZ4" s="39" t="s">
        <v>13</v>
      </c>
      <c r="BB4" s="370"/>
      <c r="BC4" s="372"/>
      <c r="BD4" s="372"/>
      <c r="BE4" s="372"/>
      <c r="BF4" s="372"/>
      <c r="BG4" s="372"/>
      <c r="BH4" s="372"/>
      <c r="BI4" s="372"/>
      <c r="BJ4" s="372"/>
      <c r="BK4" s="372"/>
      <c r="BL4" s="38" t="s">
        <v>21</v>
      </c>
      <c r="BM4" s="38" t="s">
        <v>22</v>
      </c>
      <c r="BN4" s="38" t="s">
        <v>23</v>
      </c>
      <c r="BO4" s="38" t="s">
        <v>10</v>
      </c>
      <c r="BP4" s="39" t="s">
        <v>13</v>
      </c>
      <c r="BQ4" s="365"/>
      <c r="BR4" s="365"/>
      <c r="BS4" s="365"/>
      <c r="BT4" s="365"/>
      <c r="BU4" s="365"/>
      <c r="BW4" s="370"/>
      <c r="BX4" s="372"/>
      <c r="BY4" s="372"/>
      <c r="BZ4" s="372"/>
      <c r="CA4" s="372"/>
      <c r="CB4" s="372"/>
      <c r="CC4" s="372"/>
      <c r="CD4" s="372"/>
      <c r="CE4" s="372"/>
      <c r="CF4" s="372"/>
      <c r="CG4" s="38" t="s">
        <v>21</v>
      </c>
      <c r="CH4" s="38" t="s">
        <v>22</v>
      </c>
      <c r="CI4" s="38" t="s">
        <v>23</v>
      </c>
      <c r="CJ4" s="38" t="s">
        <v>10</v>
      </c>
      <c r="CK4" s="39" t="s">
        <v>13</v>
      </c>
      <c r="CL4" s="365"/>
      <c r="CM4" s="365"/>
      <c r="CN4" s="365"/>
      <c r="CO4" s="365"/>
      <c r="CP4" s="365"/>
      <c r="CR4" s="370"/>
      <c r="CS4" s="372"/>
      <c r="CT4" s="372"/>
      <c r="CU4" s="372"/>
      <c r="CV4" s="372"/>
      <c r="CW4" s="372"/>
      <c r="CX4" s="372"/>
      <c r="CY4" s="372"/>
      <c r="CZ4" s="372"/>
      <c r="DA4" s="372"/>
      <c r="DB4" s="38" t="s">
        <v>21</v>
      </c>
      <c r="DC4" s="38" t="s">
        <v>22</v>
      </c>
      <c r="DD4" s="38" t="s">
        <v>23</v>
      </c>
      <c r="DE4" s="38" t="s">
        <v>10</v>
      </c>
      <c r="DF4" s="39" t="s">
        <v>13</v>
      </c>
      <c r="DG4" s="365"/>
      <c r="DH4" s="365"/>
      <c r="DI4" s="365"/>
      <c r="DJ4" s="365"/>
      <c r="DK4" s="365"/>
      <c r="DM4" s="370"/>
      <c r="DN4" s="372"/>
      <c r="DO4" s="372"/>
      <c r="DP4" s="372"/>
      <c r="DQ4" s="372"/>
      <c r="DR4" s="372"/>
      <c r="DS4" s="372"/>
      <c r="DT4" s="372"/>
      <c r="DU4" s="372"/>
      <c r="DV4" s="372"/>
      <c r="DW4" s="38" t="s">
        <v>21</v>
      </c>
      <c r="DX4" s="38" t="s">
        <v>22</v>
      </c>
      <c r="DY4" s="38" t="s">
        <v>23</v>
      </c>
      <c r="DZ4" s="38" t="s">
        <v>10</v>
      </c>
      <c r="EA4" s="39" t="s">
        <v>13</v>
      </c>
      <c r="EB4" s="365"/>
      <c r="EC4" s="365"/>
      <c r="ED4" s="365"/>
      <c r="EE4" s="365"/>
      <c r="EF4" s="365"/>
      <c r="EH4" s="370"/>
      <c r="EI4" s="372"/>
      <c r="EJ4" s="372"/>
      <c r="EK4" s="372"/>
      <c r="EL4" s="372"/>
      <c r="EM4" s="372"/>
      <c r="EN4" s="372"/>
      <c r="EO4" s="372"/>
      <c r="EP4" s="372"/>
      <c r="EQ4" s="372"/>
      <c r="ER4" s="38" t="s">
        <v>21</v>
      </c>
      <c r="ES4" s="38" t="s">
        <v>22</v>
      </c>
      <c r="ET4" s="38" t="s">
        <v>23</v>
      </c>
      <c r="EU4" s="38" t="s">
        <v>10</v>
      </c>
      <c r="EV4" s="39" t="s">
        <v>13</v>
      </c>
      <c r="EW4" s="365"/>
      <c r="EX4" s="365"/>
      <c r="EY4" s="365"/>
      <c r="EZ4" s="365"/>
      <c r="FA4" s="365"/>
      <c r="FC4" s="370"/>
      <c r="FD4" s="372"/>
      <c r="FE4" s="372"/>
      <c r="FF4" s="372"/>
      <c r="FG4" s="372"/>
      <c r="FH4" s="372"/>
      <c r="FI4" s="372"/>
      <c r="FJ4" s="372"/>
      <c r="FK4" s="372"/>
      <c r="FL4" s="372"/>
      <c r="FM4" s="38" t="s">
        <v>21</v>
      </c>
      <c r="FN4" s="38" t="s">
        <v>22</v>
      </c>
      <c r="FO4" s="38" t="s">
        <v>23</v>
      </c>
      <c r="FP4" s="38" t="s">
        <v>10</v>
      </c>
      <c r="FQ4" s="39" t="s">
        <v>13</v>
      </c>
      <c r="FR4" s="365"/>
      <c r="FS4" s="365"/>
      <c r="FT4" s="365"/>
      <c r="FU4" s="365"/>
      <c r="FV4" s="365"/>
      <c r="FX4" s="370"/>
      <c r="FY4" s="372"/>
      <c r="FZ4" s="372"/>
      <c r="GA4" s="372"/>
      <c r="GB4" s="372"/>
      <c r="GC4" s="372"/>
      <c r="GD4" s="372"/>
      <c r="GE4" s="372"/>
      <c r="GF4" s="372"/>
      <c r="GG4" s="372"/>
      <c r="GH4" s="38" t="s">
        <v>21</v>
      </c>
      <c r="GI4" s="38" t="s">
        <v>22</v>
      </c>
      <c r="GJ4" s="38" t="s">
        <v>23</v>
      </c>
      <c r="GK4" s="38" t="s">
        <v>10</v>
      </c>
      <c r="GL4" s="39" t="s">
        <v>13</v>
      </c>
      <c r="GM4" s="365"/>
      <c r="GN4" s="365"/>
      <c r="GO4" s="365"/>
      <c r="GP4" s="365"/>
      <c r="GQ4" s="365"/>
      <c r="GS4" s="370"/>
      <c r="GT4" s="372"/>
      <c r="GU4" s="372"/>
      <c r="GV4" s="372"/>
      <c r="GW4" s="372"/>
      <c r="GX4" s="372"/>
      <c r="GY4" s="372"/>
      <c r="GZ4" s="372"/>
      <c r="HA4" s="372"/>
      <c r="HB4" s="372"/>
      <c r="HC4" s="38" t="s">
        <v>21</v>
      </c>
      <c r="HD4" s="38" t="s">
        <v>22</v>
      </c>
      <c r="HE4" s="38" t="s">
        <v>23</v>
      </c>
      <c r="HF4" s="38" t="s">
        <v>10</v>
      </c>
      <c r="HG4" s="39" t="s">
        <v>13</v>
      </c>
      <c r="HH4" s="365"/>
      <c r="HI4" s="365"/>
      <c r="HJ4" s="365"/>
      <c r="HK4" s="365"/>
      <c r="HL4" s="365"/>
      <c r="HN4" s="370"/>
      <c r="HO4" s="372"/>
      <c r="HP4" s="372"/>
      <c r="HQ4" s="372"/>
      <c r="HR4" s="372"/>
      <c r="HS4" s="372"/>
      <c r="HT4" s="372"/>
      <c r="HU4" s="372"/>
      <c r="HV4" s="372"/>
      <c r="HW4" s="372"/>
      <c r="HX4" s="38" t="s">
        <v>21</v>
      </c>
      <c r="HY4" s="38" t="s">
        <v>22</v>
      </c>
      <c r="HZ4" s="38" t="s">
        <v>23</v>
      </c>
      <c r="IA4" s="38" t="s">
        <v>10</v>
      </c>
      <c r="IB4" s="39" t="s">
        <v>13</v>
      </c>
      <c r="IC4" s="365"/>
      <c r="ID4" s="365"/>
      <c r="IE4" s="365"/>
      <c r="IF4" s="365"/>
      <c r="IG4" s="365"/>
      <c r="II4" s="370"/>
      <c r="IJ4" s="372"/>
      <c r="IK4" s="372"/>
      <c r="IL4" s="372"/>
      <c r="IM4" s="372"/>
      <c r="IN4" s="372"/>
      <c r="IO4" s="372"/>
      <c r="IP4" s="372"/>
      <c r="IQ4" s="38" t="s">
        <v>21</v>
      </c>
      <c r="IR4" s="38" t="s">
        <v>257</v>
      </c>
      <c r="IS4" s="38" t="s">
        <v>258</v>
      </c>
      <c r="IT4" s="376"/>
      <c r="IU4" s="365"/>
      <c r="IV4" s="365"/>
      <c r="IW4" s="365"/>
      <c r="IX4" s="365"/>
      <c r="IY4" s="365"/>
      <c r="JA4" s="370"/>
      <c r="JB4" s="372"/>
      <c r="JC4" s="372"/>
      <c r="JD4" s="372"/>
      <c r="JE4" s="372"/>
      <c r="JF4" s="372"/>
      <c r="JG4" s="372"/>
      <c r="JH4" s="372"/>
      <c r="JI4" s="38" t="s">
        <v>21</v>
      </c>
      <c r="JJ4" s="38" t="s">
        <v>257</v>
      </c>
      <c r="JK4" s="38" t="s">
        <v>258</v>
      </c>
      <c r="JL4" s="127" t="s">
        <v>13</v>
      </c>
      <c r="JM4" s="376"/>
      <c r="JN4" s="365"/>
      <c r="JO4" s="365"/>
      <c r="JP4" s="365"/>
      <c r="JQ4" s="365"/>
      <c r="JR4" s="365"/>
      <c r="JT4" s="352"/>
      <c r="JU4" s="352"/>
      <c r="JV4" s="352"/>
      <c r="JW4" s="352"/>
      <c r="JX4" s="352"/>
      <c r="JY4" s="352"/>
      <c r="JZ4" s="352"/>
      <c r="KA4" s="352"/>
      <c r="KB4" s="128" t="s">
        <v>21</v>
      </c>
      <c r="KC4" s="128" t="s">
        <v>257</v>
      </c>
      <c r="KD4" s="128" t="s">
        <v>258</v>
      </c>
      <c r="KE4" s="352"/>
      <c r="KF4" s="347"/>
      <c r="KG4" s="347"/>
      <c r="KH4" s="347"/>
      <c r="KI4" s="347"/>
      <c r="KJ4" s="300"/>
      <c r="KL4" s="352"/>
      <c r="KM4" s="352"/>
      <c r="KN4" s="352"/>
      <c r="KO4" s="352"/>
      <c r="KP4" s="352"/>
      <c r="KQ4" s="352"/>
      <c r="KR4" s="352"/>
      <c r="KS4" s="352"/>
      <c r="KT4" s="128" t="s">
        <v>21</v>
      </c>
      <c r="KU4" s="128" t="s">
        <v>257</v>
      </c>
      <c r="KV4" s="128" t="s">
        <v>258</v>
      </c>
      <c r="KW4" s="352"/>
      <c r="KX4" s="347"/>
      <c r="KY4" s="347"/>
      <c r="KZ4" s="347"/>
      <c r="LA4" s="347"/>
      <c r="LB4" s="300"/>
      <c r="LD4" s="352"/>
      <c r="LE4" s="352"/>
      <c r="LF4" s="352"/>
      <c r="LG4" s="352"/>
      <c r="LH4" s="352"/>
      <c r="LI4" s="352"/>
      <c r="LJ4" s="352"/>
      <c r="LK4" s="352"/>
      <c r="LL4" s="128" t="s">
        <v>21</v>
      </c>
      <c r="LM4" s="128" t="s">
        <v>257</v>
      </c>
      <c r="LN4" s="128" t="s">
        <v>258</v>
      </c>
      <c r="LO4" s="352"/>
      <c r="LP4" s="347"/>
      <c r="LQ4" s="347"/>
      <c r="LR4" s="347"/>
      <c r="LS4" s="347"/>
      <c r="LT4" s="347"/>
      <c r="LV4" s="352"/>
      <c r="LW4" s="352"/>
      <c r="LX4" s="352"/>
      <c r="LY4" s="352"/>
      <c r="LZ4" s="352"/>
      <c r="MA4" s="352"/>
      <c r="MB4" s="352"/>
      <c r="MC4" s="352"/>
      <c r="MD4" s="128" t="s">
        <v>21</v>
      </c>
      <c r="ME4" s="128" t="s">
        <v>257</v>
      </c>
      <c r="MF4" s="128" t="s">
        <v>258</v>
      </c>
      <c r="MG4" s="352"/>
      <c r="MH4" s="347"/>
      <c r="MI4" s="347"/>
      <c r="MJ4" s="347"/>
      <c r="MK4" s="347"/>
      <c r="ML4" s="347"/>
      <c r="MN4" s="352"/>
      <c r="MO4" s="352"/>
      <c r="MP4" s="352"/>
      <c r="MQ4" s="352"/>
      <c r="MR4" s="352"/>
      <c r="MS4" s="352"/>
      <c r="MT4" s="352"/>
      <c r="MU4" s="352"/>
      <c r="MV4" s="128" t="s">
        <v>21</v>
      </c>
      <c r="MW4" s="128" t="s">
        <v>257</v>
      </c>
      <c r="MX4" s="128" t="s">
        <v>258</v>
      </c>
      <c r="MY4" s="352"/>
      <c r="MZ4" s="347"/>
      <c r="NA4" s="347"/>
      <c r="NB4" s="347"/>
      <c r="NC4" s="347"/>
      <c r="ND4" s="347"/>
      <c r="NF4" s="352"/>
      <c r="NG4" s="352"/>
      <c r="NH4" s="352"/>
      <c r="NI4" s="352"/>
      <c r="NJ4" s="352"/>
      <c r="NK4" s="352"/>
      <c r="NL4" s="352"/>
      <c r="NM4" s="352"/>
      <c r="NN4" s="128" t="s">
        <v>21</v>
      </c>
      <c r="NO4" s="128" t="s">
        <v>257</v>
      </c>
      <c r="NP4" s="128" t="s">
        <v>258</v>
      </c>
      <c r="NQ4" s="352"/>
      <c r="NR4" s="347"/>
      <c r="NS4" s="347"/>
      <c r="NT4" s="347"/>
      <c r="NU4" s="347"/>
      <c r="NV4" s="347"/>
      <c r="NX4" s="352"/>
      <c r="NY4" s="352"/>
      <c r="NZ4" s="352"/>
      <c r="OA4" s="352"/>
      <c r="OB4" s="352"/>
      <c r="OC4" s="352"/>
      <c r="OD4" s="352"/>
      <c r="OE4" s="352"/>
      <c r="OF4" s="128" t="s">
        <v>21</v>
      </c>
      <c r="OG4" s="128" t="s">
        <v>257</v>
      </c>
      <c r="OH4" s="128" t="s">
        <v>258</v>
      </c>
      <c r="OI4" s="352"/>
      <c r="OJ4" s="347"/>
      <c r="OK4" s="347"/>
      <c r="OL4" s="347"/>
      <c r="OM4" s="347"/>
      <c r="ON4" s="347"/>
      <c r="OP4" s="352"/>
      <c r="OQ4" s="352"/>
      <c r="OR4" s="352"/>
      <c r="OS4" s="352"/>
      <c r="OT4" s="352"/>
      <c r="OU4" s="352"/>
      <c r="OV4" s="352"/>
      <c r="OW4" s="352"/>
      <c r="OX4" s="128" t="s">
        <v>21</v>
      </c>
      <c r="OY4" s="128" t="s">
        <v>257</v>
      </c>
      <c r="OZ4" s="128" t="s">
        <v>258</v>
      </c>
      <c r="PA4" s="352"/>
      <c r="PB4" s="347"/>
      <c r="PC4" s="347"/>
      <c r="PD4" s="347"/>
      <c r="PE4" s="347"/>
      <c r="PF4" s="347"/>
      <c r="PH4" s="352"/>
      <c r="PI4" s="352"/>
      <c r="PJ4" s="352"/>
      <c r="PK4" s="352"/>
      <c r="PL4" s="352"/>
      <c r="PM4" s="352"/>
      <c r="PN4" s="352"/>
      <c r="PO4" s="352"/>
      <c r="PP4" s="128" t="s">
        <v>21</v>
      </c>
      <c r="PQ4" s="128" t="s">
        <v>257</v>
      </c>
      <c r="PR4" s="128" t="s">
        <v>258</v>
      </c>
      <c r="PS4" s="352"/>
      <c r="PT4" s="347"/>
      <c r="PU4" s="347"/>
      <c r="PV4" s="347"/>
      <c r="PW4" s="347"/>
      <c r="PX4" s="347"/>
      <c r="PZ4" s="352"/>
      <c r="QA4" s="352"/>
      <c r="QB4" s="352"/>
      <c r="QC4" s="352"/>
      <c r="QD4" s="352"/>
      <c r="QE4" s="352"/>
      <c r="QF4" s="352"/>
      <c r="QG4" s="352"/>
      <c r="QH4" s="128" t="s">
        <v>21</v>
      </c>
      <c r="QI4" s="128" t="s">
        <v>257</v>
      </c>
      <c r="QJ4" s="128" t="s">
        <v>258</v>
      </c>
      <c r="QK4" s="352"/>
      <c r="QL4" s="347"/>
      <c r="QM4" s="347"/>
      <c r="QN4" s="347"/>
      <c r="QO4" s="347"/>
      <c r="QP4" s="347"/>
      <c r="QR4" s="352"/>
      <c r="QS4" s="352"/>
      <c r="QT4" s="352"/>
      <c r="QU4" s="352"/>
      <c r="QV4" s="352"/>
      <c r="QW4" s="352"/>
      <c r="QX4" s="352"/>
      <c r="QY4" s="352"/>
      <c r="QZ4" s="128" t="s">
        <v>21</v>
      </c>
      <c r="RA4" s="128" t="s">
        <v>257</v>
      </c>
      <c r="RB4" s="128" t="s">
        <v>258</v>
      </c>
      <c r="RC4" s="352"/>
      <c r="RD4" s="347"/>
      <c r="RE4" s="347"/>
      <c r="RF4" s="347"/>
      <c r="RG4" s="347"/>
      <c r="RH4" s="347"/>
      <c r="RJ4" s="352"/>
      <c r="RK4" s="352"/>
      <c r="RL4" s="352"/>
      <c r="RM4" s="352"/>
      <c r="RN4" s="352"/>
      <c r="RO4" s="352"/>
      <c r="RP4" s="352"/>
      <c r="RQ4" s="352"/>
      <c r="RR4" s="128" t="s">
        <v>21</v>
      </c>
      <c r="RS4" s="128" t="s">
        <v>257</v>
      </c>
      <c r="RT4" s="128" t="s">
        <v>258</v>
      </c>
      <c r="RU4" s="352"/>
      <c r="RV4" s="347"/>
      <c r="RW4" s="347"/>
      <c r="RX4" s="347"/>
      <c r="RY4" s="347"/>
      <c r="RZ4" s="347"/>
      <c r="SB4" s="352"/>
      <c r="SC4" s="352"/>
      <c r="SD4" s="352"/>
      <c r="SE4" s="352"/>
      <c r="SF4" s="352"/>
      <c r="SG4" s="352"/>
      <c r="SH4" s="352"/>
      <c r="SI4" s="352"/>
      <c r="SJ4" s="128" t="s">
        <v>21</v>
      </c>
      <c r="SK4" s="128" t="s">
        <v>257</v>
      </c>
      <c r="SL4" s="128" t="s">
        <v>258</v>
      </c>
      <c r="SM4" s="352"/>
      <c r="SN4" s="347"/>
      <c r="SO4" s="347"/>
      <c r="SP4" s="347"/>
      <c r="SQ4" s="347"/>
      <c r="SR4" s="347"/>
      <c r="ST4" s="352"/>
      <c r="SU4" s="352"/>
      <c r="SV4" s="352"/>
      <c r="SW4" s="352"/>
      <c r="SX4" s="352"/>
      <c r="SY4" s="352"/>
      <c r="SZ4" s="352"/>
      <c r="TA4" s="352"/>
      <c r="TB4" s="128" t="s">
        <v>21</v>
      </c>
      <c r="TC4" s="128" t="s">
        <v>257</v>
      </c>
      <c r="TD4" s="128" t="s">
        <v>258</v>
      </c>
      <c r="TE4" s="352"/>
      <c r="TF4" s="347"/>
      <c r="TG4" s="347"/>
      <c r="TH4" s="347"/>
      <c r="TI4" s="347"/>
      <c r="TJ4" s="347"/>
      <c r="TL4" s="352"/>
      <c r="TM4" s="352"/>
      <c r="TN4" s="352"/>
      <c r="TO4" s="352"/>
      <c r="TP4" s="352"/>
      <c r="TQ4" s="352"/>
      <c r="TR4" s="352"/>
      <c r="TS4" s="352"/>
      <c r="TT4" s="128" t="s">
        <v>21</v>
      </c>
      <c r="TU4" s="128" t="s">
        <v>257</v>
      </c>
      <c r="TV4" s="128" t="s">
        <v>258</v>
      </c>
      <c r="TW4" s="352"/>
      <c r="TX4" s="347"/>
      <c r="TY4" s="347"/>
      <c r="TZ4" s="347"/>
      <c r="UA4" s="347"/>
      <c r="UB4" s="347"/>
      <c r="UD4" s="352"/>
      <c r="UE4" s="352"/>
      <c r="UF4" s="352"/>
      <c r="UG4" s="352"/>
      <c r="UH4" s="358"/>
      <c r="UI4" s="352"/>
      <c r="UJ4" s="352"/>
      <c r="UK4" s="352"/>
      <c r="UL4" s="128" t="s">
        <v>21</v>
      </c>
      <c r="UM4" s="128" t="s">
        <v>257</v>
      </c>
      <c r="UN4" s="128" t="s">
        <v>258</v>
      </c>
      <c r="UO4" s="352"/>
      <c r="UP4" s="347"/>
      <c r="UQ4" s="347"/>
      <c r="UR4" s="347"/>
      <c r="US4" s="347"/>
      <c r="UT4" s="347"/>
      <c r="UV4" s="352"/>
      <c r="UW4" s="352"/>
      <c r="UX4" s="352"/>
      <c r="UY4" s="352"/>
      <c r="UZ4" s="356"/>
      <c r="VA4" s="356"/>
      <c r="VB4" s="356"/>
      <c r="VC4" s="358"/>
      <c r="VD4" s="352"/>
      <c r="VE4" s="352"/>
      <c r="VF4" s="352"/>
      <c r="VG4" s="128" t="s">
        <v>21</v>
      </c>
      <c r="VH4" s="128" t="s">
        <v>257</v>
      </c>
      <c r="VI4" s="128" t="s">
        <v>258</v>
      </c>
      <c r="VJ4" s="281" t="s">
        <v>907</v>
      </c>
      <c r="VK4" s="281" t="s">
        <v>908</v>
      </c>
      <c r="VL4" s="352"/>
      <c r="VM4" s="347"/>
      <c r="VN4" s="347"/>
      <c r="VO4" s="347"/>
      <c r="VP4" s="347"/>
      <c r="VQ4" s="362"/>
      <c r="VR4" s="362"/>
      <c r="VS4" s="364"/>
      <c r="VT4" s="364"/>
      <c r="VU4" s="347"/>
      <c r="VW4" s="352"/>
      <c r="VX4" s="352"/>
      <c r="VY4" s="352"/>
      <c r="VZ4" s="352"/>
      <c r="WA4" s="354"/>
      <c r="WB4" s="354"/>
      <c r="WC4" s="356"/>
      <c r="WD4" s="356"/>
      <c r="WE4" s="356"/>
      <c r="WF4" s="358"/>
      <c r="WG4" s="352"/>
      <c r="WH4" s="352"/>
      <c r="WI4" s="352"/>
      <c r="WJ4" s="128" t="s">
        <v>21</v>
      </c>
      <c r="WK4" s="128" t="s">
        <v>257</v>
      </c>
      <c r="WL4" s="128" t="s">
        <v>258</v>
      </c>
      <c r="WM4" s="281" t="s">
        <v>907</v>
      </c>
      <c r="WN4" s="281" t="s">
        <v>908</v>
      </c>
      <c r="WO4" s="352"/>
      <c r="WP4" s="347"/>
      <c r="WQ4" s="347"/>
      <c r="WR4" s="347"/>
      <c r="WS4" s="347"/>
      <c r="WT4" s="362"/>
      <c r="WU4" s="362"/>
      <c r="WV4" s="364"/>
      <c r="WW4" s="364"/>
      <c r="WX4" s="347"/>
      <c r="WZ4" s="352"/>
      <c r="XA4" s="352"/>
      <c r="XB4" s="352"/>
      <c r="XC4" s="352"/>
      <c r="XD4" s="354"/>
      <c r="XE4" s="354"/>
      <c r="XF4" s="356"/>
      <c r="XG4" s="356"/>
      <c r="XH4" s="356"/>
      <c r="XI4" s="358"/>
      <c r="XJ4" s="352"/>
      <c r="XK4" s="352"/>
      <c r="XL4" s="352"/>
      <c r="XM4" s="128" t="s">
        <v>21</v>
      </c>
      <c r="XN4" s="128" t="s">
        <v>257</v>
      </c>
      <c r="XO4" s="128" t="s">
        <v>258</v>
      </c>
      <c r="XP4" s="281" t="s">
        <v>907</v>
      </c>
      <c r="XQ4" s="281" t="s">
        <v>908</v>
      </c>
      <c r="XR4" s="352"/>
      <c r="XS4" s="347"/>
      <c r="XT4" s="347"/>
      <c r="XU4" s="347"/>
      <c r="XV4" s="347"/>
      <c r="XW4" s="362"/>
      <c r="XX4" s="362"/>
      <c r="XY4" s="364"/>
      <c r="XZ4" s="364"/>
      <c r="YA4" s="347"/>
      <c r="YC4" s="352"/>
      <c r="YD4" s="352"/>
      <c r="YE4" s="352"/>
      <c r="YF4" s="352"/>
      <c r="YG4" s="354"/>
      <c r="YH4" s="354"/>
      <c r="YI4" s="356"/>
      <c r="YJ4" s="356"/>
      <c r="YK4" s="356"/>
      <c r="YL4" s="358"/>
      <c r="YM4" s="352"/>
      <c r="YN4" s="352"/>
      <c r="YO4" s="352"/>
      <c r="YP4" s="128" t="s">
        <v>21</v>
      </c>
      <c r="YQ4" s="128" t="s">
        <v>257</v>
      </c>
      <c r="YR4" s="128" t="s">
        <v>258</v>
      </c>
      <c r="YS4" s="281" t="s">
        <v>907</v>
      </c>
      <c r="YT4" s="281" t="s">
        <v>908</v>
      </c>
      <c r="YU4" s="352"/>
      <c r="YV4" s="347"/>
      <c r="YW4" s="347"/>
      <c r="YX4" s="347"/>
      <c r="YY4" s="347"/>
      <c r="YZ4" s="362"/>
      <c r="ZA4" s="362"/>
      <c r="ZB4" s="364"/>
      <c r="ZC4" s="364"/>
      <c r="ZD4" s="347"/>
      <c r="ZF4" s="352"/>
      <c r="ZG4" s="352"/>
      <c r="ZH4" s="352"/>
      <c r="ZI4" s="352"/>
      <c r="ZJ4" s="354"/>
      <c r="ZK4" s="354"/>
      <c r="ZL4" s="356"/>
      <c r="ZM4" s="356"/>
      <c r="ZN4" s="356"/>
      <c r="ZO4" s="358"/>
      <c r="ZP4" s="352"/>
      <c r="ZQ4" s="352"/>
      <c r="ZR4" s="352"/>
      <c r="ZS4" s="128" t="s">
        <v>21</v>
      </c>
      <c r="ZT4" s="128" t="s">
        <v>257</v>
      </c>
      <c r="ZU4" s="128" t="s">
        <v>258</v>
      </c>
      <c r="ZV4" s="281" t="s">
        <v>907</v>
      </c>
      <c r="ZW4" s="281" t="s">
        <v>908</v>
      </c>
      <c r="ZX4" s="352"/>
      <c r="ZY4" s="347"/>
      <c r="ZZ4" s="347"/>
      <c r="AAA4" s="347"/>
      <c r="AAB4" s="347"/>
      <c r="AAC4" s="362"/>
      <c r="AAD4" s="362"/>
      <c r="AAE4" s="364"/>
      <c r="AAF4" s="364"/>
      <c r="AAG4" s="347"/>
      <c r="AAI4" s="352"/>
      <c r="AAJ4" s="352"/>
      <c r="AAK4" s="352"/>
      <c r="AAL4" s="352"/>
      <c r="AAM4" s="354"/>
      <c r="AAN4" s="354"/>
      <c r="AAO4" s="356"/>
      <c r="AAP4" s="356"/>
      <c r="AAQ4" s="356"/>
      <c r="AAR4" s="358"/>
      <c r="AAS4" s="352"/>
      <c r="AAT4" s="352"/>
      <c r="AAU4" s="352"/>
      <c r="AAV4" s="128" t="s">
        <v>21</v>
      </c>
      <c r="AAW4" s="128" t="s">
        <v>257</v>
      </c>
      <c r="AAX4" s="128" t="s">
        <v>258</v>
      </c>
      <c r="AAY4" s="281" t="s">
        <v>907</v>
      </c>
      <c r="AAZ4" s="281" t="s">
        <v>908</v>
      </c>
      <c r="ABA4" s="352"/>
      <c r="ABB4" s="347"/>
      <c r="ABC4" s="347"/>
      <c r="ABD4" s="347"/>
      <c r="ABE4" s="347"/>
      <c r="ABF4" s="362"/>
      <c r="ABG4" s="362"/>
      <c r="ABH4" s="364"/>
      <c r="ABI4" s="364"/>
      <c r="ABJ4" s="347"/>
      <c r="ABL4" s="352"/>
      <c r="ABM4" s="352"/>
      <c r="ABN4" s="352"/>
      <c r="ABO4" s="352"/>
      <c r="ABP4" s="354"/>
      <c r="ABQ4" s="354"/>
      <c r="ABR4" s="356"/>
      <c r="ABS4" s="356"/>
      <c r="ABT4" s="356"/>
      <c r="ABU4" s="358"/>
      <c r="ABV4" s="352"/>
      <c r="ABW4" s="352"/>
      <c r="ABX4" s="352"/>
      <c r="ABY4" s="128" t="s">
        <v>21</v>
      </c>
      <c r="ABZ4" s="128" t="s">
        <v>257</v>
      </c>
      <c r="ACA4" s="128" t="s">
        <v>258</v>
      </c>
      <c r="ACB4" s="281" t="s">
        <v>907</v>
      </c>
      <c r="ACC4" s="281" t="s">
        <v>908</v>
      </c>
      <c r="ACD4" s="352"/>
      <c r="ACE4" s="347"/>
      <c r="ACF4" s="347"/>
      <c r="ACG4" s="347"/>
      <c r="ACH4" s="347"/>
      <c r="ACI4" s="362"/>
      <c r="ACJ4" s="362"/>
      <c r="ACK4" s="364"/>
      <c r="ACL4" s="364"/>
      <c r="ACM4" s="347"/>
      <c r="ACO4" s="352"/>
      <c r="ACP4" s="352"/>
      <c r="ACQ4" s="352"/>
      <c r="ACR4" s="352"/>
      <c r="ACS4" s="354"/>
      <c r="ACT4" s="354"/>
      <c r="ACU4" s="356"/>
      <c r="ACV4" s="356"/>
      <c r="ACW4" s="356"/>
      <c r="ACX4" s="358"/>
      <c r="ACY4" s="352"/>
      <c r="ACZ4" s="352"/>
      <c r="ADA4" s="352"/>
      <c r="ADB4" s="128" t="s">
        <v>21</v>
      </c>
      <c r="ADC4" s="128" t="s">
        <v>257</v>
      </c>
      <c r="ADD4" s="128" t="s">
        <v>258</v>
      </c>
      <c r="ADE4" s="281" t="s">
        <v>907</v>
      </c>
      <c r="ADF4" s="281" t="s">
        <v>908</v>
      </c>
      <c r="ADG4" s="352"/>
      <c r="ADH4" s="347"/>
      <c r="ADI4" s="347"/>
      <c r="ADJ4" s="347"/>
      <c r="ADK4" s="347"/>
      <c r="ADL4" s="362"/>
      <c r="ADM4" s="362"/>
      <c r="ADN4" s="364"/>
      <c r="ADO4" s="364"/>
      <c r="ADP4" s="347"/>
      <c r="ADR4" s="352"/>
      <c r="ADS4" s="352"/>
      <c r="ADT4" s="352"/>
      <c r="ADU4" s="352"/>
      <c r="ADV4" s="354"/>
      <c r="ADW4" s="354"/>
      <c r="ADX4" s="356"/>
      <c r="ADY4" s="356"/>
      <c r="ADZ4" s="356"/>
      <c r="AEA4" s="358"/>
      <c r="AEB4" s="352"/>
      <c r="AEC4" s="352"/>
      <c r="AED4" s="352"/>
      <c r="AEE4" s="128" t="s">
        <v>21</v>
      </c>
      <c r="AEF4" s="128" t="s">
        <v>257</v>
      </c>
      <c r="AEG4" s="128" t="s">
        <v>258</v>
      </c>
      <c r="AEH4" s="281" t="s">
        <v>907</v>
      </c>
      <c r="AEI4" s="281" t="s">
        <v>908</v>
      </c>
      <c r="AEJ4" s="352"/>
      <c r="AEK4" s="347"/>
      <c r="AEL4" s="347"/>
      <c r="AEM4" s="347"/>
      <c r="AEN4" s="347"/>
      <c r="AEO4" s="362"/>
      <c r="AEP4" s="362"/>
      <c r="AEQ4" s="364"/>
      <c r="AER4" s="364"/>
      <c r="AES4" s="347"/>
    </row>
    <row r="5" spans="2:825" ht="24" x14ac:dyDescent="0.3">
      <c r="C5" s="50" t="s">
        <v>8</v>
      </c>
      <c r="D5" s="50"/>
      <c r="E5" s="50"/>
      <c r="F5" s="50"/>
      <c r="G5" s="50"/>
      <c r="H5" s="50"/>
      <c r="I5" s="50" t="s">
        <v>35</v>
      </c>
      <c r="J5" s="50" t="s">
        <v>35</v>
      </c>
      <c r="K5" s="50" t="s">
        <v>35</v>
      </c>
      <c r="L5" s="50" t="s">
        <v>35</v>
      </c>
      <c r="M5" s="50" t="s">
        <v>185</v>
      </c>
      <c r="N5" s="50" t="s">
        <v>35</v>
      </c>
      <c r="O5" s="50" t="s">
        <v>186</v>
      </c>
      <c r="P5" s="50" t="s">
        <v>35</v>
      </c>
      <c r="Q5" s="50" t="s">
        <v>35</v>
      </c>
      <c r="R5" s="50" t="s">
        <v>34</v>
      </c>
      <c r="S5" s="50" t="s">
        <v>34</v>
      </c>
      <c r="T5" s="50" t="s">
        <v>34</v>
      </c>
      <c r="U5" s="50" t="s">
        <v>34</v>
      </c>
      <c r="V5" s="50" t="s">
        <v>34</v>
      </c>
      <c r="X5" s="50" t="s">
        <v>35</v>
      </c>
      <c r="Y5" s="50" t="s">
        <v>35</v>
      </c>
      <c r="Z5" s="50" t="s">
        <v>35</v>
      </c>
      <c r="AA5" s="50" t="s">
        <v>35</v>
      </c>
      <c r="AB5" s="50" t="s">
        <v>185</v>
      </c>
      <c r="AC5" s="50" t="s">
        <v>35</v>
      </c>
      <c r="AD5" s="50" t="s">
        <v>186</v>
      </c>
      <c r="AE5" s="50" t="s">
        <v>35</v>
      </c>
      <c r="AF5" s="50"/>
      <c r="AG5" s="50" t="s">
        <v>34</v>
      </c>
      <c r="AH5" s="50" t="s">
        <v>34</v>
      </c>
      <c r="AI5" s="50" t="s">
        <v>34</v>
      </c>
      <c r="AJ5" s="50" t="s">
        <v>34</v>
      </c>
      <c r="AK5" s="50" t="s">
        <v>34</v>
      </c>
      <c r="AM5" s="50" t="s">
        <v>35</v>
      </c>
      <c r="AN5" s="50" t="s">
        <v>35</v>
      </c>
      <c r="AO5" s="50" t="s">
        <v>35</v>
      </c>
      <c r="AP5" s="50" t="s">
        <v>35</v>
      </c>
      <c r="AQ5" s="50" t="s">
        <v>185</v>
      </c>
      <c r="AR5" s="50" t="s">
        <v>35</v>
      </c>
      <c r="AS5" s="50" t="s">
        <v>186</v>
      </c>
      <c r="AT5" s="50" t="s">
        <v>35</v>
      </c>
      <c r="AU5" s="50"/>
      <c r="AV5" s="50" t="s">
        <v>34</v>
      </c>
      <c r="AW5" s="50" t="s">
        <v>34</v>
      </c>
      <c r="AX5" s="50" t="s">
        <v>34</v>
      </c>
      <c r="AY5" s="50" t="s">
        <v>34</v>
      </c>
      <c r="AZ5" s="50" t="s">
        <v>34</v>
      </c>
      <c r="BB5" s="50" t="s">
        <v>35</v>
      </c>
      <c r="BC5" s="50" t="s">
        <v>35</v>
      </c>
      <c r="BD5" s="50" t="s">
        <v>35</v>
      </c>
      <c r="BE5" s="50" t="s">
        <v>35</v>
      </c>
      <c r="BF5" s="50" t="s">
        <v>185</v>
      </c>
      <c r="BG5" s="50" t="s">
        <v>35</v>
      </c>
      <c r="BH5" s="50" t="s">
        <v>186</v>
      </c>
      <c r="BI5" s="50" t="s">
        <v>35</v>
      </c>
      <c r="BJ5" s="50" t="s">
        <v>260</v>
      </c>
      <c r="BK5" s="50" t="s">
        <v>35</v>
      </c>
      <c r="BL5" s="50" t="s">
        <v>34</v>
      </c>
      <c r="BM5" s="50" t="s">
        <v>34</v>
      </c>
      <c r="BN5" s="50" t="s">
        <v>34</v>
      </c>
      <c r="BO5" s="50" t="s">
        <v>34</v>
      </c>
      <c r="BP5" s="50" t="s">
        <v>34</v>
      </c>
      <c r="BW5" s="50" t="s">
        <v>35</v>
      </c>
      <c r="BX5" s="50" t="s">
        <v>35</v>
      </c>
      <c r="BY5" s="50" t="s">
        <v>35</v>
      </c>
      <c r="BZ5" s="50" t="s">
        <v>35</v>
      </c>
      <c r="CA5" s="50" t="s">
        <v>185</v>
      </c>
      <c r="CB5" s="50" t="s">
        <v>35</v>
      </c>
      <c r="CC5" s="50" t="s">
        <v>186</v>
      </c>
      <c r="CD5" s="50" t="s">
        <v>35</v>
      </c>
      <c r="CE5" s="50"/>
      <c r="CF5" s="50" t="s">
        <v>35</v>
      </c>
      <c r="CG5" s="50" t="s">
        <v>34</v>
      </c>
      <c r="CH5" s="50" t="s">
        <v>34</v>
      </c>
      <c r="CI5" s="50" t="s">
        <v>34</v>
      </c>
      <c r="CJ5" s="50" t="s">
        <v>34</v>
      </c>
      <c r="CK5" s="50" t="s">
        <v>34</v>
      </c>
      <c r="CR5" s="50" t="s">
        <v>35</v>
      </c>
      <c r="CS5" s="50" t="s">
        <v>35</v>
      </c>
      <c r="CT5" s="50" t="s">
        <v>35</v>
      </c>
      <c r="CU5" s="50" t="s">
        <v>35</v>
      </c>
      <c r="CV5" s="50" t="s">
        <v>185</v>
      </c>
      <c r="CW5" s="50" t="s">
        <v>35</v>
      </c>
      <c r="CX5" s="50" t="s">
        <v>186</v>
      </c>
      <c r="CY5" s="50" t="s">
        <v>35</v>
      </c>
      <c r="CZ5" s="50"/>
      <c r="DA5" s="50" t="s">
        <v>35</v>
      </c>
      <c r="DB5" s="50" t="s">
        <v>34</v>
      </c>
      <c r="DC5" s="50" t="s">
        <v>34</v>
      </c>
      <c r="DD5" s="50" t="s">
        <v>34</v>
      </c>
      <c r="DE5" s="50" t="s">
        <v>34</v>
      </c>
      <c r="DF5" s="50" t="s">
        <v>34</v>
      </c>
      <c r="DM5" s="50" t="s">
        <v>35</v>
      </c>
      <c r="DN5" s="50" t="s">
        <v>35</v>
      </c>
      <c r="DO5" s="50" t="s">
        <v>35</v>
      </c>
      <c r="DP5" s="50" t="s">
        <v>35</v>
      </c>
      <c r="DQ5" s="50" t="s">
        <v>185</v>
      </c>
      <c r="DR5" s="50" t="s">
        <v>35</v>
      </c>
      <c r="DS5" s="50" t="s">
        <v>186</v>
      </c>
      <c r="DT5" s="50" t="s">
        <v>35</v>
      </c>
      <c r="DU5" s="50"/>
      <c r="DV5" s="50" t="s">
        <v>35</v>
      </c>
      <c r="DW5" s="50" t="s">
        <v>34</v>
      </c>
      <c r="DX5" s="50" t="s">
        <v>34</v>
      </c>
      <c r="DY5" s="50" t="s">
        <v>34</v>
      </c>
      <c r="DZ5" s="50" t="s">
        <v>34</v>
      </c>
      <c r="EA5" s="50" t="s">
        <v>34</v>
      </c>
      <c r="EH5" s="50" t="s">
        <v>35</v>
      </c>
      <c r="EI5" s="50" t="s">
        <v>35</v>
      </c>
      <c r="EJ5" s="50" t="s">
        <v>35</v>
      </c>
      <c r="EK5" s="50" t="s">
        <v>35</v>
      </c>
      <c r="EL5" s="50" t="s">
        <v>185</v>
      </c>
      <c r="EM5" s="50" t="s">
        <v>35</v>
      </c>
      <c r="EN5" s="50" t="s">
        <v>186</v>
      </c>
      <c r="EO5" s="50" t="s">
        <v>35</v>
      </c>
      <c r="EP5" s="50"/>
      <c r="EQ5" s="50" t="s">
        <v>35</v>
      </c>
      <c r="ER5" s="50" t="s">
        <v>34</v>
      </c>
      <c r="ES5" s="50" t="s">
        <v>34</v>
      </c>
      <c r="ET5" s="50" t="s">
        <v>34</v>
      </c>
      <c r="EU5" s="50" t="s">
        <v>34</v>
      </c>
      <c r="EV5" s="50" t="s">
        <v>34</v>
      </c>
      <c r="FC5" s="50" t="s">
        <v>35</v>
      </c>
      <c r="FD5" s="50" t="s">
        <v>35</v>
      </c>
      <c r="FE5" s="50" t="s">
        <v>35</v>
      </c>
      <c r="FF5" s="50" t="s">
        <v>35</v>
      </c>
      <c r="FG5" s="50" t="s">
        <v>185</v>
      </c>
      <c r="FH5" s="50" t="s">
        <v>35</v>
      </c>
      <c r="FI5" s="50" t="s">
        <v>186</v>
      </c>
      <c r="FJ5" s="50" t="s">
        <v>35</v>
      </c>
      <c r="FK5" s="50" t="s">
        <v>185</v>
      </c>
      <c r="FL5" s="50" t="s">
        <v>35</v>
      </c>
      <c r="FM5" s="50" t="s">
        <v>34</v>
      </c>
      <c r="FN5" s="50" t="s">
        <v>34</v>
      </c>
      <c r="FO5" s="50" t="s">
        <v>34</v>
      </c>
      <c r="FP5" s="50" t="s">
        <v>34</v>
      </c>
      <c r="FQ5" s="50" t="s">
        <v>34</v>
      </c>
      <c r="FX5" s="50" t="s">
        <v>35</v>
      </c>
      <c r="FY5" s="50" t="s">
        <v>35</v>
      </c>
      <c r="FZ5" s="50" t="s">
        <v>35</v>
      </c>
      <c r="GA5" s="50" t="s">
        <v>35</v>
      </c>
      <c r="GB5" s="50" t="s">
        <v>185</v>
      </c>
      <c r="GC5" s="50" t="s">
        <v>35</v>
      </c>
      <c r="GD5" s="50" t="s">
        <v>186</v>
      </c>
      <c r="GE5" s="50" t="s">
        <v>35</v>
      </c>
      <c r="GF5" s="50" t="s">
        <v>185</v>
      </c>
      <c r="GG5" s="50" t="s">
        <v>35</v>
      </c>
      <c r="GH5" s="50" t="s">
        <v>34</v>
      </c>
      <c r="GI5" s="50" t="s">
        <v>34</v>
      </c>
      <c r="GJ5" s="50" t="s">
        <v>34</v>
      </c>
      <c r="GK5" s="50" t="s">
        <v>34</v>
      </c>
      <c r="GL5" s="50" t="s">
        <v>34</v>
      </c>
      <c r="GS5" s="50" t="s">
        <v>35</v>
      </c>
      <c r="GT5" s="50" t="s">
        <v>35</v>
      </c>
      <c r="GU5" s="50" t="s">
        <v>35</v>
      </c>
      <c r="GV5" s="50" t="s">
        <v>35</v>
      </c>
      <c r="GW5" s="50" t="s">
        <v>185</v>
      </c>
      <c r="GX5" s="50" t="s">
        <v>35</v>
      </c>
      <c r="GY5" s="50" t="s">
        <v>186</v>
      </c>
      <c r="GZ5" s="50" t="s">
        <v>35</v>
      </c>
      <c r="HA5" s="50" t="s">
        <v>185</v>
      </c>
      <c r="HB5" s="50" t="s">
        <v>35</v>
      </c>
      <c r="HC5" s="50" t="s">
        <v>34</v>
      </c>
      <c r="HD5" s="50" t="s">
        <v>34</v>
      </c>
      <c r="HE5" s="50" t="s">
        <v>34</v>
      </c>
      <c r="HF5" s="50" t="s">
        <v>34</v>
      </c>
      <c r="HG5" s="50" t="s">
        <v>34</v>
      </c>
      <c r="HN5" s="50" t="s">
        <v>35</v>
      </c>
      <c r="HO5" s="50" t="s">
        <v>35</v>
      </c>
      <c r="HP5" s="50" t="s">
        <v>35</v>
      </c>
      <c r="HQ5" s="50" t="s">
        <v>35</v>
      </c>
      <c r="HR5" s="50" t="s">
        <v>185</v>
      </c>
      <c r="HS5" s="50" t="s">
        <v>35</v>
      </c>
      <c r="HT5" s="50" t="s">
        <v>186</v>
      </c>
      <c r="HU5" s="50" t="s">
        <v>35</v>
      </c>
      <c r="HV5" s="50" t="s">
        <v>185</v>
      </c>
      <c r="HW5" s="50" t="s">
        <v>35</v>
      </c>
      <c r="HX5" s="50" t="s">
        <v>34</v>
      </c>
      <c r="HY5" s="50" t="s">
        <v>34</v>
      </c>
      <c r="HZ5" s="50" t="s">
        <v>34</v>
      </c>
      <c r="IA5" s="50" t="s">
        <v>34</v>
      </c>
      <c r="IB5" s="50" t="s">
        <v>34</v>
      </c>
      <c r="II5" s="50" t="s">
        <v>35</v>
      </c>
      <c r="IJ5" s="50" t="s">
        <v>35</v>
      </c>
      <c r="IK5" s="50" t="s">
        <v>35</v>
      </c>
      <c r="IL5" s="50" t="s">
        <v>35</v>
      </c>
      <c r="IM5" s="50" t="s">
        <v>35</v>
      </c>
      <c r="IN5" s="50" t="s">
        <v>185</v>
      </c>
      <c r="IO5" s="50" t="s">
        <v>35</v>
      </c>
      <c r="IP5" s="50" t="s">
        <v>186</v>
      </c>
      <c r="IQ5" s="50" t="s">
        <v>34</v>
      </c>
      <c r="IR5" s="50" t="s">
        <v>34</v>
      </c>
      <c r="IS5" s="50" t="s">
        <v>34</v>
      </c>
      <c r="IT5" s="50" t="s">
        <v>282</v>
      </c>
      <c r="JA5" s="50" t="s">
        <v>35</v>
      </c>
      <c r="JB5" s="50" t="s">
        <v>35</v>
      </c>
      <c r="JC5" s="50" t="s">
        <v>35</v>
      </c>
      <c r="JD5" s="50" t="s">
        <v>35</v>
      </c>
      <c r="JE5" s="50" t="s">
        <v>35</v>
      </c>
      <c r="JF5" s="50" t="s">
        <v>185</v>
      </c>
      <c r="JG5" s="50" t="s">
        <v>35</v>
      </c>
      <c r="JH5" s="50" t="s">
        <v>186</v>
      </c>
      <c r="JI5" s="50" t="s">
        <v>34</v>
      </c>
      <c r="JJ5" s="50" t="s">
        <v>34</v>
      </c>
      <c r="JK5" s="50" t="s">
        <v>34</v>
      </c>
      <c r="JL5" s="50" t="s">
        <v>34</v>
      </c>
      <c r="JM5" s="50" t="s">
        <v>282</v>
      </c>
      <c r="JN5" s="50" t="s">
        <v>35</v>
      </c>
      <c r="JO5" s="50" t="s">
        <v>35</v>
      </c>
      <c r="JP5" s="50" t="s">
        <v>35</v>
      </c>
      <c r="JQ5" s="50" t="s">
        <v>35</v>
      </c>
      <c r="JT5" s="50" t="s">
        <v>35</v>
      </c>
      <c r="JU5" s="50" t="s">
        <v>35</v>
      </c>
      <c r="JV5" s="50" t="s">
        <v>35</v>
      </c>
      <c r="JW5" s="50" t="s">
        <v>35</v>
      </c>
      <c r="JX5" s="50" t="s">
        <v>35</v>
      </c>
      <c r="JY5" s="50" t="s">
        <v>185</v>
      </c>
      <c r="JZ5" s="50" t="s">
        <v>35</v>
      </c>
      <c r="KA5" s="50" t="s">
        <v>186</v>
      </c>
      <c r="KB5" s="50" t="s">
        <v>34</v>
      </c>
      <c r="KC5" s="50" t="s">
        <v>34</v>
      </c>
      <c r="KD5" s="50" t="s">
        <v>34</v>
      </c>
      <c r="KE5" s="50" t="s">
        <v>282</v>
      </c>
      <c r="KF5" s="50" t="s">
        <v>35</v>
      </c>
      <c r="KG5" s="50" t="s">
        <v>35</v>
      </c>
      <c r="KH5" s="50" t="s">
        <v>35</v>
      </c>
      <c r="KI5" s="50" t="s">
        <v>35</v>
      </c>
      <c r="KL5" s="50" t="s">
        <v>35</v>
      </c>
      <c r="KM5" s="50" t="s">
        <v>35</v>
      </c>
      <c r="KN5" s="50" t="s">
        <v>35</v>
      </c>
      <c r="KO5" s="50" t="s">
        <v>35</v>
      </c>
      <c r="KP5" s="50" t="s">
        <v>35</v>
      </c>
      <c r="KQ5" s="50" t="s">
        <v>185</v>
      </c>
      <c r="KR5" s="50" t="s">
        <v>35</v>
      </c>
      <c r="KS5" s="50" t="s">
        <v>186</v>
      </c>
      <c r="KT5" s="50" t="s">
        <v>34</v>
      </c>
      <c r="KU5" s="50" t="s">
        <v>34</v>
      </c>
      <c r="KV5" s="50" t="s">
        <v>34</v>
      </c>
      <c r="KW5" s="50" t="s">
        <v>282</v>
      </c>
      <c r="KX5" s="50" t="s">
        <v>35</v>
      </c>
      <c r="KY5" s="50" t="s">
        <v>35</v>
      </c>
      <c r="KZ5" s="50" t="s">
        <v>35</v>
      </c>
      <c r="LA5" s="50" t="s">
        <v>35</v>
      </c>
      <c r="LD5" s="50" t="s">
        <v>35</v>
      </c>
      <c r="LE5" s="50" t="s">
        <v>35</v>
      </c>
      <c r="LF5" s="50" t="s">
        <v>35</v>
      </c>
      <c r="LG5" s="50" t="s">
        <v>35</v>
      </c>
      <c r="LH5" s="50" t="s">
        <v>35</v>
      </c>
      <c r="LI5" s="50" t="s">
        <v>185</v>
      </c>
      <c r="LJ5" s="50" t="s">
        <v>35</v>
      </c>
      <c r="LK5" s="50" t="s">
        <v>186</v>
      </c>
      <c r="LL5" s="50" t="s">
        <v>34</v>
      </c>
      <c r="LM5" s="50" t="s">
        <v>34</v>
      </c>
      <c r="LN5" s="50" t="s">
        <v>34</v>
      </c>
      <c r="LO5" s="50" t="s">
        <v>282</v>
      </c>
      <c r="LP5" s="50" t="s">
        <v>35</v>
      </c>
      <c r="LQ5" s="50" t="s">
        <v>35</v>
      </c>
      <c r="LR5" s="50" t="s">
        <v>35</v>
      </c>
      <c r="LS5" s="50" t="s">
        <v>35</v>
      </c>
      <c r="LT5" s="50" t="s">
        <v>35</v>
      </c>
      <c r="LV5" s="50" t="s">
        <v>35</v>
      </c>
      <c r="LW5" s="50" t="s">
        <v>35</v>
      </c>
      <c r="LX5" s="50" t="s">
        <v>35</v>
      </c>
      <c r="LY5" s="50" t="s">
        <v>35</v>
      </c>
      <c r="LZ5" s="50" t="s">
        <v>35</v>
      </c>
      <c r="MA5" s="50" t="s">
        <v>185</v>
      </c>
      <c r="MB5" s="50" t="s">
        <v>35</v>
      </c>
      <c r="MC5" s="50" t="s">
        <v>186</v>
      </c>
      <c r="MD5" s="50" t="s">
        <v>34</v>
      </c>
      <c r="ME5" s="50" t="s">
        <v>34</v>
      </c>
      <c r="MF5" s="50" t="s">
        <v>34</v>
      </c>
      <c r="MG5" s="50" t="s">
        <v>282</v>
      </c>
      <c r="MH5" s="50" t="s">
        <v>665</v>
      </c>
      <c r="MI5" s="50" t="s">
        <v>665</v>
      </c>
      <c r="MJ5" s="50" t="s">
        <v>665</v>
      </c>
      <c r="MK5" s="50" t="s">
        <v>665</v>
      </c>
      <c r="ML5" s="50" t="s">
        <v>35</v>
      </c>
      <c r="MN5" s="50" t="s">
        <v>35</v>
      </c>
      <c r="MO5" s="50" t="s">
        <v>35</v>
      </c>
      <c r="MP5" s="50" t="s">
        <v>35</v>
      </c>
      <c r="MQ5" s="50" t="s">
        <v>35</v>
      </c>
      <c r="MR5" s="50" t="s">
        <v>35</v>
      </c>
      <c r="MS5" s="50" t="s">
        <v>185</v>
      </c>
      <c r="MT5" s="50" t="s">
        <v>35</v>
      </c>
      <c r="MU5" s="50" t="s">
        <v>186</v>
      </c>
      <c r="MV5" s="50" t="s">
        <v>34</v>
      </c>
      <c r="MW5" s="50" t="s">
        <v>34</v>
      </c>
      <c r="MX5" s="50" t="s">
        <v>34</v>
      </c>
      <c r="MY5" s="50" t="s">
        <v>282</v>
      </c>
      <c r="MZ5" s="50" t="s">
        <v>665</v>
      </c>
      <c r="NA5" s="50" t="s">
        <v>665</v>
      </c>
      <c r="NB5" s="50" t="s">
        <v>665</v>
      </c>
      <c r="NC5" s="50" t="s">
        <v>665</v>
      </c>
      <c r="ND5" s="50" t="s">
        <v>35</v>
      </c>
      <c r="NF5" s="50" t="s">
        <v>35</v>
      </c>
      <c r="NG5" s="50" t="s">
        <v>35</v>
      </c>
      <c r="NH5" s="50" t="s">
        <v>35</v>
      </c>
      <c r="NI5" s="50" t="s">
        <v>35</v>
      </c>
      <c r="NJ5" s="50" t="s">
        <v>35</v>
      </c>
      <c r="NK5" s="50" t="s">
        <v>185</v>
      </c>
      <c r="NL5" s="50" t="s">
        <v>35</v>
      </c>
      <c r="NM5" s="50" t="s">
        <v>186</v>
      </c>
      <c r="NN5" s="50" t="s">
        <v>34</v>
      </c>
      <c r="NO5" s="50" t="s">
        <v>34</v>
      </c>
      <c r="NP5" s="50" t="s">
        <v>34</v>
      </c>
      <c r="NQ5" s="50" t="s">
        <v>282</v>
      </c>
      <c r="NR5" s="50" t="s">
        <v>665</v>
      </c>
      <c r="NS5" s="50" t="s">
        <v>665</v>
      </c>
      <c r="NT5" s="50" t="s">
        <v>665</v>
      </c>
      <c r="NU5" s="50" t="s">
        <v>665</v>
      </c>
      <c r="NV5" s="50" t="s">
        <v>35</v>
      </c>
      <c r="NX5" s="50" t="s">
        <v>35</v>
      </c>
      <c r="NY5" s="50" t="s">
        <v>35</v>
      </c>
      <c r="NZ5" s="50" t="s">
        <v>35</v>
      </c>
      <c r="OA5" s="50" t="s">
        <v>35</v>
      </c>
      <c r="OB5" s="50" t="s">
        <v>35</v>
      </c>
      <c r="OC5" s="50" t="s">
        <v>185</v>
      </c>
      <c r="OD5" s="50" t="s">
        <v>35</v>
      </c>
      <c r="OE5" s="50" t="s">
        <v>186</v>
      </c>
      <c r="OF5" s="50" t="s">
        <v>34</v>
      </c>
      <c r="OG5" s="50" t="s">
        <v>34</v>
      </c>
      <c r="OH5" s="50" t="s">
        <v>34</v>
      </c>
      <c r="OI5" s="50" t="s">
        <v>282</v>
      </c>
      <c r="OJ5" s="50" t="s">
        <v>665</v>
      </c>
      <c r="OK5" s="50" t="s">
        <v>665</v>
      </c>
      <c r="OL5" s="50" t="s">
        <v>665</v>
      </c>
      <c r="OM5" s="50" t="s">
        <v>665</v>
      </c>
      <c r="ON5" s="50" t="s">
        <v>665</v>
      </c>
      <c r="OP5" s="50" t="s">
        <v>35</v>
      </c>
      <c r="OQ5" s="50" t="s">
        <v>35</v>
      </c>
      <c r="OR5" s="50" t="s">
        <v>35</v>
      </c>
      <c r="OS5" s="50" t="s">
        <v>35</v>
      </c>
      <c r="OT5" s="50" t="s">
        <v>35</v>
      </c>
      <c r="OU5" s="50" t="s">
        <v>185</v>
      </c>
      <c r="OV5" s="50" t="s">
        <v>35</v>
      </c>
      <c r="OW5" s="50" t="s">
        <v>186</v>
      </c>
      <c r="OX5" s="50" t="s">
        <v>34</v>
      </c>
      <c r="OY5" s="50" t="s">
        <v>34</v>
      </c>
      <c r="OZ5" s="50" t="s">
        <v>34</v>
      </c>
      <c r="PA5" s="50" t="s">
        <v>282</v>
      </c>
      <c r="PB5" s="50" t="s">
        <v>665</v>
      </c>
      <c r="PC5" s="50" t="s">
        <v>665</v>
      </c>
      <c r="PD5" s="50" t="s">
        <v>665</v>
      </c>
      <c r="PE5" s="50" t="s">
        <v>665</v>
      </c>
      <c r="PF5" s="50" t="s">
        <v>665</v>
      </c>
      <c r="PH5" s="50" t="s">
        <v>35</v>
      </c>
      <c r="PI5" s="50" t="s">
        <v>35</v>
      </c>
      <c r="PJ5" s="50" t="s">
        <v>35</v>
      </c>
      <c r="PK5" s="50" t="s">
        <v>35</v>
      </c>
      <c r="PL5" s="50" t="s">
        <v>35</v>
      </c>
      <c r="PM5" s="50" t="s">
        <v>185</v>
      </c>
      <c r="PN5" s="50" t="s">
        <v>35</v>
      </c>
      <c r="PO5" s="50" t="s">
        <v>186</v>
      </c>
      <c r="PP5" s="50" t="s">
        <v>34</v>
      </c>
      <c r="PQ5" s="50" t="s">
        <v>34</v>
      </c>
      <c r="PR5" s="50" t="s">
        <v>34</v>
      </c>
      <c r="PS5" s="50" t="s">
        <v>282</v>
      </c>
      <c r="PT5" s="50" t="s">
        <v>665</v>
      </c>
      <c r="PU5" s="50" t="s">
        <v>665</v>
      </c>
      <c r="PV5" s="50" t="s">
        <v>665</v>
      </c>
      <c r="PW5" s="50" t="s">
        <v>665</v>
      </c>
      <c r="PX5" s="50" t="s">
        <v>665</v>
      </c>
      <c r="PZ5" s="50" t="s">
        <v>35</v>
      </c>
      <c r="QA5" s="50" t="s">
        <v>35</v>
      </c>
      <c r="QB5" s="50" t="s">
        <v>35</v>
      </c>
      <c r="QC5" s="50" t="s">
        <v>35</v>
      </c>
      <c r="QD5" s="50" t="s">
        <v>35</v>
      </c>
      <c r="QE5" s="50" t="s">
        <v>185</v>
      </c>
      <c r="QF5" s="50" t="s">
        <v>35</v>
      </c>
      <c r="QG5" s="50" t="s">
        <v>186</v>
      </c>
      <c r="QH5" s="50" t="s">
        <v>34</v>
      </c>
      <c r="QI5" s="50" t="s">
        <v>34</v>
      </c>
      <c r="QJ5" s="50" t="s">
        <v>34</v>
      </c>
      <c r="QK5" s="50" t="s">
        <v>282</v>
      </c>
      <c r="QL5" s="50" t="s">
        <v>665</v>
      </c>
      <c r="QM5" s="50" t="s">
        <v>665</v>
      </c>
      <c r="QN5" s="50" t="s">
        <v>665</v>
      </c>
      <c r="QO5" s="50" t="s">
        <v>665</v>
      </c>
      <c r="QP5" s="50" t="s">
        <v>665</v>
      </c>
      <c r="QR5" s="50" t="s">
        <v>35</v>
      </c>
      <c r="QS5" s="50" t="s">
        <v>35</v>
      </c>
      <c r="QT5" s="50" t="s">
        <v>35</v>
      </c>
      <c r="QU5" s="50" t="s">
        <v>35</v>
      </c>
      <c r="QV5" s="50" t="s">
        <v>35</v>
      </c>
      <c r="QW5" s="50" t="s">
        <v>185</v>
      </c>
      <c r="QX5" s="50" t="s">
        <v>35</v>
      </c>
      <c r="QY5" s="50" t="s">
        <v>186</v>
      </c>
      <c r="QZ5" s="50" t="s">
        <v>34</v>
      </c>
      <c r="RA5" s="50" t="s">
        <v>34</v>
      </c>
      <c r="RB5" s="50" t="s">
        <v>34</v>
      </c>
      <c r="RC5" s="50" t="s">
        <v>282</v>
      </c>
      <c r="RD5" s="50" t="s">
        <v>665</v>
      </c>
      <c r="RE5" s="50" t="s">
        <v>665</v>
      </c>
      <c r="RF5" s="50" t="s">
        <v>665</v>
      </c>
      <c r="RG5" s="50" t="s">
        <v>665</v>
      </c>
      <c r="RH5" s="50" t="s">
        <v>665</v>
      </c>
      <c r="RJ5" s="50" t="s">
        <v>35</v>
      </c>
      <c r="RK5" s="50" t="s">
        <v>35</v>
      </c>
      <c r="RL5" s="50" t="s">
        <v>35</v>
      </c>
      <c r="RM5" s="50" t="s">
        <v>35</v>
      </c>
      <c r="RN5" s="50" t="s">
        <v>35</v>
      </c>
      <c r="RO5" s="50" t="s">
        <v>185</v>
      </c>
      <c r="RP5" s="50" t="s">
        <v>35</v>
      </c>
      <c r="RQ5" s="50" t="s">
        <v>186</v>
      </c>
      <c r="RR5" s="50" t="s">
        <v>34</v>
      </c>
      <c r="RS5" s="50" t="s">
        <v>34</v>
      </c>
      <c r="RT5" s="50" t="s">
        <v>34</v>
      </c>
      <c r="RU5" s="50" t="s">
        <v>282</v>
      </c>
      <c r="RV5" s="50" t="s">
        <v>665</v>
      </c>
      <c r="RW5" s="50" t="s">
        <v>665</v>
      </c>
      <c r="RX5" s="50" t="s">
        <v>665</v>
      </c>
      <c r="RY5" s="50" t="s">
        <v>665</v>
      </c>
      <c r="RZ5" s="50" t="s">
        <v>665</v>
      </c>
      <c r="SB5" s="50" t="s">
        <v>35</v>
      </c>
      <c r="SC5" s="50" t="s">
        <v>35</v>
      </c>
      <c r="SD5" s="50" t="s">
        <v>35</v>
      </c>
      <c r="SE5" s="50" t="s">
        <v>35</v>
      </c>
      <c r="SF5" s="50" t="s">
        <v>35</v>
      </c>
      <c r="SG5" s="50" t="s">
        <v>185</v>
      </c>
      <c r="SH5" s="50" t="s">
        <v>35</v>
      </c>
      <c r="SI5" s="50" t="s">
        <v>186</v>
      </c>
      <c r="SJ5" s="50" t="s">
        <v>34</v>
      </c>
      <c r="SK5" s="50" t="s">
        <v>34</v>
      </c>
      <c r="SL5" s="50" t="s">
        <v>34</v>
      </c>
      <c r="SM5" s="50" t="s">
        <v>282</v>
      </c>
      <c r="SN5" s="50" t="s">
        <v>665</v>
      </c>
      <c r="SO5" s="50" t="s">
        <v>665</v>
      </c>
      <c r="SP5" s="50" t="s">
        <v>665</v>
      </c>
      <c r="SQ5" s="50" t="s">
        <v>665</v>
      </c>
      <c r="SR5" s="50" t="s">
        <v>665</v>
      </c>
      <c r="ST5" s="50" t="s">
        <v>35</v>
      </c>
      <c r="SU5" s="50" t="s">
        <v>35</v>
      </c>
      <c r="SV5" s="50" t="s">
        <v>35</v>
      </c>
      <c r="SW5" s="50" t="s">
        <v>35</v>
      </c>
      <c r="SX5" s="50" t="s">
        <v>35</v>
      </c>
      <c r="SY5" s="50" t="s">
        <v>185</v>
      </c>
      <c r="SZ5" s="50" t="s">
        <v>35</v>
      </c>
      <c r="TA5" s="50" t="s">
        <v>186</v>
      </c>
      <c r="TB5" s="50" t="s">
        <v>34</v>
      </c>
      <c r="TC5" s="50" t="s">
        <v>34</v>
      </c>
      <c r="TD5" s="50" t="s">
        <v>34</v>
      </c>
      <c r="TE5" s="50" t="s">
        <v>282</v>
      </c>
      <c r="TF5" s="50" t="s">
        <v>665</v>
      </c>
      <c r="TG5" s="50" t="s">
        <v>665</v>
      </c>
      <c r="TH5" s="50" t="s">
        <v>665</v>
      </c>
      <c r="TI5" s="50" t="s">
        <v>665</v>
      </c>
      <c r="TJ5" s="50" t="s">
        <v>665</v>
      </c>
      <c r="TL5" s="50" t="s">
        <v>35</v>
      </c>
      <c r="TM5" s="50" t="s">
        <v>35</v>
      </c>
      <c r="TN5" s="50" t="s">
        <v>35</v>
      </c>
      <c r="TO5" s="50" t="s">
        <v>35</v>
      </c>
      <c r="TP5" s="50" t="s">
        <v>35</v>
      </c>
      <c r="TQ5" s="50" t="s">
        <v>185</v>
      </c>
      <c r="TR5" s="50" t="s">
        <v>35</v>
      </c>
      <c r="TS5" s="50" t="s">
        <v>186</v>
      </c>
      <c r="TT5" s="50" t="s">
        <v>34</v>
      </c>
      <c r="TU5" s="50" t="s">
        <v>34</v>
      </c>
      <c r="TV5" s="50" t="s">
        <v>34</v>
      </c>
      <c r="TW5" s="50" t="s">
        <v>282</v>
      </c>
      <c r="TX5" s="50" t="s">
        <v>665</v>
      </c>
      <c r="TY5" s="50" t="s">
        <v>665</v>
      </c>
      <c r="TZ5" s="50" t="s">
        <v>665</v>
      </c>
      <c r="UA5" s="50" t="s">
        <v>665</v>
      </c>
      <c r="UB5" s="50" t="s">
        <v>665</v>
      </c>
      <c r="UD5" s="50" t="s">
        <v>35</v>
      </c>
      <c r="UE5" s="50" t="s">
        <v>35</v>
      </c>
      <c r="UF5" s="50" t="s">
        <v>35</v>
      </c>
      <c r="UG5" s="50" t="s">
        <v>35</v>
      </c>
      <c r="UH5" s="50" t="s">
        <v>35</v>
      </c>
      <c r="UI5" s="50" t="s">
        <v>185</v>
      </c>
      <c r="UJ5" s="50" t="s">
        <v>35</v>
      </c>
      <c r="UK5" s="50" t="s">
        <v>186</v>
      </c>
      <c r="UL5" s="50" t="s">
        <v>34</v>
      </c>
      <c r="UM5" s="50" t="s">
        <v>34</v>
      </c>
      <c r="UN5" s="50" t="s">
        <v>34</v>
      </c>
      <c r="UO5" s="50" t="s">
        <v>282</v>
      </c>
      <c r="UP5" s="50" t="s">
        <v>665</v>
      </c>
      <c r="UQ5" s="50" t="s">
        <v>665</v>
      </c>
      <c r="UR5" s="50" t="s">
        <v>665</v>
      </c>
      <c r="US5" s="50" t="s">
        <v>665</v>
      </c>
      <c r="UT5" s="50" t="s">
        <v>665</v>
      </c>
      <c r="UV5" s="50" t="s">
        <v>35</v>
      </c>
      <c r="UW5" s="50" t="s">
        <v>35</v>
      </c>
      <c r="UX5" s="50" t="s">
        <v>35</v>
      </c>
      <c r="UY5" s="50" t="s">
        <v>35</v>
      </c>
      <c r="UZ5" s="50"/>
      <c r="VA5" s="50"/>
      <c r="VB5" s="50"/>
      <c r="VC5" s="50" t="s">
        <v>35</v>
      </c>
      <c r="VD5" s="50" t="s">
        <v>185</v>
      </c>
      <c r="VE5" s="50" t="s">
        <v>35</v>
      </c>
      <c r="VF5" s="50" t="s">
        <v>186</v>
      </c>
      <c r="VG5" s="50" t="s">
        <v>34</v>
      </c>
      <c r="VH5" s="50" t="s">
        <v>34</v>
      </c>
      <c r="VI5" s="50" t="s">
        <v>34</v>
      </c>
      <c r="VJ5" s="50" t="s">
        <v>34</v>
      </c>
      <c r="VK5" s="50" t="s">
        <v>34</v>
      </c>
      <c r="VL5" s="50" t="s">
        <v>282</v>
      </c>
      <c r="VM5" s="50" t="s">
        <v>665</v>
      </c>
      <c r="VN5" s="50" t="s">
        <v>665</v>
      </c>
      <c r="VO5" s="50" t="s">
        <v>665</v>
      </c>
      <c r="VP5" s="50" t="s">
        <v>665</v>
      </c>
      <c r="VQ5" s="50"/>
      <c r="VR5" s="50"/>
      <c r="VS5" s="50" t="s">
        <v>185</v>
      </c>
      <c r="VT5" s="50" t="s">
        <v>185</v>
      </c>
      <c r="VU5" s="50" t="s">
        <v>282</v>
      </c>
      <c r="VW5" s="50" t="s">
        <v>35</v>
      </c>
      <c r="VX5" s="50" t="s">
        <v>35</v>
      </c>
      <c r="VY5" s="50" t="s">
        <v>35</v>
      </c>
      <c r="VZ5" s="50" t="s">
        <v>35</v>
      </c>
      <c r="WA5" s="50"/>
      <c r="WB5" s="50"/>
      <c r="WC5" s="50"/>
      <c r="WD5" s="50"/>
      <c r="WE5" s="50"/>
      <c r="WF5" s="50" t="s">
        <v>35</v>
      </c>
      <c r="WG5" s="50" t="s">
        <v>185</v>
      </c>
      <c r="WH5" s="50" t="s">
        <v>35</v>
      </c>
      <c r="WI5" s="50" t="s">
        <v>186</v>
      </c>
      <c r="WJ5" s="50" t="s">
        <v>34</v>
      </c>
      <c r="WK5" s="50" t="s">
        <v>34</v>
      </c>
      <c r="WL5" s="50" t="s">
        <v>34</v>
      </c>
      <c r="WM5" s="50" t="s">
        <v>34</v>
      </c>
      <c r="WN5" s="50" t="s">
        <v>34</v>
      </c>
      <c r="WO5" s="50" t="s">
        <v>282</v>
      </c>
      <c r="WP5" s="50" t="s">
        <v>665</v>
      </c>
      <c r="WQ5" s="50" t="s">
        <v>665</v>
      </c>
      <c r="WR5" s="50" t="s">
        <v>665</v>
      </c>
      <c r="WS5" s="50" t="s">
        <v>665</v>
      </c>
      <c r="WT5" s="50"/>
      <c r="WU5" s="50"/>
      <c r="WV5" s="50" t="s">
        <v>260</v>
      </c>
      <c r="WW5" s="50" t="s">
        <v>260</v>
      </c>
      <c r="WX5" s="50" t="s">
        <v>282</v>
      </c>
      <c r="WZ5" s="50" t="s">
        <v>35</v>
      </c>
      <c r="XA5" s="50" t="s">
        <v>35</v>
      </c>
      <c r="XB5" s="50" t="s">
        <v>35</v>
      </c>
      <c r="XC5" s="50" t="s">
        <v>35</v>
      </c>
      <c r="XD5" s="50"/>
      <c r="XE5" s="50"/>
      <c r="XF5" s="50"/>
      <c r="XG5" s="50"/>
      <c r="XH5" s="50"/>
      <c r="XI5" s="50" t="s">
        <v>35</v>
      </c>
      <c r="XJ5" s="50" t="s">
        <v>185</v>
      </c>
      <c r="XK5" s="50" t="s">
        <v>35</v>
      </c>
      <c r="XL5" s="50" t="s">
        <v>186</v>
      </c>
      <c r="XM5" s="50" t="s">
        <v>34</v>
      </c>
      <c r="XN5" s="50" t="s">
        <v>34</v>
      </c>
      <c r="XO5" s="50" t="s">
        <v>34</v>
      </c>
      <c r="XP5" s="50" t="s">
        <v>34</v>
      </c>
      <c r="XQ5" s="50" t="s">
        <v>34</v>
      </c>
      <c r="XR5" s="50" t="s">
        <v>282</v>
      </c>
      <c r="XS5" s="50" t="s">
        <v>665</v>
      </c>
      <c r="XT5" s="50" t="s">
        <v>665</v>
      </c>
      <c r="XU5" s="50" t="s">
        <v>665</v>
      </c>
      <c r="XV5" s="50" t="s">
        <v>665</v>
      </c>
      <c r="XW5" s="50"/>
      <c r="XX5" s="50"/>
      <c r="XY5" s="50" t="s">
        <v>260</v>
      </c>
      <c r="XZ5" s="50" t="s">
        <v>260</v>
      </c>
      <c r="YA5" s="50" t="s">
        <v>282</v>
      </c>
      <c r="YC5" s="50" t="s">
        <v>35</v>
      </c>
      <c r="YD5" s="50" t="s">
        <v>35</v>
      </c>
      <c r="YE5" s="50" t="s">
        <v>35</v>
      </c>
      <c r="YF5" s="50" t="s">
        <v>35</v>
      </c>
      <c r="YG5" s="50"/>
      <c r="YH5" s="50"/>
      <c r="YI5" s="50"/>
      <c r="YJ5" s="50"/>
      <c r="YK5" s="50"/>
      <c r="YL5" s="50" t="s">
        <v>35</v>
      </c>
      <c r="YM5" s="50" t="s">
        <v>185</v>
      </c>
      <c r="YN5" s="50" t="s">
        <v>35</v>
      </c>
      <c r="YO5" s="50" t="s">
        <v>186</v>
      </c>
      <c r="YP5" s="50" t="s">
        <v>34</v>
      </c>
      <c r="YQ5" s="50" t="s">
        <v>34</v>
      </c>
      <c r="YR5" s="50" t="s">
        <v>34</v>
      </c>
      <c r="YS5" s="50" t="s">
        <v>34</v>
      </c>
      <c r="YT5" s="50" t="s">
        <v>34</v>
      </c>
      <c r="YU5" s="50" t="s">
        <v>282</v>
      </c>
      <c r="YV5" s="50" t="s">
        <v>665</v>
      </c>
      <c r="YW5" s="50" t="s">
        <v>665</v>
      </c>
      <c r="YX5" s="50" t="s">
        <v>665</v>
      </c>
      <c r="YY5" s="50" t="s">
        <v>665</v>
      </c>
      <c r="YZ5" s="50"/>
      <c r="ZA5" s="50"/>
      <c r="ZB5" s="50" t="s">
        <v>260</v>
      </c>
      <c r="ZC5" s="50" t="s">
        <v>260</v>
      </c>
      <c r="ZD5" s="50" t="s">
        <v>282</v>
      </c>
      <c r="ZF5" s="50" t="s">
        <v>35</v>
      </c>
      <c r="ZG5" s="50" t="s">
        <v>35</v>
      </c>
      <c r="ZH5" s="50" t="s">
        <v>35</v>
      </c>
      <c r="ZI5" s="50" t="s">
        <v>35</v>
      </c>
      <c r="ZJ5" s="50"/>
      <c r="ZK5" s="50"/>
      <c r="ZL5" s="50"/>
      <c r="ZM5" s="50"/>
      <c r="ZN5" s="50"/>
      <c r="ZO5" s="50" t="s">
        <v>35</v>
      </c>
      <c r="ZP5" s="50" t="s">
        <v>185</v>
      </c>
      <c r="ZQ5" s="50" t="s">
        <v>35</v>
      </c>
      <c r="ZR5" s="50" t="s">
        <v>186</v>
      </c>
      <c r="ZS5" s="50" t="s">
        <v>34</v>
      </c>
      <c r="ZT5" s="50" t="s">
        <v>34</v>
      </c>
      <c r="ZU5" s="50" t="s">
        <v>34</v>
      </c>
      <c r="ZV5" s="50" t="s">
        <v>34</v>
      </c>
      <c r="ZW5" s="50" t="s">
        <v>34</v>
      </c>
      <c r="ZX5" s="50" t="s">
        <v>282</v>
      </c>
      <c r="ZY5" s="50" t="s">
        <v>665</v>
      </c>
      <c r="ZZ5" s="50" t="s">
        <v>665</v>
      </c>
      <c r="AAA5" s="50" t="s">
        <v>665</v>
      </c>
      <c r="AAB5" s="50" t="s">
        <v>665</v>
      </c>
      <c r="AAC5" s="50"/>
      <c r="AAD5" s="50"/>
      <c r="AAE5" s="50" t="s">
        <v>260</v>
      </c>
      <c r="AAF5" s="50" t="s">
        <v>260</v>
      </c>
      <c r="AAG5" s="50" t="s">
        <v>282</v>
      </c>
      <c r="AAI5" s="50" t="s">
        <v>35</v>
      </c>
      <c r="AAJ5" s="50" t="s">
        <v>35</v>
      </c>
      <c r="AAK5" s="50" t="s">
        <v>35</v>
      </c>
      <c r="AAL5" s="50" t="s">
        <v>35</v>
      </c>
      <c r="AAM5" s="50"/>
      <c r="AAN5" s="50"/>
      <c r="AAO5" s="50"/>
      <c r="AAP5" s="50"/>
      <c r="AAQ5" s="50"/>
      <c r="AAR5" s="50" t="s">
        <v>35</v>
      </c>
      <c r="AAS5" s="50" t="s">
        <v>185</v>
      </c>
      <c r="AAT5" s="50" t="s">
        <v>35</v>
      </c>
      <c r="AAU5" s="50" t="s">
        <v>186</v>
      </c>
      <c r="AAV5" s="50" t="s">
        <v>34</v>
      </c>
      <c r="AAW5" s="50" t="s">
        <v>34</v>
      </c>
      <c r="AAX5" s="50" t="s">
        <v>34</v>
      </c>
      <c r="AAY5" s="50" t="s">
        <v>34</v>
      </c>
      <c r="AAZ5" s="50" t="s">
        <v>34</v>
      </c>
      <c r="ABA5" s="50" t="s">
        <v>282</v>
      </c>
      <c r="ABB5" s="50" t="s">
        <v>665</v>
      </c>
      <c r="ABC5" s="50" t="s">
        <v>665</v>
      </c>
      <c r="ABD5" s="50" t="s">
        <v>665</v>
      </c>
      <c r="ABE5" s="50" t="s">
        <v>665</v>
      </c>
      <c r="ABF5" s="50"/>
      <c r="ABG5" s="50"/>
      <c r="ABH5" s="50" t="s">
        <v>260</v>
      </c>
      <c r="ABI5" s="50" t="s">
        <v>260</v>
      </c>
      <c r="ABJ5" s="50" t="s">
        <v>282</v>
      </c>
      <c r="ABL5" s="50" t="s">
        <v>35</v>
      </c>
      <c r="ABM5" s="50" t="s">
        <v>35</v>
      </c>
      <c r="ABN5" s="50" t="s">
        <v>35</v>
      </c>
      <c r="ABO5" s="50" t="s">
        <v>35</v>
      </c>
      <c r="ABP5" s="50"/>
      <c r="ABQ5" s="50"/>
      <c r="ABR5" s="50"/>
      <c r="ABS5" s="50"/>
      <c r="ABT5" s="50"/>
      <c r="ABU5" s="50" t="s">
        <v>35</v>
      </c>
      <c r="ABV5" s="50" t="s">
        <v>185</v>
      </c>
      <c r="ABW5" s="50" t="s">
        <v>35</v>
      </c>
      <c r="ABX5" s="50" t="s">
        <v>186</v>
      </c>
      <c r="ABY5" s="50" t="s">
        <v>34</v>
      </c>
      <c r="ABZ5" s="50" t="s">
        <v>34</v>
      </c>
      <c r="ACA5" s="50" t="s">
        <v>34</v>
      </c>
      <c r="ACB5" s="50" t="s">
        <v>34</v>
      </c>
      <c r="ACC5" s="50" t="s">
        <v>34</v>
      </c>
      <c r="ACD5" s="50" t="s">
        <v>282</v>
      </c>
      <c r="ACE5" s="50" t="s">
        <v>665</v>
      </c>
      <c r="ACF5" s="50" t="s">
        <v>665</v>
      </c>
      <c r="ACG5" s="50" t="s">
        <v>665</v>
      </c>
      <c r="ACH5" s="50" t="s">
        <v>665</v>
      </c>
      <c r="ACI5" s="50"/>
      <c r="ACJ5" s="50"/>
      <c r="ACK5" s="50" t="s">
        <v>260</v>
      </c>
      <c r="ACL5" s="50" t="s">
        <v>260</v>
      </c>
      <c r="ACM5" s="50" t="s">
        <v>282</v>
      </c>
      <c r="ACO5" s="50" t="s">
        <v>35</v>
      </c>
      <c r="ACP5" s="50" t="s">
        <v>35</v>
      </c>
      <c r="ACQ5" s="50" t="s">
        <v>35</v>
      </c>
      <c r="ACR5" s="50" t="s">
        <v>35</v>
      </c>
      <c r="ACS5" s="50"/>
      <c r="ACT5" s="50"/>
      <c r="ACU5" s="50"/>
      <c r="ACV5" s="50"/>
      <c r="ACW5" s="50"/>
      <c r="ACX5" s="50" t="s">
        <v>35</v>
      </c>
      <c r="ACY5" s="50" t="s">
        <v>185</v>
      </c>
      <c r="ACZ5" s="50" t="s">
        <v>35</v>
      </c>
      <c r="ADA5" s="50" t="s">
        <v>186</v>
      </c>
      <c r="ADB5" s="50" t="s">
        <v>34</v>
      </c>
      <c r="ADC5" s="50" t="s">
        <v>34</v>
      </c>
      <c r="ADD5" s="50" t="s">
        <v>34</v>
      </c>
      <c r="ADE5" s="50" t="s">
        <v>34</v>
      </c>
      <c r="ADF5" s="50" t="s">
        <v>34</v>
      </c>
      <c r="ADG5" s="50" t="s">
        <v>282</v>
      </c>
      <c r="ADH5" s="50" t="s">
        <v>665</v>
      </c>
      <c r="ADI5" s="50" t="s">
        <v>665</v>
      </c>
      <c r="ADJ5" s="50" t="s">
        <v>665</v>
      </c>
      <c r="ADK5" s="50" t="s">
        <v>665</v>
      </c>
      <c r="ADL5" s="50"/>
      <c r="ADM5" s="50"/>
      <c r="ADN5" s="50" t="s">
        <v>260</v>
      </c>
      <c r="ADO5" s="50" t="s">
        <v>260</v>
      </c>
      <c r="ADP5" s="50" t="s">
        <v>282</v>
      </c>
      <c r="ADR5" s="50" t="s">
        <v>35</v>
      </c>
      <c r="ADS5" s="50" t="s">
        <v>35</v>
      </c>
      <c r="ADT5" s="50" t="s">
        <v>35</v>
      </c>
      <c r="ADU5" s="50" t="s">
        <v>35</v>
      </c>
      <c r="ADV5" s="50"/>
      <c r="ADW5" s="50"/>
      <c r="ADX5" s="50"/>
      <c r="ADY5" s="50"/>
      <c r="ADZ5" s="50"/>
      <c r="AEA5" s="50" t="s">
        <v>35</v>
      </c>
      <c r="AEB5" s="50" t="s">
        <v>185</v>
      </c>
      <c r="AEC5" s="50" t="s">
        <v>35</v>
      </c>
      <c r="AED5" s="50" t="s">
        <v>186</v>
      </c>
      <c r="AEE5" s="50" t="s">
        <v>34</v>
      </c>
      <c r="AEF5" s="50" t="s">
        <v>34</v>
      </c>
      <c r="AEG5" s="50" t="s">
        <v>34</v>
      </c>
      <c r="AEH5" s="50" t="s">
        <v>34</v>
      </c>
      <c r="AEI5" s="50" t="s">
        <v>34</v>
      </c>
      <c r="AEJ5" s="50" t="s">
        <v>282</v>
      </c>
      <c r="AEK5" s="50" t="s">
        <v>665</v>
      </c>
      <c r="AEL5" s="50" t="s">
        <v>665</v>
      </c>
      <c r="AEM5" s="50" t="s">
        <v>665</v>
      </c>
      <c r="AEN5" s="50" t="s">
        <v>665</v>
      </c>
      <c r="AEO5" s="50"/>
      <c r="AEP5" s="50"/>
      <c r="AEQ5" s="50" t="s">
        <v>260</v>
      </c>
      <c r="AER5" s="50" t="s">
        <v>260</v>
      </c>
      <c r="AES5" s="50" t="s">
        <v>282</v>
      </c>
    </row>
    <row r="6" spans="2:825" ht="9.75" customHeight="1" thickBot="1" x14ac:dyDescent="0.35">
      <c r="B6" s="4"/>
      <c r="C6" s="3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K6" s="2"/>
      <c r="IL6" s="2"/>
      <c r="IM6" s="2"/>
      <c r="IN6" s="2"/>
      <c r="IO6" s="2"/>
      <c r="IP6" s="2"/>
      <c r="IQ6" s="2"/>
      <c r="IT6" s="117"/>
      <c r="JC6" s="2"/>
      <c r="JD6" s="2"/>
      <c r="JE6" s="2"/>
      <c r="JF6" s="2"/>
      <c r="JM6" s="117"/>
      <c r="JV6" s="2"/>
      <c r="JW6" s="2"/>
      <c r="JX6" s="2"/>
      <c r="JY6" s="2"/>
      <c r="KE6" s="117"/>
      <c r="KN6" s="2"/>
      <c r="KO6" s="2"/>
      <c r="KP6" s="2"/>
      <c r="KQ6" s="2"/>
      <c r="KW6" s="117"/>
      <c r="LF6" s="2"/>
      <c r="LG6" s="2"/>
      <c r="LH6" s="2"/>
      <c r="LI6" s="2"/>
      <c r="LO6" s="117"/>
      <c r="LX6" s="2"/>
      <c r="LY6" s="2"/>
      <c r="LZ6" s="2"/>
      <c r="MA6" s="2"/>
      <c r="MG6" s="117"/>
      <c r="MP6" s="2"/>
      <c r="MQ6" s="2"/>
      <c r="MR6" s="2"/>
      <c r="MS6" s="2"/>
      <c r="MY6" s="117"/>
      <c r="NH6" s="2"/>
      <c r="NI6" s="2"/>
      <c r="NJ6" s="2"/>
      <c r="NK6" s="2"/>
      <c r="NQ6" s="117"/>
      <c r="NZ6" s="2"/>
      <c r="OA6" s="2"/>
      <c r="OB6" s="2"/>
      <c r="OC6" s="2"/>
      <c r="OI6" s="117"/>
      <c r="OR6" s="2"/>
      <c r="OS6" s="2"/>
      <c r="OT6" s="2"/>
      <c r="OU6" s="2"/>
      <c r="PA6" s="117"/>
      <c r="PJ6" s="2"/>
      <c r="PK6" s="2"/>
      <c r="PL6" s="2"/>
      <c r="PM6" s="2"/>
      <c r="PS6" s="117"/>
      <c r="QB6" s="2"/>
      <c r="QC6" s="2"/>
      <c r="QD6" s="2"/>
      <c r="QE6" s="2"/>
      <c r="QK6" s="117"/>
      <c r="QT6" s="2"/>
      <c r="QU6" s="2"/>
      <c r="QV6" s="2"/>
      <c r="QW6" s="2"/>
      <c r="RC6" s="117"/>
      <c r="RL6" s="2"/>
      <c r="RM6" s="2"/>
      <c r="RN6" s="2"/>
      <c r="RO6" s="2"/>
      <c r="RU6" s="117"/>
      <c r="SD6" s="2"/>
      <c r="SE6" s="2"/>
      <c r="SF6" s="2"/>
      <c r="SG6" s="2"/>
      <c r="SM6" s="117"/>
      <c r="SV6" s="2"/>
      <c r="SW6" s="2"/>
      <c r="SX6" s="2"/>
      <c r="SY6" s="2"/>
      <c r="TE6" s="117"/>
      <c r="TN6" s="2"/>
      <c r="TO6" s="2"/>
      <c r="TP6" s="2"/>
      <c r="TQ6" s="2"/>
      <c r="TW6" s="117"/>
      <c r="UF6" s="2"/>
      <c r="UG6" s="2"/>
      <c r="UH6" s="2"/>
      <c r="UI6" s="2"/>
      <c r="UO6" s="117"/>
      <c r="UX6" s="2"/>
      <c r="UY6" s="2"/>
      <c r="UZ6" s="2"/>
      <c r="VA6" s="2"/>
      <c r="VB6" s="2"/>
      <c r="VC6" s="2"/>
      <c r="VD6" s="2"/>
      <c r="VL6" s="117"/>
      <c r="VY6" s="2"/>
      <c r="VZ6" s="2"/>
      <c r="WB6" s="2"/>
      <c r="WC6" s="2"/>
      <c r="WD6" s="2"/>
      <c r="WE6" s="2"/>
      <c r="WF6" s="2"/>
      <c r="WG6" s="2"/>
      <c r="WO6" s="117"/>
      <c r="XB6" s="2"/>
      <c r="XC6" s="2"/>
      <c r="XE6" s="2"/>
      <c r="XF6" s="2"/>
      <c r="XG6" s="2"/>
      <c r="XH6" s="2"/>
      <c r="XI6" s="2"/>
      <c r="XJ6" s="2"/>
      <c r="XR6" s="117"/>
      <c r="YE6" s="2"/>
      <c r="YF6" s="2"/>
      <c r="YH6" s="2"/>
      <c r="YI6" s="2"/>
      <c r="YJ6" s="2"/>
      <c r="YK6" s="2"/>
      <c r="YL6" s="2"/>
      <c r="YM6" s="2"/>
      <c r="YU6" s="117"/>
      <c r="ZH6" s="2"/>
      <c r="ZI6" s="2"/>
      <c r="ZK6" s="2"/>
      <c r="ZL6" s="2"/>
      <c r="ZM6" s="2"/>
      <c r="ZN6" s="2"/>
      <c r="ZO6" s="2"/>
      <c r="ZP6" s="2"/>
      <c r="ZX6" s="117"/>
      <c r="AAK6" s="2"/>
      <c r="AAL6" s="2"/>
      <c r="AAN6" s="2"/>
      <c r="AAO6" s="2"/>
      <c r="AAP6" s="2"/>
      <c r="AAQ6" s="2"/>
      <c r="AAR6" s="2"/>
      <c r="AAS6" s="2"/>
      <c r="ABA6" s="117"/>
      <c r="ABN6" s="2"/>
      <c r="ABO6" s="2"/>
      <c r="ABQ6" s="2"/>
      <c r="ABR6" s="2"/>
      <c r="ABS6" s="2"/>
      <c r="ABT6" s="2"/>
      <c r="ABU6" s="2"/>
      <c r="ABV6" s="2"/>
      <c r="ACD6" s="117"/>
      <c r="ACQ6" s="2"/>
      <c r="ACR6" s="2"/>
      <c r="ACT6" s="2"/>
      <c r="ACU6" s="2"/>
      <c r="ACV6" s="2"/>
      <c r="ACW6" s="2"/>
      <c r="ACX6" s="2"/>
      <c r="ACY6" s="2"/>
      <c r="ADG6" s="117"/>
      <c r="ADT6" s="2"/>
      <c r="ADU6" s="2"/>
      <c r="ADW6" s="2"/>
      <c r="ADX6" s="2"/>
      <c r="ADY6" s="2"/>
      <c r="ADZ6" s="2"/>
      <c r="AEA6" s="2"/>
      <c r="AEB6" s="2"/>
      <c r="AEJ6" s="117"/>
    </row>
    <row r="7" spans="2:825" ht="15" customHeight="1" thickBot="1" x14ac:dyDescent="0.35">
      <c r="B7" s="5" t="s">
        <v>12</v>
      </c>
      <c r="C7" s="54">
        <f>COUNTA(C10:C29,C34:C53)</f>
        <v>40</v>
      </c>
      <c r="D7" s="383"/>
      <c r="E7" s="384"/>
      <c r="F7" s="385"/>
      <c r="G7" s="315"/>
      <c r="H7" s="54" t="s">
        <v>210</v>
      </c>
      <c r="I7" s="7">
        <f t="shared" ref="I7:V7" si="0">SUM(I9,I33)</f>
        <v>2838</v>
      </c>
      <c r="J7" s="7">
        <f t="shared" si="0"/>
        <v>486</v>
      </c>
      <c r="K7" s="7">
        <f t="shared" si="0"/>
        <v>351</v>
      </c>
      <c r="L7" s="7">
        <f t="shared" si="0"/>
        <v>1335</v>
      </c>
      <c r="M7" s="7">
        <f t="shared" si="0"/>
        <v>38</v>
      </c>
      <c r="N7" s="7">
        <f t="shared" si="0"/>
        <v>166</v>
      </c>
      <c r="O7" s="7">
        <f t="shared" si="0"/>
        <v>149</v>
      </c>
      <c r="P7" s="7">
        <f t="shared" si="0"/>
        <v>0</v>
      </c>
      <c r="Q7" s="7"/>
      <c r="R7" s="7">
        <f t="shared" si="0"/>
        <v>19</v>
      </c>
      <c r="S7" s="7">
        <f t="shared" si="0"/>
        <v>7</v>
      </c>
      <c r="T7" s="7">
        <f t="shared" si="0"/>
        <v>145</v>
      </c>
      <c r="U7" s="7">
        <f t="shared" si="0"/>
        <v>2</v>
      </c>
      <c r="V7" s="7">
        <f t="shared" si="0"/>
        <v>0</v>
      </c>
      <c r="X7" s="7">
        <f t="shared" ref="X7:AK7" si="1">SUM(X9,X33)</f>
        <v>2299</v>
      </c>
      <c r="Y7" s="7">
        <f t="shared" si="1"/>
        <v>350</v>
      </c>
      <c r="Z7" s="7">
        <f t="shared" si="1"/>
        <v>181</v>
      </c>
      <c r="AA7" s="7">
        <f t="shared" si="1"/>
        <v>699</v>
      </c>
      <c r="AB7" s="7">
        <f t="shared" si="1"/>
        <v>26</v>
      </c>
      <c r="AC7" s="7">
        <f t="shared" si="1"/>
        <v>114</v>
      </c>
      <c r="AD7" s="7">
        <f t="shared" si="1"/>
        <v>202</v>
      </c>
      <c r="AE7" s="7">
        <f t="shared" si="1"/>
        <v>0</v>
      </c>
      <c r="AF7" s="7"/>
      <c r="AG7" s="7">
        <f t="shared" si="1"/>
        <v>29</v>
      </c>
      <c r="AH7" s="7">
        <f t="shared" si="1"/>
        <v>14</v>
      </c>
      <c r="AI7" s="7">
        <f t="shared" si="1"/>
        <v>201</v>
      </c>
      <c r="AJ7" s="7">
        <f t="shared" si="1"/>
        <v>6</v>
      </c>
      <c r="AK7" s="7">
        <f t="shared" si="1"/>
        <v>0</v>
      </c>
      <c r="AM7" s="7">
        <f t="shared" ref="AM7:AZ7" si="2">SUM(AM9,AM33)</f>
        <v>2095</v>
      </c>
      <c r="AN7" s="7">
        <f t="shared" si="2"/>
        <v>382</v>
      </c>
      <c r="AO7" s="7">
        <f t="shared" si="2"/>
        <v>159</v>
      </c>
      <c r="AP7" s="7">
        <f t="shared" si="2"/>
        <v>477</v>
      </c>
      <c r="AQ7" s="7">
        <f t="shared" si="2"/>
        <v>113</v>
      </c>
      <c r="AR7" s="7">
        <f t="shared" si="2"/>
        <v>226</v>
      </c>
      <c r="AS7" s="7">
        <f t="shared" si="2"/>
        <v>178</v>
      </c>
      <c r="AT7" s="7">
        <f t="shared" si="2"/>
        <v>0</v>
      </c>
      <c r="AU7" s="7"/>
      <c r="AV7" s="7">
        <f t="shared" si="2"/>
        <v>20</v>
      </c>
      <c r="AW7" s="7">
        <f t="shared" si="2"/>
        <v>19</v>
      </c>
      <c r="AX7" s="7">
        <f t="shared" si="2"/>
        <v>116</v>
      </c>
      <c r="AY7" s="7">
        <f t="shared" si="2"/>
        <v>2</v>
      </c>
      <c r="AZ7" s="7">
        <f t="shared" si="2"/>
        <v>0</v>
      </c>
      <c r="BB7" s="7">
        <f t="shared" ref="BB7:BP7" si="3">SUM(BB9,BB33)</f>
        <v>3142</v>
      </c>
      <c r="BC7" s="7">
        <f t="shared" si="3"/>
        <v>423</v>
      </c>
      <c r="BD7" s="7">
        <f t="shared" si="3"/>
        <v>239</v>
      </c>
      <c r="BE7" s="7">
        <f t="shared" si="3"/>
        <v>693</v>
      </c>
      <c r="BF7" s="7">
        <f t="shared" si="3"/>
        <v>378</v>
      </c>
      <c r="BG7" s="7">
        <f t="shared" si="3"/>
        <v>336</v>
      </c>
      <c r="BH7" s="7">
        <f t="shared" si="3"/>
        <v>258</v>
      </c>
      <c r="BI7" s="7">
        <f t="shared" si="3"/>
        <v>346</v>
      </c>
      <c r="BJ7" s="7">
        <f t="shared" si="3"/>
        <v>159</v>
      </c>
      <c r="BK7" s="7">
        <f t="shared" si="3"/>
        <v>340</v>
      </c>
      <c r="BL7" s="7">
        <f t="shared" si="3"/>
        <v>40</v>
      </c>
      <c r="BM7" s="7">
        <f t="shared" si="3"/>
        <v>187</v>
      </c>
      <c r="BN7" s="7">
        <f t="shared" si="3"/>
        <v>137</v>
      </c>
      <c r="BO7" s="7">
        <f t="shared" si="3"/>
        <v>57</v>
      </c>
      <c r="BP7" s="7">
        <f t="shared" si="3"/>
        <v>0</v>
      </c>
      <c r="BQ7" s="7">
        <f>SUM(BQ9,BQ33)</f>
        <v>107</v>
      </c>
      <c r="BR7" s="7">
        <f t="shared" ref="BR7" si="4">SUM(BR9,BR33)</f>
        <v>142</v>
      </c>
      <c r="BS7" s="7">
        <f>SUM(BS9,BS33)</f>
        <v>237</v>
      </c>
      <c r="BT7" s="7">
        <f>SUM(BT9,BT33)</f>
        <v>307</v>
      </c>
      <c r="BU7" s="7">
        <f t="shared" ref="BU7" si="5">SUM(BU9,BU33)</f>
        <v>344</v>
      </c>
      <c r="BW7" s="7">
        <f t="shared" ref="BW7:CK7" si="6">SUM(BW9,BW33)</f>
        <v>2553</v>
      </c>
      <c r="BX7" s="7">
        <f t="shared" si="6"/>
        <v>288</v>
      </c>
      <c r="BY7" s="7">
        <f t="shared" si="6"/>
        <v>259</v>
      </c>
      <c r="BZ7" s="7">
        <f t="shared" si="6"/>
        <v>549</v>
      </c>
      <c r="CA7" s="7">
        <f t="shared" si="6"/>
        <v>211</v>
      </c>
      <c r="CB7" s="7">
        <f t="shared" si="6"/>
        <v>377</v>
      </c>
      <c r="CC7" s="7">
        <f t="shared" si="6"/>
        <v>248</v>
      </c>
      <c r="CD7" s="7">
        <f t="shared" si="6"/>
        <v>289</v>
      </c>
      <c r="CE7" s="7">
        <f t="shared" si="6"/>
        <v>10</v>
      </c>
      <c r="CF7" s="7">
        <f t="shared" si="6"/>
        <v>266</v>
      </c>
      <c r="CG7" s="7">
        <f t="shared" si="6"/>
        <v>30</v>
      </c>
      <c r="CH7" s="7">
        <f t="shared" si="6"/>
        <v>182</v>
      </c>
      <c r="CI7" s="7">
        <f t="shared" si="6"/>
        <v>30</v>
      </c>
      <c r="CJ7" s="7">
        <f t="shared" si="6"/>
        <v>41</v>
      </c>
      <c r="CK7" s="7">
        <f t="shared" si="6"/>
        <v>0</v>
      </c>
      <c r="CL7" s="7">
        <f>SUM(CL9,CL33)</f>
        <v>92</v>
      </c>
      <c r="CM7" s="7">
        <f t="shared" ref="CM7" si="7">SUM(CM9,CM33)</f>
        <v>126</v>
      </c>
      <c r="CN7" s="7">
        <f>SUM(CN9,CN33)</f>
        <v>138</v>
      </c>
      <c r="CO7" s="7">
        <f>SUM(CO9,CO33)</f>
        <v>165</v>
      </c>
      <c r="CP7" s="7">
        <f t="shared" ref="CP7" si="8">SUM(CP9,CP33)</f>
        <v>230</v>
      </c>
      <c r="CR7" s="7">
        <f t="shared" ref="CR7:DF7" si="9">SUM(CR9,CR33)</f>
        <v>3231</v>
      </c>
      <c r="CS7" s="7">
        <f t="shared" si="9"/>
        <v>478</v>
      </c>
      <c r="CT7" s="7">
        <f t="shared" si="9"/>
        <v>280</v>
      </c>
      <c r="CU7" s="7">
        <f t="shared" si="9"/>
        <v>693</v>
      </c>
      <c r="CV7" s="7">
        <f t="shared" si="9"/>
        <v>779</v>
      </c>
      <c r="CW7" s="7">
        <f t="shared" si="9"/>
        <v>309</v>
      </c>
      <c r="CX7" s="7">
        <f t="shared" si="9"/>
        <v>214</v>
      </c>
      <c r="CY7" s="7">
        <f>SUM(CY9,CY33)</f>
        <v>326</v>
      </c>
      <c r="CZ7" s="7">
        <f t="shared" si="9"/>
        <v>180</v>
      </c>
      <c r="DA7" s="7">
        <f t="shared" si="9"/>
        <v>302</v>
      </c>
      <c r="DB7" s="7">
        <f t="shared" si="9"/>
        <v>35</v>
      </c>
      <c r="DC7" s="7">
        <f t="shared" si="9"/>
        <v>264</v>
      </c>
      <c r="DD7" s="7">
        <f t="shared" si="9"/>
        <v>31</v>
      </c>
      <c r="DE7" s="7">
        <f t="shared" si="9"/>
        <v>74</v>
      </c>
      <c r="DF7" s="7">
        <f t="shared" si="9"/>
        <v>0</v>
      </c>
      <c r="DG7" s="7">
        <f>SUM(DG9,DG33)</f>
        <v>96</v>
      </c>
      <c r="DH7" s="7">
        <f t="shared" ref="DH7" si="10">SUM(DH9,DH33)</f>
        <v>132</v>
      </c>
      <c r="DI7" s="7">
        <f>SUM(DI9,DI33)</f>
        <v>214</v>
      </c>
      <c r="DJ7" s="7">
        <f>SUM(DJ9,DJ33)</f>
        <v>296</v>
      </c>
      <c r="DK7" s="7">
        <f t="shared" ref="DK7" si="11">SUM(DK9,DK33)</f>
        <v>310</v>
      </c>
      <c r="DM7" s="7">
        <f t="shared" ref="DM7:EA7" si="12">SUM(DM9,DM33)</f>
        <v>2266</v>
      </c>
      <c r="DN7" s="7">
        <f t="shared" si="12"/>
        <v>227</v>
      </c>
      <c r="DO7" s="7">
        <f t="shared" si="12"/>
        <v>182</v>
      </c>
      <c r="DP7" s="7">
        <f t="shared" si="12"/>
        <v>507</v>
      </c>
      <c r="DQ7" s="7">
        <f t="shared" si="12"/>
        <v>405</v>
      </c>
      <c r="DR7" s="7">
        <f t="shared" si="12"/>
        <v>206</v>
      </c>
      <c r="DS7" s="7">
        <f t="shared" si="12"/>
        <v>155</v>
      </c>
      <c r="DT7" s="7">
        <f t="shared" si="12"/>
        <v>277</v>
      </c>
      <c r="DU7" s="7">
        <f t="shared" si="12"/>
        <v>186</v>
      </c>
      <c r="DV7" s="7">
        <f t="shared" si="12"/>
        <v>258</v>
      </c>
      <c r="DW7" s="7">
        <f t="shared" si="12"/>
        <v>25</v>
      </c>
      <c r="DX7" s="7">
        <f t="shared" si="12"/>
        <v>156</v>
      </c>
      <c r="DY7" s="7">
        <f t="shared" si="12"/>
        <v>23</v>
      </c>
      <c r="DZ7" s="7">
        <f t="shared" si="12"/>
        <v>31</v>
      </c>
      <c r="EA7" s="7">
        <f t="shared" si="12"/>
        <v>0</v>
      </c>
      <c r="EB7" s="7">
        <f>SUM(EB9,EB33)</f>
        <v>86</v>
      </c>
      <c r="EC7" s="7">
        <f t="shared" ref="EC7" si="13">SUM(EC9,EC33)</f>
        <v>113</v>
      </c>
      <c r="ED7" s="7">
        <f>SUM(ED9,ED33)</f>
        <v>201</v>
      </c>
      <c r="EE7" s="7">
        <f>SUM(EE9,EE33)</f>
        <v>272</v>
      </c>
      <c r="EF7" s="7">
        <f t="shared" ref="EF7" si="14">SUM(EF9,EF33)</f>
        <v>287</v>
      </c>
      <c r="EH7" s="7">
        <f t="shared" ref="EH7:EV7" si="15">SUM(EH9,EH33)</f>
        <v>2935</v>
      </c>
      <c r="EI7" s="7">
        <f t="shared" si="15"/>
        <v>351</v>
      </c>
      <c r="EJ7" s="7">
        <f t="shared" si="15"/>
        <v>241</v>
      </c>
      <c r="EK7" s="7">
        <f t="shared" si="15"/>
        <v>632</v>
      </c>
      <c r="EL7" s="7">
        <f t="shared" si="15"/>
        <v>587</v>
      </c>
      <c r="EM7" s="7">
        <f t="shared" si="15"/>
        <v>246</v>
      </c>
      <c r="EN7" s="7">
        <f t="shared" si="15"/>
        <v>198</v>
      </c>
      <c r="EO7" s="7">
        <f t="shared" si="15"/>
        <v>316</v>
      </c>
      <c r="EP7" s="7">
        <f t="shared" si="15"/>
        <v>136</v>
      </c>
      <c r="EQ7" s="7">
        <f t="shared" si="15"/>
        <v>293</v>
      </c>
      <c r="ER7" s="7">
        <f t="shared" si="15"/>
        <v>34</v>
      </c>
      <c r="ES7" s="7">
        <f t="shared" si="15"/>
        <v>239</v>
      </c>
      <c r="ET7" s="7">
        <f t="shared" si="15"/>
        <v>24</v>
      </c>
      <c r="EU7" s="7">
        <f t="shared" si="15"/>
        <v>57</v>
      </c>
      <c r="EV7" s="7">
        <f t="shared" si="15"/>
        <v>0</v>
      </c>
      <c r="EW7" s="7">
        <f>SUM(EW9,EW33)</f>
        <v>112</v>
      </c>
      <c r="EX7" s="7">
        <f t="shared" ref="EX7" si="16">SUM(EX9,EX33)</f>
        <v>140</v>
      </c>
      <c r="EY7" s="7">
        <f>SUM(EY9,EY33)</f>
        <v>212</v>
      </c>
      <c r="EZ7" s="7">
        <f>SUM(EZ9,EZ33)</f>
        <v>264</v>
      </c>
      <c r="FA7" s="7">
        <f t="shared" ref="FA7" si="17">SUM(FA9,FA33)</f>
        <v>324</v>
      </c>
      <c r="FC7" s="7">
        <f t="shared" ref="FC7:FQ7" si="18">SUM(FC9,FC33)</f>
        <v>3085</v>
      </c>
      <c r="FD7" s="7">
        <f t="shared" si="18"/>
        <v>183</v>
      </c>
      <c r="FE7" s="7">
        <f t="shared" si="18"/>
        <v>270</v>
      </c>
      <c r="FF7" s="7">
        <f t="shared" si="18"/>
        <v>1117</v>
      </c>
      <c r="FG7" s="7">
        <f t="shared" si="18"/>
        <v>132</v>
      </c>
      <c r="FH7" s="7">
        <f t="shared" si="18"/>
        <v>129</v>
      </c>
      <c r="FI7" s="7">
        <f t="shared" si="18"/>
        <v>218</v>
      </c>
      <c r="FJ7" s="7">
        <f t="shared" si="18"/>
        <v>411</v>
      </c>
      <c r="FK7" s="7">
        <f t="shared" si="18"/>
        <v>49</v>
      </c>
      <c r="FL7" s="7">
        <f t="shared" si="18"/>
        <v>394</v>
      </c>
      <c r="FM7" s="7">
        <f t="shared" si="18"/>
        <v>32</v>
      </c>
      <c r="FN7" s="7">
        <f t="shared" si="18"/>
        <v>267</v>
      </c>
      <c r="FO7" s="7">
        <f t="shared" si="18"/>
        <v>9</v>
      </c>
      <c r="FP7" s="7">
        <f t="shared" si="18"/>
        <v>57</v>
      </c>
      <c r="FQ7" s="7">
        <f t="shared" si="18"/>
        <v>0</v>
      </c>
      <c r="FR7" s="7">
        <f>SUM(FR9,FR33)</f>
        <v>112</v>
      </c>
      <c r="FS7" s="7">
        <f t="shared" ref="FS7" si="19">SUM(FS9,FS33)</f>
        <v>147</v>
      </c>
      <c r="FT7" s="7">
        <f>SUM(FT9,FT33)</f>
        <v>239</v>
      </c>
      <c r="FU7" s="7">
        <f>SUM(FU9,FU33)</f>
        <v>289</v>
      </c>
      <c r="FV7" s="7">
        <f t="shared" ref="FV7" si="20">SUM(FV9,FV33)</f>
        <v>351</v>
      </c>
      <c r="FX7" s="7">
        <f t="shared" ref="FX7:GL7" si="21">SUM(FX9,FX33)</f>
        <v>3306</v>
      </c>
      <c r="FY7" s="7">
        <f t="shared" si="21"/>
        <v>113</v>
      </c>
      <c r="FZ7" s="7">
        <f t="shared" si="21"/>
        <v>281</v>
      </c>
      <c r="GA7" s="7">
        <f t="shared" si="21"/>
        <v>1329</v>
      </c>
      <c r="GB7" s="7">
        <f t="shared" si="21"/>
        <v>264</v>
      </c>
      <c r="GC7" s="7">
        <f t="shared" si="21"/>
        <v>20</v>
      </c>
      <c r="GD7" s="7">
        <f t="shared" si="21"/>
        <v>63</v>
      </c>
      <c r="GE7" s="7">
        <f t="shared" si="21"/>
        <v>461</v>
      </c>
      <c r="GF7" s="7">
        <f t="shared" si="21"/>
        <v>97</v>
      </c>
      <c r="GG7" s="7">
        <f t="shared" si="21"/>
        <v>456</v>
      </c>
      <c r="GH7" s="7">
        <f t="shared" si="21"/>
        <v>37</v>
      </c>
      <c r="GI7" s="7">
        <f t="shared" si="21"/>
        <v>303</v>
      </c>
      <c r="GJ7" s="7">
        <f t="shared" si="21"/>
        <v>46</v>
      </c>
      <c r="GK7" s="7">
        <f t="shared" si="21"/>
        <v>62</v>
      </c>
      <c r="GL7" s="7">
        <f t="shared" si="21"/>
        <v>0</v>
      </c>
      <c r="GM7" s="7">
        <f>SUM(GM9,GM33)</f>
        <v>135</v>
      </c>
      <c r="GN7" s="7">
        <f t="shared" ref="GN7" si="22">SUM(GN9,GN33)</f>
        <v>173</v>
      </c>
      <c r="GO7" s="7">
        <f>SUM(GO9,GO33)</f>
        <v>253</v>
      </c>
      <c r="GP7" s="7">
        <f>SUM(GP9,GP33)</f>
        <v>325</v>
      </c>
      <c r="GQ7" s="7">
        <f t="shared" ref="GQ7" si="23">SUM(GQ9,GQ33)</f>
        <v>388</v>
      </c>
      <c r="GS7" s="7">
        <f t="shared" ref="GS7:HG7" si="24">SUM(GS9,GS33)</f>
        <v>1232</v>
      </c>
      <c r="GT7" s="7">
        <f t="shared" si="24"/>
        <v>97</v>
      </c>
      <c r="GU7" s="7">
        <f t="shared" si="24"/>
        <v>155</v>
      </c>
      <c r="GV7" s="7">
        <f t="shared" si="24"/>
        <v>398</v>
      </c>
      <c r="GW7" s="7">
        <f t="shared" si="24"/>
        <v>125</v>
      </c>
      <c r="GX7" s="7">
        <f t="shared" si="24"/>
        <v>159</v>
      </c>
      <c r="GY7" s="7">
        <f t="shared" si="24"/>
        <v>54</v>
      </c>
      <c r="GZ7" s="7">
        <f t="shared" si="24"/>
        <v>168</v>
      </c>
      <c r="HA7" s="7">
        <f t="shared" si="24"/>
        <v>65</v>
      </c>
      <c r="HB7" s="7">
        <f t="shared" si="24"/>
        <v>165</v>
      </c>
      <c r="HC7" s="7">
        <f t="shared" si="24"/>
        <v>6</v>
      </c>
      <c r="HD7" s="7">
        <f t="shared" si="24"/>
        <v>24</v>
      </c>
      <c r="HE7" s="7">
        <f t="shared" si="24"/>
        <v>0</v>
      </c>
      <c r="HF7" s="7">
        <f t="shared" si="24"/>
        <v>0</v>
      </c>
      <c r="HG7" s="7">
        <f t="shared" si="24"/>
        <v>0</v>
      </c>
      <c r="HH7" s="7">
        <f>SUM(HH9,HH33)</f>
        <v>54</v>
      </c>
      <c r="HI7" s="7">
        <f t="shared" ref="HI7" si="25">SUM(HI9,HI33)</f>
        <v>75</v>
      </c>
      <c r="HJ7" s="7">
        <f>SUM(HJ9,HJ33)</f>
        <v>85</v>
      </c>
      <c r="HK7" s="7">
        <f>SUM(HK9,HK33)</f>
        <v>123</v>
      </c>
      <c r="HL7" s="7">
        <f t="shared" ref="HL7" si="26">SUM(HL9,HL33)</f>
        <v>139</v>
      </c>
      <c r="HN7" s="7">
        <f t="shared" ref="HN7:IB7" si="27">SUM(HN9,HN33)</f>
        <v>3982</v>
      </c>
      <c r="HO7" s="7">
        <f t="shared" si="27"/>
        <v>265</v>
      </c>
      <c r="HP7" s="7">
        <f t="shared" si="27"/>
        <v>419</v>
      </c>
      <c r="HQ7" s="7">
        <f t="shared" si="27"/>
        <v>494</v>
      </c>
      <c r="HR7" s="7">
        <f t="shared" si="27"/>
        <v>295</v>
      </c>
      <c r="HS7" s="7">
        <f t="shared" si="27"/>
        <v>425</v>
      </c>
      <c r="HT7" s="7">
        <f t="shared" si="27"/>
        <v>191</v>
      </c>
      <c r="HU7" s="7">
        <f t="shared" si="27"/>
        <v>368</v>
      </c>
      <c r="HV7" s="7">
        <f t="shared" si="27"/>
        <v>154</v>
      </c>
      <c r="HW7" s="7">
        <f t="shared" si="27"/>
        <v>279</v>
      </c>
      <c r="HX7" s="7">
        <f t="shared" si="27"/>
        <v>37</v>
      </c>
      <c r="HY7" s="7">
        <f t="shared" si="27"/>
        <v>317</v>
      </c>
      <c r="HZ7" s="7">
        <f t="shared" si="27"/>
        <v>82</v>
      </c>
      <c r="IA7" s="7">
        <f t="shared" si="27"/>
        <v>17</v>
      </c>
      <c r="IB7" s="7">
        <f t="shared" si="27"/>
        <v>54</v>
      </c>
      <c r="IC7" s="7">
        <f>SUM(IC9,IC33)</f>
        <v>142</v>
      </c>
      <c r="ID7" s="7">
        <f t="shared" ref="ID7" si="28">SUM(ID9,ID33)</f>
        <v>177</v>
      </c>
      <c r="IE7" s="7">
        <f>SUM(IE9,IE33)</f>
        <v>143</v>
      </c>
      <c r="IF7" s="7">
        <f>SUM(IF9,IF33)</f>
        <v>262</v>
      </c>
      <c r="IG7" s="7">
        <f t="shared" ref="IG7" si="29">SUM(IG9,IG33)</f>
        <v>285</v>
      </c>
      <c r="II7" s="7">
        <f t="shared" ref="II7" si="30">SUM(II9,II33)</f>
        <v>1505</v>
      </c>
      <c r="IJ7" s="7">
        <f>SUM(IJ9,IJ33)</f>
        <v>444</v>
      </c>
      <c r="IK7" s="7">
        <f>SUM(IK9,IK33)</f>
        <v>193</v>
      </c>
      <c r="IL7" s="7">
        <f t="shared" ref="IL7:IP7" si="31">SUM(IL9,IL33)</f>
        <v>251</v>
      </c>
      <c r="IM7" s="7">
        <f t="shared" si="31"/>
        <v>8</v>
      </c>
      <c r="IN7" s="7">
        <f t="shared" si="31"/>
        <v>1214</v>
      </c>
      <c r="IO7" s="7">
        <f t="shared" si="31"/>
        <v>142</v>
      </c>
      <c r="IP7" s="7">
        <f t="shared" si="31"/>
        <v>74</v>
      </c>
      <c r="IQ7" s="7">
        <f t="shared" ref="IQ7:IT7" si="32">SUM(IQ9,IQ33)</f>
        <v>37</v>
      </c>
      <c r="IR7" s="7">
        <f t="shared" si="32"/>
        <v>277</v>
      </c>
      <c r="IS7" s="7">
        <f t="shared" si="32"/>
        <v>120</v>
      </c>
      <c r="IT7" s="7">
        <f t="shared" si="32"/>
        <v>670</v>
      </c>
      <c r="IU7" s="7">
        <f>SUM(IU9,IU33)</f>
        <v>143</v>
      </c>
      <c r="IV7" s="7">
        <f t="shared" ref="IV7" si="33">SUM(IV9,IV33)</f>
        <v>200</v>
      </c>
      <c r="IW7" s="7">
        <f>SUM(IW9,IW33)</f>
        <v>235</v>
      </c>
      <c r="IX7" s="7">
        <f>SUM(IX9,IX33)</f>
        <v>298</v>
      </c>
      <c r="IY7" s="7">
        <f t="shared" ref="IY7" si="34">SUM(IY9,IY33)</f>
        <v>378</v>
      </c>
      <c r="JA7" s="7">
        <f>SUM(JA9,JA33)</f>
        <v>1995</v>
      </c>
      <c r="JB7" s="7">
        <f>SUM(JB9,JB33)</f>
        <v>596</v>
      </c>
      <c r="JC7" s="7">
        <f>SUM(JC9,JC33)</f>
        <v>264</v>
      </c>
      <c r="JD7" s="7">
        <f t="shared" ref="JD7:JE7" si="35">SUM(JD9,JD33)</f>
        <v>332</v>
      </c>
      <c r="JE7" s="7">
        <f t="shared" si="35"/>
        <v>14</v>
      </c>
      <c r="JF7" s="7">
        <f t="shared" ref="JF7:JH7" si="36">SUM(JF9,JF33)</f>
        <v>1511</v>
      </c>
      <c r="JG7" s="7">
        <f t="shared" si="36"/>
        <v>235</v>
      </c>
      <c r="JH7" s="7">
        <f t="shared" si="36"/>
        <v>251</v>
      </c>
      <c r="JI7" s="7">
        <f t="shared" ref="JI7:JL7" si="37">SUM(JI9,JI33)</f>
        <v>49</v>
      </c>
      <c r="JJ7" s="7">
        <f t="shared" si="37"/>
        <v>439</v>
      </c>
      <c r="JK7" s="7">
        <f t="shared" si="37"/>
        <v>83</v>
      </c>
      <c r="JL7" s="7">
        <f t="shared" si="37"/>
        <v>52</v>
      </c>
      <c r="JM7" s="7">
        <f t="shared" ref="JM7:JR7" si="38">SUM(JM9,JM33)</f>
        <v>829</v>
      </c>
      <c r="JN7" s="7">
        <f t="shared" si="38"/>
        <v>193</v>
      </c>
      <c r="JO7" s="7">
        <f t="shared" si="38"/>
        <v>244</v>
      </c>
      <c r="JP7" s="7">
        <f t="shared" si="38"/>
        <v>277</v>
      </c>
      <c r="JQ7" s="7">
        <f t="shared" si="38"/>
        <v>338</v>
      </c>
      <c r="JR7" s="7">
        <f t="shared" si="38"/>
        <v>470</v>
      </c>
      <c r="JT7" s="7">
        <f>SUM(JT9,JT33)</f>
        <v>1537</v>
      </c>
      <c r="JU7" s="7">
        <f t="shared" ref="JU7:KJ7" si="39">SUM(JU9,JU33)</f>
        <v>400</v>
      </c>
      <c r="JV7" s="7">
        <f t="shared" si="39"/>
        <v>161</v>
      </c>
      <c r="JW7" s="7">
        <f t="shared" si="39"/>
        <v>239</v>
      </c>
      <c r="JX7" s="7">
        <f t="shared" si="39"/>
        <v>5</v>
      </c>
      <c r="JY7" s="7">
        <f t="shared" si="39"/>
        <v>1922</v>
      </c>
      <c r="JZ7" s="7">
        <f t="shared" si="39"/>
        <v>216</v>
      </c>
      <c r="KA7" s="7">
        <f t="shared" si="39"/>
        <v>266</v>
      </c>
      <c r="KB7" s="7">
        <f t="shared" si="39"/>
        <v>41</v>
      </c>
      <c r="KC7" s="7">
        <f t="shared" si="39"/>
        <v>403</v>
      </c>
      <c r="KD7" s="7">
        <f t="shared" si="39"/>
        <v>33</v>
      </c>
      <c r="KE7" s="7">
        <f t="shared" si="39"/>
        <v>652</v>
      </c>
      <c r="KF7" s="7">
        <f t="shared" si="39"/>
        <v>130</v>
      </c>
      <c r="KG7" s="7">
        <f t="shared" si="39"/>
        <v>166</v>
      </c>
      <c r="KH7" s="7">
        <f t="shared" si="39"/>
        <v>231</v>
      </c>
      <c r="KI7" s="7">
        <f t="shared" si="39"/>
        <v>295</v>
      </c>
      <c r="KJ7" s="7">
        <f t="shared" si="39"/>
        <v>361</v>
      </c>
      <c r="KL7" s="7">
        <f>SUM(KL9,KL33)</f>
        <v>938</v>
      </c>
      <c r="KM7" s="7">
        <f t="shared" ref="KM7:LB7" si="40">SUM(KM9,KM33)</f>
        <v>289</v>
      </c>
      <c r="KN7" s="7">
        <f t="shared" si="40"/>
        <v>98</v>
      </c>
      <c r="KO7" s="7">
        <f t="shared" si="40"/>
        <v>191</v>
      </c>
      <c r="KP7" s="7">
        <f t="shared" si="40"/>
        <v>11</v>
      </c>
      <c r="KQ7" s="7">
        <f t="shared" si="40"/>
        <v>1750</v>
      </c>
      <c r="KR7" s="7">
        <f t="shared" si="40"/>
        <v>160</v>
      </c>
      <c r="KS7" s="7">
        <f t="shared" si="40"/>
        <v>226</v>
      </c>
      <c r="KT7" s="7">
        <f t="shared" si="40"/>
        <v>42</v>
      </c>
      <c r="KU7" s="7">
        <f t="shared" si="40"/>
        <v>467</v>
      </c>
      <c r="KV7" s="7">
        <f t="shared" si="40"/>
        <v>43</v>
      </c>
      <c r="KW7" s="7">
        <f t="shared" si="40"/>
        <v>1117</v>
      </c>
      <c r="KX7" s="7">
        <f t="shared" si="40"/>
        <v>175</v>
      </c>
      <c r="KY7" s="7">
        <f t="shared" si="40"/>
        <v>233</v>
      </c>
      <c r="KZ7" s="7">
        <f t="shared" si="40"/>
        <v>386</v>
      </c>
      <c r="LA7" s="7">
        <f t="shared" si="40"/>
        <v>511</v>
      </c>
      <c r="LB7" s="7">
        <f t="shared" si="40"/>
        <v>561</v>
      </c>
      <c r="LD7" s="7">
        <f>SUM(LD9,LD33)</f>
        <v>1126</v>
      </c>
      <c r="LE7" s="7">
        <f t="shared" ref="LE7:LT7" si="41">SUM(LE9,LE33)</f>
        <v>325</v>
      </c>
      <c r="LF7" s="7">
        <f>SUM(LF9,LF33)</f>
        <v>142</v>
      </c>
      <c r="LG7" s="7">
        <f t="shared" si="41"/>
        <v>183</v>
      </c>
      <c r="LH7" s="7">
        <f t="shared" si="41"/>
        <v>9</v>
      </c>
      <c r="LI7" s="7">
        <f t="shared" si="41"/>
        <v>1922</v>
      </c>
      <c r="LJ7" s="7">
        <f t="shared" si="41"/>
        <v>171</v>
      </c>
      <c r="LK7" s="7">
        <f t="shared" si="41"/>
        <v>269</v>
      </c>
      <c r="LL7" s="7">
        <f t="shared" si="41"/>
        <v>47</v>
      </c>
      <c r="LM7" s="7">
        <f t="shared" si="41"/>
        <v>498</v>
      </c>
      <c r="LN7" s="7">
        <f t="shared" si="41"/>
        <v>41</v>
      </c>
      <c r="LO7" s="7">
        <f t="shared" si="41"/>
        <v>861</v>
      </c>
      <c r="LP7" s="7">
        <f t="shared" si="41"/>
        <v>196</v>
      </c>
      <c r="LQ7" s="7">
        <f t="shared" si="41"/>
        <v>251</v>
      </c>
      <c r="LR7" s="7">
        <f t="shared" si="41"/>
        <v>272</v>
      </c>
      <c r="LS7" s="7">
        <f t="shared" si="41"/>
        <v>348</v>
      </c>
      <c r="LT7" s="7">
        <f t="shared" si="41"/>
        <v>468</v>
      </c>
      <c r="LV7" s="7">
        <f>SUM(LV9,LV33)</f>
        <v>1007</v>
      </c>
      <c r="LW7" s="7">
        <f t="shared" ref="LW7:ML7" si="42">SUM(LW9,LW33)</f>
        <v>260</v>
      </c>
      <c r="LX7" s="7">
        <f t="shared" si="42"/>
        <v>125</v>
      </c>
      <c r="LY7" s="7">
        <f t="shared" si="42"/>
        <v>135</v>
      </c>
      <c r="LZ7" s="7">
        <f t="shared" si="42"/>
        <v>3</v>
      </c>
      <c r="MA7" s="7">
        <f t="shared" si="42"/>
        <v>1567</v>
      </c>
      <c r="MB7" s="7">
        <f t="shared" si="42"/>
        <v>88</v>
      </c>
      <c r="MC7" s="7">
        <f t="shared" si="42"/>
        <v>264</v>
      </c>
      <c r="MD7" s="7">
        <f t="shared" si="42"/>
        <v>50</v>
      </c>
      <c r="ME7" s="7">
        <f t="shared" si="42"/>
        <v>524</v>
      </c>
      <c r="MF7" s="7">
        <f t="shared" si="42"/>
        <v>50</v>
      </c>
      <c r="MG7" s="7">
        <f t="shared" si="42"/>
        <v>628</v>
      </c>
      <c r="MH7" s="7">
        <f t="shared" si="42"/>
        <v>138</v>
      </c>
      <c r="MI7" s="7">
        <f t="shared" si="42"/>
        <v>173</v>
      </c>
      <c r="MJ7" s="7">
        <f t="shared" si="42"/>
        <v>210</v>
      </c>
      <c r="MK7" s="7">
        <f t="shared" si="42"/>
        <v>247</v>
      </c>
      <c r="ML7" s="7">
        <f t="shared" si="42"/>
        <v>348</v>
      </c>
      <c r="MN7" s="7">
        <f>SUM(MN9,MN33)</f>
        <v>699</v>
      </c>
      <c r="MO7" s="7">
        <f t="shared" ref="MO7:ND7" si="43">SUM(MO9,MO33)</f>
        <v>240</v>
      </c>
      <c r="MP7" s="7">
        <f t="shared" si="43"/>
        <v>146</v>
      </c>
      <c r="MQ7" s="7">
        <f t="shared" si="43"/>
        <v>94</v>
      </c>
      <c r="MR7" s="7">
        <f t="shared" si="43"/>
        <v>4</v>
      </c>
      <c r="MS7" s="7">
        <f t="shared" si="43"/>
        <v>1615</v>
      </c>
      <c r="MT7" s="7">
        <f t="shared" si="43"/>
        <v>125</v>
      </c>
      <c r="MU7" s="7">
        <f t="shared" si="43"/>
        <v>248</v>
      </c>
      <c r="MV7" s="7">
        <f t="shared" si="43"/>
        <v>48</v>
      </c>
      <c r="MW7" s="7">
        <f t="shared" si="43"/>
        <v>557</v>
      </c>
      <c r="MX7" s="7">
        <f t="shared" si="43"/>
        <v>24</v>
      </c>
      <c r="MY7" s="7">
        <f t="shared" si="43"/>
        <v>868</v>
      </c>
      <c r="MZ7" s="7">
        <f t="shared" si="43"/>
        <v>136</v>
      </c>
      <c r="NA7" s="7">
        <f t="shared" si="43"/>
        <v>205</v>
      </c>
      <c r="NB7" s="7">
        <f t="shared" si="43"/>
        <v>175</v>
      </c>
      <c r="NC7" s="7">
        <f t="shared" si="43"/>
        <v>241</v>
      </c>
      <c r="ND7" s="7">
        <f t="shared" si="43"/>
        <v>311</v>
      </c>
      <c r="NF7" s="7">
        <f>SUM(NF9,NF33)</f>
        <v>439</v>
      </c>
      <c r="NG7" s="7">
        <f t="shared" ref="NG7:NV7" si="44">SUM(NG9,NG33)</f>
        <v>193</v>
      </c>
      <c r="NH7" s="7">
        <f t="shared" si="44"/>
        <v>108</v>
      </c>
      <c r="NI7" s="7">
        <f t="shared" si="44"/>
        <v>85</v>
      </c>
      <c r="NJ7" s="7">
        <f t="shared" si="44"/>
        <v>6</v>
      </c>
      <c r="NK7" s="7">
        <f t="shared" si="44"/>
        <v>1625</v>
      </c>
      <c r="NL7" s="7">
        <f t="shared" si="44"/>
        <v>88</v>
      </c>
      <c r="NM7" s="7">
        <f t="shared" si="44"/>
        <v>271</v>
      </c>
      <c r="NN7" s="7">
        <f t="shared" si="44"/>
        <v>48</v>
      </c>
      <c r="NO7" s="7">
        <f t="shared" si="44"/>
        <v>571</v>
      </c>
      <c r="NP7" s="7">
        <f t="shared" si="44"/>
        <v>7</v>
      </c>
      <c r="NQ7" s="7">
        <f t="shared" si="44"/>
        <v>866</v>
      </c>
      <c r="NR7" s="7">
        <f t="shared" si="44"/>
        <v>104</v>
      </c>
      <c r="NS7" s="7">
        <f t="shared" si="44"/>
        <v>146</v>
      </c>
      <c r="NT7" s="7">
        <f t="shared" si="44"/>
        <v>159</v>
      </c>
      <c r="NU7" s="7">
        <f t="shared" si="44"/>
        <v>212</v>
      </c>
      <c r="NV7" s="7">
        <f t="shared" si="44"/>
        <v>263</v>
      </c>
      <c r="NX7" s="7">
        <f>SUM(NX9,NX33)</f>
        <v>269</v>
      </c>
      <c r="NY7" s="7">
        <f t="shared" ref="NY7:ON7" si="45">SUM(NY9,NY33)</f>
        <v>126</v>
      </c>
      <c r="NZ7" s="7">
        <f t="shared" si="45"/>
        <v>72</v>
      </c>
      <c r="OA7" s="7">
        <f t="shared" si="45"/>
        <v>54</v>
      </c>
      <c r="OB7" s="7">
        <f t="shared" si="45"/>
        <v>6</v>
      </c>
      <c r="OC7" s="7">
        <f t="shared" si="45"/>
        <v>1559</v>
      </c>
      <c r="OD7" s="7">
        <f t="shared" si="45"/>
        <v>67</v>
      </c>
      <c r="OE7" s="7">
        <f t="shared" si="45"/>
        <v>245</v>
      </c>
      <c r="OF7" s="7">
        <f t="shared" si="45"/>
        <v>48</v>
      </c>
      <c r="OG7" s="7">
        <f t="shared" si="45"/>
        <v>530</v>
      </c>
      <c r="OH7" s="7">
        <f t="shared" si="45"/>
        <v>14</v>
      </c>
      <c r="OI7" s="7">
        <f t="shared" si="45"/>
        <v>911</v>
      </c>
      <c r="OJ7" s="7">
        <f t="shared" si="45"/>
        <v>80</v>
      </c>
      <c r="OK7" s="7">
        <f t="shared" si="45"/>
        <v>110</v>
      </c>
      <c r="OL7" s="7">
        <f t="shared" si="45"/>
        <v>141</v>
      </c>
      <c r="OM7" s="7">
        <f t="shared" si="45"/>
        <v>203</v>
      </c>
      <c r="ON7" s="7">
        <f t="shared" si="45"/>
        <v>221</v>
      </c>
      <c r="OP7" s="7">
        <f>SUM(OP9,OP33)</f>
        <v>337</v>
      </c>
      <c r="OQ7" s="7">
        <f t="shared" ref="OQ7:PF7" si="46">SUM(OQ9,OQ33)</f>
        <v>192</v>
      </c>
      <c r="OR7" s="7">
        <f t="shared" si="46"/>
        <v>85</v>
      </c>
      <c r="OS7" s="7">
        <f t="shared" si="46"/>
        <v>107</v>
      </c>
      <c r="OT7" s="7">
        <f t="shared" si="46"/>
        <v>2</v>
      </c>
      <c r="OU7" s="7">
        <f t="shared" si="46"/>
        <v>2103</v>
      </c>
      <c r="OV7" s="7">
        <f t="shared" si="46"/>
        <v>51</v>
      </c>
      <c r="OW7" s="7">
        <f t="shared" si="46"/>
        <v>325</v>
      </c>
      <c r="OX7" s="7">
        <f t="shared" si="46"/>
        <v>60</v>
      </c>
      <c r="OY7" s="7">
        <f t="shared" si="46"/>
        <v>671</v>
      </c>
      <c r="OZ7" s="7">
        <f t="shared" si="46"/>
        <v>23</v>
      </c>
      <c r="PA7" s="7">
        <f t="shared" si="46"/>
        <v>1226</v>
      </c>
      <c r="PB7" s="7">
        <f t="shared" si="46"/>
        <v>132</v>
      </c>
      <c r="PC7" s="7">
        <f t="shared" si="46"/>
        <v>198</v>
      </c>
      <c r="PD7" s="7">
        <f t="shared" si="46"/>
        <v>324</v>
      </c>
      <c r="PE7" s="7">
        <f t="shared" si="46"/>
        <v>459</v>
      </c>
      <c r="PF7" s="7">
        <f t="shared" si="46"/>
        <v>456</v>
      </c>
      <c r="PH7" s="7">
        <f>SUM(PH9,PH33)</f>
        <v>221</v>
      </c>
      <c r="PI7" s="7">
        <f t="shared" ref="PI7:PX7" si="47">SUM(PI9,PI33)</f>
        <v>198</v>
      </c>
      <c r="PJ7" s="7">
        <f t="shared" si="47"/>
        <v>114</v>
      </c>
      <c r="PK7" s="7">
        <f t="shared" si="47"/>
        <v>84</v>
      </c>
      <c r="PL7" s="7">
        <f t="shared" si="47"/>
        <v>6</v>
      </c>
      <c r="PM7" s="7">
        <f t="shared" si="47"/>
        <v>2485</v>
      </c>
      <c r="PN7" s="7">
        <f t="shared" si="47"/>
        <v>50</v>
      </c>
      <c r="PO7" s="7">
        <f t="shared" si="47"/>
        <v>407</v>
      </c>
      <c r="PP7" s="7">
        <f t="shared" si="47"/>
        <v>63</v>
      </c>
      <c r="PQ7" s="7">
        <f t="shared" si="47"/>
        <v>748</v>
      </c>
      <c r="PR7" s="7">
        <f t="shared" si="47"/>
        <v>20</v>
      </c>
      <c r="PS7" s="7">
        <f t="shared" si="47"/>
        <v>1557</v>
      </c>
      <c r="PT7" s="7">
        <f t="shared" si="47"/>
        <v>177</v>
      </c>
      <c r="PU7" s="7">
        <f t="shared" si="47"/>
        <v>248</v>
      </c>
      <c r="PV7" s="7">
        <f t="shared" si="47"/>
        <v>300</v>
      </c>
      <c r="PW7" s="7">
        <f t="shared" si="47"/>
        <v>424</v>
      </c>
      <c r="PX7" s="7">
        <f t="shared" si="47"/>
        <v>477</v>
      </c>
      <c r="PZ7" s="7">
        <f>SUM(PZ9,PZ33)</f>
        <v>197</v>
      </c>
      <c r="QA7" s="7">
        <f t="shared" ref="QA7:QP7" si="48">SUM(QA9,QA33)</f>
        <v>189</v>
      </c>
      <c r="QB7" s="7">
        <f t="shared" si="48"/>
        <v>101</v>
      </c>
      <c r="QC7" s="7">
        <f t="shared" si="48"/>
        <v>88</v>
      </c>
      <c r="QD7" s="7">
        <f t="shared" si="48"/>
        <v>0</v>
      </c>
      <c r="QE7" s="7">
        <f t="shared" si="48"/>
        <v>2637</v>
      </c>
      <c r="QF7" s="7">
        <f t="shared" si="48"/>
        <v>26</v>
      </c>
      <c r="QG7" s="7">
        <f t="shared" si="48"/>
        <v>387</v>
      </c>
      <c r="QH7" s="7">
        <f t="shared" si="48"/>
        <v>58</v>
      </c>
      <c r="QI7" s="7">
        <f t="shared" si="48"/>
        <v>675</v>
      </c>
      <c r="QJ7" s="7">
        <f t="shared" si="48"/>
        <v>14</v>
      </c>
      <c r="QK7" s="7">
        <f t="shared" si="48"/>
        <v>1782</v>
      </c>
      <c r="QL7" s="7">
        <f t="shared" si="48"/>
        <v>241</v>
      </c>
      <c r="QM7" s="7">
        <f t="shared" si="48"/>
        <v>361</v>
      </c>
      <c r="QN7" s="7">
        <f t="shared" si="48"/>
        <v>419</v>
      </c>
      <c r="QO7" s="7">
        <f t="shared" si="48"/>
        <v>589</v>
      </c>
      <c r="QP7" s="7">
        <f t="shared" si="48"/>
        <v>660</v>
      </c>
      <c r="QR7" s="7">
        <f>SUM(QR9,QR33)</f>
        <v>184</v>
      </c>
      <c r="QS7" s="7">
        <f t="shared" ref="QS7:RH7" si="49">SUM(QS9,QS33)</f>
        <v>185</v>
      </c>
      <c r="QT7" s="7">
        <f t="shared" si="49"/>
        <v>79</v>
      </c>
      <c r="QU7" s="7">
        <f t="shared" si="49"/>
        <v>106</v>
      </c>
      <c r="QV7" s="7">
        <f t="shared" si="49"/>
        <v>0</v>
      </c>
      <c r="QW7" s="7">
        <f t="shared" si="49"/>
        <v>1657</v>
      </c>
      <c r="QX7" s="7">
        <f t="shared" si="49"/>
        <v>54</v>
      </c>
      <c r="QY7" s="7">
        <f t="shared" si="49"/>
        <v>294</v>
      </c>
      <c r="QZ7" s="7">
        <f t="shared" si="49"/>
        <v>50</v>
      </c>
      <c r="RA7" s="7">
        <f t="shared" si="49"/>
        <v>610</v>
      </c>
      <c r="RB7" s="7">
        <f t="shared" si="49"/>
        <v>12</v>
      </c>
      <c r="RC7" s="7">
        <f t="shared" si="49"/>
        <v>1273</v>
      </c>
      <c r="RD7" s="7">
        <f t="shared" si="49"/>
        <v>147</v>
      </c>
      <c r="RE7" s="7">
        <f t="shared" si="49"/>
        <v>232</v>
      </c>
      <c r="RF7" s="7">
        <f t="shared" si="49"/>
        <v>225</v>
      </c>
      <c r="RG7" s="7">
        <f t="shared" si="49"/>
        <v>358</v>
      </c>
      <c r="RH7" s="7">
        <f t="shared" si="49"/>
        <v>372</v>
      </c>
      <c r="RJ7" s="7">
        <f>SUM(RJ9,RJ33)</f>
        <v>85</v>
      </c>
      <c r="RK7" s="7">
        <f t="shared" ref="RK7:RZ7" si="50">SUM(RK9,RK33)</f>
        <v>215</v>
      </c>
      <c r="RL7" s="7">
        <f t="shared" si="50"/>
        <v>89</v>
      </c>
      <c r="RM7" s="7">
        <f t="shared" si="50"/>
        <v>126</v>
      </c>
      <c r="RN7" s="7">
        <f t="shared" si="50"/>
        <v>0</v>
      </c>
      <c r="RO7" s="7">
        <f t="shared" si="50"/>
        <v>2578</v>
      </c>
      <c r="RP7" s="7">
        <f t="shared" si="50"/>
        <v>19</v>
      </c>
      <c r="RQ7" s="7">
        <f t="shared" si="50"/>
        <v>377</v>
      </c>
      <c r="RR7" s="7">
        <f t="shared" si="50"/>
        <v>63</v>
      </c>
      <c r="RS7" s="7">
        <f t="shared" si="50"/>
        <v>730</v>
      </c>
      <c r="RT7" s="7">
        <f t="shared" si="50"/>
        <v>38</v>
      </c>
      <c r="RU7" s="7">
        <f t="shared" si="50"/>
        <v>1402</v>
      </c>
      <c r="RV7" s="7">
        <f t="shared" si="50"/>
        <v>120</v>
      </c>
      <c r="RW7" s="7">
        <f t="shared" si="50"/>
        <v>145</v>
      </c>
      <c r="RX7" s="7">
        <f t="shared" si="50"/>
        <v>200</v>
      </c>
      <c r="RY7" s="7">
        <f t="shared" si="50"/>
        <v>240</v>
      </c>
      <c r="RZ7" s="7">
        <f t="shared" si="50"/>
        <v>320</v>
      </c>
      <c r="SB7" s="7">
        <f>SUM(SB9,SB33)</f>
        <v>101</v>
      </c>
      <c r="SC7" s="7">
        <f t="shared" ref="SC7:SR7" si="51">SUM(SC9,SC33)</f>
        <v>213</v>
      </c>
      <c r="SD7" s="7">
        <f t="shared" si="51"/>
        <v>112</v>
      </c>
      <c r="SE7" s="7">
        <f>SUM(SE9,SE33)</f>
        <v>101</v>
      </c>
      <c r="SF7" s="7">
        <f t="shared" si="51"/>
        <v>0</v>
      </c>
      <c r="SG7" s="7">
        <f t="shared" si="51"/>
        <v>2356</v>
      </c>
      <c r="SH7" s="7">
        <f t="shared" si="51"/>
        <v>25</v>
      </c>
      <c r="SI7" s="7">
        <f t="shared" si="51"/>
        <v>324</v>
      </c>
      <c r="SJ7" s="7">
        <f t="shared" si="51"/>
        <v>60</v>
      </c>
      <c r="SK7" s="7">
        <f t="shared" si="51"/>
        <v>711</v>
      </c>
      <c r="SL7" s="7">
        <f t="shared" si="51"/>
        <v>34</v>
      </c>
      <c r="SM7" s="7">
        <f t="shared" si="51"/>
        <v>1318</v>
      </c>
      <c r="SN7" s="7">
        <f t="shared" si="51"/>
        <v>119</v>
      </c>
      <c r="SO7" s="7">
        <f t="shared" si="51"/>
        <v>151</v>
      </c>
      <c r="SP7" s="7">
        <f t="shared" si="51"/>
        <v>220</v>
      </c>
      <c r="SQ7" s="7">
        <f t="shared" si="51"/>
        <v>272</v>
      </c>
      <c r="SR7" s="7">
        <f t="shared" si="51"/>
        <v>339</v>
      </c>
      <c r="ST7" s="7">
        <f>SUM(ST9,ST33)</f>
        <v>100</v>
      </c>
      <c r="SU7" s="7">
        <f t="shared" ref="SU7:SV7" si="52">SUM(SU9,SU33)</f>
        <v>229</v>
      </c>
      <c r="SV7" s="7">
        <f t="shared" si="52"/>
        <v>102</v>
      </c>
      <c r="SW7" s="7">
        <f>SUM(SW9,SW33)</f>
        <v>127</v>
      </c>
      <c r="SX7" s="7">
        <f t="shared" ref="SX7:TJ7" si="53">SUM(SX9,SX33)</f>
        <v>2</v>
      </c>
      <c r="SY7" s="7">
        <f t="shared" si="53"/>
        <v>2441</v>
      </c>
      <c r="SZ7" s="7">
        <f t="shared" si="53"/>
        <v>23</v>
      </c>
      <c r="TA7" s="7">
        <f t="shared" si="53"/>
        <v>336</v>
      </c>
      <c r="TB7" s="7">
        <f t="shared" si="53"/>
        <v>60</v>
      </c>
      <c r="TC7" s="7">
        <f t="shared" si="53"/>
        <v>673</v>
      </c>
      <c r="TD7" s="7">
        <f t="shared" si="53"/>
        <v>30</v>
      </c>
      <c r="TE7" s="7">
        <f t="shared" si="53"/>
        <v>1342</v>
      </c>
      <c r="TF7" s="7">
        <f t="shared" si="53"/>
        <v>122</v>
      </c>
      <c r="TG7" s="7">
        <f t="shared" si="53"/>
        <v>157</v>
      </c>
      <c r="TH7" s="7">
        <f t="shared" si="53"/>
        <v>290</v>
      </c>
      <c r="TI7" s="7">
        <f t="shared" si="53"/>
        <v>400</v>
      </c>
      <c r="TJ7" s="7">
        <f t="shared" si="53"/>
        <v>412</v>
      </c>
      <c r="TL7" s="7">
        <f>SUM(TL9,TL33)</f>
        <v>86</v>
      </c>
      <c r="TM7" s="7">
        <f t="shared" ref="TM7:TN7" si="54">SUM(TM9,TM33)</f>
        <v>281</v>
      </c>
      <c r="TN7" s="7">
        <f t="shared" si="54"/>
        <v>110</v>
      </c>
      <c r="TO7" s="7">
        <f>SUM(TO9,TO33)</f>
        <v>171</v>
      </c>
      <c r="TP7" s="7">
        <f t="shared" ref="TP7:UB7" si="55">SUM(TP9,TP33)</f>
        <v>0</v>
      </c>
      <c r="TQ7" s="7">
        <f t="shared" si="55"/>
        <v>2320</v>
      </c>
      <c r="TR7" s="7">
        <f t="shared" si="55"/>
        <v>14</v>
      </c>
      <c r="TS7" s="7">
        <f t="shared" si="55"/>
        <v>342</v>
      </c>
      <c r="TT7" s="7">
        <f t="shared" si="55"/>
        <v>60</v>
      </c>
      <c r="TU7" s="7">
        <f t="shared" si="55"/>
        <v>661</v>
      </c>
      <c r="TV7" s="7">
        <f t="shared" si="55"/>
        <v>7</v>
      </c>
      <c r="TW7" s="7">
        <f t="shared" si="55"/>
        <v>1267</v>
      </c>
      <c r="TX7" s="7">
        <f t="shared" si="55"/>
        <v>109</v>
      </c>
      <c r="TY7" s="7">
        <f t="shared" si="55"/>
        <v>157</v>
      </c>
      <c r="TZ7" s="7">
        <f t="shared" si="55"/>
        <v>269</v>
      </c>
      <c r="UA7" s="7">
        <f t="shared" si="55"/>
        <v>350</v>
      </c>
      <c r="UB7" s="7">
        <f t="shared" si="55"/>
        <v>378</v>
      </c>
      <c r="UD7" s="7">
        <f>SUM(UD9,UD33)</f>
        <v>67</v>
      </c>
      <c r="UE7" s="7">
        <f t="shared" ref="UE7:UF7" si="56">SUM(UE9,UE33)</f>
        <v>216</v>
      </c>
      <c r="UF7" s="7">
        <f t="shared" si="56"/>
        <v>122</v>
      </c>
      <c r="UG7" s="7">
        <f>SUM(UG9,UG33)</f>
        <v>94</v>
      </c>
      <c r="UH7" s="7">
        <f t="shared" ref="UH7:UT7" si="57">SUM(UH9,UH33)</f>
        <v>0</v>
      </c>
      <c r="UI7" s="7">
        <f t="shared" si="57"/>
        <v>2439</v>
      </c>
      <c r="UJ7" s="7">
        <f t="shared" si="57"/>
        <v>13</v>
      </c>
      <c r="UK7" s="7">
        <f t="shared" si="57"/>
        <v>408</v>
      </c>
      <c r="UL7" s="7">
        <f t="shared" si="57"/>
        <v>59</v>
      </c>
      <c r="UM7" s="7">
        <f t="shared" si="57"/>
        <v>650</v>
      </c>
      <c r="UN7" s="7">
        <f t="shared" si="57"/>
        <v>8</v>
      </c>
      <c r="UO7" s="7">
        <f t="shared" si="57"/>
        <v>1368</v>
      </c>
      <c r="UP7" s="7">
        <f t="shared" si="57"/>
        <v>159</v>
      </c>
      <c r="UQ7" s="7">
        <f t="shared" si="57"/>
        <v>240</v>
      </c>
      <c r="UR7" s="7">
        <f t="shared" si="57"/>
        <v>407</v>
      </c>
      <c r="US7" s="7">
        <f t="shared" si="57"/>
        <v>395</v>
      </c>
      <c r="UT7" s="7">
        <f t="shared" si="57"/>
        <v>566</v>
      </c>
      <c r="UV7" s="7">
        <f>SUM(UV9,UV33)</f>
        <v>75</v>
      </c>
      <c r="UW7" s="7">
        <f t="shared" ref="UW7:UX7" si="58">SUM(UW9,UW33)</f>
        <v>318</v>
      </c>
      <c r="UX7" s="7">
        <f t="shared" si="58"/>
        <v>169</v>
      </c>
      <c r="UY7" s="7">
        <f>SUM(UY9,UY33)</f>
        <v>149</v>
      </c>
      <c r="UZ7" s="7">
        <f>SUM(UZ9,UZ33)</f>
        <v>17049</v>
      </c>
      <c r="VA7" s="7">
        <f>SUM(VA9,VA33)</f>
        <v>8667</v>
      </c>
      <c r="VB7" s="7">
        <f>SUM(VB9,VB33)</f>
        <v>8382</v>
      </c>
      <c r="VC7" s="7">
        <f t="shared" ref="VC7:VK7" si="59">SUM(VC9,VC33)</f>
        <v>4</v>
      </c>
      <c r="VD7" s="7">
        <f t="shared" si="59"/>
        <v>2567</v>
      </c>
      <c r="VE7" s="7">
        <f t="shared" si="59"/>
        <v>2</v>
      </c>
      <c r="VF7" s="7">
        <f t="shared" si="59"/>
        <v>395</v>
      </c>
      <c r="VG7" s="7">
        <f t="shared" si="59"/>
        <v>60</v>
      </c>
      <c r="VH7" s="7">
        <f t="shared" si="59"/>
        <v>726</v>
      </c>
      <c r="VI7" s="7">
        <f t="shared" si="59"/>
        <v>10</v>
      </c>
      <c r="VJ7" s="7">
        <f t="shared" si="59"/>
        <v>224</v>
      </c>
      <c r="VK7" s="7">
        <f t="shared" si="59"/>
        <v>381</v>
      </c>
      <c r="VL7" s="7">
        <f t="shared" ref="VL7:VP7" si="60">SUM(VL9,VL33)</f>
        <v>1446</v>
      </c>
      <c r="VM7" s="7">
        <f t="shared" si="60"/>
        <v>178</v>
      </c>
      <c r="VN7" s="7">
        <f t="shared" si="60"/>
        <v>251</v>
      </c>
      <c r="VO7" s="7">
        <f t="shared" si="60"/>
        <v>355</v>
      </c>
      <c r="VP7" s="7">
        <f t="shared" si="60"/>
        <v>473</v>
      </c>
      <c r="VQ7" s="7"/>
      <c r="VR7" s="7"/>
      <c r="VS7" s="7">
        <f>SUM(VS9,VS33)</f>
        <v>252</v>
      </c>
      <c r="VT7" s="7">
        <f>SUM(VT9,VT33)</f>
        <v>341</v>
      </c>
      <c r="VU7" s="7">
        <f>SUM(VU9,VU33)</f>
        <v>757</v>
      </c>
      <c r="VW7" s="7">
        <f>SUM(VW9,VW33)</f>
        <v>66</v>
      </c>
      <c r="VX7" s="7">
        <f t="shared" ref="VX7:VY7" si="61">SUM(VX9,VX33)</f>
        <v>33</v>
      </c>
      <c r="VY7" s="7">
        <f t="shared" si="61"/>
        <v>15</v>
      </c>
      <c r="VZ7" s="7">
        <f t="shared" ref="VZ7:WE7" si="62">SUM(VZ9,VZ33)</f>
        <v>18</v>
      </c>
      <c r="WA7" s="7">
        <f t="shared" si="62"/>
        <v>7</v>
      </c>
      <c r="WB7" s="7">
        <f t="shared" si="62"/>
        <v>26</v>
      </c>
      <c r="WC7" s="7">
        <f t="shared" si="62"/>
        <v>17082</v>
      </c>
      <c r="WD7" s="7">
        <f t="shared" si="62"/>
        <v>8674</v>
      </c>
      <c r="WE7" s="7">
        <f t="shared" si="62"/>
        <v>8408</v>
      </c>
      <c r="WF7" s="7">
        <f t="shared" ref="WF7:WS7" si="63">SUM(WF9,WF33)</f>
        <v>2</v>
      </c>
      <c r="WG7" s="7">
        <f t="shared" si="63"/>
        <v>2431</v>
      </c>
      <c r="WH7" s="7">
        <f t="shared" si="63"/>
        <v>6</v>
      </c>
      <c r="WI7" s="7">
        <f t="shared" si="63"/>
        <v>383</v>
      </c>
      <c r="WJ7" s="7">
        <f t="shared" si="63"/>
        <v>57</v>
      </c>
      <c r="WK7" s="7">
        <f t="shared" si="63"/>
        <v>688</v>
      </c>
      <c r="WL7" s="7">
        <f t="shared" si="63"/>
        <v>10</v>
      </c>
      <c r="WM7" s="7">
        <f t="shared" si="63"/>
        <v>242</v>
      </c>
      <c r="WN7" s="7">
        <f t="shared" si="63"/>
        <v>385</v>
      </c>
      <c r="WO7" s="7">
        <f t="shared" si="63"/>
        <v>1191</v>
      </c>
      <c r="WP7" s="7">
        <f t="shared" si="63"/>
        <v>103</v>
      </c>
      <c r="WQ7" s="7">
        <f t="shared" si="63"/>
        <v>132</v>
      </c>
      <c r="WR7" s="7">
        <f t="shared" si="63"/>
        <v>280</v>
      </c>
      <c r="WS7" s="7">
        <f t="shared" si="63"/>
        <v>364</v>
      </c>
      <c r="WT7" s="7"/>
      <c r="WU7" s="7"/>
      <c r="WV7" s="7">
        <f>SUM(WV9,WV33)</f>
        <v>233</v>
      </c>
      <c r="WW7" s="7">
        <f>SUM(WW9,WW33)</f>
        <v>310</v>
      </c>
      <c r="WX7" s="7">
        <f>SUM(WX9,WX33)</f>
        <v>625</v>
      </c>
      <c r="WZ7" s="7">
        <f>SUM(WZ9,WZ33)</f>
        <v>61</v>
      </c>
      <c r="XA7" s="7">
        <f t="shared" ref="XA7:XV7" si="64">SUM(XA9,XA33)</f>
        <v>57</v>
      </c>
      <c r="XB7" s="7">
        <f t="shared" si="64"/>
        <v>27</v>
      </c>
      <c r="XC7" s="7">
        <f t="shared" si="64"/>
        <v>30</v>
      </c>
      <c r="XD7" s="7">
        <f t="shared" si="64"/>
        <v>6</v>
      </c>
      <c r="XE7" s="7">
        <f t="shared" si="64"/>
        <v>51</v>
      </c>
      <c r="XF7" s="7">
        <f>SUM(XF9,XF33)</f>
        <v>17139</v>
      </c>
      <c r="XG7" s="7">
        <f t="shared" si="64"/>
        <v>8680</v>
      </c>
      <c r="XH7" s="7">
        <f t="shared" si="64"/>
        <v>8459</v>
      </c>
      <c r="XI7" s="7">
        <f t="shared" si="64"/>
        <v>7</v>
      </c>
      <c r="XJ7" s="7">
        <f t="shared" si="64"/>
        <v>2387</v>
      </c>
      <c r="XK7" s="7">
        <f t="shared" si="64"/>
        <v>39</v>
      </c>
      <c r="XL7" s="7">
        <f t="shared" si="64"/>
        <v>365</v>
      </c>
      <c r="XM7" s="7">
        <f t="shared" si="64"/>
        <v>56</v>
      </c>
      <c r="XN7" s="7">
        <f t="shared" si="64"/>
        <v>631</v>
      </c>
      <c r="XO7" s="7">
        <f t="shared" si="64"/>
        <v>6</v>
      </c>
      <c r="XP7" s="7">
        <f t="shared" si="64"/>
        <v>204</v>
      </c>
      <c r="XQ7" s="7">
        <f t="shared" si="64"/>
        <v>363</v>
      </c>
      <c r="XR7" s="7">
        <f t="shared" si="64"/>
        <v>1210</v>
      </c>
      <c r="XS7" s="7">
        <f t="shared" si="64"/>
        <v>105</v>
      </c>
      <c r="XT7" s="7">
        <f t="shared" si="64"/>
        <v>155</v>
      </c>
      <c r="XU7" s="7">
        <f t="shared" si="64"/>
        <v>315</v>
      </c>
      <c r="XV7" s="7">
        <f t="shared" si="64"/>
        <v>403</v>
      </c>
      <c r="XW7" s="7"/>
      <c r="XX7" s="7"/>
      <c r="XY7" s="7">
        <f>SUM(XY9,XY33)</f>
        <v>206</v>
      </c>
      <c r="XZ7" s="7">
        <f>SUM(XZ9,XZ33)</f>
        <v>289</v>
      </c>
      <c r="YA7" s="7">
        <f>SUM(YA9,YA33)</f>
        <v>624</v>
      </c>
      <c r="YC7" s="7">
        <f>SUM(YC9,YC33)</f>
        <v>2</v>
      </c>
      <c r="YD7" s="7">
        <f t="shared" ref="YD7:YY7" si="65">SUM(YD9,YD33)</f>
        <v>76</v>
      </c>
      <c r="YE7" s="7">
        <f t="shared" si="65"/>
        <v>47</v>
      </c>
      <c r="YF7" s="7">
        <f t="shared" si="65"/>
        <v>29</v>
      </c>
      <c r="YG7" s="7">
        <f t="shared" si="65"/>
        <v>10</v>
      </c>
      <c r="YH7" s="7">
        <f t="shared" si="65"/>
        <v>66</v>
      </c>
      <c r="YI7" s="7">
        <f t="shared" si="65"/>
        <v>17215</v>
      </c>
      <c r="YJ7" s="7">
        <f t="shared" si="65"/>
        <v>8690</v>
      </c>
      <c r="YK7" s="7">
        <f t="shared" si="65"/>
        <v>8525</v>
      </c>
      <c r="YL7" s="7">
        <f t="shared" si="65"/>
        <v>1</v>
      </c>
      <c r="YM7" s="7">
        <f t="shared" si="65"/>
        <v>2466</v>
      </c>
      <c r="YN7" s="7">
        <f t="shared" si="65"/>
        <v>0</v>
      </c>
      <c r="YO7" s="7">
        <f t="shared" si="65"/>
        <v>340</v>
      </c>
      <c r="YP7" s="7">
        <f t="shared" si="65"/>
        <v>50</v>
      </c>
      <c r="YQ7" s="7">
        <f t="shared" si="65"/>
        <v>633</v>
      </c>
      <c r="YR7" s="7">
        <f t="shared" si="65"/>
        <v>6</v>
      </c>
      <c r="YS7" s="7">
        <f t="shared" si="65"/>
        <v>221</v>
      </c>
      <c r="YT7" s="7">
        <f t="shared" si="65"/>
        <v>372</v>
      </c>
      <c r="YU7" s="7">
        <f t="shared" si="65"/>
        <v>1351</v>
      </c>
      <c r="YV7" s="7">
        <f t="shared" si="65"/>
        <v>178</v>
      </c>
      <c r="YW7" s="7">
        <f t="shared" si="65"/>
        <v>251</v>
      </c>
      <c r="YX7" s="7">
        <f t="shared" si="65"/>
        <v>305</v>
      </c>
      <c r="YY7" s="7">
        <f t="shared" si="65"/>
        <v>390</v>
      </c>
      <c r="YZ7" s="7"/>
      <c r="ZA7" s="7"/>
      <c r="ZB7" s="7">
        <f>SUM(ZB9,ZB33)</f>
        <v>241</v>
      </c>
      <c r="ZC7" s="7">
        <f>SUM(ZC9,ZC33)</f>
        <v>338</v>
      </c>
      <c r="ZD7" s="7">
        <f>SUM(ZD9,ZD33)</f>
        <v>704</v>
      </c>
      <c r="ZF7" s="7">
        <f>SUM(ZF9,ZF33)</f>
        <v>5</v>
      </c>
      <c r="ZG7" s="7">
        <f t="shared" ref="ZG7:AAB7" si="66">SUM(ZG9,ZG33)</f>
        <v>123</v>
      </c>
      <c r="ZH7" s="7">
        <f t="shared" si="66"/>
        <v>72</v>
      </c>
      <c r="ZI7" s="7">
        <f t="shared" si="66"/>
        <v>51</v>
      </c>
      <c r="ZJ7" s="7">
        <f t="shared" si="66"/>
        <v>15</v>
      </c>
      <c r="ZK7" s="7">
        <f t="shared" si="66"/>
        <v>108</v>
      </c>
      <c r="ZL7" s="7">
        <f t="shared" si="66"/>
        <v>17338</v>
      </c>
      <c r="ZM7" s="7">
        <f t="shared" si="66"/>
        <v>8705</v>
      </c>
      <c r="ZN7" s="7">
        <f t="shared" si="66"/>
        <v>8633</v>
      </c>
      <c r="ZO7" s="7">
        <f t="shared" si="66"/>
        <v>0</v>
      </c>
      <c r="ZP7" s="7">
        <f t="shared" si="66"/>
        <v>1399</v>
      </c>
      <c r="ZQ7" s="7">
        <f t="shared" si="66"/>
        <v>0</v>
      </c>
      <c r="ZR7" s="7">
        <f t="shared" si="66"/>
        <v>297</v>
      </c>
      <c r="ZS7" s="7">
        <f t="shared" si="66"/>
        <v>52</v>
      </c>
      <c r="ZT7" s="7">
        <f t="shared" si="66"/>
        <v>615</v>
      </c>
      <c r="ZU7" s="7">
        <f t="shared" si="66"/>
        <v>15</v>
      </c>
      <c r="ZV7" s="7">
        <f t="shared" si="66"/>
        <v>219</v>
      </c>
      <c r="ZW7" s="7">
        <f t="shared" si="66"/>
        <v>364</v>
      </c>
      <c r="ZX7" s="7">
        <f t="shared" si="66"/>
        <v>953</v>
      </c>
      <c r="ZY7" s="7">
        <f t="shared" si="66"/>
        <v>137</v>
      </c>
      <c r="ZZ7" s="7">
        <f t="shared" si="66"/>
        <v>194</v>
      </c>
      <c r="AAA7" s="7">
        <f t="shared" si="66"/>
        <v>248</v>
      </c>
      <c r="AAB7" s="7">
        <f t="shared" si="66"/>
        <v>319</v>
      </c>
      <c r="AAC7" s="7"/>
      <c r="AAD7" s="7"/>
      <c r="AAE7" s="7">
        <f>SUM(AAE9,AAE33)</f>
        <v>63</v>
      </c>
      <c r="AAF7" s="7">
        <f>SUM(AAF9,AAF33)</f>
        <v>76</v>
      </c>
      <c r="AAG7" s="7">
        <f>SUM(AAG9,AAG33)</f>
        <v>604</v>
      </c>
      <c r="AAI7" s="7">
        <f>SUM(AAI9,AAI33)</f>
        <v>0</v>
      </c>
      <c r="AAJ7" s="7">
        <f>SUM(AAJ9,AAJ33)</f>
        <v>42</v>
      </c>
      <c r="AAK7" s="7">
        <f t="shared" ref="AAK7:ABE7" si="67">SUM(AAK9,AAK33)</f>
        <v>34</v>
      </c>
      <c r="AAL7" s="7">
        <f t="shared" si="67"/>
        <v>8</v>
      </c>
      <c r="AAM7" s="7">
        <f t="shared" si="67"/>
        <v>9</v>
      </c>
      <c r="AAN7" s="7">
        <f t="shared" si="67"/>
        <v>33</v>
      </c>
      <c r="AAO7" s="7">
        <f t="shared" si="67"/>
        <v>17380</v>
      </c>
      <c r="AAP7" s="7">
        <f t="shared" si="67"/>
        <v>8714</v>
      </c>
      <c r="AAQ7" s="7">
        <f t="shared" si="67"/>
        <v>8666</v>
      </c>
      <c r="AAR7" s="7">
        <f t="shared" si="67"/>
        <v>0</v>
      </c>
      <c r="AAS7" s="7">
        <f t="shared" si="67"/>
        <v>1793</v>
      </c>
      <c r="AAT7" s="7">
        <f t="shared" si="67"/>
        <v>0</v>
      </c>
      <c r="AAU7" s="7">
        <f t="shared" si="67"/>
        <v>254</v>
      </c>
      <c r="AAV7" s="7">
        <f t="shared" si="67"/>
        <v>50</v>
      </c>
      <c r="AAW7" s="7">
        <f t="shared" si="67"/>
        <v>607</v>
      </c>
      <c r="AAX7" s="7">
        <f t="shared" si="67"/>
        <v>3</v>
      </c>
      <c r="AAY7" s="7">
        <f t="shared" si="67"/>
        <v>360</v>
      </c>
      <c r="AAZ7" s="7">
        <f t="shared" si="67"/>
        <v>377</v>
      </c>
      <c r="ABA7" s="7">
        <f t="shared" si="67"/>
        <v>945</v>
      </c>
      <c r="ABB7" s="7">
        <f t="shared" si="67"/>
        <v>99</v>
      </c>
      <c r="ABC7" s="7">
        <f t="shared" si="67"/>
        <v>147</v>
      </c>
      <c r="ABD7" s="7">
        <f t="shared" si="67"/>
        <v>243</v>
      </c>
      <c r="ABE7" s="7">
        <f t="shared" si="67"/>
        <v>297</v>
      </c>
      <c r="ABF7" s="7"/>
      <c r="ABG7" s="7"/>
      <c r="ABH7" s="7">
        <f>SUM(ABH9,ABH33)</f>
        <v>82</v>
      </c>
      <c r="ABI7" s="7">
        <f>SUM(ABI9,ABI33)</f>
        <v>124</v>
      </c>
      <c r="ABJ7" s="7">
        <f>SUM(ABJ9,ABJ33)</f>
        <v>702</v>
      </c>
      <c r="ABL7" s="7">
        <f>SUM(ABL9,ABL33)</f>
        <v>0</v>
      </c>
      <c r="ABM7" s="7">
        <f>SUM(ABM9,ABM33)</f>
        <v>71</v>
      </c>
      <c r="ABN7" s="7">
        <f t="shared" ref="ABN7:ACH7" si="68">SUM(ABN9,ABN33)</f>
        <v>55</v>
      </c>
      <c r="ABO7" s="7">
        <f t="shared" si="68"/>
        <v>16</v>
      </c>
      <c r="ABP7" s="7">
        <f t="shared" si="68"/>
        <v>0</v>
      </c>
      <c r="ABQ7" s="7">
        <f t="shared" si="68"/>
        <v>71</v>
      </c>
      <c r="ABR7" s="7">
        <f t="shared" si="68"/>
        <v>17451</v>
      </c>
      <c r="ABS7" s="7">
        <f t="shared" si="68"/>
        <v>8714</v>
      </c>
      <c r="ABT7" s="7">
        <f t="shared" si="68"/>
        <v>8737</v>
      </c>
      <c r="ABU7" s="7">
        <f t="shared" si="68"/>
        <v>0</v>
      </c>
      <c r="ABV7" s="7">
        <f t="shared" si="68"/>
        <v>2194</v>
      </c>
      <c r="ABW7" s="7">
        <f t="shared" si="68"/>
        <v>0</v>
      </c>
      <c r="ABX7" s="7">
        <f t="shared" si="68"/>
        <v>270</v>
      </c>
      <c r="ABY7" s="7">
        <f t="shared" si="68"/>
        <v>47</v>
      </c>
      <c r="ABZ7" s="7">
        <f t="shared" si="68"/>
        <v>580</v>
      </c>
      <c r="ACA7" s="7">
        <f t="shared" si="68"/>
        <v>2</v>
      </c>
      <c r="ACB7" s="7">
        <f t="shared" si="68"/>
        <v>174</v>
      </c>
      <c r="ACC7" s="7">
        <f t="shared" si="68"/>
        <v>294</v>
      </c>
      <c r="ACD7" s="7">
        <f t="shared" si="68"/>
        <v>970</v>
      </c>
      <c r="ACE7" s="7">
        <f t="shared" si="68"/>
        <v>129</v>
      </c>
      <c r="ACF7" s="7">
        <f t="shared" si="68"/>
        <v>181</v>
      </c>
      <c r="ACG7" s="7">
        <f t="shared" si="68"/>
        <v>259</v>
      </c>
      <c r="ACH7" s="7">
        <f t="shared" si="68"/>
        <v>347</v>
      </c>
      <c r="ACI7" s="7"/>
      <c r="ACJ7" s="7"/>
      <c r="ACK7" s="7">
        <f>SUM(ACK9,ACK33)</f>
        <v>109</v>
      </c>
      <c r="ACL7" s="7">
        <f>SUM(ACL9,ACL33)</f>
        <v>148</v>
      </c>
      <c r="ACM7" s="7">
        <f>SUM(ACM9,ACM33)</f>
        <v>562</v>
      </c>
      <c r="ACO7" s="7">
        <f>SUM(ACO9,ACO33)</f>
        <v>0</v>
      </c>
      <c r="ACP7" s="7">
        <f>SUM(ACP9,ACP33)</f>
        <v>88</v>
      </c>
      <c r="ACQ7" s="7">
        <f t="shared" ref="ACQ7:ADK7" si="69">SUM(ACQ9,ACQ33)</f>
        <v>58</v>
      </c>
      <c r="ACR7" s="7">
        <f t="shared" si="69"/>
        <v>30</v>
      </c>
      <c r="ACS7" s="7">
        <f t="shared" si="69"/>
        <v>19</v>
      </c>
      <c r="ACT7" s="7">
        <f t="shared" si="69"/>
        <v>69</v>
      </c>
      <c r="ACU7" s="7">
        <f t="shared" si="69"/>
        <v>17539</v>
      </c>
      <c r="ACV7" s="7">
        <f t="shared" si="69"/>
        <v>8733</v>
      </c>
      <c r="ACW7" s="7">
        <f t="shared" si="69"/>
        <v>8806</v>
      </c>
      <c r="ACX7" s="7">
        <f t="shared" si="69"/>
        <v>0</v>
      </c>
      <c r="ACY7" s="7">
        <f t="shared" si="69"/>
        <v>3463</v>
      </c>
      <c r="ACZ7" s="7">
        <f t="shared" si="69"/>
        <v>0</v>
      </c>
      <c r="ADA7" s="7">
        <f t="shared" si="69"/>
        <v>254</v>
      </c>
      <c r="ADB7" s="7">
        <f t="shared" si="69"/>
        <v>48</v>
      </c>
      <c r="ADC7" s="7">
        <f t="shared" si="69"/>
        <v>579</v>
      </c>
      <c r="ADD7" s="7">
        <f t="shared" si="69"/>
        <v>0</v>
      </c>
      <c r="ADE7" s="7">
        <f t="shared" si="69"/>
        <v>171</v>
      </c>
      <c r="ADF7" s="7">
        <f t="shared" si="69"/>
        <v>234</v>
      </c>
      <c r="ADG7" s="7">
        <f>SUM(ADG9,ADG33)</f>
        <v>1415</v>
      </c>
      <c r="ADH7" s="7">
        <f t="shared" si="69"/>
        <v>251</v>
      </c>
      <c r="ADI7" s="7">
        <f t="shared" si="69"/>
        <v>336</v>
      </c>
      <c r="ADJ7" s="7">
        <f t="shared" si="69"/>
        <v>480</v>
      </c>
      <c r="ADK7" s="7">
        <f t="shared" si="69"/>
        <v>611</v>
      </c>
      <c r="ADL7" s="7"/>
      <c r="ADM7" s="7"/>
      <c r="ADN7" s="7">
        <f>SUM(ADN9,ADN33)</f>
        <v>190</v>
      </c>
      <c r="ADO7" s="7">
        <f>SUM(ADO9,ADO33)</f>
        <v>234</v>
      </c>
      <c r="ADP7" s="7">
        <f>SUM(ADP9,ADP33)</f>
        <v>902</v>
      </c>
      <c r="ADR7" s="7">
        <f>SUM(ADR9,ADR33)</f>
        <v>72</v>
      </c>
      <c r="ADS7" s="7">
        <f>SUM(ADS9,ADS33)</f>
        <v>224</v>
      </c>
      <c r="ADT7" s="7">
        <f t="shared" ref="ADT7:AEI7" si="70">SUM(ADT9,ADT33)</f>
        <v>122</v>
      </c>
      <c r="ADU7" s="7">
        <f t="shared" si="70"/>
        <v>102</v>
      </c>
      <c r="ADV7" s="7">
        <f t="shared" si="70"/>
        <v>158</v>
      </c>
      <c r="ADW7" s="7">
        <f t="shared" si="70"/>
        <v>66</v>
      </c>
      <c r="ADX7" s="7">
        <f t="shared" si="70"/>
        <v>17763</v>
      </c>
      <c r="ADY7" s="7">
        <f t="shared" si="70"/>
        <v>8891</v>
      </c>
      <c r="ADZ7" s="7">
        <f t="shared" si="70"/>
        <v>8872</v>
      </c>
      <c r="AEA7" s="7">
        <f t="shared" si="70"/>
        <v>0</v>
      </c>
      <c r="AEB7" s="7">
        <f t="shared" si="70"/>
        <v>2069</v>
      </c>
      <c r="AEC7" s="7">
        <f t="shared" si="70"/>
        <v>0</v>
      </c>
      <c r="AED7" s="7">
        <f t="shared" si="70"/>
        <v>327</v>
      </c>
      <c r="AEE7" s="7">
        <f t="shared" si="70"/>
        <v>48</v>
      </c>
      <c r="AEF7" s="7">
        <f t="shared" si="70"/>
        <v>531</v>
      </c>
      <c r="AEG7" s="7">
        <f t="shared" si="70"/>
        <v>4</v>
      </c>
      <c r="AEH7" s="7">
        <f t="shared" si="70"/>
        <v>219</v>
      </c>
      <c r="AEI7" s="7">
        <f t="shared" si="70"/>
        <v>294</v>
      </c>
      <c r="AEJ7" s="7">
        <f>SUM(AEJ9,AEJ33)</f>
        <v>1009</v>
      </c>
      <c r="AEK7" s="7">
        <f t="shared" ref="AEK7:AEN7" si="71">SUM(AEK9,AEK33)</f>
        <v>148</v>
      </c>
      <c r="AEL7" s="7">
        <f t="shared" si="71"/>
        <v>231</v>
      </c>
      <c r="AEM7" s="7">
        <f t="shared" si="71"/>
        <v>246</v>
      </c>
      <c r="AEN7" s="7">
        <f t="shared" si="71"/>
        <v>317</v>
      </c>
      <c r="AEO7" s="7"/>
      <c r="AEP7" s="7"/>
      <c r="AEQ7" s="7">
        <f>SUM(AEQ9,AEQ33)</f>
        <v>128</v>
      </c>
      <c r="AER7" s="7">
        <f>SUM(AER9,AER33)</f>
        <v>167</v>
      </c>
      <c r="AES7" s="7">
        <f>SUM(AES9,AES33)</f>
        <v>613</v>
      </c>
    </row>
    <row r="8" spans="2:825" ht="12.75" customHeight="1" thickBot="1" x14ac:dyDescent="0.35">
      <c r="B8" s="4"/>
      <c r="C8" s="3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R8" s="126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M8" s="126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H8" s="126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C8" s="126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X8" s="126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S8" s="126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N8" s="126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I8" s="126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D8" s="126"/>
      <c r="II8" s="2"/>
      <c r="IK8" s="2"/>
      <c r="IL8" s="2"/>
      <c r="IM8" s="2"/>
      <c r="IN8" s="2"/>
      <c r="IO8" s="2"/>
      <c r="IP8" s="2"/>
      <c r="IQ8" s="2"/>
      <c r="IT8" s="126"/>
      <c r="IV8" s="126"/>
      <c r="JM8" s="126"/>
      <c r="JO8" s="126"/>
      <c r="KE8" s="126"/>
      <c r="KG8" s="126"/>
      <c r="KW8" s="126"/>
      <c r="KY8" s="126"/>
      <c r="LO8" s="126"/>
      <c r="LQ8" s="126"/>
      <c r="MG8" s="126"/>
      <c r="MI8" s="126"/>
      <c r="MY8" s="126"/>
      <c r="NA8" s="126"/>
      <c r="NQ8" s="126"/>
      <c r="NS8" s="126"/>
      <c r="OI8" s="126"/>
      <c r="OK8" s="126"/>
      <c r="PA8" s="126"/>
      <c r="PC8" s="126"/>
      <c r="PS8" s="126"/>
      <c r="PU8" s="126"/>
      <c r="QK8" s="126"/>
      <c r="QM8" s="126"/>
      <c r="RC8" s="126"/>
      <c r="RE8" s="126"/>
      <c r="RU8" s="126"/>
      <c r="RW8" s="126"/>
      <c r="SM8" s="126"/>
      <c r="SO8" s="126"/>
      <c r="TE8" s="126"/>
      <c r="TG8" s="126"/>
      <c r="TW8" s="126"/>
      <c r="TY8" s="126"/>
      <c r="UO8" s="126"/>
      <c r="UQ8" s="126"/>
      <c r="VL8" s="126"/>
      <c r="VN8" s="126"/>
      <c r="WO8" s="126"/>
      <c r="WQ8" s="126"/>
      <c r="XR8" s="126"/>
      <c r="XT8" s="126"/>
      <c r="YU8" s="126"/>
      <c r="YW8" s="126"/>
      <c r="ZX8" s="126"/>
      <c r="ZZ8" s="126"/>
      <c r="ABA8" s="126"/>
      <c r="ABC8" s="126"/>
      <c r="ACD8" s="126"/>
      <c r="ACF8" s="126"/>
      <c r="ADG8" s="126"/>
      <c r="ADI8" s="126"/>
      <c r="AEJ8" s="126"/>
      <c r="AEL8" s="126"/>
    </row>
    <row r="9" spans="2:825" ht="16.2" customHeight="1" thickBot="1" x14ac:dyDescent="0.35">
      <c r="B9" s="52" t="s">
        <v>11</v>
      </c>
      <c r="C9" s="381" t="s">
        <v>1012</v>
      </c>
      <c r="D9" s="382"/>
      <c r="E9" s="382"/>
      <c r="F9" s="382"/>
      <c r="G9" s="291"/>
      <c r="H9" s="291" t="s">
        <v>1011</v>
      </c>
      <c r="I9" s="53">
        <f t="shared" ref="I9:V9" si="72">SUM(I10:I29)</f>
        <v>1146</v>
      </c>
      <c r="J9" s="10">
        <f t="shared" si="72"/>
        <v>60</v>
      </c>
      <c r="K9" s="10">
        <f t="shared" si="72"/>
        <v>82</v>
      </c>
      <c r="L9" s="10">
        <f t="shared" si="72"/>
        <v>166</v>
      </c>
      <c r="M9" s="10">
        <f t="shared" si="72"/>
        <v>0</v>
      </c>
      <c r="N9" s="10">
        <f t="shared" si="72"/>
        <v>7</v>
      </c>
      <c r="O9" s="10">
        <f t="shared" si="72"/>
        <v>2</v>
      </c>
      <c r="P9" s="10">
        <f t="shared" si="72"/>
        <v>0</v>
      </c>
      <c r="Q9" s="10"/>
      <c r="R9" s="10">
        <f t="shared" si="72"/>
        <v>13</v>
      </c>
      <c r="S9" s="10">
        <f t="shared" si="72"/>
        <v>7</v>
      </c>
      <c r="T9" s="10">
        <f t="shared" si="72"/>
        <v>86</v>
      </c>
      <c r="U9" s="10">
        <f t="shared" si="72"/>
        <v>2</v>
      </c>
      <c r="V9" s="10">
        <f t="shared" si="72"/>
        <v>0</v>
      </c>
      <c r="X9" s="10">
        <f t="shared" ref="X9:AK9" si="73">SUM(X10:X29)</f>
        <v>1034</v>
      </c>
      <c r="Y9" s="10">
        <f t="shared" si="73"/>
        <v>71</v>
      </c>
      <c r="Z9" s="10">
        <f t="shared" si="73"/>
        <v>51</v>
      </c>
      <c r="AA9" s="10">
        <f t="shared" si="73"/>
        <v>200</v>
      </c>
      <c r="AB9" s="10">
        <f t="shared" si="73"/>
        <v>5</v>
      </c>
      <c r="AC9" s="10">
        <f t="shared" si="73"/>
        <v>0</v>
      </c>
      <c r="AD9" s="10">
        <f t="shared" si="73"/>
        <v>0</v>
      </c>
      <c r="AE9" s="10">
        <f t="shared" si="73"/>
        <v>0</v>
      </c>
      <c r="AF9" s="10"/>
      <c r="AG9" s="10">
        <f t="shared" si="73"/>
        <v>13</v>
      </c>
      <c r="AH9" s="10">
        <f t="shared" si="73"/>
        <v>12</v>
      </c>
      <c r="AI9" s="10">
        <f t="shared" si="73"/>
        <v>75</v>
      </c>
      <c r="AJ9" s="10">
        <f t="shared" si="73"/>
        <v>5</v>
      </c>
      <c r="AK9" s="10">
        <f t="shared" si="73"/>
        <v>0</v>
      </c>
      <c r="AM9" s="10">
        <f t="shared" ref="AM9:AZ9" si="74">SUM(AM10:AM29)</f>
        <v>1096</v>
      </c>
      <c r="AN9" s="10">
        <f t="shared" si="74"/>
        <v>89</v>
      </c>
      <c r="AO9" s="10">
        <f t="shared" si="74"/>
        <v>67</v>
      </c>
      <c r="AP9" s="10">
        <f t="shared" si="74"/>
        <v>151</v>
      </c>
      <c r="AQ9" s="10">
        <f t="shared" si="74"/>
        <v>52</v>
      </c>
      <c r="AR9" s="10">
        <f t="shared" si="74"/>
        <v>9</v>
      </c>
      <c r="AS9" s="10">
        <f t="shared" si="74"/>
        <v>0</v>
      </c>
      <c r="AT9" s="10">
        <f t="shared" si="74"/>
        <v>0</v>
      </c>
      <c r="AU9" s="10"/>
      <c r="AV9" s="10">
        <f t="shared" si="74"/>
        <v>9</v>
      </c>
      <c r="AW9" s="10">
        <f t="shared" si="74"/>
        <v>0</v>
      </c>
      <c r="AX9" s="10">
        <f t="shared" si="74"/>
        <v>59</v>
      </c>
      <c r="AY9" s="10">
        <f t="shared" si="74"/>
        <v>0</v>
      </c>
      <c r="AZ9" s="10">
        <f t="shared" si="74"/>
        <v>0</v>
      </c>
      <c r="BB9" s="10">
        <f>SUM(BB10:BB29)</f>
        <v>1811</v>
      </c>
      <c r="BC9" s="10">
        <f t="shared" ref="BC9:BJ9" si="75">SUM(BC10:BC29)</f>
        <v>44</v>
      </c>
      <c r="BD9" s="10">
        <f t="shared" si="75"/>
        <v>96</v>
      </c>
      <c r="BE9" s="10">
        <f t="shared" si="75"/>
        <v>280</v>
      </c>
      <c r="BF9" s="10">
        <f t="shared" si="75"/>
        <v>59</v>
      </c>
      <c r="BG9" s="10">
        <f t="shared" si="75"/>
        <v>0</v>
      </c>
      <c r="BH9" s="10">
        <f t="shared" si="75"/>
        <v>14</v>
      </c>
      <c r="BI9" s="10">
        <f t="shared" si="75"/>
        <v>261</v>
      </c>
      <c r="BJ9" s="10">
        <f t="shared" si="75"/>
        <v>60</v>
      </c>
      <c r="BK9" s="10">
        <f t="shared" ref="BK9:BP9" si="76">SUM(BK10:BK29)</f>
        <v>230</v>
      </c>
      <c r="BL9" s="10">
        <f t="shared" si="76"/>
        <v>22</v>
      </c>
      <c r="BM9" s="10">
        <f t="shared" si="76"/>
        <v>26</v>
      </c>
      <c r="BN9" s="10">
        <f t="shared" si="76"/>
        <v>111</v>
      </c>
      <c r="BO9" s="10">
        <f t="shared" si="76"/>
        <v>11</v>
      </c>
      <c r="BP9" s="10">
        <f t="shared" si="76"/>
        <v>0</v>
      </c>
      <c r="BQ9" s="10">
        <f t="shared" ref="BQ9:BU9" si="77">SUM(BQ10:BQ29)</f>
        <v>67</v>
      </c>
      <c r="BR9" s="10">
        <f t="shared" si="77"/>
        <v>93</v>
      </c>
      <c r="BS9" s="10">
        <f t="shared" si="77"/>
        <v>157</v>
      </c>
      <c r="BT9" s="10">
        <f t="shared" si="77"/>
        <v>203</v>
      </c>
      <c r="BU9" s="10">
        <f t="shared" si="77"/>
        <v>224</v>
      </c>
      <c r="BW9" s="10">
        <v>1468</v>
      </c>
      <c r="BX9" s="10">
        <v>32</v>
      </c>
      <c r="BY9" s="10">
        <f t="shared" ref="BY9:CK9" si="78">SUM(BY10:BY29)</f>
        <v>117</v>
      </c>
      <c r="BZ9" s="10">
        <f t="shared" si="78"/>
        <v>263</v>
      </c>
      <c r="CA9" s="10">
        <f t="shared" si="78"/>
        <v>42</v>
      </c>
      <c r="CB9" s="10">
        <f t="shared" si="78"/>
        <v>1</v>
      </c>
      <c r="CC9" s="10">
        <f t="shared" si="78"/>
        <v>16</v>
      </c>
      <c r="CD9" s="10">
        <f t="shared" si="78"/>
        <v>201</v>
      </c>
      <c r="CE9" s="10">
        <f t="shared" si="78"/>
        <v>0</v>
      </c>
      <c r="CF9" s="10">
        <f t="shared" si="78"/>
        <v>195</v>
      </c>
      <c r="CG9" s="10">
        <f t="shared" si="78"/>
        <v>11</v>
      </c>
      <c r="CH9" s="10">
        <f t="shared" si="78"/>
        <v>58</v>
      </c>
      <c r="CI9" s="10">
        <f t="shared" si="78"/>
        <v>7</v>
      </c>
      <c r="CJ9" s="10">
        <f t="shared" si="78"/>
        <v>27</v>
      </c>
      <c r="CK9" s="10">
        <f t="shared" si="78"/>
        <v>0</v>
      </c>
      <c r="CL9" s="10">
        <f>SUM(CL10:CL29)</f>
        <v>47</v>
      </c>
      <c r="CM9" s="10">
        <f t="shared" ref="CM9:CP9" si="79">SUM(CM10:CM29)</f>
        <v>77</v>
      </c>
      <c r="CN9" s="10">
        <f t="shared" si="79"/>
        <v>95</v>
      </c>
      <c r="CO9" s="10">
        <f t="shared" si="79"/>
        <v>119</v>
      </c>
      <c r="CP9" s="10">
        <f t="shared" si="79"/>
        <v>142</v>
      </c>
      <c r="CR9" s="10">
        <f t="shared" ref="CR9:CT9" si="80">SUM(CR10:CR29)</f>
        <v>1711</v>
      </c>
      <c r="CS9" s="10">
        <f t="shared" si="80"/>
        <v>33</v>
      </c>
      <c r="CT9" s="10">
        <f t="shared" si="80"/>
        <v>132</v>
      </c>
      <c r="CU9" s="10">
        <f t="shared" ref="CU9:DF9" si="81">SUM(CU10:CU29)</f>
        <v>331</v>
      </c>
      <c r="CV9" s="10">
        <f t="shared" si="81"/>
        <v>181</v>
      </c>
      <c r="CW9" s="10">
        <f t="shared" si="81"/>
        <v>4</v>
      </c>
      <c r="CX9" s="10">
        <f t="shared" si="81"/>
        <v>21</v>
      </c>
      <c r="CY9" s="10">
        <f t="shared" si="81"/>
        <v>217</v>
      </c>
      <c r="CZ9" s="10">
        <f t="shared" si="81"/>
        <v>106</v>
      </c>
      <c r="DA9" s="10">
        <f t="shared" si="81"/>
        <v>211</v>
      </c>
      <c r="DB9" s="10">
        <f t="shared" si="81"/>
        <v>17</v>
      </c>
      <c r="DC9" s="10">
        <f t="shared" si="81"/>
        <v>110</v>
      </c>
      <c r="DD9" s="10">
        <f t="shared" si="81"/>
        <v>30</v>
      </c>
      <c r="DE9" s="10">
        <f t="shared" si="81"/>
        <v>39</v>
      </c>
      <c r="DF9" s="10">
        <f t="shared" si="81"/>
        <v>0</v>
      </c>
      <c r="DG9" s="10">
        <f>SUM(DG10:DG29)</f>
        <v>50</v>
      </c>
      <c r="DH9" s="10">
        <f t="shared" ref="DH9:DK9" si="82">SUM(DH10:DH29)</f>
        <v>77</v>
      </c>
      <c r="DI9" s="10">
        <f t="shared" si="82"/>
        <v>131</v>
      </c>
      <c r="DJ9" s="10">
        <f t="shared" si="82"/>
        <v>188</v>
      </c>
      <c r="DK9" s="10">
        <f t="shared" si="82"/>
        <v>181</v>
      </c>
      <c r="DM9" s="10">
        <f t="shared" ref="DM9:EA9" si="83">SUM(DM10:DM29)</f>
        <v>1359</v>
      </c>
      <c r="DN9" s="10">
        <f t="shared" si="83"/>
        <v>18</v>
      </c>
      <c r="DO9" s="10">
        <f t="shared" si="83"/>
        <v>82</v>
      </c>
      <c r="DP9" s="10">
        <f t="shared" si="83"/>
        <v>309</v>
      </c>
      <c r="DQ9" s="10">
        <f t="shared" si="83"/>
        <v>200</v>
      </c>
      <c r="DR9" s="10">
        <f t="shared" si="83"/>
        <v>1</v>
      </c>
      <c r="DS9" s="10">
        <f t="shared" si="83"/>
        <v>19</v>
      </c>
      <c r="DT9" s="10">
        <f t="shared" si="83"/>
        <v>166</v>
      </c>
      <c r="DU9" s="10">
        <f t="shared" si="83"/>
        <v>89</v>
      </c>
      <c r="DV9" s="10">
        <f t="shared" si="83"/>
        <v>165</v>
      </c>
      <c r="DW9" s="10">
        <f t="shared" si="83"/>
        <v>12</v>
      </c>
      <c r="DX9" s="10">
        <f t="shared" si="83"/>
        <v>51</v>
      </c>
      <c r="DY9" s="10">
        <f t="shared" si="83"/>
        <v>23</v>
      </c>
      <c r="DZ9" s="10">
        <f t="shared" si="83"/>
        <v>20</v>
      </c>
      <c r="EA9" s="10">
        <f t="shared" si="83"/>
        <v>0</v>
      </c>
      <c r="EB9" s="10">
        <f>SUM(EB10:EB29)</f>
        <v>46</v>
      </c>
      <c r="EC9" s="10">
        <f t="shared" ref="EC9:EF9" si="84">SUM(EC10:EC29)</f>
        <v>58</v>
      </c>
      <c r="ED9" s="10">
        <f t="shared" si="84"/>
        <v>115</v>
      </c>
      <c r="EE9" s="10">
        <f t="shared" si="84"/>
        <v>152</v>
      </c>
      <c r="EF9" s="10">
        <f t="shared" si="84"/>
        <v>161</v>
      </c>
      <c r="EH9" s="10">
        <f>SUM(EH10:EH29)</f>
        <v>1746</v>
      </c>
      <c r="EI9" s="10">
        <f t="shared" ref="EI9:EV9" si="85">SUM(EI10:EI29)</f>
        <v>18</v>
      </c>
      <c r="EJ9" s="10">
        <f t="shared" si="85"/>
        <v>81</v>
      </c>
      <c r="EK9" s="10">
        <f t="shared" si="85"/>
        <v>356</v>
      </c>
      <c r="EL9" s="10">
        <f t="shared" si="85"/>
        <v>252</v>
      </c>
      <c r="EM9" s="10">
        <v>0</v>
      </c>
      <c r="EN9" s="10">
        <f t="shared" si="85"/>
        <v>17</v>
      </c>
      <c r="EO9" s="10">
        <f t="shared" si="85"/>
        <v>178</v>
      </c>
      <c r="EP9" s="10">
        <f t="shared" si="85"/>
        <v>66</v>
      </c>
      <c r="EQ9" s="10">
        <f t="shared" si="85"/>
        <v>169</v>
      </c>
      <c r="ER9" s="10">
        <f t="shared" si="85"/>
        <v>17</v>
      </c>
      <c r="ES9" s="10">
        <f t="shared" si="85"/>
        <v>100</v>
      </c>
      <c r="ET9" s="10">
        <f t="shared" si="85"/>
        <v>16</v>
      </c>
      <c r="EU9" s="10">
        <f t="shared" si="85"/>
        <v>23</v>
      </c>
      <c r="EV9" s="10">
        <f t="shared" si="85"/>
        <v>0</v>
      </c>
      <c r="EW9" s="10">
        <f>SUM(EW10:EW29)</f>
        <v>50</v>
      </c>
      <c r="EX9" s="10">
        <f t="shared" ref="EX9:FA9" si="86">SUM(EX10:EX29)</f>
        <v>58</v>
      </c>
      <c r="EY9" s="10">
        <f t="shared" si="86"/>
        <v>127</v>
      </c>
      <c r="EZ9" s="10">
        <f t="shared" si="86"/>
        <v>161</v>
      </c>
      <c r="FA9" s="10">
        <f t="shared" si="86"/>
        <v>177</v>
      </c>
      <c r="FC9" s="10">
        <f>SUM(FC10:FC29)</f>
        <v>1866</v>
      </c>
      <c r="FD9" s="10">
        <f t="shared" ref="FD9:FG9" si="87">SUM(FD10:FD29)</f>
        <v>15</v>
      </c>
      <c r="FE9" s="10">
        <f t="shared" si="87"/>
        <v>127</v>
      </c>
      <c r="FF9" s="10">
        <f t="shared" si="87"/>
        <v>490</v>
      </c>
      <c r="FG9" s="10">
        <f t="shared" si="87"/>
        <v>122</v>
      </c>
      <c r="FH9" s="10">
        <v>0</v>
      </c>
      <c r="FI9" s="10">
        <f t="shared" ref="FI9:FQ9" si="88">SUM(FI10:FI29)</f>
        <v>38</v>
      </c>
      <c r="FJ9" s="10">
        <f t="shared" si="88"/>
        <v>197</v>
      </c>
      <c r="FK9" s="10">
        <f t="shared" si="88"/>
        <v>39</v>
      </c>
      <c r="FL9" s="10">
        <f t="shared" si="88"/>
        <v>193</v>
      </c>
      <c r="FM9" s="10">
        <f t="shared" si="88"/>
        <v>15</v>
      </c>
      <c r="FN9" s="10">
        <f t="shared" si="88"/>
        <v>109</v>
      </c>
      <c r="FO9" s="10">
        <f t="shared" si="88"/>
        <v>1</v>
      </c>
      <c r="FP9" s="10">
        <f t="shared" si="88"/>
        <v>36</v>
      </c>
      <c r="FQ9" s="10">
        <f t="shared" si="88"/>
        <v>0</v>
      </c>
      <c r="FR9" s="10">
        <f>SUM(FR10:FR29)</f>
        <v>56</v>
      </c>
      <c r="FS9" s="10">
        <f t="shared" ref="FS9:FV9" si="89">SUM(FS10:FS29)</f>
        <v>73</v>
      </c>
      <c r="FT9" s="10">
        <f t="shared" si="89"/>
        <v>111</v>
      </c>
      <c r="FU9" s="10">
        <f t="shared" si="89"/>
        <v>140</v>
      </c>
      <c r="FV9" s="10">
        <f t="shared" si="89"/>
        <v>167</v>
      </c>
      <c r="FX9" s="10">
        <f>SUM(FX10:FX29)</f>
        <v>2168</v>
      </c>
      <c r="FY9" s="10">
        <f t="shared" ref="FY9:GB9" si="90">SUM(FY10:FY29)</f>
        <v>4</v>
      </c>
      <c r="FZ9" s="10">
        <f t="shared" si="90"/>
        <v>139</v>
      </c>
      <c r="GA9" s="10">
        <f t="shared" si="90"/>
        <v>675</v>
      </c>
      <c r="GB9" s="10">
        <f t="shared" si="90"/>
        <v>192</v>
      </c>
      <c r="GC9" s="10">
        <v>0</v>
      </c>
      <c r="GD9" s="10">
        <f t="shared" ref="GD9:GL9" si="91">SUM(GD10:GD29)</f>
        <v>46</v>
      </c>
      <c r="GE9" s="10">
        <f t="shared" si="91"/>
        <v>229</v>
      </c>
      <c r="GF9" s="10">
        <f t="shared" si="91"/>
        <v>87</v>
      </c>
      <c r="GG9" s="10">
        <f t="shared" si="91"/>
        <v>227</v>
      </c>
      <c r="GH9" s="10">
        <f t="shared" si="91"/>
        <v>21</v>
      </c>
      <c r="GI9" s="10">
        <f t="shared" si="91"/>
        <v>151</v>
      </c>
      <c r="GJ9" s="10">
        <f t="shared" si="91"/>
        <v>46</v>
      </c>
      <c r="GK9" s="10">
        <f t="shared" si="91"/>
        <v>33</v>
      </c>
      <c r="GL9" s="10">
        <f t="shared" si="91"/>
        <v>0</v>
      </c>
      <c r="GM9" s="10">
        <f>SUM(GM10:GM29)</f>
        <v>70</v>
      </c>
      <c r="GN9" s="10">
        <f t="shared" ref="GN9:GQ9" si="92">SUM(GN10:GN29)</f>
        <v>89</v>
      </c>
      <c r="GO9" s="10">
        <f t="shared" si="92"/>
        <v>131</v>
      </c>
      <c r="GP9" s="10">
        <f t="shared" si="92"/>
        <v>169</v>
      </c>
      <c r="GQ9" s="10">
        <f t="shared" si="92"/>
        <v>201</v>
      </c>
      <c r="GS9" s="10">
        <f>SUM(GS10:GS29)</f>
        <v>406</v>
      </c>
      <c r="GT9" s="10">
        <f t="shared" ref="GT9:HG9" si="93">SUM(GT10:GT29)</f>
        <v>1</v>
      </c>
      <c r="GU9" s="10">
        <f t="shared" si="93"/>
        <v>30</v>
      </c>
      <c r="GV9" s="10">
        <f t="shared" si="93"/>
        <v>155</v>
      </c>
      <c r="GW9" s="10">
        <f t="shared" si="93"/>
        <v>125</v>
      </c>
      <c r="GX9" s="10">
        <f t="shared" si="93"/>
        <v>13</v>
      </c>
      <c r="GY9" s="10">
        <f t="shared" si="93"/>
        <v>5</v>
      </c>
      <c r="GZ9" s="10">
        <f t="shared" si="93"/>
        <v>57</v>
      </c>
      <c r="HA9" s="10">
        <f t="shared" si="93"/>
        <v>65</v>
      </c>
      <c r="HB9" s="10">
        <f t="shared" si="93"/>
        <v>55</v>
      </c>
      <c r="HC9" s="10">
        <f t="shared" si="93"/>
        <v>0</v>
      </c>
      <c r="HD9" s="10">
        <f t="shared" si="93"/>
        <v>0</v>
      </c>
      <c r="HE9" s="10">
        <f t="shared" si="93"/>
        <v>0</v>
      </c>
      <c r="HF9" s="10">
        <f t="shared" si="93"/>
        <v>0</v>
      </c>
      <c r="HG9" s="10">
        <f t="shared" si="93"/>
        <v>0</v>
      </c>
      <c r="HH9" s="10">
        <f>SUM(HH10:HH29)</f>
        <v>22</v>
      </c>
      <c r="HI9" s="10">
        <f t="shared" ref="HI9:HL9" si="94">SUM(HI10:HI29)</f>
        <v>40</v>
      </c>
      <c r="HJ9" s="10">
        <f t="shared" si="94"/>
        <v>32</v>
      </c>
      <c r="HK9" s="10">
        <f t="shared" si="94"/>
        <v>47</v>
      </c>
      <c r="HL9" s="10">
        <f t="shared" si="94"/>
        <v>54</v>
      </c>
      <c r="HN9" s="10">
        <f>SUM(HN10:HN29)</f>
        <v>1817</v>
      </c>
      <c r="HO9" s="10">
        <f t="shared" ref="HO9:IB9" si="95">SUM(HO10:HO29)</f>
        <v>3</v>
      </c>
      <c r="HP9" s="10">
        <f t="shared" si="95"/>
        <v>153</v>
      </c>
      <c r="HQ9" s="10">
        <f t="shared" si="95"/>
        <v>99</v>
      </c>
      <c r="HR9" s="10">
        <f t="shared" si="95"/>
        <v>95</v>
      </c>
      <c r="HS9" s="10">
        <f t="shared" si="95"/>
        <v>129</v>
      </c>
      <c r="HT9" s="10">
        <f t="shared" si="95"/>
        <v>80</v>
      </c>
      <c r="HU9" s="10">
        <f t="shared" si="95"/>
        <v>243</v>
      </c>
      <c r="HV9" s="10">
        <f t="shared" si="95"/>
        <v>67</v>
      </c>
      <c r="HW9" s="10">
        <f t="shared" si="95"/>
        <v>159</v>
      </c>
      <c r="HX9" s="10">
        <f t="shared" si="95"/>
        <v>21</v>
      </c>
      <c r="HY9" s="10">
        <f t="shared" si="95"/>
        <v>163</v>
      </c>
      <c r="HZ9" s="10">
        <f t="shared" si="95"/>
        <v>66</v>
      </c>
      <c r="IA9" s="10">
        <f t="shared" si="95"/>
        <v>17</v>
      </c>
      <c r="IB9" s="10">
        <f t="shared" si="95"/>
        <v>54</v>
      </c>
      <c r="IC9" s="10">
        <f>SUM(IC10:IC29)</f>
        <v>78</v>
      </c>
      <c r="ID9" s="10">
        <f t="shared" ref="ID9:IG9" si="96">SUM(ID10:ID29)</f>
        <v>99</v>
      </c>
      <c r="IE9" s="10">
        <f t="shared" si="96"/>
        <v>53</v>
      </c>
      <c r="IF9" s="10">
        <f t="shared" si="96"/>
        <v>102</v>
      </c>
      <c r="IG9" s="10">
        <f t="shared" si="96"/>
        <v>131</v>
      </c>
      <c r="II9" s="10">
        <f>SUM(II10:II29)</f>
        <v>917</v>
      </c>
      <c r="IJ9" s="10">
        <f t="shared" ref="IJ9:IT9" si="97">SUM(IJ10:IJ29)</f>
        <v>211</v>
      </c>
      <c r="IK9" s="10">
        <f t="shared" si="97"/>
        <v>101</v>
      </c>
      <c r="IL9" s="10">
        <f t="shared" si="97"/>
        <v>110</v>
      </c>
      <c r="IM9" s="10">
        <f t="shared" si="97"/>
        <v>3</v>
      </c>
      <c r="IN9" s="10">
        <f t="shared" si="97"/>
        <v>340</v>
      </c>
      <c r="IO9" s="10">
        <f t="shared" si="97"/>
        <v>4</v>
      </c>
      <c r="IP9" s="10">
        <f t="shared" si="97"/>
        <v>3</v>
      </c>
      <c r="IQ9" s="10">
        <f t="shared" si="97"/>
        <v>27</v>
      </c>
      <c r="IR9" s="10">
        <f t="shared" si="97"/>
        <v>194</v>
      </c>
      <c r="IS9" s="10">
        <f t="shared" si="97"/>
        <v>112</v>
      </c>
      <c r="IT9" s="10">
        <f t="shared" si="97"/>
        <v>296</v>
      </c>
      <c r="IU9" s="10">
        <f>SUM(IU10:IU29)</f>
        <v>54</v>
      </c>
      <c r="IV9" s="10">
        <f t="shared" ref="IV9:IY9" si="98">SUM(IV10:IV29)</f>
        <v>78</v>
      </c>
      <c r="IW9" s="10">
        <f t="shared" si="98"/>
        <v>81</v>
      </c>
      <c r="IX9" s="10">
        <f t="shared" si="98"/>
        <v>102</v>
      </c>
      <c r="IY9" s="10">
        <f t="shared" si="98"/>
        <v>135</v>
      </c>
      <c r="JA9" s="10">
        <f>SUM(JA10:JA29)</f>
        <v>1165</v>
      </c>
      <c r="JB9" s="10">
        <f t="shared" ref="JB9" si="99">SUM(JB10:JB29)</f>
        <v>228</v>
      </c>
      <c r="JC9" s="10">
        <f t="shared" ref="JC9:JE9" si="100">SUM(JC10:JC29)</f>
        <v>129</v>
      </c>
      <c r="JD9" s="10">
        <f t="shared" si="100"/>
        <v>99</v>
      </c>
      <c r="JE9" s="10">
        <f t="shared" si="100"/>
        <v>3</v>
      </c>
      <c r="JF9" s="10">
        <f t="shared" ref="JF9:JH9" si="101">SUM(JF10:JF29)</f>
        <v>499</v>
      </c>
      <c r="JG9" s="10">
        <f t="shared" si="101"/>
        <v>12</v>
      </c>
      <c r="JH9" s="10">
        <f t="shared" si="101"/>
        <v>63</v>
      </c>
      <c r="JI9" s="10">
        <f t="shared" ref="JI9:JM9" si="102">SUM(JI10:JI29)</f>
        <v>29</v>
      </c>
      <c r="JJ9" s="10">
        <f t="shared" si="102"/>
        <v>229</v>
      </c>
      <c r="JK9" s="10">
        <f t="shared" si="102"/>
        <v>68</v>
      </c>
      <c r="JL9" s="10">
        <f t="shared" si="102"/>
        <v>52</v>
      </c>
      <c r="JM9" s="10">
        <f t="shared" si="102"/>
        <v>439</v>
      </c>
      <c r="JN9" s="10">
        <f>SUM(JN10:JN29)</f>
        <v>89</v>
      </c>
      <c r="JO9" s="10">
        <f t="shared" ref="JO9:JR9" si="103">SUM(JO10:JO29)</f>
        <v>121</v>
      </c>
      <c r="JP9" s="10">
        <f t="shared" si="103"/>
        <v>99</v>
      </c>
      <c r="JQ9" s="10">
        <f t="shared" si="103"/>
        <v>132</v>
      </c>
      <c r="JR9" s="10">
        <f t="shared" si="103"/>
        <v>188</v>
      </c>
      <c r="JT9" s="10">
        <f>SUM(JT10:JT29)</f>
        <v>705</v>
      </c>
      <c r="JU9" s="10">
        <f t="shared" ref="JU9:KJ9" si="104">SUM(JU10:JU29)</f>
        <v>108</v>
      </c>
      <c r="JV9" s="10">
        <f t="shared" si="104"/>
        <v>47</v>
      </c>
      <c r="JW9" s="10">
        <f t="shared" si="104"/>
        <v>61</v>
      </c>
      <c r="JX9" s="10">
        <f t="shared" si="104"/>
        <v>0</v>
      </c>
      <c r="JY9" s="10">
        <f t="shared" si="104"/>
        <v>965</v>
      </c>
      <c r="JZ9" s="10">
        <f t="shared" si="104"/>
        <v>36</v>
      </c>
      <c r="KA9" s="10">
        <f t="shared" si="104"/>
        <v>77</v>
      </c>
      <c r="KB9" s="10">
        <f t="shared" si="104"/>
        <v>21</v>
      </c>
      <c r="KC9" s="10">
        <f t="shared" si="104"/>
        <v>188</v>
      </c>
      <c r="KD9" s="10">
        <f t="shared" si="104"/>
        <v>25</v>
      </c>
      <c r="KE9" s="10">
        <f t="shared" si="104"/>
        <v>327</v>
      </c>
      <c r="KF9" s="10">
        <f t="shared" si="104"/>
        <v>44</v>
      </c>
      <c r="KG9" s="10">
        <f t="shared" si="104"/>
        <v>61</v>
      </c>
      <c r="KH9" s="10">
        <f t="shared" si="104"/>
        <v>90</v>
      </c>
      <c r="KI9" s="10">
        <f t="shared" si="104"/>
        <v>132</v>
      </c>
      <c r="KJ9" s="10">
        <f t="shared" si="104"/>
        <v>134</v>
      </c>
      <c r="KL9" s="10">
        <f>SUM(KL10:KL29)</f>
        <v>198</v>
      </c>
      <c r="KM9" s="10">
        <f t="shared" ref="KM9:LB9" si="105">SUM(KM10:KM29)</f>
        <v>41</v>
      </c>
      <c r="KN9" s="10">
        <f t="shared" si="105"/>
        <v>16</v>
      </c>
      <c r="KO9" s="10">
        <f t="shared" si="105"/>
        <v>25</v>
      </c>
      <c r="KP9" s="10">
        <f t="shared" si="105"/>
        <v>1</v>
      </c>
      <c r="KQ9" s="10">
        <f t="shared" si="105"/>
        <v>751</v>
      </c>
      <c r="KR9" s="10">
        <f t="shared" si="105"/>
        <v>8</v>
      </c>
      <c r="KS9" s="10">
        <f t="shared" si="105"/>
        <v>44</v>
      </c>
      <c r="KT9" s="10">
        <f t="shared" si="105"/>
        <v>22</v>
      </c>
      <c r="KU9" s="10">
        <f t="shared" si="105"/>
        <v>287</v>
      </c>
      <c r="KV9" s="10">
        <f t="shared" si="105"/>
        <v>15</v>
      </c>
      <c r="KW9" s="10">
        <f t="shared" si="105"/>
        <v>263</v>
      </c>
      <c r="KX9" s="10">
        <f t="shared" si="105"/>
        <v>28</v>
      </c>
      <c r="KY9" s="10">
        <f t="shared" si="105"/>
        <v>35</v>
      </c>
      <c r="KZ9" s="10">
        <f>SUM(KZ10:KZ29)</f>
        <v>51</v>
      </c>
      <c r="LA9" s="10">
        <f t="shared" si="105"/>
        <v>70</v>
      </c>
      <c r="LB9" s="10">
        <f t="shared" si="105"/>
        <v>79</v>
      </c>
      <c r="LD9" s="10">
        <f>SUM(LD10:LD29)</f>
        <v>334</v>
      </c>
      <c r="LE9" s="10">
        <f t="shared" ref="LE9:LQ9" si="106">SUM(LE10:LE29)</f>
        <v>56</v>
      </c>
      <c r="LF9" s="10">
        <f t="shared" si="106"/>
        <v>28</v>
      </c>
      <c r="LG9" s="10">
        <f t="shared" si="106"/>
        <v>28</v>
      </c>
      <c r="LH9" s="10">
        <f t="shared" si="106"/>
        <v>1</v>
      </c>
      <c r="LI9" s="10">
        <f t="shared" si="106"/>
        <v>971</v>
      </c>
      <c r="LJ9" s="10">
        <f t="shared" si="106"/>
        <v>16</v>
      </c>
      <c r="LK9" s="10">
        <f t="shared" si="106"/>
        <v>74</v>
      </c>
      <c r="LL9" s="10">
        <f t="shared" si="106"/>
        <v>27</v>
      </c>
      <c r="LM9" s="10">
        <f t="shared" si="106"/>
        <v>306</v>
      </c>
      <c r="LN9" s="10">
        <f t="shared" si="106"/>
        <v>33</v>
      </c>
      <c r="LO9" s="10">
        <f t="shared" si="106"/>
        <v>306</v>
      </c>
      <c r="LP9" s="10">
        <f t="shared" si="106"/>
        <v>48</v>
      </c>
      <c r="LQ9" s="10">
        <f t="shared" si="106"/>
        <v>69</v>
      </c>
      <c r="LR9" s="10">
        <f>SUM(LR10:LR29)</f>
        <v>53</v>
      </c>
      <c r="LS9" s="10">
        <f t="shared" ref="LS9:LT9" si="107">SUM(LS10:LS29)</f>
        <v>81</v>
      </c>
      <c r="LT9" s="10">
        <f t="shared" si="107"/>
        <v>101</v>
      </c>
      <c r="LV9" s="10">
        <f>SUM(LV10:LV29)</f>
        <v>359</v>
      </c>
      <c r="LW9" s="10">
        <f t="shared" ref="LW9:MH9" si="108">SUM(LW10:LW29)</f>
        <v>69</v>
      </c>
      <c r="LX9" s="10">
        <f t="shared" si="108"/>
        <v>43</v>
      </c>
      <c r="LY9" s="10">
        <f t="shared" si="108"/>
        <v>26</v>
      </c>
      <c r="LZ9" s="10">
        <f t="shared" si="108"/>
        <v>0</v>
      </c>
      <c r="MA9" s="10">
        <f t="shared" si="108"/>
        <v>803</v>
      </c>
      <c r="MB9" s="10">
        <f t="shared" si="108"/>
        <v>3</v>
      </c>
      <c r="MC9" s="10">
        <f t="shared" si="108"/>
        <v>122</v>
      </c>
      <c r="MD9" s="10">
        <f t="shared" si="108"/>
        <v>30</v>
      </c>
      <c r="ME9" s="10">
        <f t="shared" si="108"/>
        <v>345</v>
      </c>
      <c r="MF9" s="10">
        <f t="shared" si="108"/>
        <v>50</v>
      </c>
      <c r="MG9" s="10">
        <f t="shared" si="108"/>
        <v>302</v>
      </c>
      <c r="MH9" s="10">
        <f t="shared" si="108"/>
        <v>49</v>
      </c>
      <c r="MI9" s="10">
        <v>73</v>
      </c>
      <c r="MJ9" s="10">
        <f>SUM(MJ10:MJ29)</f>
        <v>51</v>
      </c>
      <c r="MK9" s="10">
        <v>70</v>
      </c>
      <c r="ML9" s="10">
        <f t="shared" ref="ML9" si="109">SUM(ML10:ML29)</f>
        <v>100</v>
      </c>
      <c r="MN9" s="10">
        <f>SUM(MN10:MN29)</f>
        <v>323</v>
      </c>
      <c r="MO9" s="10">
        <f t="shared" ref="MO9:NA9" si="110">SUM(MO10:MO29)</f>
        <v>84</v>
      </c>
      <c r="MP9" s="10">
        <f t="shared" si="110"/>
        <v>56</v>
      </c>
      <c r="MQ9" s="10">
        <f t="shared" si="110"/>
        <v>28</v>
      </c>
      <c r="MR9" s="10">
        <f t="shared" si="110"/>
        <v>0</v>
      </c>
      <c r="MS9" s="10">
        <f t="shared" si="110"/>
        <v>659</v>
      </c>
      <c r="MT9" s="10">
        <f t="shared" si="110"/>
        <v>36</v>
      </c>
      <c r="MU9" s="10">
        <f t="shared" si="110"/>
        <v>99</v>
      </c>
      <c r="MV9" s="10">
        <f t="shared" si="110"/>
        <v>29</v>
      </c>
      <c r="MW9" s="10">
        <f t="shared" si="110"/>
        <v>343</v>
      </c>
      <c r="MX9" s="10">
        <f t="shared" si="110"/>
        <v>8</v>
      </c>
      <c r="MY9" s="10">
        <f t="shared" si="110"/>
        <v>328</v>
      </c>
      <c r="MZ9" s="10">
        <f t="shared" si="110"/>
        <v>39</v>
      </c>
      <c r="NA9" s="10">
        <f t="shared" si="110"/>
        <v>54</v>
      </c>
      <c r="NB9" s="10">
        <f>SUM(NB10:NB29)</f>
        <v>48</v>
      </c>
      <c r="NC9" s="10">
        <f>SUM(NC10:NC29)</f>
        <v>73</v>
      </c>
      <c r="ND9" s="10">
        <f t="shared" ref="ND9" si="111">SUM(ND10:ND29)</f>
        <v>87</v>
      </c>
      <c r="NF9" s="10">
        <f>SUM(NF10:NF29)</f>
        <v>164</v>
      </c>
      <c r="NG9" s="10">
        <f t="shared" ref="NG9:NS9" si="112">SUM(NG10:NG29)</f>
        <v>84</v>
      </c>
      <c r="NH9" s="10">
        <f t="shared" si="112"/>
        <v>60</v>
      </c>
      <c r="NI9" s="10">
        <f t="shared" si="112"/>
        <v>24</v>
      </c>
      <c r="NJ9" s="10">
        <f t="shared" si="112"/>
        <v>2</v>
      </c>
      <c r="NK9" s="10">
        <f t="shared" si="112"/>
        <v>643</v>
      </c>
      <c r="NL9" s="10">
        <f t="shared" si="112"/>
        <v>28</v>
      </c>
      <c r="NM9" s="10">
        <f t="shared" si="112"/>
        <v>117</v>
      </c>
      <c r="NN9" s="10">
        <f t="shared" si="112"/>
        <v>29</v>
      </c>
      <c r="NO9" s="10">
        <f t="shared" si="112"/>
        <v>365</v>
      </c>
      <c r="NP9" s="10">
        <f t="shared" si="112"/>
        <v>7</v>
      </c>
      <c r="NQ9" s="10">
        <f t="shared" si="112"/>
        <v>532</v>
      </c>
      <c r="NR9" s="10">
        <f t="shared" si="112"/>
        <v>49</v>
      </c>
      <c r="NS9" s="10">
        <f t="shared" si="112"/>
        <v>83</v>
      </c>
      <c r="NT9" s="10">
        <f>SUM(NT10:NT29)</f>
        <v>44</v>
      </c>
      <c r="NU9" s="10">
        <f>SUM(NU10:NU29)</f>
        <v>77</v>
      </c>
      <c r="NV9" s="10">
        <f t="shared" ref="NV9" si="113">SUM(NV10:NV29)</f>
        <v>93</v>
      </c>
      <c r="NX9" s="10">
        <f>SUM(NX10:NX29)</f>
        <v>131</v>
      </c>
      <c r="NY9" s="10">
        <f t="shared" ref="NY9:OK9" si="114">SUM(NY10:NY29)</f>
        <v>91</v>
      </c>
      <c r="NZ9" s="10">
        <f t="shared" si="114"/>
        <v>55</v>
      </c>
      <c r="OA9" s="10">
        <f t="shared" si="114"/>
        <v>36</v>
      </c>
      <c r="OB9" s="10">
        <f t="shared" si="114"/>
        <v>1</v>
      </c>
      <c r="OC9" s="10">
        <f t="shared" si="114"/>
        <v>920</v>
      </c>
      <c r="OD9" s="10">
        <f t="shared" si="114"/>
        <v>50</v>
      </c>
      <c r="OE9" s="10">
        <f t="shared" si="114"/>
        <v>150</v>
      </c>
      <c r="OF9" s="10">
        <f t="shared" si="114"/>
        <v>32</v>
      </c>
      <c r="OG9" s="10">
        <f t="shared" si="114"/>
        <v>372</v>
      </c>
      <c r="OH9" s="10">
        <f t="shared" si="114"/>
        <v>14</v>
      </c>
      <c r="OI9" s="10">
        <f t="shared" si="114"/>
        <v>647</v>
      </c>
      <c r="OJ9" s="10">
        <f t="shared" si="114"/>
        <v>43</v>
      </c>
      <c r="OK9" s="10">
        <f t="shared" si="114"/>
        <v>69</v>
      </c>
      <c r="OL9" s="10">
        <f>SUM(OL10:OL29)</f>
        <v>64</v>
      </c>
      <c r="OM9" s="10">
        <f>SUM(OM10:OM29)</f>
        <v>116</v>
      </c>
      <c r="ON9" s="10">
        <f t="shared" ref="ON9" si="115">SUM(ON10:ON29)</f>
        <v>107</v>
      </c>
      <c r="OP9" s="10">
        <f>SUM(OP10:OP29)</f>
        <v>99</v>
      </c>
      <c r="OQ9" s="10">
        <f t="shared" ref="OQ9:PC9" si="116">SUM(OQ10:OQ29)</f>
        <v>82</v>
      </c>
      <c r="OR9" s="10">
        <f t="shared" si="116"/>
        <v>40</v>
      </c>
      <c r="OS9" s="10">
        <f t="shared" si="116"/>
        <v>42</v>
      </c>
      <c r="OT9" s="10">
        <f t="shared" si="116"/>
        <v>0</v>
      </c>
      <c r="OU9" s="10">
        <f t="shared" si="116"/>
        <v>943</v>
      </c>
      <c r="OV9" s="10">
        <f t="shared" si="116"/>
        <v>5</v>
      </c>
      <c r="OW9" s="10">
        <f t="shared" si="116"/>
        <v>139</v>
      </c>
      <c r="OX9" s="10">
        <f t="shared" si="116"/>
        <v>37</v>
      </c>
      <c r="OY9" s="10">
        <f t="shared" si="116"/>
        <v>452</v>
      </c>
      <c r="OZ9" s="10">
        <f t="shared" si="116"/>
        <v>12</v>
      </c>
      <c r="PA9" s="10">
        <f t="shared" si="116"/>
        <v>774</v>
      </c>
      <c r="PB9" s="10">
        <f t="shared" si="116"/>
        <v>60</v>
      </c>
      <c r="PC9" s="10">
        <f t="shared" si="116"/>
        <v>99</v>
      </c>
      <c r="PD9" s="10">
        <f>SUM(PD10:PD29)</f>
        <v>152</v>
      </c>
      <c r="PE9" s="10">
        <f>SUM(PE10:PE29)</f>
        <v>239</v>
      </c>
      <c r="PF9" s="10">
        <f t="shared" ref="PF9" si="117">SUM(PF10:PF29)</f>
        <v>212</v>
      </c>
      <c r="PH9" s="10">
        <f>SUM(PH10:PH29)</f>
        <v>50</v>
      </c>
      <c r="PI9" s="10">
        <f t="shared" ref="PI9:PU9" si="118">SUM(PI10:PI29)</f>
        <v>91</v>
      </c>
      <c r="PJ9" s="10">
        <f t="shared" si="118"/>
        <v>54</v>
      </c>
      <c r="PK9" s="10">
        <f t="shared" si="118"/>
        <v>37</v>
      </c>
      <c r="PL9" s="10">
        <f t="shared" si="118"/>
        <v>1</v>
      </c>
      <c r="PM9" s="10">
        <f t="shared" si="118"/>
        <v>1243</v>
      </c>
      <c r="PN9" s="10">
        <f t="shared" si="118"/>
        <v>2</v>
      </c>
      <c r="PO9" s="10">
        <f t="shared" si="118"/>
        <v>207</v>
      </c>
      <c r="PP9" s="10">
        <f t="shared" si="118"/>
        <v>41</v>
      </c>
      <c r="PQ9" s="10">
        <f t="shared" si="118"/>
        <v>515</v>
      </c>
      <c r="PR9" s="10">
        <f t="shared" si="118"/>
        <v>11</v>
      </c>
      <c r="PS9" s="10">
        <f t="shared" si="118"/>
        <v>1042</v>
      </c>
      <c r="PT9" s="10">
        <f t="shared" si="118"/>
        <v>62</v>
      </c>
      <c r="PU9" s="10">
        <f t="shared" si="118"/>
        <v>99</v>
      </c>
      <c r="PV9" s="10">
        <f>SUM(PV10:PV29)</f>
        <v>126</v>
      </c>
      <c r="PW9" s="10">
        <f>SUM(PW10:PW29)</f>
        <v>218</v>
      </c>
      <c r="PX9" s="10">
        <f t="shared" ref="PX9" si="119">SUM(PX10:PX29)</f>
        <v>188</v>
      </c>
      <c r="PZ9" s="10">
        <f>SUM(PZ10:PZ29)</f>
        <v>42</v>
      </c>
      <c r="QA9" s="10">
        <f t="shared" ref="QA9:QM9" si="120">SUM(QA10:QA29)</f>
        <v>71</v>
      </c>
      <c r="QB9" s="10">
        <f t="shared" si="120"/>
        <v>49</v>
      </c>
      <c r="QC9" s="10">
        <f t="shared" si="120"/>
        <v>22</v>
      </c>
      <c r="QD9" s="10">
        <f t="shared" si="120"/>
        <v>0</v>
      </c>
      <c r="QE9" s="10">
        <f t="shared" si="120"/>
        <v>1043</v>
      </c>
      <c r="QF9" s="10">
        <f t="shared" si="120"/>
        <v>6</v>
      </c>
      <c r="QG9" s="10">
        <f t="shared" si="120"/>
        <v>132</v>
      </c>
      <c r="QH9" s="10">
        <f t="shared" si="120"/>
        <v>31</v>
      </c>
      <c r="QI9" s="10">
        <f t="shared" si="120"/>
        <v>394</v>
      </c>
      <c r="QJ9" s="10">
        <f t="shared" si="120"/>
        <v>4</v>
      </c>
      <c r="QK9" s="10">
        <f t="shared" si="120"/>
        <v>938</v>
      </c>
      <c r="QL9" s="10">
        <f t="shared" si="120"/>
        <v>118</v>
      </c>
      <c r="QM9" s="10">
        <f t="shared" si="120"/>
        <v>203</v>
      </c>
      <c r="QN9" s="10">
        <f>SUM(QN10:QN29)</f>
        <v>175</v>
      </c>
      <c r="QO9" s="10">
        <f>SUM(QO10:QO29)</f>
        <v>291</v>
      </c>
      <c r="QP9" s="10">
        <f t="shared" ref="QP9" si="121">SUM(QP10:QP29)</f>
        <v>293</v>
      </c>
      <c r="QR9" s="10">
        <f>SUM(QR10:QR29)</f>
        <v>88</v>
      </c>
      <c r="QS9" s="10">
        <f t="shared" ref="QS9:RE9" si="122">SUM(QS10:QS29)</f>
        <v>87</v>
      </c>
      <c r="QT9" s="10">
        <f t="shared" si="122"/>
        <v>46</v>
      </c>
      <c r="QU9" s="10">
        <f t="shared" si="122"/>
        <v>41</v>
      </c>
      <c r="QV9" s="10">
        <f t="shared" si="122"/>
        <v>0</v>
      </c>
      <c r="QW9" s="10">
        <f>SUM(QW10:QW29)</f>
        <v>867</v>
      </c>
      <c r="QX9" s="10">
        <f>SUM(QX10:QX29)</f>
        <v>24</v>
      </c>
      <c r="QY9" s="10">
        <f t="shared" si="122"/>
        <v>127</v>
      </c>
      <c r="QZ9" s="10">
        <f>SUM(QZ10:QZ29)</f>
        <v>29</v>
      </c>
      <c r="RA9" s="10">
        <f>SUM(RA10:RA29)</f>
        <v>379</v>
      </c>
      <c r="RB9" s="10">
        <f>SUM(RB10:RB29)</f>
        <v>10</v>
      </c>
      <c r="RC9" s="10">
        <f t="shared" si="122"/>
        <v>774</v>
      </c>
      <c r="RD9" s="10">
        <f t="shared" si="122"/>
        <v>89</v>
      </c>
      <c r="RE9" s="10">
        <f t="shared" si="122"/>
        <v>146</v>
      </c>
      <c r="RF9" s="10">
        <f>SUM(RF10:RF29)</f>
        <v>111</v>
      </c>
      <c r="RG9" s="10">
        <f>SUM(RG10:RG29)</f>
        <v>208</v>
      </c>
      <c r="RH9" s="10">
        <f t="shared" ref="RH9" si="123">SUM(RH10:RH29)</f>
        <v>200</v>
      </c>
      <c r="RJ9" s="10">
        <f>SUM(RJ10:RJ29)</f>
        <v>21</v>
      </c>
      <c r="RK9" s="10">
        <f t="shared" ref="RK9:RW9" si="124">SUM(RK10:RK29)</f>
        <v>73</v>
      </c>
      <c r="RL9" s="10">
        <f t="shared" si="124"/>
        <v>33</v>
      </c>
      <c r="RM9" s="10">
        <f t="shared" si="124"/>
        <v>40</v>
      </c>
      <c r="RN9" s="10">
        <f t="shared" si="124"/>
        <v>0</v>
      </c>
      <c r="RO9" s="10">
        <f>SUM(RO10:RO29)</f>
        <v>1152</v>
      </c>
      <c r="RP9" s="10">
        <f>SUM(RP10:RP29)</f>
        <v>7</v>
      </c>
      <c r="RQ9" s="10">
        <f t="shared" si="124"/>
        <v>141</v>
      </c>
      <c r="RR9" s="10">
        <f>SUM(RR10:RR29)</f>
        <v>34</v>
      </c>
      <c r="RS9" s="10">
        <f>SUM(RS10:RS29)</f>
        <v>425</v>
      </c>
      <c r="RT9" s="10">
        <f>SUM(RT10:RT29)</f>
        <v>8</v>
      </c>
      <c r="RU9" s="10">
        <f t="shared" si="124"/>
        <v>747</v>
      </c>
      <c r="RV9" s="10">
        <f t="shared" si="124"/>
        <v>46</v>
      </c>
      <c r="RW9" s="10">
        <f t="shared" si="124"/>
        <v>65</v>
      </c>
      <c r="RX9" s="10">
        <f>SUM(RX10:RX29)</f>
        <v>45</v>
      </c>
      <c r="RY9" s="10">
        <f>SUM(RY10:RY29)</f>
        <v>60</v>
      </c>
      <c r="RZ9" s="10">
        <f t="shared" ref="RZ9" si="125">SUM(RZ10:RZ29)</f>
        <v>91</v>
      </c>
      <c r="SB9" s="10">
        <f>SUM(SB10:SB29)</f>
        <v>37</v>
      </c>
      <c r="SC9" s="10">
        <f t="shared" ref="SC9:SF9" si="126">SUM(SC10:SC29)</f>
        <v>110</v>
      </c>
      <c r="SD9" s="10">
        <f t="shared" si="126"/>
        <v>56</v>
      </c>
      <c r="SE9" s="10">
        <f>SUM(SE10:SE29)</f>
        <v>54</v>
      </c>
      <c r="SF9" s="10">
        <f t="shared" si="126"/>
        <v>0</v>
      </c>
      <c r="SG9" s="10">
        <f>SUM(SG10:SG29)</f>
        <v>1025</v>
      </c>
      <c r="SH9" s="10">
        <f>SUM(SH10:SH29)</f>
        <v>7</v>
      </c>
      <c r="SI9" s="10">
        <f t="shared" ref="SI9" si="127">SUM(SI10:SI29)</f>
        <v>127</v>
      </c>
      <c r="SJ9" s="10">
        <f>SUM(SJ10:SJ29)</f>
        <v>38</v>
      </c>
      <c r="SK9" s="10">
        <f>SUM(SK10:SK29)</f>
        <v>475</v>
      </c>
      <c r="SL9" s="10">
        <f>SUM(SL10:SL29)</f>
        <v>34</v>
      </c>
      <c r="SM9" s="10">
        <f t="shared" ref="SM9:SO9" si="128">SUM(SM10:SM29)</f>
        <v>795</v>
      </c>
      <c r="SN9" s="10">
        <f t="shared" si="128"/>
        <v>46</v>
      </c>
      <c r="SO9" s="10">
        <f t="shared" si="128"/>
        <v>71</v>
      </c>
      <c r="SP9" s="10">
        <f>SUM(SP10:SP29)</f>
        <v>91</v>
      </c>
      <c r="SQ9" s="10">
        <f>SUM(SQ10:SQ29)</f>
        <v>128</v>
      </c>
      <c r="SR9" s="10">
        <f t="shared" ref="SR9" si="129">SUM(SR10:SR29)</f>
        <v>137</v>
      </c>
      <c r="ST9" s="10">
        <f>SUM(ST10:ST29)</f>
        <v>25</v>
      </c>
      <c r="SU9" s="10">
        <f t="shared" ref="SU9:SV9" si="130">SUM(SU10:SU29)</f>
        <v>115</v>
      </c>
      <c r="SV9" s="10">
        <f t="shared" si="130"/>
        <v>51</v>
      </c>
      <c r="SW9" s="10">
        <f>SUM(SW10:SW29)</f>
        <v>64</v>
      </c>
      <c r="SX9" s="10">
        <f t="shared" ref="SX9" si="131">SUM(SX10:SX29)</f>
        <v>0</v>
      </c>
      <c r="SY9" s="10">
        <f>SUM(SY10:SY29)</f>
        <v>1143</v>
      </c>
      <c r="SZ9" s="10">
        <f>SUM(SZ10:SZ29)</f>
        <v>3</v>
      </c>
      <c r="TA9" s="10">
        <f t="shared" ref="TA9" si="132">SUM(TA10:TA29)</f>
        <v>138</v>
      </c>
      <c r="TB9" s="10">
        <f>SUM(TB10:TB29)</f>
        <v>36</v>
      </c>
      <c r="TC9" s="10">
        <f>SUM(TC10:TC29)</f>
        <v>405</v>
      </c>
      <c r="TD9" s="10">
        <f>SUM(TD10:TD29)</f>
        <v>10</v>
      </c>
      <c r="TE9" s="10">
        <f t="shared" ref="TE9:TG9" si="133">SUM(TE10:TE29)</f>
        <v>760</v>
      </c>
      <c r="TF9" s="10">
        <f t="shared" si="133"/>
        <v>43</v>
      </c>
      <c r="TG9" s="10">
        <f t="shared" si="133"/>
        <v>66</v>
      </c>
      <c r="TH9" s="10">
        <f>SUM(TH10:TH29)</f>
        <v>126</v>
      </c>
      <c r="TI9" s="10">
        <f>SUM(TI10:TI29)</f>
        <v>197</v>
      </c>
      <c r="TJ9" s="10">
        <f t="shared" ref="TJ9" si="134">SUM(TJ10:TJ29)</f>
        <v>169</v>
      </c>
      <c r="TL9" s="10">
        <f>SUM(TL10:TL29)</f>
        <v>25</v>
      </c>
      <c r="TM9" s="10">
        <f t="shared" ref="TM9:TN9" si="135">SUM(TM10:TM29)</f>
        <v>167</v>
      </c>
      <c r="TN9" s="10">
        <f t="shared" si="135"/>
        <v>47</v>
      </c>
      <c r="TO9" s="10">
        <f>SUM(TO10:TO29)</f>
        <v>120</v>
      </c>
      <c r="TP9" s="10">
        <f t="shared" ref="TP9" si="136">SUM(TP10:TP29)</f>
        <v>0</v>
      </c>
      <c r="TQ9" s="10">
        <f>SUM(TQ10:TQ29)</f>
        <v>1021</v>
      </c>
      <c r="TR9" s="10">
        <f>SUM(TR10:TR29)</f>
        <v>0</v>
      </c>
      <c r="TS9" s="10">
        <f t="shared" ref="TS9" si="137">SUM(TS10:TS29)</f>
        <v>128</v>
      </c>
      <c r="TT9" s="10">
        <f>SUM(TT10:TT29)</f>
        <v>33</v>
      </c>
      <c r="TU9" s="10">
        <f>SUM(TU10:TU29)</f>
        <v>381</v>
      </c>
      <c r="TV9" s="10">
        <f>SUM(TV10:TV29)</f>
        <v>7</v>
      </c>
      <c r="TW9" s="10">
        <f t="shared" ref="TW9:TY9" si="138">SUM(TW10:TW29)</f>
        <v>594</v>
      </c>
      <c r="TX9" s="10">
        <f t="shared" si="138"/>
        <v>40</v>
      </c>
      <c r="TY9" s="10">
        <f t="shared" si="138"/>
        <v>66</v>
      </c>
      <c r="TZ9" s="10">
        <f>SUM(TZ10:TZ29)</f>
        <v>89</v>
      </c>
      <c r="UA9" s="10">
        <f>SUM(UA10:UA29)</f>
        <v>136</v>
      </c>
      <c r="UB9" s="10">
        <f t="shared" ref="UB9" si="139">SUM(UB10:UB29)</f>
        <v>129</v>
      </c>
      <c r="UD9" s="10">
        <f>SUM(UD10:UD29)</f>
        <v>9</v>
      </c>
      <c r="UE9" s="10">
        <f t="shared" ref="UE9:UF9" si="140">SUM(UE10:UE29)</f>
        <v>102</v>
      </c>
      <c r="UF9" s="10">
        <f t="shared" si="140"/>
        <v>55</v>
      </c>
      <c r="UG9" s="10">
        <f>SUM(UG10:UG29)</f>
        <v>47</v>
      </c>
      <c r="UH9" s="10">
        <f t="shared" ref="UH9" si="141">SUM(UH10:UH29)</f>
        <v>0</v>
      </c>
      <c r="UI9" s="10">
        <f>SUM(UI10:UI29)</f>
        <v>1128</v>
      </c>
      <c r="UJ9" s="10">
        <f>SUM(UJ10:UJ29)</f>
        <v>2</v>
      </c>
      <c r="UK9" s="10">
        <f t="shared" ref="UK9" si="142">SUM(UK10:UK29)</f>
        <v>159</v>
      </c>
      <c r="UL9" s="10">
        <f>SUM(UL10:UL29)</f>
        <v>33</v>
      </c>
      <c r="UM9" s="10">
        <f>SUM(UM10:UM29)</f>
        <v>381</v>
      </c>
      <c r="UN9" s="10">
        <f>SUM(UN10:UN29)</f>
        <v>8</v>
      </c>
      <c r="UO9" s="10">
        <f t="shared" ref="UO9:UQ9" si="143">SUM(UO10:UO29)</f>
        <v>660</v>
      </c>
      <c r="UP9" s="10">
        <f t="shared" si="143"/>
        <v>61</v>
      </c>
      <c r="UQ9" s="10">
        <f t="shared" si="143"/>
        <v>99</v>
      </c>
      <c r="UR9" s="10">
        <f>SUM(UR10:UR29)</f>
        <v>234</v>
      </c>
      <c r="US9" s="10">
        <f>SUM(US10:US29)</f>
        <v>179</v>
      </c>
      <c r="UT9" s="10">
        <f t="shared" ref="UT9" si="144">SUM(UT10:UT29)</f>
        <v>295</v>
      </c>
      <c r="UV9" s="10">
        <f>SUM(UV10:UV29)</f>
        <v>30</v>
      </c>
      <c r="UW9" s="10">
        <f t="shared" ref="UW9:UX9" si="145">SUM(UW10:UW29)</f>
        <v>125</v>
      </c>
      <c r="UX9" s="10">
        <f t="shared" si="145"/>
        <v>62</v>
      </c>
      <c r="UY9" s="10">
        <f>SUM(UY10:UY29)</f>
        <v>63</v>
      </c>
      <c r="UZ9" s="10">
        <f>SUM(UZ10:UZ29)</f>
        <v>6627</v>
      </c>
      <c r="VA9" s="10">
        <f>SUM(VA10:VA29)</f>
        <v>3097</v>
      </c>
      <c r="VB9" s="10">
        <f>SUM(VB10:VB29)</f>
        <v>3530</v>
      </c>
      <c r="VC9" s="10">
        <f t="shared" ref="VC9" si="146">SUM(VC10:VC29)</f>
        <v>2</v>
      </c>
      <c r="VD9" s="10">
        <f>SUM(VD10:VD29)</f>
        <v>1234</v>
      </c>
      <c r="VE9" s="10">
        <f>SUM(VE10:VE29)</f>
        <v>2</v>
      </c>
      <c r="VF9" s="10">
        <f t="shared" ref="VF9" si="147">SUM(VF10:VF29)</f>
        <v>154</v>
      </c>
      <c r="VG9" s="10">
        <f>SUM(VG10:VG29)</f>
        <v>34</v>
      </c>
      <c r="VH9" s="10">
        <f>SUM(VH10:VH29)</f>
        <v>425</v>
      </c>
      <c r="VI9" s="10">
        <f>SUM(VI10:VI29)</f>
        <v>5</v>
      </c>
      <c r="VJ9" s="10">
        <f>SUM(VJ10:VJ29)</f>
        <v>121</v>
      </c>
      <c r="VK9" s="10">
        <f>SUM(VK10:VK29)</f>
        <v>236</v>
      </c>
      <c r="VL9" s="10">
        <f t="shared" ref="VL9:VN9" si="148">SUM(VL10:VL29)</f>
        <v>746</v>
      </c>
      <c r="VM9" s="10">
        <f t="shared" si="148"/>
        <v>72</v>
      </c>
      <c r="VN9" s="10">
        <f t="shared" si="148"/>
        <v>108</v>
      </c>
      <c r="VO9" s="10">
        <f>SUM(VO10:VO29)</f>
        <v>149</v>
      </c>
      <c r="VP9" s="10">
        <f>SUM(VP10:VP29)</f>
        <v>215</v>
      </c>
      <c r="VQ9" s="10"/>
      <c r="VR9" s="10"/>
      <c r="VS9" s="10">
        <f>SUM(VS10:VS29)</f>
        <v>127</v>
      </c>
      <c r="VT9" s="10">
        <f>SUM(VT10:VT29)</f>
        <v>187</v>
      </c>
      <c r="VU9" s="10">
        <f>SUM(VU10:VU29)</f>
        <v>342</v>
      </c>
      <c r="VW9" s="10">
        <f>SUM(VW10:VW29)</f>
        <v>18</v>
      </c>
      <c r="VX9" s="10">
        <f t="shared" ref="VX9:VY9" si="149">SUM(VX10:VX29)</f>
        <v>15</v>
      </c>
      <c r="VY9" s="10">
        <f t="shared" si="149"/>
        <v>8</v>
      </c>
      <c r="VZ9" s="10">
        <f t="shared" ref="VZ9:WE9" si="150">SUM(VZ10:VZ29)</f>
        <v>7</v>
      </c>
      <c r="WA9" s="10">
        <f t="shared" si="150"/>
        <v>5</v>
      </c>
      <c r="WB9" s="10">
        <f t="shared" si="150"/>
        <v>10</v>
      </c>
      <c r="WC9" s="10">
        <f t="shared" si="150"/>
        <v>6642</v>
      </c>
      <c r="WD9" s="10">
        <f t="shared" si="150"/>
        <v>3102</v>
      </c>
      <c r="WE9" s="10">
        <f t="shared" si="150"/>
        <v>3540</v>
      </c>
      <c r="WF9" s="10">
        <f t="shared" ref="WF9" si="151">SUM(WF10:WF29)</f>
        <v>0</v>
      </c>
      <c r="WG9" s="10">
        <f>SUM(WG10:WG29)</f>
        <v>1209</v>
      </c>
      <c r="WH9" s="10">
        <f>SUM(WH10:WH29)</f>
        <v>0</v>
      </c>
      <c r="WI9" s="10">
        <f t="shared" ref="WI9" si="152">SUM(WI10:WI29)</f>
        <v>172</v>
      </c>
      <c r="WJ9" s="10">
        <f>SUM(WJ10:WJ29)</f>
        <v>32</v>
      </c>
      <c r="WK9" s="10">
        <f>SUM(WK10:WK29)</f>
        <v>421</v>
      </c>
      <c r="WL9" s="10">
        <f>SUM(WL10:WL29)</f>
        <v>10</v>
      </c>
      <c r="WM9" s="10">
        <f>SUM(WM10:WM29)</f>
        <v>129</v>
      </c>
      <c r="WN9" s="10">
        <f>SUM(WN10:WN29)</f>
        <v>205</v>
      </c>
      <c r="WO9" s="10">
        <f t="shared" ref="WO9:WQ9" si="153">SUM(WO10:WO29)</f>
        <v>587</v>
      </c>
      <c r="WP9" s="10">
        <f t="shared" si="153"/>
        <v>46</v>
      </c>
      <c r="WQ9" s="10">
        <f t="shared" si="153"/>
        <v>64</v>
      </c>
      <c r="WR9" s="10">
        <f>SUM(WR10:WR29)</f>
        <v>111</v>
      </c>
      <c r="WS9" s="10">
        <f>SUM(WS10:WS29)</f>
        <v>148</v>
      </c>
      <c r="WT9" s="10"/>
      <c r="WU9" s="10"/>
      <c r="WV9" s="10">
        <f>SUM(WV10:WV29)</f>
        <v>130</v>
      </c>
      <c r="WW9" s="10">
        <f>SUM(WW10:WW29)</f>
        <v>170</v>
      </c>
      <c r="WX9" s="10">
        <f>SUM(WX10:WX29)</f>
        <v>286</v>
      </c>
      <c r="WZ9" s="10">
        <f>SUM(WZ10:WZ29)</f>
        <v>0</v>
      </c>
      <c r="XA9" s="10">
        <f t="shared" ref="XA9:XI9" si="154">SUM(XA10:XA29)</f>
        <v>0</v>
      </c>
      <c r="XB9" s="10">
        <f t="shared" si="154"/>
        <v>0</v>
      </c>
      <c r="XC9" s="10">
        <f t="shared" si="154"/>
        <v>0</v>
      </c>
      <c r="XD9" s="10">
        <f t="shared" si="154"/>
        <v>3</v>
      </c>
      <c r="XE9" s="10">
        <f t="shared" si="154"/>
        <v>-3</v>
      </c>
      <c r="XF9" s="10">
        <f>SUM(XF10:XF29)</f>
        <v>6642</v>
      </c>
      <c r="XG9" s="10">
        <f t="shared" si="154"/>
        <v>3105</v>
      </c>
      <c r="XH9" s="10">
        <f t="shared" si="154"/>
        <v>3537</v>
      </c>
      <c r="XI9" s="10">
        <f t="shared" si="154"/>
        <v>0</v>
      </c>
      <c r="XJ9" s="10">
        <f>SUM(XJ10:XJ29)</f>
        <v>1043</v>
      </c>
      <c r="XK9" s="10">
        <f>SUM(XK10:XK29)</f>
        <v>0</v>
      </c>
      <c r="XL9" s="10">
        <f t="shared" ref="XL9" si="155">SUM(XL10:XL29)</f>
        <v>140</v>
      </c>
      <c r="XM9" s="10">
        <f>SUM(XM10:XM29)</f>
        <v>30</v>
      </c>
      <c r="XN9" s="10">
        <f>SUM(XN10:XN29)</f>
        <v>354</v>
      </c>
      <c r="XO9" s="10">
        <f>SUM(XO10:XO29)</f>
        <v>6</v>
      </c>
      <c r="XP9" s="10">
        <f>SUM(XP10:XP29)</f>
        <v>98</v>
      </c>
      <c r="XQ9" s="10">
        <f>SUM(XQ10:XQ29)</f>
        <v>183</v>
      </c>
      <c r="XR9" s="10">
        <f t="shared" ref="XR9:XT9" si="156">SUM(XR10:XR29)</f>
        <v>490</v>
      </c>
      <c r="XS9" s="10">
        <f t="shared" si="156"/>
        <v>36</v>
      </c>
      <c r="XT9" s="10">
        <f t="shared" si="156"/>
        <v>61</v>
      </c>
      <c r="XU9" s="10">
        <f>SUM(XU10:XU29)</f>
        <v>89</v>
      </c>
      <c r="XV9" s="10">
        <f>SUM(XV10:XV29)</f>
        <v>116</v>
      </c>
      <c r="XW9" s="10"/>
      <c r="XX9" s="10"/>
      <c r="XY9" s="10">
        <f>SUM(XY10:XY29)</f>
        <v>96</v>
      </c>
      <c r="XZ9" s="10">
        <f>SUM(XZ10:XZ29)</f>
        <v>130</v>
      </c>
      <c r="YA9" s="10">
        <f>SUM(YA10:YA29)</f>
        <v>223</v>
      </c>
      <c r="YC9" s="10">
        <f>SUM(YC10:YC29)</f>
        <v>2</v>
      </c>
      <c r="YD9" s="10">
        <f t="shared" ref="YD9:YL9" si="157">SUM(YD10:YD29)</f>
        <v>38</v>
      </c>
      <c r="YE9" s="10">
        <f t="shared" si="157"/>
        <v>25</v>
      </c>
      <c r="YF9" s="10">
        <f t="shared" si="157"/>
        <v>13</v>
      </c>
      <c r="YG9" s="10">
        <f t="shared" si="157"/>
        <v>8</v>
      </c>
      <c r="YH9" s="10">
        <f t="shared" si="157"/>
        <v>30</v>
      </c>
      <c r="YI9" s="10">
        <f>SUM(YI10:YI29)</f>
        <v>6680</v>
      </c>
      <c r="YJ9" s="10">
        <f t="shared" ref="YJ9:YK9" si="158">SUM(YJ10:YJ29)</f>
        <v>3113</v>
      </c>
      <c r="YK9" s="10">
        <f t="shared" si="158"/>
        <v>3567</v>
      </c>
      <c r="YL9" s="10">
        <f t="shared" si="157"/>
        <v>1</v>
      </c>
      <c r="YM9" s="10">
        <f>SUM(YM10:YM29)</f>
        <v>1146</v>
      </c>
      <c r="YN9" s="10">
        <f>SUM(YN10:YN29)</f>
        <v>0</v>
      </c>
      <c r="YO9" s="10">
        <f t="shared" ref="YO9" si="159">SUM(YO10:YO29)</f>
        <v>124</v>
      </c>
      <c r="YP9" s="10">
        <f>SUM(YP10:YP29)</f>
        <v>27</v>
      </c>
      <c r="YQ9" s="10">
        <f>SUM(YQ10:YQ29)</f>
        <v>365</v>
      </c>
      <c r="YR9" s="10">
        <f>SUM(YR10:YR29)</f>
        <v>6</v>
      </c>
      <c r="YS9" s="10">
        <f>SUM(YS10:YS29)</f>
        <v>110</v>
      </c>
      <c r="YT9" s="10">
        <f>SUM(YT10:YT29)</f>
        <v>185</v>
      </c>
      <c r="YU9" s="10">
        <f t="shared" ref="YU9:YW9" si="160">SUM(YU10:YU29)</f>
        <v>586</v>
      </c>
      <c r="YV9" s="10">
        <f t="shared" si="160"/>
        <v>47</v>
      </c>
      <c r="YW9" s="10">
        <f t="shared" si="160"/>
        <v>88</v>
      </c>
      <c r="YX9" s="10">
        <f>SUM(YX10:YX29)</f>
        <v>101</v>
      </c>
      <c r="YY9" s="10">
        <f>SUM(YY10:YY29)</f>
        <v>137</v>
      </c>
      <c r="YZ9" s="10"/>
      <c r="ZA9" s="10"/>
      <c r="ZB9" s="10">
        <f>SUM(ZB10:ZB29)</f>
        <v>118</v>
      </c>
      <c r="ZC9" s="10">
        <f>SUM(ZC10:ZC29)</f>
        <v>176</v>
      </c>
      <c r="ZD9" s="10">
        <f>SUM(ZD10:ZD29)</f>
        <v>258</v>
      </c>
      <c r="ZF9" s="10">
        <f>SUM(ZF10:ZF29)</f>
        <v>0</v>
      </c>
      <c r="ZG9" s="10">
        <f t="shared" ref="ZG9:ZK9" si="161">SUM(ZG10:ZG29)</f>
        <v>71</v>
      </c>
      <c r="ZH9" s="10">
        <f t="shared" si="161"/>
        <v>46</v>
      </c>
      <c r="ZI9" s="10">
        <f t="shared" si="161"/>
        <v>25</v>
      </c>
      <c r="ZJ9" s="10">
        <f t="shared" si="161"/>
        <v>15</v>
      </c>
      <c r="ZK9" s="10">
        <f t="shared" si="161"/>
        <v>56</v>
      </c>
      <c r="ZL9" s="10">
        <f>SUM(ZL10:ZL29)</f>
        <v>6751</v>
      </c>
      <c r="ZM9" s="10">
        <f t="shared" ref="ZM9:ZO9" si="162">SUM(ZM10:ZM29)</f>
        <v>3128</v>
      </c>
      <c r="ZN9" s="10">
        <f t="shared" si="162"/>
        <v>3623</v>
      </c>
      <c r="ZO9" s="10">
        <f t="shared" si="162"/>
        <v>0</v>
      </c>
      <c r="ZP9" s="10">
        <f>SUM(ZP10:ZP29)</f>
        <v>1229</v>
      </c>
      <c r="ZQ9" s="10">
        <f>SUM(ZQ10:ZQ29)</f>
        <v>0</v>
      </c>
      <c r="ZR9" s="10">
        <f t="shared" ref="ZR9" si="163">SUM(ZR10:ZR29)</f>
        <v>133</v>
      </c>
      <c r="ZS9" s="10">
        <f>SUM(ZS10:ZS29)</f>
        <v>29</v>
      </c>
      <c r="ZT9" s="10">
        <f>SUM(ZT10:ZT29)</f>
        <v>358</v>
      </c>
      <c r="ZU9" s="10">
        <f>SUM(ZU10:ZU29)</f>
        <v>13</v>
      </c>
      <c r="ZV9" s="10">
        <f>SUM(ZV10:ZV29)</f>
        <v>113</v>
      </c>
      <c r="ZW9" s="10">
        <f>SUM(ZW10:ZW29)</f>
        <v>196</v>
      </c>
      <c r="ZX9" s="10">
        <f t="shared" ref="ZX9:ZZ9" si="164">SUM(ZX10:ZX29)</f>
        <v>632</v>
      </c>
      <c r="ZY9" s="10">
        <f t="shared" si="164"/>
        <v>91</v>
      </c>
      <c r="ZZ9" s="10">
        <f t="shared" si="164"/>
        <v>140</v>
      </c>
      <c r="AAA9" s="10">
        <f>SUM(AAA10:AAA29)</f>
        <v>178</v>
      </c>
      <c r="AAB9" s="10">
        <f>SUM(AAB10:AAB29)</f>
        <v>228</v>
      </c>
      <c r="AAC9" s="10"/>
      <c r="AAD9" s="10"/>
      <c r="AAE9" s="10">
        <f>SUM(AAE10:AAE29)</f>
        <v>55</v>
      </c>
      <c r="AAF9" s="10">
        <f>SUM(AAF10:AAF29)</f>
        <v>68</v>
      </c>
      <c r="AAG9" s="10">
        <f>SUM(AAG10:AAG29)</f>
        <v>382</v>
      </c>
      <c r="AAI9" s="10">
        <f>SUM(AAI10:AAI29)</f>
        <v>0</v>
      </c>
      <c r="AAJ9" s="10">
        <f t="shared" ref="AAJ9:AAN9" si="165">SUM(AAJ10:AAJ29)</f>
        <v>42</v>
      </c>
      <c r="AAK9" s="10">
        <f t="shared" si="165"/>
        <v>34</v>
      </c>
      <c r="AAL9" s="10">
        <f t="shared" si="165"/>
        <v>8</v>
      </c>
      <c r="AAM9" s="10">
        <f t="shared" si="165"/>
        <v>9</v>
      </c>
      <c r="AAN9" s="10">
        <f t="shared" si="165"/>
        <v>33</v>
      </c>
      <c r="AAO9" s="10">
        <f>SUM(AAO10:AAO29)</f>
        <v>6793</v>
      </c>
      <c r="AAP9" s="10">
        <f t="shared" ref="AAP9:AAR9" si="166">SUM(AAP10:AAP29)</f>
        <v>3137</v>
      </c>
      <c r="AAQ9" s="10">
        <f t="shared" si="166"/>
        <v>3656</v>
      </c>
      <c r="AAR9" s="10">
        <f t="shared" si="166"/>
        <v>0</v>
      </c>
      <c r="AAS9" s="10">
        <f>SUM(AAS10:AAS29)</f>
        <v>1113</v>
      </c>
      <c r="AAT9" s="10">
        <f>SUM(AAT10:AAT29)</f>
        <v>0</v>
      </c>
      <c r="AAU9" s="10">
        <f t="shared" ref="AAU9" si="167">SUM(AAU10:AAU29)</f>
        <v>138</v>
      </c>
      <c r="AAV9" s="10">
        <f>SUM(AAV10:AAV29)</f>
        <v>29</v>
      </c>
      <c r="AAW9" s="10">
        <f>SUM(AAW10:AAW29)</f>
        <v>371</v>
      </c>
      <c r="AAX9" s="10">
        <f>SUM(AAX10:AAX29)</f>
        <v>3</v>
      </c>
      <c r="AAY9" s="10">
        <f>SUM(AAY10:AAY29)</f>
        <v>233</v>
      </c>
      <c r="AAZ9" s="10">
        <f>SUM(AAZ10:AAZ29)</f>
        <v>242</v>
      </c>
      <c r="ABA9" s="10">
        <f t="shared" ref="ABA9:ABC9" si="168">SUM(ABA10:ABA29)</f>
        <v>651</v>
      </c>
      <c r="ABB9" s="10">
        <f t="shared" si="168"/>
        <v>81</v>
      </c>
      <c r="ABC9" s="10">
        <f t="shared" si="168"/>
        <v>126</v>
      </c>
      <c r="ABD9" s="10">
        <f>SUM(ABD10:ABD29)</f>
        <v>139</v>
      </c>
      <c r="ABE9" s="10">
        <f>SUM(ABE10:ABE29)</f>
        <v>187</v>
      </c>
      <c r="ABF9" s="10"/>
      <c r="ABG9" s="10"/>
      <c r="ABH9" s="10">
        <f>SUM(ABH10:ABH29)</f>
        <v>61</v>
      </c>
      <c r="ABI9" s="10">
        <f>SUM(ABI10:ABI29)</f>
        <v>96</v>
      </c>
      <c r="ABJ9" s="10">
        <f>SUM(ABJ10:ABJ29)</f>
        <v>453</v>
      </c>
      <c r="ABL9" s="10">
        <f>SUM(ABL10:ABL29)</f>
        <v>0</v>
      </c>
      <c r="ABM9" s="10">
        <f t="shared" ref="ABM9:ABQ9" si="169">SUM(ABM10:ABM29)</f>
        <v>40</v>
      </c>
      <c r="ABN9" s="10">
        <f t="shared" si="169"/>
        <v>31</v>
      </c>
      <c r="ABO9" s="10">
        <f t="shared" si="169"/>
        <v>9</v>
      </c>
      <c r="ABP9" s="10">
        <f t="shared" si="169"/>
        <v>0</v>
      </c>
      <c r="ABQ9" s="10">
        <f t="shared" si="169"/>
        <v>40</v>
      </c>
      <c r="ABR9" s="10">
        <f>SUM(ABR10:ABR29)</f>
        <v>6833</v>
      </c>
      <c r="ABS9" s="10">
        <f t="shared" ref="ABS9:ABU9" si="170">SUM(ABS10:ABS29)</f>
        <v>3137</v>
      </c>
      <c r="ABT9" s="10">
        <f t="shared" si="170"/>
        <v>3696</v>
      </c>
      <c r="ABU9" s="10">
        <f t="shared" si="170"/>
        <v>0</v>
      </c>
      <c r="ABV9" s="10">
        <f>SUM(ABV10:ABV29)</f>
        <v>972</v>
      </c>
      <c r="ABW9" s="10">
        <f>SUM(ABW10:ABW29)</f>
        <v>0</v>
      </c>
      <c r="ABX9" s="10">
        <f t="shared" ref="ABX9" si="171">SUM(ABX10:ABX29)</f>
        <v>121</v>
      </c>
      <c r="ABY9" s="10">
        <f>SUM(ABY10:ABY29)</f>
        <v>27</v>
      </c>
      <c r="ABZ9" s="10">
        <f>SUM(ABZ10:ABZ29)</f>
        <v>329</v>
      </c>
      <c r="ACA9" s="10">
        <f>SUM(ACA10:ACA29)</f>
        <v>2</v>
      </c>
      <c r="ACB9" s="10">
        <f>SUM(ACB10:ACB29)</f>
        <v>114</v>
      </c>
      <c r="ACC9" s="10">
        <f>SUM(ACC10:ACC29)</f>
        <v>198</v>
      </c>
      <c r="ACD9" s="10">
        <f t="shared" ref="ACD9:ACF9" si="172">SUM(ACD10:ACD29)</f>
        <v>549</v>
      </c>
      <c r="ACE9" s="10">
        <f t="shared" si="172"/>
        <v>59</v>
      </c>
      <c r="ACF9" s="10">
        <f t="shared" si="172"/>
        <v>94</v>
      </c>
      <c r="ACG9" s="10">
        <f>SUM(ACG10:ACG29)</f>
        <v>132</v>
      </c>
      <c r="ACH9" s="10">
        <f>SUM(ACH10:ACH29)</f>
        <v>183</v>
      </c>
      <c r="ACI9" s="10"/>
      <c r="ACJ9" s="10"/>
      <c r="ACK9" s="10">
        <f>SUM(ACK10:ACK29)</f>
        <v>57</v>
      </c>
      <c r="ACL9" s="10">
        <f>SUM(ACL10:ACL29)</f>
        <v>74</v>
      </c>
      <c r="ACM9" s="10">
        <f>SUM(ACM10:ACM29)</f>
        <v>305</v>
      </c>
      <c r="ACO9" s="10">
        <f>SUM(ACO10:ACO29)</f>
        <v>0</v>
      </c>
      <c r="ACP9" s="10">
        <f t="shared" ref="ACP9:ACT9" si="173">SUM(ACP10:ACP29)</f>
        <v>31</v>
      </c>
      <c r="ACQ9" s="10">
        <f t="shared" si="173"/>
        <v>23</v>
      </c>
      <c r="ACR9" s="10">
        <f t="shared" si="173"/>
        <v>8</v>
      </c>
      <c r="ACS9" s="10">
        <f t="shared" si="173"/>
        <v>14</v>
      </c>
      <c r="ACT9" s="10">
        <f t="shared" si="173"/>
        <v>17</v>
      </c>
      <c r="ACU9" s="10">
        <f>SUM(ACU10:ACU29)</f>
        <v>6864</v>
      </c>
      <c r="ACV9" s="10">
        <f t="shared" ref="ACV9:ACX9" si="174">SUM(ACV10:ACV29)</f>
        <v>3151</v>
      </c>
      <c r="ACW9" s="10">
        <f t="shared" si="174"/>
        <v>3713</v>
      </c>
      <c r="ACX9" s="10">
        <f t="shared" si="174"/>
        <v>0</v>
      </c>
      <c r="ACY9" s="10">
        <f>SUM(ACY10:ACY29)</f>
        <v>971</v>
      </c>
      <c r="ACZ9" s="10">
        <f>SUM(ACZ10:ACZ29)</f>
        <v>0</v>
      </c>
      <c r="ADA9" s="10">
        <f t="shared" ref="ADA9" si="175">SUM(ADA10:ADA29)</f>
        <v>97</v>
      </c>
      <c r="ADB9" s="10">
        <f>SUM(ADB10:ADB29)</f>
        <v>24</v>
      </c>
      <c r="ADC9" s="10">
        <f>SUM(ADC10:ADC29)</f>
        <v>298</v>
      </c>
      <c r="ADD9" s="10">
        <f>SUM(ADD10:ADD29)</f>
        <v>0</v>
      </c>
      <c r="ADE9" s="10">
        <f>SUM(ADE10:ADE29)</f>
        <v>95</v>
      </c>
      <c r="ADF9" s="10">
        <f>SUM(ADF10:ADF29)</f>
        <v>145</v>
      </c>
      <c r="ADG9" s="10">
        <f t="shared" ref="ADG9:ADI9" si="176">SUM(ADG10:ADG29)</f>
        <v>513</v>
      </c>
      <c r="ADH9" s="10">
        <f t="shared" si="176"/>
        <v>67</v>
      </c>
      <c r="ADI9" s="10">
        <f t="shared" si="176"/>
        <v>115</v>
      </c>
      <c r="ADJ9" s="10">
        <f>SUM(ADJ10:ADJ29)</f>
        <v>125</v>
      </c>
      <c r="ADK9" s="10">
        <f>SUM(ADK10:ADK29)</f>
        <v>199</v>
      </c>
      <c r="ADL9" s="10"/>
      <c r="ADM9" s="10"/>
      <c r="ADN9" s="10">
        <f>SUM(ADN10:ADN29)</f>
        <v>39</v>
      </c>
      <c r="ADO9" s="10">
        <f>SUM(ADO10:ADO29)</f>
        <v>54</v>
      </c>
      <c r="ADP9" s="10">
        <f>SUM(ADP10:ADP29)</f>
        <v>287</v>
      </c>
      <c r="ADR9" s="10">
        <f>SUM(ADR10:ADR29)</f>
        <v>30</v>
      </c>
      <c r="ADS9" s="10">
        <f t="shared" ref="ADS9:ADW9" si="177">SUM(ADS10:ADS29)</f>
        <v>112</v>
      </c>
      <c r="ADT9" s="10">
        <f t="shared" si="177"/>
        <v>61</v>
      </c>
      <c r="ADU9" s="10">
        <f t="shared" si="177"/>
        <v>51</v>
      </c>
      <c r="ADV9" s="10">
        <f t="shared" si="177"/>
        <v>59</v>
      </c>
      <c r="ADW9" s="10">
        <f t="shared" si="177"/>
        <v>53</v>
      </c>
      <c r="ADX9" s="10">
        <f>SUM(ADX10:ADX29)</f>
        <v>6976</v>
      </c>
      <c r="ADY9" s="10">
        <f t="shared" ref="ADY9:AEA9" si="178">SUM(ADY10:ADY29)</f>
        <v>3210</v>
      </c>
      <c r="ADZ9" s="10">
        <f t="shared" si="178"/>
        <v>3766</v>
      </c>
      <c r="AEA9" s="10">
        <f t="shared" si="178"/>
        <v>0</v>
      </c>
      <c r="AEB9" s="10">
        <f>SUM(AEB10:AEB29)</f>
        <v>1006</v>
      </c>
      <c r="AEC9" s="10">
        <f>SUM(AEC10:AEC29)</f>
        <v>0</v>
      </c>
      <c r="AED9" s="10">
        <f t="shared" ref="AED9" si="179">SUM(AED10:AED29)</f>
        <v>119</v>
      </c>
      <c r="AEE9" s="10">
        <f>SUM(AEE10:AEE29)</f>
        <v>27</v>
      </c>
      <c r="AEF9" s="10">
        <f>SUM(AEF10:AEF29)</f>
        <v>305</v>
      </c>
      <c r="AEG9" s="10">
        <f>SUM(AEG10:AEG29)</f>
        <v>4</v>
      </c>
      <c r="AEH9" s="10">
        <f>SUM(AEH10:AEH29)</f>
        <v>123</v>
      </c>
      <c r="AEI9" s="10">
        <f>SUM(AEI10:AEI29)</f>
        <v>186</v>
      </c>
      <c r="AEJ9" s="10">
        <f t="shared" ref="AEJ9:AEL9" si="180">SUM(AEJ10:AEJ29)</f>
        <v>537</v>
      </c>
      <c r="AEK9" s="10">
        <f t="shared" si="180"/>
        <v>83</v>
      </c>
      <c r="AEL9" s="10">
        <f t="shared" si="180"/>
        <v>147</v>
      </c>
      <c r="AEM9" s="10">
        <f>SUM(AEM10:AEM29)</f>
        <v>72</v>
      </c>
      <c r="AEN9" s="10">
        <f>SUM(AEN10:AEN29)</f>
        <v>112</v>
      </c>
      <c r="AEO9" s="10"/>
      <c r="AEP9" s="10"/>
      <c r="AEQ9" s="10">
        <f>SUM(AEQ10:AEQ29)</f>
        <v>64</v>
      </c>
      <c r="AER9" s="10">
        <f>SUM(AER10:AER29)</f>
        <v>92</v>
      </c>
      <c r="AES9" s="10">
        <f>SUM(AES10:AES29)</f>
        <v>278</v>
      </c>
    </row>
    <row r="10" spans="2:825" ht="16.2" customHeight="1" x14ac:dyDescent="0.3">
      <c r="B10" s="62" t="s">
        <v>116</v>
      </c>
      <c r="C10" s="337" t="s">
        <v>134</v>
      </c>
      <c r="D10" s="338"/>
      <c r="E10" s="338"/>
      <c r="F10" s="338"/>
      <c r="G10" s="338"/>
      <c r="H10" s="339" t="s">
        <v>603</v>
      </c>
      <c r="I10" s="336">
        <v>39</v>
      </c>
      <c r="J10" s="13">
        <v>0</v>
      </c>
      <c r="K10" s="13">
        <v>2</v>
      </c>
      <c r="L10" s="13">
        <v>5</v>
      </c>
      <c r="M10" s="13">
        <v>0</v>
      </c>
      <c r="N10" s="13">
        <v>0</v>
      </c>
      <c r="O10" s="13">
        <v>0</v>
      </c>
      <c r="P10" s="13"/>
      <c r="Q10" s="13"/>
      <c r="R10" s="13">
        <v>0</v>
      </c>
      <c r="S10" s="13">
        <v>0</v>
      </c>
      <c r="T10" s="13">
        <v>0</v>
      </c>
      <c r="U10" s="13">
        <v>0</v>
      </c>
      <c r="V10" s="12"/>
      <c r="X10" s="13">
        <v>54</v>
      </c>
      <c r="Y10" s="13">
        <v>1</v>
      </c>
      <c r="Z10" s="13">
        <v>0</v>
      </c>
      <c r="AA10" s="13">
        <v>5</v>
      </c>
      <c r="AB10" s="13">
        <v>0</v>
      </c>
      <c r="AC10" s="13">
        <v>0</v>
      </c>
      <c r="AD10" s="13">
        <v>0</v>
      </c>
      <c r="AE10" s="13"/>
      <c r="AF10" s="13"/>
      <c r="AG10" s="13">
        <v>0</v>
      </c>
      <c r="AH10" s="13">
        <v>0</v>
      </c>
      <c r="AI10" s="13">
        <v>0</v>
      </c>
      <c r="AJ10" s="13">
        <v>0</v>
      </c>
      <c r="AK10" s="12"/>
      <c r="AM10" s="13">
        <v>36</v>
      </c>
      <c r="AN10" s="13">
        <v>0</v>
      </c>
      <c r="AO10" s="13">
        <v>0</v>
      </c>
      <c r="AP10" s="13">
        <v>5</v>
      </c>
      <c r="AQ10" s="13">
        <v>0</v>
      </c>
      <c r="AR10" s="13">
        <v>0</v>
      </c>
      <c r="AS10" s="13">
        <v>0</v>
      </c>
      <c r="AT10" s="13"/>
      <c r="AU10" s="13"/>
      <c r="AV10" s="13">
        <v>1</v>
      </c>
      <c r="AW10" s="13">
        <v>0</v>
      </c>
      <c r="AX10" s="13">
        <v>9</v>
      </c>
      <c r="AY10" s="13">
        <v>0</v>
      </c>
      <c r="AZ10" s="12"/>
      <c r="BB10" s="13">
        <v>72</v>
      </c>
      <c r="BC10" s="13">
        <v>0</v>
      </c>
      <c r="BD10" s="13">
        <v>0</v>
      </c>
      <c r="BE10" s="13">
        <v>9</v>
      </c>
      <c r="BF10" s="13">
        <v>0</v>
      </c>
      <c r="BG10" s="13">
        <v>0</v>
      </c>
      <c r="BH10" s="13">
        <v>0</v>
      </c>
      <c r="BI10" s="13">
        <v>7</v>
      </c>
      <c r="BJ10" s="13">
        <v>0</v>
      </c>
      <c r="BK10" s="13">
        <v>7</v>
      </c>
      <c r="BL10" s="13">
        <v>0</v>
      </c>
      <c r="BM10" s="13">
        <v>0</v>
      </c>
      <c r="BN10" s="13">
        <v>0</v>
      </c>
      <c r="BO10" s="13">
        <v>0</v>
      </c>
      <c r="BP10" s="12"/>
      <c r="BQ10" s="13">
        <v>1</v>
      </c>
      <c r="BR10" s="13">
        <v>2</v>
      </c>
      <c r="BS10" s="13">
        <v>4</v>
      </c>
      <c r="BT10" s="13">
        <v>5</v>
      </c>
      <c r="BU10" s="13">
        <f>SUM(BQ10,BS10)</f>
        <v>5</v>
      </c>
      <c r="BW10" s="13">
        <v>68</v>
      </c>
      <c r="BX10" s="13">
        <v>0</v>
      </c>
      <c r="BY10" s="13">
        <v>0</v>
      </c>
      <c r="BZ10" s="13">
        <v>5</v>
      </c>
      <c r="CA10" s="13">
        <v>0</v>
      </c>
      <c r="CB10" s="13">
        <v>0</v>
      </c>
      <c r="CC10" s="13">
        <v>0</v>
      </c>
      <c r="CD10" s="13">
        <v>3</v>
      </c>
      <c r="CE10" s="13">
        <v>0</v>
      </c>
      <c r="CF10" s="13">
        <v>3</v>
      </c>
      <c r="CG10" s="13">
        <v>0</v>
      </c>
      <c r="CH10" s="13">
        <v>0</v>
      </c>
      <c r="CI10" s="13">
        <v>0</v>
      </c>
      <c r="CJ10" s="13">
        <v>0</v>
      </c>
      <c r="CK10" s="12"/>
      <c r="CL10" s="13"/>
      <c r="CM10" s="13"/>
      <c r="CN10" s="13">
        <v>3</v>
      </c>
      <c r="CO10" s="13">
        <v>3</v>
      </c>
      <c r="CP10" s="13">
        <f>SUM(CL10,CN10)</f>
        <v>3</v>
      </c>
      <c r="CR10" s="13">
        <v>83</v>
      </c>
      <c r="CS10" s="13">
        <v>0</v>
      </c>
      <c r="CT10" s="13">
        <v>0</v>
      </c>
      <c r="CU10" s="13">
        <v>14</v>
      </c>
      <c r="CV10" s="13">
        <v>8</v>
      </c>
      <c r="CW10" s="13">
        <v>0</v>
      </c>
      <c r="CX10" s="13">
        <v>0</v>
      </c>
      <c r="CY10" s="13">
        <v>2</v>
      </c>
      <c r="CZ10" s="13">
        <v>3</v>
      </c>
      <c r="DA10" s="13">
        <v>2</v>
      </c>
      <c r="DB10" s="13">
        <v>0</v>
      </c>
      <c r="DC10" s="13">
        <v>0</v>
      </c>
      <c r="DD10" s="13">
        <v>0</v>
      </c>
      <c r="DE10" s="13">
        <v>0</v>
      </c>
      <c r="DF10" s="12"/>
      <c r="DG10" s="13">
        <v>2</v>
      </c>
      <c r="DH10" s="13">
        <v>3</v>
      </c>
      <c r="DI10" s="13">
        <v>2</v>
      </c>
      <c r="DJ10" s="13">
        <v>2</v>
      </c>
      <c r="DK10" s="13">
        <f>SUM(DG10,DI10)</f>
        <v>4</v>
      </c>
      <c r="DM10" s="13">
        <v>63</v>
      </c>
      <c r="DN10" s="13">
        <v>0</v>
      </c>
      <c r="DO10" s="13">
        <v>0</v>
      </c>
      <c r="DP10" s="13">
        <v>5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2"/>
      <c r="EB10" s="13"/>
      <c r="EC10" s="13"/>
      <c r="ED10" s="13"/>
      <c r="EE10" s="13"/>
      <c r="EF10" s="13">
        <f>SUM(EB10,ED10)</f>
        <v>0</v>
      </c>
      <c r="EH10" s="13">
        <v>105</v>
      </c>
      <c r="EI10" s="13">
        <v>0</v>
      </c>
      <c r="EJ10" s="13">
        <v>0</v>
      </c>
      <c r="EK10" s="13">
        <v>9</v>
      </c>
      <c r="EL10" s="13">
        <v>32</v>
      </c>
      <c r="EM10" s="13">
        <v>0</v>
      </c>
      <c r="EN10" s="13">
        <v>0</v>
      </c>
      <c r="EO10" s="13">
        <v>1</v>
      </c>
      <c r="EP10" s="13">
        <v>9</v>
      </c>
      <c r="EQ10" s="13">
        <v>1</v>
      </c>
      <c r="ER10" s="13">
        <v>1</v>
      </c>
      <c r="ES10" s="13">
        <v>8</v>
      </c>
      <c r="ET10" s="13">
        <v>0</v>
      </c>
      <c r="EU10" s="13">
        <v>3</v>
      </c>
      <c r="EV10" s="12"/>
      <c r="EW10" s="13">
        <v>7</v>
      </c>
      <c r="EX10" s="13">
        <v>8</v>
      </c>
      <c r="EY10" s="13"/>
      <c r="EZ10" s="13"/>
      <c r="FA10" s="13">
        <f>SUM(EW10,EY10)</f>
        <v>7</v>
      </c>
      <c r="FC10" s="13">
        <v>100</v>
      </c>
      <c r="FD10" s="13">
        <v>0</v>
      </c>
      <c r="FE10" s="13">
        <v>0</v>
      </c>
      <c r="FF10" s="13">
        <v>48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1</v>
      </c>
      <c r="FN10" s="13">
        <v>8</v>
      </c>
      <c r="FO10" s="13">
        <v>0</v>
      </c>
      <c r="FP10" s="13">
        <v>5</v>
      </c>
      <c r="FQ10" s="12"/>
      <c r="FR10" s="13"/>
      <c r="FS10" s="13"/>
      <c r="FT10" s="13"/>
      <c r="FU10" s="13"/>
      <c r="FV10" s="13">
        <f>SUM(FR10,FT10)</f>
        <v>0</v>
      </c>
      <c r="FX10" s="13">
        <v>160</v>
      </c>
      <c r="FY10" s="13">
        <v>0</v>
      </c>
      <c r="FZ10" s="13">
        <v>0</v>
      </c>
      <c r="GA10" s="13">
        <v>44</v>
      </c>
      <c r="GB10" s="13">
        <v>21</v>
      </c>
      <c r="GC10" s="13">
        <v>0</v>
      </c>
      <c r="GD10" s="13">
        <v>1</v>
      </c>
      <c r="GE10" s="13">
        <v>9</v>
      </c>
      <c r="GF10" s="13">
        <v>12</v>
      </c>
      <c r="GG10" s="13">
        <v>9</v>
      </c>
      <c r="GH10" s="13">
        <v>2</v>
      </c>
      <c r="GI10" s="13">
        <v>26</v>
      </c>
      <c r="GJ10" s="13">
        <v>0</v>
      </c>
      <c r="GK10" s="13">
        <v>13</v>
      </c>
      <c r="GL10" s="12"/>
      <c r="GM10" s="13">
        <v>4</v>
      </c>
      <c r="GN10" s="13">
        <v>6</v>
      </c>
      <c r="GO10" s="13">
        <v>6</v>
      </c>
      <c r="GP10" s="13">
        <v>11</v>
      </c>
      <c r="GQ10" s="13">
        <f>SUM(GM10,GO10)</f>
        <v>10</v>
      </c>
      <c r="GS10" s="13">
        <v>20</v>
      </c>
      <c r="GT10" s="13">
        <v>0</v>
      </c>
      <c r="GU10" s="13">
        <v>0</v>
      </c>
      <c r="GV10" s="13">
        <v>1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0</v>
      </c>
      <c r="HD10" s="13"/>
      <c r="HE10" s="13"/>
      <c r="HF10" s="13"/>
      <c r="HG10" s="12"/>
      <c r="HH10" s="13"/>
      <c r="HI10" s="13"/>
      <c r="HJ10" s="13"/>
      <c r="HK10" s="13"/>
      <c r="HL10" s="13">
        <f>SUM(HH10,HJ10)</f>
        <v>0</v>
      </c>
      <c r="HN10" s="13">
        <v>112</v>
      </c>
      <c r="HO10" s="13">
        <v>0</v>
      </c>
      <c r="HP10" s="13">
        <v>0</v>
      </c>
      <c r="HQ10" s="13">
        <v>6</v>
      </c>
      <c r="HR10" s="13">
        <v>0</v>
      </c>
      <c r="HS10" s="13">
        <v>31</v>
      </c>
      <c r="HT10" s="13">
        <v>5</v>
      </c>
      <c r="HU10" s="13">
        <v>0</v>
      </c>
      <c r="HV10" s="13">
        <v>0</v>
      </c>
      <c r="HW10" s="13">
        <v>0</v>
      </c>
      <c r="HX10" s="13">
        <v>1</v>
      </c>
      <c r="HY10" s="13">
        <v>15</v>
      </c>
      <c r="HZ10" s="13">
        <v>0</v>
      </c>
      <c r="IA10" s="13">
        <v>0</v>
      </c>
      <c r="IB10" s="12">
        <v>0</v>
      </c>
      <c r="IC10" s="13"/>
      <c r="ID10" s="13"/>
      <c r="IE10" s="13"/>
      <c r="IF10" s="13"/>
      <c r="IG10" s="13">
        <f>SUM(IC10,IE10)</f>
        <v>0</v>
      </c>
      <c r="II10" s="13">
        <v>68</v>
      </c>
      <c r="IJ10" s="13">
        <f>SUM(IK10:IL10)</f>
        <v>27</v>
      </c>
      <c r="IK10" s="13">
        <v>17</v>
      </c>
      <c r="IL10" s="13">
        <v>10</v>
      </c>
      <c r="IM10" s="13"/>
      <c r="IN10" s="13">
        <v>19</v>
      </c>
      <c r="IO10" s="13">
        <v>0</v>
      </c>
      <c r="IP10" s="13">
        <v>0</v>
      </c>
      <c r="IQ10" s="13">
        <v>2</v>
      </c>
      <c r="IR10" s="13">
        <v>30</v>
      </c>
      <c r="IS10" s="13">
        <v>0</v>
      </c>
      <c r="IT10" s="13">
        <v>28</v>
      </c>
      <c r="IU10" s="13">
        <v>8</v>
      </c>
      <c r="IV10" s="13">
        <v>19</v>
      </c>
      <c r="IW10" s="13">
        <v>3</v>
      </c>
      <c r="IX10" s="13">
        <v>8</v>
      </c>
      <c r="IY10" s="13">
        <f>SUM(IU10,IW10)</f>
        <v>11</v>
      </c>
      <c r="JA10" s="13">
        <v>65</v>
      </c>
      <c r="JB10" s="13">
        <f>SUM(JC10:JD10)</f>
        <v>25</v>
      </c>
      <c r="JC10" s="13">
        <v>17</v>
      </c>
      <c r="JD10" s="13">
        <v>8</v>
      </c>
      <c r="JE10" s="13">
        <v>0</v>
      </c>
      <c r="JF10" s="13">
        <v>52</v>
      </c>
      <c r="JG10" s="13">
        <v>6</v>
      </c>
      <c r="JH10" s="13">
        <v>12</v>
      </c>
      <c r="JI10" s="13">
        <v>2</v>
      </c>
      <c r="JJ10" s="13">
        <v>30</v>
      </c>
      <c r="JK10" s="13">
        <v>0</v>
      </c>
      <c r="JL10" s="13">
        <v>0</v>
      </c>
      <c r="JM10" s="13">
        <v>31</v>
      </c>
      <c r="JN10" s="13">
        <v>4</v>
      </c>
      <c r="JO10" s="13">
        <v>6</v>
      </c>
      <c r="JP10" s="13">
        <v>10</v>
      </c>
      <c r="JQ10" s="13">
        <v>13</v>
      </c>
      <c r="JR10" s="13">
        <f>SUM(JN10,JP10)</f>
        <v>14</v>
      </c>
      <c r="JT10" s="13">
        <v>0</v>
      </c>
      <c r="JU10" s="13">
        <f>SUM(JV10:JW10)</f>
        <v>1</v>
      </c>
      <c r="JV10" s="13">
        <v>1</v>
      </c>
      <c r="JW10" s="13">
        <v>0</v>
      </c>
      <c r="JX10" s="13"/>
      <c r="JY10" s="13">
        <v>30</v>
      </c>
      <c r="JZ10" s="13">
        <v>0</v>
      </c>
      <c r="KA10" s="13">
        <v>6</v>
      </c>
      <c r="KB10" s="13">
        <v>0</v>
      </c>
      <c r="KC10" s="13"/>
      <c r="KD10" s="13">
        <v>0</v>
      </c>
      <c r="KE10" s="13">
        <v>19</v>
      </c>
      <c r="KF10" s="13"/>
      <c r="KG10" s="13"/>
      <c r="KH10" s="13">
        <v>3</v>
      </c>
      <c r="KI10" s="13">
        <v>10</v>
      </c>
      <c r="KJ10" s="13">
        <f>SUM(KF10,KH10)</f>
        <v>3</v>
      </c>
      <c r="KL10" s="13">
        <v>0</v>
      </c>
      <c r="KM10" s="13">
        <f>SUM(KN10:KO10)</f>
        <v>0</v>
      </c>
      <c r="KN10" s="13">
        <v>0</v>
      </c>
      <c r="KO10" s="13">
        <v>0</v>
      </c>
      <c r="KP10" s="13"/>
      <c r="KQ10" s="13">
        <v>58</v>
      </c>
      <c r="KR10" s="13">
        <v>0</v>
      </c>
      <c r="KS10" s="13">
        <v>9</v>
      </c>
      <c r="KT10" s="13">
        <v>3</v>
      </c>
      <c r="KU10" s="13">
        <v>45</v>
      </c>
      <c r="KV10" s="13">
        <v>0</v>
      </c>
      <c r="KW10" s="13">
        <v>6</v>
      </c>
      <c r="KX10" s="13"/>
      <c r="KY10" s="13"/>
      <c r="KZ10" s="13">
        <v>2</v>
      </c>
      <c r="LA10" s="13">
        <v>2</v>
      </c>
      <c r="LB10" s="13">
        <f>SUM(KX10,KZ10)</f>
        <v>2</v>
      </c>
      <c r="LD10" s="13"/>
      <c r="LE10" s="13">
        <f>SUM(LF10:LG10)</f>
        <v>0</v>
      </c>
      <c r="LF10" s="13"/>
      <c r="LG10" s="13"/>
      <c r="LH10" s="13"/>
      <c r="LI10" s="13">
        <v>67</v>
      </c>
      <c r="LJ10" s="13"/>
      <c r="LK10" s="13">
        <v>7</v>
      </c>
      <c r="LL10" s="13">
        <v>2</v>
      </c>
      <c r="LM10" s="13">
        <v>30</v>
      </c>
      <c r="LN10" s="13">
        <v>0</v>
      </c>
      <c r="LO10" s="13">
        <v>2</v>
      </c>
      <c r="LP10" s="13"/>
      <c r="LQ10" s="13"/>
      <c r="LR10" s="13">
        <v>1</v>
      </c>
      <c r="LS10" s="13">
        <v>1</v>
      </c>
      <c r="LT10" s="13">
        <f>SUM(LP10,LR10)</f>
        <v>1</v>
      </c>
      <c r="LV10" s="13"/>
      <c r="LW10" s="13">
        <f>SUM(LX10:LY10)</f>
        <v>0</v>
      </c>
      <c r="LX10" s="13"/>
      <c r="LY10" s="13"/>
      <c r="LZ10" s="13"/>
      <c r="MA10" s="13">
        <v>36</v>
      </c>
      <c r="MB10" s="13"/>
      <c r="MC10" s="13">
        <v>20</v>
      </c>
      <c r="MD10" s="13">
        <v>2</v>
      </c>
      <c r="ME10" s="13">
        <v>32</v>
      </c>
      <c r="MF10" s="13">
        <v>0</v>
      </c>
      <c r="MG10" s="13">
        <v>6</v>
      </c>
      <c r="MH10" s="13">
        <v>2</v>
      </c>
      <c r="MI10" s="13">
        <v>2</v>
      </c>
      <c r="MJ10" s="13">
        <v>0</v>
      </c>
      <c r="MK10" s="13">
        <v>0</v>
      </c>
      <c r="ML10" s="13">
        <f>SUM(MH10,MJ10)</f>
        <v>2</v>
      </c>
      <c r="MN10" s="13">
        <v>11</v>
      </c>
      <c r="MO10" s="13">
        <f>SUM(MP10:MQ10)</f>
        <v>1</v>
      </c>
      <c r="MP10" s="13">
        <v>1</v>
      </c>
      <c r="MQ10" s="13">
        <v>0</v>
      </c>
      <c r="MR10" s="13"/>
      <c r="MS10" s="13">
        <v>34</v>
      </c>
      <c r="MT10" s="13">
        <v>0</v>
      </c>
      <c r="MU10" s="13">
        <v>24</v>
      </c>
      <c r="MV10" s="13">
        <v>2</v>
      </c>
      <c r="MW10" s="13">
        <v>19</v>
      </c>
      <c r="MX10" s="13">
        <v>0</v>
      </c>
      <c r="MY10" s="13">
        <v>9</v>
      </c>
      <c r="MZ10" s="13">
        <v>1</v>
      </c>
      <c r="NA10" s="13">
        <v>1</v>
      </c>
      <c r="NB10" s="13">
        <v>1</v>
      </c>
      <c r="NC10" s="13">
        <v>1</v>
      </c>
      <c r="ND10" s="13">
        <f>SUM(MZ10,NB10)</f>
        <v>2</v>
      </c>
      <c r="NF10" s="13">
        <v>10</v>
      </c>
      <c r="NG10" s="13">
        <f>SUM(NH10:NI10)</f>
        <v>10</v>
      </c>
      <c r="NH10" s="13">
        <v>8</v>
      </c>
      <c r="NI10" s="13">
        <v>2</v>
      </c>
      <c r="NJ10" s="13"/>
      <c r="NK10" s="13">
        <v>54</v>
      </c>
      <c r="NL10" s="13">
        <v>0</v>
      </c>
      <c r="NM10" s="13">
        <v>8</v>
      </c>
      <c r="NN10" s="13">
        <v>2</v>
      </c>
      <c r="NO10" s="13">
        <v>19</v>
      </c>
      <c r="NP10" s="13">
        <v>0</v>
      </c>
      <c r="NQ10" s="13">
        <v>22</v>
      </c>
      <c r="NR10" s="13">
        <v>5</v>
      </c>
      <c r="NS10" s="13">
        <v>8</v>
      </c>
      <c r="NT10" s="13">
        <v>3</v>
      </c>
      <c r="NU10" s="13">
        <v>5</v>
      </c>
      <c r="NV10" s="13">
        <f>SUM(NR10,NT10)</f>
        <v>8</v>
      </c>
      <c r="NX10" s="13">
        <v>8</v>
      </c>
      <c r="NY10" s="13">
        <f>SUM(NZ10:OA10)</f>
        <v>8</v>
      </c>
      <c r="NZ10" s="13">
        <v>7</v>
      </c>
      <c r="OA10" s="13">
        <v>1</v>
      </c>
      <c r="OB10" s="13"/>
      <c r="OC10" s="13">
        <v>45</v>
      </c>
      <c r="OD10" s="13">
        <v>0</v>
      </c>
      <c r="OE10" s="13">
        <v>17</v>
      </c>
      <c r="OF10" s="13">
        <v>2</v>
      </c>
      <c r="OG10" s="13">
        <v>20</v>
      </c>
      <c r="OH10" s="13">
        <v>0</v>
      </c>
      <c r="OI10" s="13">
        <v>21</v>
      </c>
      <c r="OJ10" s="13">
        <v>6</v>
      </c>
      <c r="OK10" s="13">
        <v>9</v>
      </c>
      <c r="OL10" s="13">
        <v>3</v>
      </c>
      <c r="OM10" s="13">
        <v>3</v>
      </c>
      <c r="ON10" s="13">
        <f>SUM(OJ10,OL10)</f>
        <v>9</v>
      </c>
      <c r="OP10" s="13">
        <v>0</v>
      </c>
      <c r="OQ10" s="13">
        <f>SUM(OR10:OS10)</f>
        <v>0</v>
      </c>
      <c r="OR10" s="13"/>
      <c r="OS10" s="13"/>
      <c r="OT10" s="13"/>
      <c r="OU10" s="13">
        <v>0</v>
      </c>
      <c r="OV10" s="13"/>
      <c r="OW10" s="13">
        <v>0</v>
      </c>
      <c r="OX10" s="13">
        <v>0</v>
      </c>
      <c r="OY10" s="13">
        <v>0</v>
      </c>
      <c r="OZ10" s="13">
        <v>0</v>
      </c>
      <c r="PA10" s="13">
        <v>0</v>
      </c>
      <c r="PB10" s="13">
        <v>0</v>
      </c>
      <c r="PC10" s="13">
        <v>0</v>
      </c>
      <c r="PD10" s="13">
        <v>0</v>
      </c>
      <c r="PE10" s="13">
        <v>0</v>
      </c>
      <c r="PF10" s="13">
        <f>SUM(PB10,PD10)</f>
        <v>0</v>
      </c>
      <c r="PH10" s="13">
        <v>8</v>
      </c>
      <c r="PI10" s="13">
        <f>SUM(PJ10:PK10)</f>
        <v>8</v>
      </c>
      <c r="PJ10" s="13">
        <v>8</v>
      </c>
      <c r="PK10" s="13">
        <v>0</v>
      </c>
      <c r="PL10" s="13"/>
      <c r="PM10" s="13">
        <v>90</v>
      </c>
      <c r="PN10" s="13">
        <v>0</v>
      </c>
      <c r="PO10" s="13">
        <v>28</v>
      </c>
      <c r="PP10" s="13">
        <v>2</v>
      </c>
      <c r="PQ10" s="13">
        <v>20</v>
      </c>
      <c r="PR10" s="13">
        <v>0</v>
      </c>
      <c r="PS10" s="13">
        <v>50</v>
      </c>
      <c r="PT10" s="13">
        <v>7</v>
      </c>
      <c r="PU10" s="13">
        <v>11</v>
      </c>
      <c r="PV10" s="13">
        <v>6</v>
      </c>
      <c r="PW10" s="13">
        <v>13</v>
      </c>
      <c r="PX10" s="13">
        <f>SUM(PT10,PV10)</f>
        <v>13</v>
      </c>
      <c r="PZ10" s="13"/>
      <c r="QA10" s="13">
        <f>SUM(QB10:QC10)</f>
        <v>5</v>
      </c>
      <c r="QB10" s="13">
        <v>5</v>
      </c>
      <c r="QC10" s="13"/>
      <c r="QD10" s="13"/>
      <c r="QE10" s="13">
        <v>63</v>
      </c>
      <c r="QF10" s="13"/>
      <c r="QG10" s="13">
        <v>10</v>
      </c>
      <c r="QH10" s="13">
        <v>2</v>
      </c>
      <c r="QI10" s="13">
        <v>20</v>
      </c>
      <c r="QJ10" s="13">
        <v>0</v>
      </c>
      <c r="QK10" s="13">
        <v>50</v>
      </c>
      <c r="QL10" s="13">
        <v>6</v>
      </c>
      <c r="QM10" s="13">
        <v>11</v>
      </c>
      <c r="QN10" s="13">
        <v>8</v>
      </c>
      <c r="QO10" s="13">
        <v>13</v>
      </c>
      <c r="QP10" s="13">
        <f>SUM(QL10,QN10)</f>
        <v>14</v>
      </c>
      <c r="QR10" s="13">
        <v>5</v>
      </c>
      <c r="QS10" s="13">
        <f>SUM(QT10:QU10)</f>
        <v>5</v>
      </c>
      <c r="QT10" s="13">
        <v>5</v>
      </c>
      <c r="QU10" s="13"/>
      <c r="QV10" s="13"/>
      <c r="QW10" s="13">
        <v>54</v>
      </c>
      <c r="QX10" s="13"/>
      <c r="QY10" s="13">
        <v>10</v>
      </c>
      <c r="QZ10" s="13">
        <v>2</v>
      </c>
      <c r="RA10" s="13">
        <v>20</v>
      </c>
      <c r="RB10" s="13"/>
      <c r="RC10" s="13">
        <v>30</v>
      </c>
      <c r="RD10" s="13"/>
      <c r="RE10" s="13"/>
      <c r="RF10" s="13">
        <v>1</v>
      </c>
      <c r="RG10" s="13">
        <v>2</v>
      </c>
      <c r="RH10" s="13">
        <f>SUM(RD10,RF10)</f>
        <v>1</v>
      </c>
      <c r="RJ10" s="13"/>
      <c r="RK10" s="13">
        <f>SUM(RL10:RM10)</f>
        <v>5</v>
      </c>
      <c r="RL10" s="13">
        <v>5</v>
      </c>
      <c r="RM10" s="13">
        <v>0</v>
      </c>
      <c r="RN10" s="13"/>
      <c r="RO10" s="13">
        <v>45</v>
      </c>
      <c r="RP10" s="13"/>
      <c r="RQ10" s="13">
        <v>10</v>
      </c>
      <c r="RR10" s="13">
        <v>2</v>
      </c>
      <c r="RS10" s="13">
        <v>20</v>
      </c>
      <c r="RT10" s="13">
        <v>0</v>
      </c>
      <c r="RU10" s="13">
        <v>28</v>
      </c>
      <c r="RV10" s="13">
        <v>1</v>
      </c>
      <c r="RW10" s="13">
        <v>1</v>
      </c>
      <c r="RX10" s="13"/>
      <c r="RY10" s="13"/>
      <c r="RZ10" s="13">
        <f>SUM(RV10,RX10)</f>
        <v>1</v>
      </c>
      <c r="SB10" s="13"/>
      <c r="SC10" s="13">
        <f>SUM(SD10:SE10)</f>
        <v>25</v>
      </c>
      <c r="SD10" s="13">
        <v>12</v>
      </c>
      <c r="SE10" s="13">
        <v>13</v>
      </c>
      <c r="SF10" s="13"/>
      <c r="SG10" s="13">
        <v>54</v>
      </c>
      <c r="SH10" s="13"/>
      <c r="SI10" s="13">
        <v>9</v>
      </c>
      <c r="SJ10" s="13">
        <v>2</v>
      </c>
      <c r="SK10" s="13">
        <v>20</v>
      </c>
      <c r="SL10" s="13"/>
      <c r="SM10" s="13">
        <v>32</v>
      </c>
      <c r="SN10" s="13">
        <v>2</v>
      </c>
      <c r="SO10" s="13">
        <v>2</v>
      </c>
      <c r="SP10" s="13">
        <v>5</v>
      </c>
      <c r="SQ10" s="13">
        <v>8</v>
      </c>
      <c r="SR10" s="13">
        <f>SUM(SN10,SP10)</f>
        <v>7</v>
      </c>
      <c r="ST10" s="13"/>
      <c r="SU10" s="13">
        <f>SUM(SV10:SW10)</f>
        <v>24</v>
      </c>
      <c r="SV10" s="13">
        <v>11</v>
      </c>
      <c r="SW10" s="13">
        <v>13</v>
      </c>
      <c r="SX10" s="13"/>
      <c r="SY10" s="13">
        <v>54</v>
      </c>
      <c r="SZ10" s="13"/>
      <c r="TA10" s="13">
        <v>11</v>
      </c>
      <c r="TB10" s="13">
        <v>2</v>
      </c>
      <c r="TC10" s="13">
        <v>18</v>
      </c>
      <c r="TD10" s="13"/>
      <c r="TE10" s="13">
        <v>28</v>
      </c>
      <c r="TF10" s="13">
        <v>4</v>
      </c>
      <c r="TG10" s="13">
        <v>7</v>
      </c>
      <c r="TH10" s="13">
        <v>6</v>
      </c>
      <c r="TI10" s="13">
        <v>9</v>
      </c>
      <c r="TJ10" s="13">
        <f>SUM(TF10,TH10)</f>
        <v>10</v>
      </c>
      <c r="TL10" s="13"/>
      <c r="TM10" s="13">
        <f>SUM(TN10:TO10)</f>
        <v>71</v>
      </c>
      <c r="TN10" s="13">
        <v>2</v>
      </c>
      <c r="TO10" s="13">
        <v>69</v>
      </c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>
        <f>SUM(TX10,TZ10)</f>
        <v>0</v>
      </c>
      <c r="UD10" s="13"/>
      <c r="UE10" s="13">
        <f>SUM(UF10:UG10)</f>
        <v>17</v>
      </c>
      <c r="UF10" s="13">
        <v>9</v>
      </c>
      <c r="UG10" s="13">
        <v>8</v>
      </c>
      <c r="UH10" s="13"/>
      <c r="UI10" s="13">
        <v>90</v>
      </c>
      <c r="UJ10" s="13"/>
      <c r="UK10" s="13">
        <v>21</v>
      </c>
      <c r="UL10" s="13">
        <v>4</v>
      </c>
      <c r="UM10" s="13">
        <v>32</v>
      </c>
      <c r="UN10" s="13"/>
      <c r="UO10" s="13">
        <v>54</v>
      </c>
      <c r="UP10" s="13">
        <v>5</v>
      </c>
      <c r="UQ10" s="13">
        <v>9</v>
      </c>
      <c r="UR10" s="13">
        <v>23</v>
      </c>
      <c r="US10" s="13">
        <v>14</v>
      </c>
      <c r="UT10" s="13">
        <f>SUM(UP10,UR10)</f>
        <v>28</v>
      </c>
      <c r="UV10" s="13"/>
      <c r="UW10" s="13">
        <f>SUM(UX10:UY10)</f>
        <v>30</v>
      </c>
      <c r="UX10" s="13">
        <v>18</v>
      </c>
      <c r="UY10" s="13">
        <v>12</v>
      </c>
      <c r="UZ10" s="13">
        <f t="shared" ref="UZ10:UZ29" si="181">SUM(UE10,TM10,SU10,SC10,RK10,QS10,QA10,PI10,OQ10,NY10,NG10,MO10,LW10,LE10,KM10,JU10,JB10,IJ10,HP10:HQ10,GU10:GV10,FZ10:GA10,FE10:FF10,EJ10:EK10,DO10:DP10,CT10:CU10,BY10:BZ10,BD10:BE10,AO10:AP10,Z10:AA10,K10:L10,UW10)</f>
        <v>420</v>
      </c>
      <c r="VA10" s="13">
        <v>234</v>
      </c>
      <c r="VB10" s="13">
        <f>UZ10-VA10</f>
        <v>186</v>
      </c>
      <c r="VC10" s="13"/>
      <c r="VD10" s="13">
        <v>72</v>
      </c>
      <c r="VE10" s="13"/>
      <c r="VF10" s="13">
        <v>5</v>
      </c>
      <c r="VG10" s="13">
        <v>2</v>
      </c>
      <c r="VH10" s="13">
        <v>20</v>
      </c>
      <c r="VI10" s="13">
        <v>0</v>
      </c>
      <c r="VJ10" s="13">
        <v>7</v>
      </c>
      <c r="VK10" s="13">
        <v>17</v>
      </c>
      <c r="VL10" s="13">
        <f>SUM(VK10,VN10,VP10,VT10)</f>
        <v>28</v>
      </c>
      <c r="VM10" s="13">
        <v>1</v>
      </c>
      <c r="VN10" s="13">
        <v>1</v>
      </c>
      <c r="VO10" s="13">
        <v>2</v>
      </c>
      <c r="VP10" s="13">
        <v>4</v>
      </c>
      <c r="VQ10" s="13"/>
      <c r="VR10" s="13"/>
      <c r="VS10" s="13">
        <v>5</v>
      </c>
      <c r="VT10" s="13">
        <v>6</v>
      </c>
      <c r="VU10" s="13">
        <f t="shared" ref="VU10:VU29" si="182">SUM(VJ10,VM10,VO10)</f>
        <v>10</v>
      </c>
      <c r="VW10" s="13"/>
      <c r="VX10" s="13">
        <f>SUM(VY10:VZ10)</f>
        <v>0</v>
      </c>
      <c r="VY10" s="13"/>
      <c r="VZ10" s="13"/>
      <c r="WA10" s="13"/>
      <c r="WB10" s="13">
        <f>VX10-WA10</f>
        <v>0</v>
      </c>
      <c r="WC10" s="13">
        <f>SUM(UZ10,VX10)</f>
        <v>420</v>
      </c>
      <c r="WD10" s="13">
        <f>SUM(VA10,WA10)</f>
        <v>234</v>
      </c>
      <c r="WE10" s="13">
        <f>WC10-WD10</f>
        <v>186</v>
      </c>
      <c r="WF10" s="13"/>
      <c r="WG10" s="13">
        <v>72</v>
      </c>
      <c r="WH10" s="13"/>
      <c r="WI10" s="13">
        <v>11</v>
      </c>
      <c r="WJ10" s="13">
        <v>2</v>
      </c>
      <c r="WK10" s="13">
        <v>20</v>
      </c>
      <c r="WL10" s="13"/>
      <c r="WM10" s="13">
        <v>7</v>
      </c>
      <c r="WN10" s="13">
        <v>10</v>
      </c>
      <c r="WO10" s="13">
        <f>SUM(WN10,WQ10,WS10,WW10)</f>
        <v>33</v>
      </c>
      <c r="WP10" s="13">
        <v>6</v>
      </c>
      <c r="WQ10" s="13">
        <v>10</v>
      </c>
      <c r="WR10" s="13">
        <v>4</v>
      </c>
      <c r="WS10" s="13">
        <v>9</v>
      </c>
      <c r="WT10" s="13"/>
      <c r="WU10" s="13"/>
      <c r="WV10" s="13">
        <v>3</v>
      </c>
      <c r="WW10" s="13">
        <v>4</v>
      </c>
      <c r="WX10" s="13">
        <f t="shared" ref="WX10:WX29" si="183">SUM(WM10,WP10,WR10)</f>
        <v>17</v>
      </c>
      <c r="WZ10" s="13"/>
      <c r="XA10" s="13"/>
      <c r="XB10" s="13"/>
      <c r="XC10" s="13"/>
      <c r="XD10" s="13"/>
      <c r="XE10" s="13">
        <f>XA10-XD10</f>
        <v>0</v>
      </c>
      <c r="XF10" s="13">
        <f>SUM(WC10,XA10)</f>
        <v>420</v>
      </c>
      <c r="XG10" s="13">
        <f>SUM(WD10,XD10)</f>
        <v>234</v>
      </c>
      <c r="XH10" s="13">
        <f>XF10-XG10</f>
        <v>186</v>
      </c>
      <c r="XI10" s="13"/>
      <c r="XJ10" s="13">
        <v>63</v>
      </c>
      <c r="XK10" s="13"/>
      <c r="XL10" s="13">
        <v>5</v>
      </c>
      <c r="XM10" s="13">
        <v>2</v>
      </c>
      <c r="XN10" s="13">
        <v>20</v>
      </c>
      <c r="XO10" s="13"/>
      <c r="XP10" s="13">
        <v>6</v>
      </c>
      <c r="XQ10" s="13">
        <v>6</v>
      </c>
      <c r="XR10" s="13">
        <v>18</v>
      </c>
      <c r="XS10" s="13">
        <v>2</v>
      </c>
      <c r="XT10" s="13">
        <v>3</v>
      </c>
      <c r="XU10" s="13"/>
      <c r="XV10" s="13"/>
      <c r="XW10" s="13"/>
      <c r="XX10" s="13"/>
      <c r="XY10" s="13">
        <v>5</v>
      </c>
      <c r="XZ10" s="13">
        <v>9</v>
      </c>
      <c r="YA10" s="13">
        <f t="shared" ref="YA10:YA29" si="184">SUM(XP10,XS10,XU10)</f>
        <v>8</v>
      </c>
      <c r="YC10" s="13"/>
      <c r="YD10" s="13">
        <f>SUM(YE10,YF10)</f>
        <v>5</v>
      </c>
      <c r="YE10" s="13">
        <v>5</v>
      </c>
      <c r="YF10" s="13" t="s">
        <v>1003</v>
      </c>
      <c r="YG10" s="13"/>
      <c r="YH10" s="13">
        <f>YD10-YG10</f>
        <v>5</v>
      </c>
      <c r="YI10" s="13">
        <f>SUM(XF10,YD10)</f>
        <v>425</v>
      </c>
      <c r="YJ10" s="13">
        <f>SUM(XG10,YG10)</f>
        <v>234</v>
      </c>
      <c r="YK10" s="13">
        <f>YI10-YJ10</f>
        <v>191</v>
      </c>
      <c r="YL10" s="13"/>
      <c r="YM10" s="13">
        <v>54</v>
      </c>
      <c r="YN10" s="13"/>
      <c r="YO10" s="13">
        <v>5</v>
      </c>
      <c r="YP10" s="13">
        <v>2</v>
      </c>
      <c r="YQ10" s="13">
        <v>20</v>
      </c>
      <c r="YR10" s="13"/>
      <c r="YS10" s="13">
        <v>5</v>
      </c>
      <c r="YT10" s="13">
        <v>10</v>
      </c>
      <c r="YU10" s="13">
        <v>42</v>
      </c>
      <c r="YV10" s="13">
        <v>5</v>
      </c>
      <c r="YW10" s="13">
        <v>10</v>
      </c>
      <c r="YX10" s="13">
        <v>2</v>
      </c>
      <c r="YY10" s="13">
        <v>4</v>
      </c>
      <c r="YZ10" s="13"/>
      <c r="ZA10" s="13"/>
      <c r="ZB10" s="13">
        <v>10</v>
      </c>
      <c r="ZC10" s="13">
        <v>18</v>
      </c>
      <c r="ZD10" s="13">
        <f t="shared" ref="ZD10:ZD29" si="185">SUM(YS10,YV10,YX10)</f>
        <v>12</v>
      </c>
      <c r="ZF10" s="13"/>
      <c r="ZG10" s="13">
        <f>SUM(ZH10,ZI10)</f>
        <v>8</v>
      </c>
      <c r="ZH10" s="13">
        <v>5</v>
      </c>
      <c r="ZI10" s="13">
        <v>3</v>
      </c>
      <c r="ZJ10" s="13">
        <v>2</v>
      </c>
      <c r="ZK10" s="13">
        <f>ZG10-ZJ10</f>
        <v>6</v>
      </c>
      <c r="ZL10" s="13">
        <f>SUM(YI10,ZG10)</f>
        <v>433</v>
      </c>
      <c r="ZM10" s="13">
        <f>SUM(YJ10,ZJ10)</f>
        <v>236</v>
      </c>
      <c r="ZN10" s="13">
        <f>ZL10-ZM10</f>
        <v>197</v>
      </c>
      <c r="ZO10" s="13"/>
      <c r="ZP10" s="13">
        <v>63</v>
      </c>
      <c r="ZQ10" s="13"/>
      <c r="ZR10" s="13">
        <v>5</v>
      </c>
      <c r="ZS10" s="13">
        <v>2</v>
      </c>
      <c r="ZT10" s="13">
        <v>20</v>
      </c>
      <c r="ZU10" s="13"/>
      <c r="ZV10" s="13">
        <v>11</v>
      </c>
      <c r="ZW10" s="13">
        <v>19</v>
      </c>
      <c r="ZX10" s="13">
        <v>38</v>
      </c>
      <c r="ZY10" s="13">
        <v>9</v>
      </c>
      <c r="ZZ10" s="13">
        <v>19</v>
      </c>
      <c r="AAA10" s="13"/>
      <c r="AAB10" s="13"/>
      <c r="AAC10" s="13"/>
      <c r="AAD10" s="13"/>
      <c r="AAE10" s="13"/>
      <c r="AAF10" s="13"/>
      <c r="AAG10" s="13">
        <f t="shared" ref="AAG10:AAG29" si="186">SUM(ZV10,ZY10,AAA10)</f>
        <v>20</v>
      </c>
      <c r="AAI10" s="13"/>
      <c r="AAJ10" s="13">
        <f>SUM(AAK10,AAL10)</f>
        <v>0</v>
      </c>
      <c r="AAK10" s="13"/>
      <c r="AAL10" s="13"/>
      <c r="AAM10" s="13"/>
      <c r="AAN10" s="13">
        <f>AAJ10-AAM10</f>
        <v>0</v>
      </c>
      <c r="AAO10" s="13">
        <f>SUM(ZL10,AAJ10)</f>
        <v>433</v>
      </c>
      <c r="AAP10" s="13">
        <f>SUM(ZM10,AAM10)</f>
        <v>236</v>
      </c>
      <c r="AAQ10" s="13">
        <f>AAO10-AAP10</f>
        <v>197</v>
      </c>
      <c r="AAR10" s="13"/>
      <c r="AAS10" s="13">
        <v>54</v>
      </c>
      <c r="AAT10" s="13"/>
      <c r="AAU10" s="13">
        <v>4</v>
      </c>
      <c r="AAV10" s="13">
        <v>2</v>
      </c>
      <c r="AAW10" s="13">
        <v>20</v>
      </c>
      <c r="AAX10" s="13"/>
      <c r="AAY10" s="13">
        <v>18</v>
      </c>
      <c r="AAZ10" s="13">
        <v>18</v>
      </c>
      <c r="ABA10" s="13">
        <f>SUM(AAZ10+ABC10+ABE10+ABI10)</f>
        <v>50</v>
      </c>
      <c r="ABB10" s="13">
        <v>4</v>
      </c>
      <c r="ABC10" s="13">
        <v>10</v>
      </c>
      <c r="ABD10" s="13">
        <v>1</v>
      </c>
      <c r="ABE10" s="13">
        <v>2</v>
      </c>
      <c r="ABF10" s="13"/>
      <c r="ABG10" s="13"/>
      <c r="ABH10" s="13">
        <v>7</v>
      </c>
      <c r="ABI10" s="13">
        <v>20</v>
      </c>
      <c r="ABJ10" s="13">
        <f t="shared" ref="ABJ10:ABJ29" si="187">SUM(AAY10,ABB10,ABD10)</f>
        <v>23</v>
      </c>
      <c r="ABL10" s="13"/>
      <c r="ABM10" s="13">
        <f t="shared" ref="ABM10:ABM29" si="188">SUM(ABN10,ABO10)</f>
        <v>4</v>
      </c>
      <c r="ABN10" s="13">
        <v>4</v>
      </c>
      <c r="ABO10" s="13"/>
      <c r="ABP10" s="13"/>
      <c r="ABQ10" s="13">
        <f>ABM10-ABP10</f>
        <v>4</v>
      </c>
      <c r="ABR10" s="13">
        <f>SUM(AAO10,ABM10)</f>
        <v>437</v>
      </c>
      <c r="ABS10" s="13">
        <f>SUM(AAP10,ABP10)</f>
        <v>236</v>
      </c>
      <c r="ABT10" s="13">
        <f>ABR10-ABS10</f>
        <v>201</v>
      </c>
      <c r="ABU10" s="13"/>
      <c r="ABV10" s="13">
        <v>54</v>
      </c>
      <c r="ABW10" s="13"/>
      <c r="ABX10" s="13">
        <v>5</v>
      </c>
      <c r="ABY10" s="13">
        <v>2</v>
      </c>
      <c r="ABZ10" s="13">
        <v>20</v>
      </c>
      <c r="ACA10" s="13"/>
      <c r="ACB10" s="13">
        <v>5</v>
      </c>
      <c r="ACC10" s="13">
        <v>10</v>
      </c>
      <c r="ACD10" s="13">
        <f t="shared" ref="ACD10:ACD29" si="189">SUM(ACC10+ACF10+ACH10+ACL10)</f>
        <v>30</v>
      </c>
      <c r="ACE10" s="13">
        <v>4</v>
      </c>
      <c r="ACF10" s="13">
        <v>7</v>
      </c>
      <c r="ACG10" s="13">
        <v>2</v>
      </c>
      <c r="ACH10" s="13">
        <v>4</v>
      </c>
      <c r="ACI10" s="13"/>
      <c r="ACJ10" s="13"/>
      <c r="ACK10" s="13">
        <v>4</v>
      </c>
      <c r="ACL10" s="13">
        <v>9</v>
      </c>
      <c r="ACM10" s="13">
        <f t="shared" ref="ACM10:ACM29" si="190">SUM(ACB10,ACE10,ACG10)</f>
        <v>11</v>
      </c>
      <c r="ACO10" s="13"/>
      <c r="ACP10" s="13">
        <f t="shared" ref="ACP10:ACP11" si="191">SUM(ACQ10,ACR10)</f>
        <v>0</v>
      </c>
      <c r="ACQ10" s="13"/>
      <c r="ACR10" s="13"/>
      <c r="ACS10" s="13">
        <v>2</v>
      </c>
      <c r="ACT10" s="13">
        <f>ACP10-ACS10</f>
        <v>-2</v>
      </c>
      <c r="ACU10" s="13">
        <f>SUM(ABR10,ACP10)</f>
        <v>437</v>
      </c>
      <c r="ACV10" s="13">
        <f>SUM(ABS10,ACS10)</f>
        <v>238</v>
      </c>
      <c r="ACW10" s="13">
        <f>ACU10-ACV10</f>
        <v>199</v>
      </c>
      <c r="ACX10" s="13"/>
      <c r="ACY10" s="13">
        <v>45</v>
      </c>
      <c r="ACZ10" s="13"/>
      <c r="ADA10" s="13">
        <v>5</v>
      </c>
      <c r="ADB10" s="13">
        <v>2</v>
      </c>
      <c r="ADC10" s="13">
        <v>20</v>
      </c>
      <c r="ADD10" s="13"/>
      <c r="ADE10" s="13">
        <v>8</v>
      </c>
      <c r="ADF10" s="13">
        <v>10</v>
      </c>
      <c r="ADG10" s="13">
        <f t="shared" ref="ADG10:ADG29" si="192">SUM(ADF10+ADI10+ADK10+ADO10)</f>
        <v>30</v>
      </c>
      <c r="ADH10" s="13">
        <v>2</v>
      </c>
      <c r="ADI10" s="13">
        <v>8</v>
      </c>
      <c r="ADJ10" s="13">
        <v>1</v>
      </c>
      <c r="ADK10" s="13">
        <v>5</v>
      </c>
      <c r="ADL10" s="13"/>
      <c r="ADM10" s="13"/>
      <c r="ADN10" s="13">
        <v>3</v>
      </c>
      <c r="ADO10" s="13">
        <v>7</v>
      </c>
      <c r="ADP10" s="13">
        <f t="shared" ref="ADP10:ADP29" si="193">SUM(ADE10,ADH10,ADJ10)</f>
        <v>11</v>
      </c>
      <c r="ADR10" s="13"/>
      <c r="ADS10" s="13">
        <f t="shared" ref="ADS10:ADS29" si="194">SUM(ADT10,ADU10)</f>
        <v>2</v>
      </c>
      <c r="ADT10" s="13">
        <v>2</v>
      </c>
      <c r="ADU10" s="13"/>
      <c r="ADV10" s="13">
        <v>7</v>
      </c>
      <c r="ADW10" s="13">
        <f>ADS10-ADV10</f>
        <v>-5</v>
      </c>
      <c r="ADX10" s="13">
        <f>SUM(ACU10,ADS10)</f>
        <v>439</v>
      </c>
      <c r="ADY10" s="13">
        <f>SUM(ACV10,ADV10)</f>
        <v>245</v>
      </c>
      <c r="ADZ10" s="13">
        <f>ADX10-ADY10</f>
        <v>194</v>
      </c>
      <c r="AEA10" s="13"/>
      <c r="AEB10" s="13">
        <v>67</v>
      </c>
      <c r="AEC10" s="13"/>
      <c r="AED10" s="13">
        <v>5</v>
      </c>
      <c r="AEE10" s="13">
        <v>2</v>
      </c>
      <c r="AEF10" s="13">
        <v>20</v>
      </c>
      <c r="AEG10" s="13"/>
      <c r="AEH10" s="13">
        <v>11</v>
      </c>
      <c r="AEI10" s="13">
        <v>20</v>
      </c>
      <c r="AEJ10" s="13">
        <f t="shared" ref="AEJ10:AEJ12" si="195">SUM(AEI10+AEL10+AEN10+AER10)</f>
        <v>50</v>
      </c>
      <c r="AEK10" s="13">
        <v>8</v>
      </c>
      <c r="AEL10" s="13">
        <v>21</v>
      </c>
      <c r="AEM10" s="13">
        <v>4</v>
      </c>
      <c r="AEN10" s="13">
        <v>7</v>
      </c>
      <c r="AEO10" s="13"/>
      <c r="AEP10" s="13"/>
      <c r="AEQ10" s="13">
        <v>2</v>
      </c>
      <c r="AER10" s="13">
        <v>2</v>
      </c>
      <c r="AES10" s="13">
        <f t="shared" ref="AES10:AES29" si="196">SUM(AEH10,AEK10,AEM10)</f>
        <v>23</v>
      </c>
    </row>
    <row r="11" spans="2:825" ht="16.2" customHeight="1" x14ac:dyDescent="0.3">
      <c r="B11" s="96" t="s">
        <v>592</v>
      </c>
      <c r="C11" s="42" t="s">
        <v>135</v>
      </c>
      <c r="D11" s="296" t="s">
        <v>586</v>
      </c>
      <c r="E11" s="295"/>
      <c r="F11" s="295" t="s">
        <v>1019</v>
      </c>
      <c r="G11" s="295" t="s">
        <v>1035</v>
      </c>
      <c r="H11" s="340" t="s">
        <v>598</v>
      </c>
      <c r="I11" s="336">
        <v>65</v>
      </c>
      <c r="J11" s="13">
        <v>19</v>
      </c>
      <c r="K11" s="13">
        <v>6</v>
      </c>
      <c r="L11" s="13">
        <v>19</v>
      </c>
      <c r="M11" s="13">
        <v>0</v>
      </c>
      <c r="N11" s="13">
        <v>0</v>
      </c>
      <c r="O11" s="13">
        <v>0</v>
      </c>
      <c r="P11" s="13"/>
      <c r="Q11" s="13"/>
      <c r="R11" s="13">
        <v>1</v>
      </c>
      <c r="S11" s="13">
        <v>0</v>
      </c>
      <c r="T11" s="13">
        <v>7</v>
      </c>
      <c r="U11" s="13">
        <v>0</v>
      </c>
      <c r="V11" s="15"/>
      <c r="X11" s="13">
        <v>63</v>
      </c>
      <c r="Y11" s="13">
        <v>20</v>
      </c>
      <c r="Z11" s="13">
        <v>6</v>
      </c>
      <c r="AA11" s="13">
        <v>21</v>
      </c>
      <c r="AB11" s="13">
        <v>0</v>
      </c>
      <c r="AC11" s="13">
        <v>0</v>
      </c>
      <c r="AD11" s="13">
        <v>0</v>
      </c>
      <c r="AE11" s="13"/>
      <c r="AF11" s="13"/>
      <c r="AG11" s="13">
        <v>2</v>
      </c>
      <c r="AH11" s="13">
        <v>11</v>
      </c>
      <c r="AI11" s="13">
        <v>6</v>
      </c>
      <c r="AJ11" s="13">
        <v>4</v>
      </c>
      <c r="AK11" s="15"/>
      <c r="AM11" s="13">
        <v>50</v>
      </c>
      <c r="AN11" s="13">
        <v>3</v>
      </c>
      <c r="AO11" s="13">
        <v>5</v>
      </c>
      <c r="AP11" s="13">
        <v>11</v>
      </c>
      <c r="AQ11" s="13">
        <v>0</v>
      </c>
      <c r="AR11" s="13">
        <v>0</v>
      </c>
      <c r="AS11" s="13">
        <v>0</v>
      </c>
      <c r="AT11" s="13"/>
      <c r="AU11" s="13"/>
      <c r="AV11" s="13">
        <v>1</v>
      </c>
      <c r="AW11" s="13">
        <v>0</v>
      </c>
      <c r="AX11" s="13">
        <v>5</v>
      </c>
      <c r="AY11" s="13">
        <v>0</v>
      </c>
      <c r="AZ11" s="15"/>
      <c r="BB11" s="13">
        <v>96</v>
      </c>
      <c r="BC11" s="13">
        <v>5</v>
      </c>
      <c r="BD11" s="13">
        <v>7</v>
      </c>
      <c r="BE11" s="13">
        <v>26</v>
      </c>
      <c r="BF11" s="13">
        <v>0</v>
      </c>
      <c r="BG11" s="13">
        <v>0</v>
      </c>
      <c r="BH11" s="13">
        <v>0</v>
      </c>
      <c r="BI11" s="13">
        <v>21</v>
      </c>
      <c r="BJ11" s="13">
        <v>0</v>
      </c>
      <c r="BK11" s="13">
        <v>21</v>
      </c>
      <c r="BL11" s="13">
        <v>2</v>
      </c>
      <c r="BM11" s="13">
        <v>0</v>
      </c>
      <c r="BN11" s="13">
        <v>11</v>
      </c>
      <c r="BO11" s="13">
        <v>0</v>
      </c>
      <c r="BP11" s="15"/>
      <c r="BQ11" s="13">
        <v>4</v>
      </c>
      <c r="BR11" s="13">
        <v>4</v>
      </c>
      <c r="BS11" s="13">
        <v>17</v>
      </c>
      <c r="BT11" s="13">
        <v>18</v>
      </c>
      <c r="BU11" s="13">
        <f t="shared" ref="BU11:BU29" si="197">SUM(BQ11,BS11)</f>
        <v>21</v>
      </c>
      <c r="BW11" s="13">
        <v>77</v>
      </c>
      <c r="BX11" s="13">
        <v>2</v>
      </c>
      <c r="BY11" s="13">
        <v>7</v>
      </c>
      <c r="BZ11" s="13">
        <v>22</v>
      </c>
      <c r="CA11" s="13">
        <v>0</v>
      </c>
      <c r="CB11" s="13">
        <v>0</v>
      </c>
      <c r="CC11" s="13">
        <v>0</v>
      </c>
      <c r="CD11" s="13">
        <v>11</v>
      </c>
      <c r="CE11" s="13">
        <v>0</v>
      </c>
      <c r="CF11" s="13">
        <v>10</v>
      </c>
      <c r="CG11" s="13">
        <v>0</v>
      </c>
      <c r="CH11" s="13">
        <v>0</v>
      </c>
      <c r="CI11" s="13">
        <v>0</v>
      </c>
      <c r="CJ11" s="13">
        <v>0</v>
      </c>
      <c r="CK11" s="15"/>
      <c r="CL11" s="13">
        <v>3</v>
      </c>
      <c r="CM11" s="13">
        <v>3</v>
      </c>
      <c r="CN11" s="13">
        <v>6</v>
      </c>
      <c r="CO11" s="13">
        <v>7</v>
      </c>
      <c r="CP11" s="13">
        <f t="shared" ref="CP11:CP29" si="198">SUM(CL11,CN11)</f>
        <v>9</v>
      </c>
      <c r="CR11" s="13">
        <v>93</v>
      </c>
      <c r="CS11" s="13">
        <v>5</v>
      </c>
      <c r="CT11" s="13">
        <v>7</v>
      </c>
      <c r="CU11" s="13">
        <v>21</v>
      </c>
      <c r="CV11" s="13">
        <v>16</v>
      </c>
      <c r="CW11" s="13">
        <v>0</v>
      </c>
      <c r="CX11" s="13">
        <v>0</v>
      </c>
      <c r="CY11" s="13">
        <v>5</v>
      </c>
      <c r="CZ11" s="13">
        <v>5</v>
      </c>
      <c r="DA11" s="13">
        <v>5</v>
      </c>
      <c r="DB11" s="13">
        <v>2</v>
      </c>
      <c r="DC11" s="13">
        <v>17</v>
      </c>
      <c r="DD11" s="13">
        <v>6</v>
      </c>
      <c r="DE11" s="13">
        <v>8</v>
      </c>
      <c r="DF11" s="15"/>
      <c r="DG11" s="13">
        <v>2</v>
      </c>
      <c r="DH11" s="13">
        <v>2</v>
      </c>
      <c r="DI11" s="13">
        <v>5</v>
      </c>
      <c r="DJ11" s="13">
        <v>7</v>
      </c>
      <c r="DK11" s="13">
        <f t="shared" ref="DK11:DK29" si="199">SUM(DG11,DI11)</f>
        <v>7</v>
      </c>
      <c r="DM11" s="13">
        <v>52</v>
      </c>
      <c r="DN11" s="13">
        <v>3</v>
      </c>
      <c r="DO11" s="13">
        <v>5</v>
      </c>
      <c r="DP11" s="13">
        <v>14</v>
      </c>
      <c r="DQ11" s="13">
        <v>32</v>
      </c>
      <c r="DR11" s="13">
        <v>0</v>
      </c>
      <c r="DS11" s="13">
        <v>6</v>
      </c>
      <c r="DT11" s="13">
        <v>12</v>
      </c>
      <c r="DU11" s="13">
        <v>15</v>
      </c>
      <c r="DV11" s="13">
        <v>12</v>
      </c>
      <c r="DW11" s="13">
        <v>1</v>
      </c>
      <c r="DX11" s="13">
        <v>2</v>
      </c>
      <c r="DY11" s="13">
        <v>4</v>
      </c>
      <c r="DZ11" s="13">
        <v>1</v>
      </c>
      <c r="EA11" s="15"/>
      <c r="EB11" s="13">
        <v>3</v>
      </c>
      <c r="EC11" s="13">
        <v>3</v>
      </c>
      <c r="ED11" s="13">
        <v>17</v>
      </c>
      <c r="EE11" s="13">
        <v>17</v>
      </c>
      <c r="EF11" s="13">
        <f t="shared" ref="EF11:EF29" si="200">SUM(EB11,ED11)</f>
        <v>20</v>
      </c>
      <c r="EH11" s="13">
        <v>80</v>
      </c>
      <c r="EI11" s="13">
        <v>4</v>
      </c>
      <c r="EJ11" s="13">
        <v>5</v>
      </c>
      <c r="EK11" s="13">
        <v>13</v>
      </c>
      <c r="EL11" s="13">
        <v>26</v>
      </c>
      <c r="EM11" s="13">
        <v>0</v>
      </c>
      <c r="EN11" s="13">
        <v>0</v>
      </c>
      <c r="EO11" s="13">
        <v>13</v>
      </c>
      <c r="EP11" s="13">
        <v>7</v>
      </c>
      <c r="EQ11" s="13">
        <v>12</v>
      </c>
      <c r="ER11" s="13">
        <v>0</v>
      </c>
      <c r="ES11" s="13">
        <v>0</v>
      </c>
      <c r="ET11" s="13">
        <v>0</v>
      </c>
      <c r="EU11" s="13">
        <v>0</v>
      </c>
      <c r="EV11" s="15"/>
      <c r="EW11" s="13">
        <v>4</v>
      </c>
      <c r="EX11" s="13">
        <v>4</v>
      </c>
      <c r="EY11" s="13">
        <v>12</v>
      </c>
      <c r="EZ11" s="13">
        <v>12</v>
      </c>
      <c r="FA11" s="13">
        <f t="shared" ref="FA11:FA29" si="201">SUM(EW11,EY11)</f>
        <v>16</v>
      </c>
      <c r="FC11" s="13">
        <v>95</v>
      </c>
      <c r="FD11" s="13">
        <v>2</v>
      </c>
      <c r="FE11" s="13">
        <v>8</v>
      </c>
      <c r="FF11" s="13">
        <v>19</v>
      </c>
      <c r="FG11" s="13">
        <v>0</v>
      </c>
      <c r="FH11" s="13">
        <v>0</v>
      </c>
      <c r="FI11" s="13">
        <v>1</v>
      </c>
      <c r="FJ11" s="13">
        <v>14</v>
      </c>
      <c r="FK11" s="13">
        <v>0</v>
      </c>
      <c r="FL11" s="13">
        <v>14</v>
      </c>
      <c r="FM11" s="13">
        <v>2</v>
      </c>
      <c r="FN11" s="13">
        <v>11</v>
      </c>
      <c r="FO11" s="13">
        <v>1</v>
      </c>
      <c r="FP11" s="13">
        <v>13</v>
      </c>
      <c r="FQ11" s="15"/>
      <c r="FR11" s="13">
        <v>6</v>
      </c>
      <c r="FS11" s="13">
        <v>6</v>
      </c>
      <c r="FT11" s="13">
        <v>8</v>
      </c>
      <c r="FU11" s="13">
        <v>8</v>
      </c>
      <c r="FV11" s="13">
        <f t="shared" ref="FV11:FV29" si="202">SUM(FR11,FT11)</f>
        <v>14</v>
      </c>
      <c r="FX11" s="13">
        <v>105</v>
      </c>
      <c r="FY11" s="13">
        <v>0</v>
      </c>
      <c r="FZ11" s="13">
        <v>9</v>
      </c>
      <c r="GA11" s="13">
        <v>18</v>
      </c>
      <c r="GB11" s="13">
        <v>12</v>
      </c>
      <c r="GC11" s="13">
        <v>0</v>
      </c>
      <c r="GD11" s="13">
        <v>0</v>
      </c>
      <c r="GE11" s="13">
        <v>13</v>
      </c>
      <c r="GF11" s="13">
        <v>4</v>
      </c>
      <c r="GG11" s="13">
        <v>12</v>
      </c>
      <c r="GH11" s="13">
        <v>0</v>
      </c>
      <c r="GI11" s="13">
        <v>0</v>
      </c>
      <c r="GJ11" s="13">
        <v>0</v>
      </c>
      <c r="GK11" s="13">
        <v>0</v>
      </c>
      <c r="GL11" s="15"/>
      <c r="GM11" s="13">
        <v>4</v>
      </c>
      <c r="GN11" s="13">
        <v>4</v>
      </c>
      <c r="GO11" s="13">
        <v>9</v>
      </c>
      <c r="GP11" s="13">
        <v>9</v>
      </c>
      <c r="GQ11" s="13">
        <f t="shared" ref="GQ11:GQ29" si="203">SUM(GM11,GO11)</f>
        <v>13</v>
      </c>
      <c r="GS11" s="13">
        <v>10</v>
      </c>
      <c r="GT11" s="13">
        <v>0</v>
      </c>
      <c r="GU11" s="13">
        <v>2</v>
      </c>
      <c r="GV11" s="13">
        <v>8</v>
      </c>
      <c r="GW11" s="13">
        <v>16</v>
      </c>
      <c r="GX11" s="13">
        <v>0</v>
      </c>
      <c r="GY11" s="13">
        <v>0</v>
      </c>
      <c r="GZ11" s="13">
        <v>3</v>
      </c>
      <c r="HA11" s="13">
        <v>0</v>
      </c>
      <c r="HB11" s="13">
        <v>3</v>
      </c>
      <c r="HC11" s="13">
        <v>0</v>
      </c>
      <c r="HD11" s="13"/>
      <c r="HE11" s="13"/>
      <c r="HF11" s="13"/>
      <c r="HG11" s="15"/>
      <c r="HH11" s="13">
        <v>2</v>
      </c>
      <c r="HI11" s="13">
        <v>2</v>
      </c>
      <c r="HJ11" s="13">
        <v>1</v>
      </c>
      <c r="HK11" s="13">
        <v>1</v>
      </c>
      <c r="HL11" s="13">
        <f t="shared" ref="HL11:HL29" si="204">SUM(HH11,HJ11)</f>
        <v>3</v>
      </c>
      <c r="HN11" s="13">
        <v>135</v>
      </c>
      <c r="HO11" s="13">
        <v>1</v>
      </c>
      <c r="HP11" s="13">
        <v>8</v>
      </c>
      <c r="HQ11" s="13">
        <v>5</v>
      </c>
      <c r="HR11" s="13">
        <v>0</v>
      </c>
      <c r="HS11" s="13">
        <v>4</v>
      </c>
      <c r="HT11" s="13">
        <v>3</v>
      </c>
      <c r="HU11" s="13">
        <v>21</v>
      </c>
      <c r="HV11" s="13">
        <v>0</v>
      </c>
      <c r="HW11" s="13">
        <v>12</v>
      </c>
      <c r="HX11" s="13">
        <v>1</v>
      </c>
      <c r="HY11" s="13">
        <v>7</v>
      </c>
      <c r="HZ11" s="13">
        <v>0</v>
      </c>
      <c r="IA11" s="13">
        <v>0</v>
      </c>
      <c r="IB11" s="12">
        <v>5</v>
      </c>
      <c r="IC11" s="13">
        <v>7</v>
      </c>
      <c r="ID11" s="13">
        <v>7</v>
      </c>
      <c r="IE11" s="13">
        <v>5</v>
      </c>
      <c r="IF11" s="13">
        <v>10</v>
      </c>
      <c r="IG11" s="13">
        <f t="shared" ref="IG11:IG29" si="205">SUM(IC11,IE11)</f>
        <v>12</v>
      </c>
      <c r="II11" s="13">
        <v>50</v>
      </c>
      <c r="IJ11" s="13">
        <f t="shared" ref="IJ11:IJ29" si="206">SUM(IK11:IL11)</f>
        <v>12</v>
      </c>
      <c r="IK11" s="13">
        <v>5</v>
      </c>
      <c r="IL11" s="13">
        <v>7</v>
      </c>
      <c r="IM11" s="13"/>
      <c r="IN11" s="13">
        <v>18</v>
      </c>
      <c r="IO11" s="13">
        <v>0</v>
      </c>
      <c r="IP11" s="13">
        <v>0</v>
      </c>
      <c r="IQ11" s="13">
        <v>1</v>
      </c>
      <c r="IR11" s="13">
        <v>2</v>
      </c>
      <c r="IS11" s="13">
        <v>5</v>
      </c>
      <c r="IT11" s="13">
        <v>16</v>
      </c>
      <c r="IU11" s="13">
        <v>5</v>
      </c>
      <c r="IV11" s="13">
        <v>5</v>
      </c>
      <c r="IW11" s="13">
        <v>8</v>
      </c>
      <c r="IX11" s="13">
        <v>8</v>
      </c>
      <c r="IY11" s="13">
        <f t="shared" ref="IY11:IY29" si="207">SUM(IU11,IW11)</f>
        <v>13</v>
      </c>
      <c r="JA11" s="13">
        <v>55</v>
      </c>
      <c r="JB11" s="13">
        <f t="shared" ref="JB11:JB29" si="208">SUM(JC11:JD11)</f>
        <v>29</v>
      </c>
      <c r="JC11" s="13">
        <v>21</v>
      </c>
      <c r="JD11" s="13">
        <v>8</v>
      </c>
      <c r="JE11" s="13">
        <v>0</v>
      </c>
      <c r="JF11" s="13">
        <v>16</v>
      </c>
      <c r="JG11" s="13">
        <v>0</v>
      </c>
      <c r="JH11" s="13">
        <v>2</v>
      </c>
      <c r="JI11" s="13">
        <v>2</v>
      </c>
      <c r="JJ11" s="13">
        <v>7</v>
      </c>
      <c r="JK11" s="13">
        <v>9</v>
      </c>
      <c r="JL11" s="13">
        <v>4</v>
      </c>
      <c r="JM11" s="13">
        <v>16</v>
      </c>
      <c r="JN11" s="13">
        <v>4</v>
      </c>
      <c r="JO11" s="13">
        <v>4</v>
      </c>
      <c r="JP11" s="13">
        <v>6</v>
      </c>
      <c r="JQ11" s="13">
        <v>6</v>
      </c>
      <c r="JR11" s="13">
        <f t="shared" ref="JR11:JR29" si="209">SUM(JN11,JP11)</f>
        <v>10</v>
      </c>
      <c r="JT11" s="13">
        <v>60</v>
      </c>
      <c r="JU11" s="13">
        <f t="shared" ref="JU11:JU29" si="210">SUM(JV11:JW11)</f>
        <v>10</v>
      </c>
      <c r="JV11" s="13">
        <v>5</v>
      </c>
      <c r="JW11" s="13">
        <v>5</v>
      </c>
      <c r="JX11" s="13"/>
      <c r="JY11" s="13">
        <v>138</v>
      </c>
      <c r="JZ11" s="13">
        <v>6</v>
      </c>
      <c r="KA11" s="13">
        <v>4</v>
      </c>
      <c r="KB11" s="13">
        <v>3</v>
      </c>
      <c r="KC11" s="13">
        <v>21</v>
      </c>
      <c r="KD11" s="13">
        <v>0</v>
      </c>
      <c r="KE11" s="13">
        <v>41</v>
      </c>
      <c r="KF11" s="13">
        <v>9</v>
      </c>
      <c r="KG11" s="13">
        <v>10</v>
      </c>
      <c r="KH11" s="13">
        <v>12</v>
      </c>
      <c r="KI11" s="13">
        <v>13</v>
      </c>
      <c r="KJ11" s="13">
        <f t="shared" ref="KJ11:KJ29" si="211">SUM(KF11,KH11)</f>
        <v>21</v>
      </c>
      <c r="KL11" s="13">
        <v>0</v>
      </c>
      <c r="KM11" s="13">
        <f t="shared" ref="KM11:KM29" si="212">SUM(KN11:KO11)</f>
        <v>0</v>
      </c>
      <c r="KN11" s="13">
        <v>0</v>
      </c>
      <c r="KO11" s="13">
        <v>0</v>
      </c>
      <c r="KP11" s="13"/>
      <c r="KQ11" s="13">
        <v>0</v>
      </c>
      <c r="KR11" s="13">
        <v>0</v>
      </c>
      <c r="KS11" s="13">
        <v>0</v>
      </c>
      <c r="KT11" s="13">
        <v>0</v>
      </c>
      <c r="KU11" s="13">
        <v>0</v>
      </c>
      <c r="KV11" s="13">
        <v>0</v>
      </c>
      <c r="KW11" s="13">
        <v>0</v>
      </c>
      <c r="KX11" s="13"/>
      <c r="KY11" s="13"/>
      <c r="KZ11" s="13"/>
      <c r="LA11" s="13"/>
      <c r="LB11" s="13">
        <f t="shared" ref="LB11:LB29" si="213">SUM(KX11,KZ11)</f>
        <v>0</v>
      </c>
      <c r="LD11" s="13">
        <v>23</v>
      </c>
      <c r="LE11" s="13">
        <f t="shared" ref="LE11:LE29" si="214">SUM(LF11:LG11)</f>
        <v>1</v>
      </c>
      <c r="LF11" s="13">
        <v>1</v>
      </c>
      <c r="LG11" s="13"/>
      <c r="LH11" s="13"/>
      <c r="LI11" s="13">
        <v>14</v>
      </c>
      <c r="LJ11" s="13">
        <v>1</v>
      </c>
      <c r="LK11" s="13"/>
      <c r="LL11" s="13">
        <v>1</v>
      </c>
      <c r="LM11" s="13">
        <v>12</v>
      </c>
      <c r="LN11" s="13">
        <v>0</v>
      </c>
      <c r="LO11" s="13">
        <v>0</v>
      </c>
      <c r="LP11" s="13"/>
      <c r="LQ11" s="13"/>
      <c r="LR11" s="13"/>
      <c r="LS11" s="13"/>
      <c r="LT11" s="13">
        <f t="shared" ref="LT11:LT29" si="215">SUM(LP11,LR11)</f>
        <v>0</v>
      </c>
      <c r="LV11" s="13">
        <v>8</v>
      </c>
      <c r="LW11" s="13">
        <f t="shared" ref="LW11:LW29" si="216">SUM(LX11:LY11)</f>
        <v>3</v>
      </c>
      <c r="LX11" s="13"/>
      <c r="LY11" s="13">
        <v>3</v>
      </c>
      <c r="LZ11" s="13"/>
      <c r="MA11" s="13">
        <v>28</v>
      </c>
      <c r="MB11" s="13"/>
      <c r="MC11" s="13"/>
      <c r="MD11" s="13">
        <v>1</v>
      </c>
      <c r="ME11" s="13">
        <v>14</v>
      </c>
      <c r="MF11" s="13">
        <v>0</v>
      </c>
      <c r="MG11" s="13">
        <v>8</v>
      </c>
      <c r="MH11" s="13">
        <v>0</v>
      </c>
      <c r="MI11" s="13">
        <v>0</v>
      </c>
      <c r="MJ11" s="13">
        <v>4</v>
      </c>
      <c r="MK11" s="13">
        <v>5</v>
      </c>
      <c r="ML11" s="13">
        <f t="shared" ref="ML11:ML29" si="217">SUM(MH11,MJ11)</f>
        <v>4</v>
      </c>
      <c r="MN11" s="13">
        <v>52</v>
      </c>
      <c r="MO11" s="13">
        <f t="shared" ref="MO11:MO29" si="218">SUM(MP11:MQ11)</f>
        <v>5</v>
      </c>
      <c r="MP11" s="13">
        <v>4</v>
      </c>
      <c r="MQ11" s="13">
        <v>1</v>
      </c>
      <c r="MR11" s="13"/>
      <c r="MS11" s="13">
        <v>9</v>
      </c>
      <c r="MT11" s="13">
        <v>1</v>
      </c>
      <c r="MU11" s="13">
        <v>0</v>
      </c>
      <c r="MV11" s="13">
        <v>1</v>
      </c>
      <c r="MW11" s="13">
        <v>11</v>
      </c>
      <c r="MX11" s="13">
        <v>1</v>
      </c>
      <c r="MY11" s="13">
        <v>7</v>
      </c>
      <c r="MZ11" s="13">
        <v>2</v>
      </c>
      <c r="NA11" s="13">
        <v>4</v>
      </c>
      <c r="NB11" s="13">
        <v>0</v>
      </c>
      <c r="NC11" s="13">
        <v>0</v>
      </c>
      <c r="ND11" s="13">
        <f t="shared" ref="ND11:ND29" si="219">SUM(MZ11,NB11)</f>
        <v>2</v>
      </c>
      <c r="NF11" s="13">
        <v>48</v>
      </c>
      <c r="NG11" s="13">
        <f t="shared" ref="NG11:NG29" si="220">SUM(NH11:NI11)</f>
        <v>7</v>
      </c>
      <c r="NH11" s="13">
        <v>5</v>
      </c>
      <c r="NI11" s="13">
        <v>2</v>
      </c>
      <c r="NJ11" s="13"/>
      <c r="NK11" s="13">
        <v>18</v>
      </c>
      <c r="NL11" s="13">
        <v>3</v>
      </c>
      <c r="NM11" s="13">
        <v>4</v>
      </c>
      <c r="NN11" s="13">
        <v>2</v>
      </c>
      <c r="NO11" s="13">
        <v>28</v>
      </c>
      <c r="NP11" s="13">
        <v>0</v>
      </c>
      <c r="NQ11" s="13">
        <v>33</v>
      </c>
      <c r="NR11" s="13">
        <v>5</v>
      </c>
      <c r="NS11" s="13">
        <v>9</v>
      </c>
      <c r="NT11" s="13">
        <v>2</v>
      </c>
      <c r="NU11" s="13">
        <v>5</v>
      </c>
      <c r="NV11" s="13">
        <f t="shared" ref="NV11:NV29" si="221">SUM(NR11,NT11)</f>
        <v>7</v>
      </c>
      <c r="NX11" s="13">
        <v>16</v>
      </c>
      <c r="NY11" s="13">
        <f t="shared" ref="NY11:NY29" si="222">SUM(NZ11:OA11)</f>
        <v>2</v>
      </c>
      <c r="NZ11" s="13">
        <v>1</v>
      </c>
      <c r="OA11" s="13">
        <v>1</v>
      </c>
      <c r="OB11" s="13"/>
      <c r="OC11" s="13">
        <v>63</v>
      </c>
      <c r="OD11" s="13">
        <v>2</v>
      </c>
      <c r="OE11" s="13">
        <v>12</v>
      </c>
      <c r="OF11" s="13">
        <v>2</v>
      </c>
      <c r="OG11" s="13">
        <v>26</v>
      </c>
      <c r="OH11" s="13">
        <v>0</v>
      </c>
      <c r="OI11" s="13">
        <v>37</v>
      </c>
      <c r="OJ11" s="13">
        <v>2</v>
      </c>
      <c r="OK11" s="13">
        <v>3</v>
      </c>
      <c r="OL11" s="13">
        <v>3</v>
      </c>
      <c r="OM11" s="13">
        <v>4</v>
      </c>
      <c r="ON11" s="13">
        <f t="shared" ref="ON11:ON29" si="223">SUM(OJ11,OL11)</f>
        <v>5</v>
      </c>
      <c r="OP11" s="13">
        <v>8</v>
      </c>
      <c r="OQ11" s="13">
        <f t="shared" ref="OQ11:OQ29" si="224">SUM(OR11:OS11)</f>
        <v>1</v>
      </c>
      <c r="OR11" s="13">
        <v>1</v>
      </c>
      <c r="OS11" s="13"/>
      <c r="OT11" s="13"/>
      <c r="OU11" s="13">
        <v>54</v>
      </c>
      <c r="OV11" s="13"/>
      <c r="OW11" s="13">
        <v>9</v>
      </c>
      <c r="OX11" s="13">
        <v>2</v>
      </c>
      <c r="OY11" s="13">
        <v>25</v>
      </c>
      <c r="OZ11" s="13">
        <v>0</v>
      </c>
      <c r="PA11" s="13">
        <v>30</v>
      </c>
      <c r="PB11" s="13">
        <v>4</v>
      </c>
      <c r="PC11" s="13">
        <v>5</v>
      </c>
      <c r="PD11" s="13">
        <v>3</v>
      </c>
      <c r="PE11" s="13">
        <v>5</v>
      </c>
      <c r="PF11" s="13">
        <f t="shared" ref="PF11:PF29" si="225">SUM(PB11,PD11)</f>
        <v>7</v>
      </c>
      <c r="PH11" s="13">
        <v>0</v>
      </c>
      <c r="PI11" s="13">
        <f t="shared" ref="PI11:PI29" si="226">SUM(PJ11:PK11)</f>
        <v>0</v>
      </c>
      <c r="PJ11" s="13">
        <v>0</v>
      </c>
      <c r="PK11" s="13">
        <v>0</v>
      </c>
      <c r="PL11" s="13"/>
      <c r="PM11" s="13">
        <v>54</v>
      </c>
      <c r="PN11" s="13">
        <v>0</v>
      </c>
      <c r="PO11" s="13">
        <v>10</v>
      </c>
      <c r="PP11" s="13">
        <v>2</v>
      </c>
      <c r="PQ11" s="13">
        <v>20</v>
      </c>
      <c r="PR11" s="13">
        <v>0</v>
      </c>
      <c r="PS11" s="13">
        <v>31</v>
      </c>
      <c r="PT11" s="13">
        <v>0</v>
      </c>
      <c r="PU11" s="13">
        <v>0</v>
      </c>
      <c r="PV11" s="13">
        <v>1</v>
      </c>
      <c r="PW11" s="13">
        <v>1</v>
      </c>
      <c r="PX11" s="13">
        <f t="shared" ref="PX11:PX29" si="227">SUM(PT11,PV11)</f>
        <v>1</v>
      </c>
      <c r="PZ11" s="13"/>
      <c r="QA11" s="13">
        <f t="shared" ref="QA11:QA29" si="228">SUM(QB11:QC11)</f>
        <v>6</v>
      </c>
      <c r="QB11" s="13">
        <v>4</v>
      </c>
      <c r="QC11" s="13">
        <v>2</v>
      </c>
      <c r="QD11" s="13"/>
      <c r="QE11" s="13">
        <v>45</v>
      </c>
      <c r="QF11" s="13"/>
      <c r="QG11" s="13">
        <v>7</v>
      </c>
      <c r="QH11" s="13">
        <v>1</v>
      </c>
      <c r="QI11" s="13">
        <v>10</v>
      </c>
      <c r="QJ11" s="13">
        <v>0</v>
      </c>
      <c r="QK11" s="13">
        <v>15</v>
      </c>
      <c r="QL11" s="13">
        <v>1</v>
      </c>
      <c r="QM11" s="13">
        <v>1</v>
      </c>
      <c r="QN11" s="13">
        <v>5</v>
      </c>
      <c r="QO11" s="13">
        <v>5</v>
      </c>
      <c r="QP11" s="13">
        <f t="shared" ref="QP11:QP29" si="229">SUM(QL11,QN11)</f>
        <v>6</v>
      </c>
      <c r="QR11" s="13">
        <v>6</v>
      </c>
      <c r="QS11" s="13">
        <f t="shared" ref="QS11:QS29" si="230">SUM(QT11:QU11)</f>
        <v>6</v>
      </c>
      <c r="QT11" s="13">
        <v>4</v>
      </c>
      <c r="QU11" s="13">
        <v>2</v>
      </c>
      <c r="QV11" s="13"/>
      <c r="QW11" s="13">
        <v>27</v>
      </c>
      <c r="QX11" s="13">
        <v>6</v>
      </c>
      <c r="QY11" s="13">
        <v>6</v>
      </c>
      <c r="QZ11" s="13">
        <v>1</v>
      </c>
      <c r="RA11" s="13">
        <v>14</v>
      </c>
      <c r="RB11" s="13"/>
      <c r="RC11" s="13">
        <v>25</v>
      </c>
      <c r="RD11" s="13">
        <v>10</v>
      </c>
      <c r="RE11" s="13">
        <v>16</v>
      </c>
      <c r="RF11" s="13">
        <v>3</v>
      </c>
      <c r="RG11" s="13">
        <v>3</v>
      </c>
      <c r="RH11" s="13">
        <f t="shared" ref="RH11:RH29" si="231">SUM(RD11,RF11)</f>
        <v>13</v>
      </c>
      <c r="RJ11" s="13"/>
      <c r="RK11" s="13">
        <f t="shared" ref="RK11:RK29" si="232">SUM(RL11:RM11)</f>
        <v>8</v>
      </c>
      <c r="RL11" s="13">
        <v>5</v>
      </c>
      <c r="RM11" s="13">
        <v>3</v>
      </c>
      <c r="RN11" s="13"/>
      <c r="RO11" s="13">
        <v>45</v>
      </c>
      <c r="RP11" s="13"/>
      <c r="RQ11" s="13">
        <v>11</v>
      </c>
      <c r="RR11" s="13">
        <v>2</v>
      </c>
      <c r="RS11" s="13">
        <v>24</v>
      </c>
      <c r="RT11" s="13">
        <v>0</v>
      </c>
      <c r="RU11" s="13">
        <v>19</v>
      </c>
      <c r="RV11" s="13">
        <v>1</v>
      </c>
      <c r="RW11" s="13">
        <v>1</v>
      </c>
      <c r="RX11" s="13"/>
      <c r="RY11" s="13"/>
      <c r="RZ11" s="13">
        <f t="shared" ref="RZ11:RZ29" si="233">SUM(RV11,RX11)</f>
        <v>1</v>
      </c>
      <c r="SB11" s="13"/>
      <c r="SC11" s="13">
        <f t="shared" ref="SC11:SC29" si="234">SUM(SD11:SE11)</f>
        <v>6</v>
      </c>
      <c r="SD11" s="13">
        <v>4</v>
      </c>
      <c r="SE11" s="13">
        <v>2</v>
      </c>
      <c r="SF11" s="13"/>
      <c r="SG11" s="13">
        <v>36</v>
      </c>
      <c r="SH11" s="13"/>
      <c r="SI11" s="13">
        <v>7</v>
      </c>
      <c r="SJ11" s="13">
        <v>2</v>
      </c>
      <c r="SK11" s="13">
        <v>23</v>
      </c>
      <c r="SL11" s="13"/>
      <c r="SM11" s="13">
        <v>22</v>
      </c>
      <c r="SN11" s="13">
        <v>2</v>
      </c>
      <c r="SO11" s="13">
        <v>3</v>
      </c>
      <c r="SP11" s="13"/>
      <c r="SQ11" s="13"/>
      <c r="SR11" s="13">
        <f t="shared" ref="SR11:SR29" si="235">SUM(SN11,SP11)</f>
        <v>2</v>
      </c>
      <c r="ST11" s="13"/>
      <c r="SU11" s="13">
        <f t="shared" ref="SU11:SU29" si="236">SUM(SV11:SW11)</f>
        <v>5</v>
      </c>
      <c r="SV11" s="13">
        <v>5</v>
      </c>
      <c r="SW11" s="13"/>
      <c r="SX11" s="13"/>
      <c r="SY11" s="13">
        <v>35</v>
      </c>
      <c r="SZ11" s="13"/>
      <c r="TA11" s="13">
        <v>6</v>
      </c>
      <c r="TB11" s="13">
        <v>1</v>
      </c>
      <c r="TC11" s="13">
        <v>13</v>
      </c>
      <c r="TD11" s="13"/>
      <c r="TE11" s="13">
        <v>14</v>
      </c>
      <c r="TF11" s="13">
        <v>1</v>
      </c>
      <c r="TG11" s="13">
        <v>1</v>
      </c>
      <c r="TH11" s="13">
        <v>1</v>
      </c>
      <c r="TI11" s="13">
        <v>2</v>
      </c>
      <c r="TJ11" s="13">
        <f t="shared" ref="TJ11:TJ29" si="237">SUM(TF11,TH11)</f>
        <v>2</v>
      </c>
      <c r="TL11" s="13"/>
      <c r="TM11" s="13">
        <f t="shared" ref="TM11:TM29" si="238">SUM(TN11:TO11)</f>
        <v>5</v>
      </c>
      <c r="TN11" s="13">
        <v>3</v>
      </c>
      <c r="TO11" s="13">
        <v>2</v>
      </c>
      <c r="TP11" s="13"/>
      <c r="TQ11" s="13">
        <v>36</v>
      </c>
      <c r="TR11" s="13"/>
      <c r="TS11" s="13">
        <v>6</v>
      </c>
      <c r="TT11" s="13">
        <v>2</v>
      </c>
      <c r="TU11" s="13">
        <v>23</v>
      </c>
      <c r="TV11" s="13"/>
      <c r="TW11" s="13">
        <v>20</v>
      </c>
      <c r="TX11" s="13"/>
      <c r="TY11" s="13"/>
      <c r="TZ11" s="13">
        <v>2</v>
      </c>
      <c r="UA11" s="13">
        <v>4</v>
      </c>
      <c r="UB11" s="13">
        <f t="shared" ref="UB11:UB29" si="239">SUM(TX11,TZ11)</f>
        <v>2</v>
      </c>
      <c r="UD11" s="13">
        <v>2</v>
      </c>
      <c r="UE11" s="13">
        <f t="shared" ref="UE11:UE29" si="240">SUM(UF11:UG11)</f>
        <v>4</v>
      </c>
      <c r="UF11" s="13">
        <v>4</v>
      </c>
      <c r="UG11" s="13">
        <v>0</v>
      </c>
      <c r="UH11" s="13"/>
      <c r="UI11" s="13">
        <v>36</v>
      </c>
      <c r="UJ11" s="13">
        <v>2</v>
      </c>
      <c r="UK11" s="13">
        <v>7</v>
      </c>
      <c r="UL11" s="13">
        <v>2</v>
      </c>
      <c r="UM11" s="13">
        <v>24</v>
      </c>
      <c r="UN11" s="13"/>
      <c r="UO11" s="13">
        <v>29</v>
      </c>
      <c r="UP11" s="13">
        <v>2</v>
      </c>
      <c r="UQ11" s="13">
        <v>2</v>
      </c>
      <c r="UR11" s="13">
        <v>10</v>
      </c>
      <c r="US11" s="13">
        <v>8</v>
      </c>
      <c r="UT11" s="13">
        <f t="shared" ref="UT11:UT29" si="241">SUM(UP11,UR11)</f>
        <v>12</v>
      </c>
      <c r="UV11" s="13"/>
      <c r="UW11" s="13">
        <f t="shared" ref="UW11:UW29" si="242">SUM(UX11:UY11)</f>
        <v>5</v>
      </c>
      <c r="UX11" s="13">
        <v>4</v>
      </c>
      <c r="UY11" s="13">
        <v>1</v>
      </c>
      <c r="UZ11" s="13">
        <f t="shared" si="181"/>
        <v>387</v>
      </c>
      <c r="VA11" s="13">
        <v>175</v>
      </c>
      <c r="VB11" s="13">
        <f t="shared" ref="VB11:VB29" si="243">UZ11-VA11</f>
        <v>212</v>
      </c>
      <c r="VC11" s="13"/>
      <c r="VD11" s="13">
        <v>54</v>
      </c>
      <c r="VE11" s="13"/>
      <c r="VF11" s="13">
        <v>5</v>
      </c>
      <c r="VG11" s="13">
        <v>2</v>
      </c>
      <c r="VH11" s="13">
        <v>20</v>
      </c>
      <c r="VI11" s="13">
        <v>0</v>
      </c>
      <c r="VJ11" s="13">
        <v>7</v>
      </c>
      <c r="VK11" s="13">
        <v>10</v>
      </c>
      <c r="VL11" s="13">
        <f>SUM(VK11,VN11,VP11,VT11)</f>
        <v>36</v>
      </c>
      <c r="VM11" s="13">
        <v>4</v>
      </c>
      <c r="VN11" s="13">
        <v>6</v>
      </c>
      <c r="VO11" s="13">
        <v>4</v>
      </c>
      <c r="VP11" s="13">
        <v>7</v>
      </c>
      <c r="VQ11" s="13"/>
      <c r="VR11" s="13"/>
      <c r="VS11" s="13">
        <v>6</v>
      </c>
      <c r="VT11" s="13">
        <v>13</v>
      </c>
      <c r="VU11" s="13">
        <f t="shared" si="182"/>
        <v>15</v>
      </c>
      <c r="VW11" s="13"/>
      <c r="VX11" s="13">
        <f t="shared" ref="VX11:VX29" si="244">SUM(VY11:VZ11)</f>
        <v>0</v>
      </c>
      <c r="VY11" s="13"/>
      <c r="VZ11" s="13"/>
      <c r="WA11" s="13"/>
      <c r="WB11" s="13">
        <f t="shared" ref="WB11:WB29" si="245">VX11-WA11</f>
        <v>0</v>
      </c>
      <c r="WC11" s="13">
        <f t="shared" ref="WC11:WC29" si="246">SUM(UZ11,VX11)</f>
        <v>387</v>
      </c>
      <c r="WD11" s="13">
        <f t="shared" ref="WD11:WD29" si="247">SUM(VA11,WA11)</f>
        <v>175</v>
      </c>
      <c r="WE11" s="13">
        <f t="shared" ref="WE11:WE29" si="248">WC11-WD11</f>
        <v>212</v>
      </c>
      <c r="WF11" s="13"/>
      <c r="WG11" s="13">
        <v>54</v>
      </c>
      <c r="WH11" s="13"/>
      <c r="WI11" s="13">
        <v>6</v>
      </c>
      <c r="WJ11" s="13">
        <v>2</v>
      </c>
      <c r="WK11" s="13">
        <v>23</v>
      </c>
      <c r="WL11" s="13"/>
      <c r="WM11" s="13">
        <v>7</v>
      </c>
      <c r="WN11" s="13">
        <v>11</v>
      </c>
      <c r="WO11" s="13">
        <f t="shared" ref="WO11:WO29" si="249">SUM(WN11,WQ11,WS11,WW11)</f>
        <v>30</v>
      </c>
      <c r="WP11" s="13">
        <v>2</v>
      </c>
      <c r="WQ11" s="13">
        <v>4</v>
      </c>
      <c r="WR11" s="13">
        <v>1</v>
      </c>
      <c r="WS11" s="13">
        <v>2</v>
      </c>
      <c r="WT11" s="13"/>
      <c r="WU11" s="13"/>
      <c r="WV11" s="13">
        <v>8</v>
      </c>
      <c r="WW11" s="13">
        <v>13</v>
      </c>
      <c r="WX11" s="13">
        <f t="shared" si="183"/>
        <v>10</v>
      </c>
      <c r="WZ11" s="13"/>
      <c r="XA11" s="13"/>
      <c r="XB11" s="13"/>
      <c r="XC11" s="13"/>
      <c r="XD11" s="13"/>
      <c r="XE11" s="13">
        <f t="shared" ref="XE11:XE29" si="250">XA11-XD11</f>
        <v>0</v>
      </c>
      <c r="XF11" s="13">
        <f t="shared" ref="XF11:XF29" si="251">SUM(WC11,XA11)</f>
        <v>387</v>
      </c>
      <c r="XG11" s="13">
        <f t="shared" ref="XG11:XG29" si="252">SUM(WD11,XD11)</f>
        <v>175</v>
      </c>
      <c r="XH11" s="13">
        <f t="shared" ref="XH11:XH29" si="253">XF11-XG11</f>
        <v>212</v>
      </c>
      <c r="XI11" s="13"/>
      <c r="XJ11" s="13">
        <v>45</v>
      </c>
      <c r="XK11" s="13"/>
      <c r="XL11" s="13">
        <v>7</v>
      </c>
      <c r="XM11" s="13">
        <v>1</v>
      </c>
      <c r="XN11" s="13">
        <v>16</v>
      </c>
      <c r="XO11" s="13"/>
      <c r="XP11" s="13">
        <v>5</v>
      </c>
      <c r="XQ11" s="13">
        <v>11</v>
      </c>
      <c r="XR11" s="13">
        <v>28</v>
      </c>
      <c r="XS11" s="13">
        <v>2</v>
      </c>
      <c r="XT11" s="13">
        <v>4</v>
      </c>
      <c r="XU11" s="13">
        <v>2</v>
      </c>
      <c r="XV11" s="13">
        <v>3</v>
      </c>
      <c r="XW11" s="13"/>
      <c r="XX11" s="13"/>
      <c r="XY11" s="13">
        <v>7</v>
      </c>
      <c r="XZ11" s="13">
        <v>10</v>
      </c>
      <c r="YA11" s="13">
        <f t="shared" si="184"/>
        <v>9</v>
      </c>
      <c r="YC11" s="13"/>
      <c r="YD11" s="13">
        <f t="shared" ref="YD11:YD29" si="254">SUM(YE11,YF11)</f>
        <v>4</v>
      </c>
      <c r="YE11" s="13">
        <v>2</v>
      </c>
      <c r="YF11" s="13">
        <v>2</v>
      </c>
      <c r="YG11" s="13">
        <v>1</v>
      </c>
      <c r="YH11" s="13">
        <f t="shared" ref="YH11:YH29" si="255">YD11-YG11</f>
        <v>3</v>
      </c>
      <c r="YI11" s="13">
        <f>SUM(XF11,YD11)</f>
        <v>391</v>
      </c>
      <c r="YJ11" s="13">
        <f t="shared" ref="YJ11:YJ29" si="256">SUM(XG11,YG11)</f>
        <v>176</v>
      </c>
      <c r="YK11" s="13">
        <f t="shared" ref="YK11:YK29" si="257">YI11-YJ11</f>
        <v>215</v>
      </c>
      <c r="YL11" s="13"/>
      <c r="YM11" s="13">
        <v>36</v>
      </c>
      <c r="YN11" s="13"/>
      <c r="YO11" s="13">
        <v>4</v>
      </c>
      <c r="YP11" s="13">
        <v>1</v>
      </c>
      <c r="YQ11" s="13">
        <v>13</v>
      </c>
      <c r="YR11" s="13"/>
      <c r="YS11" s="13">
        <v>3</v>
      </c>
      <c r="YT11" s="13">
        <v>5</v>
      </c>
      <c r="YU11" s="13">
        <v>27</v>
      </c>
      <c r="YV11" s="13">
        <v>2</v>
      </c>
      <c r="YW11" s="13">
        <v>2</v>
      </c>
      <c r="YX11" s="13">
        <v>3</v>
      </c>
      <c r="YY11" s="13">
        <v>5</v>
      </c>
      <c r="YZ11" s="13"/>
      <c r="ZA11" s="13"/>
      <c r="ZB11" s="13">
        <v>10</v>
      </c>
      <c r="ZC11" s="13">
        <v>15</v>
      </c>
      <c r="ZD11" s="13">
        <f t="shared" si="185"/>
        <v>8</v>
      </c>
      <c r="ZF11" s="13"/>
      <c r="ZG11" s="13">
        <f t="shared" ref="ZG11:ZG29" si="258">SUM(ZH11,ZI11)</f>
        <v>5</v>
      </c>
      <c r="ZH11" s="13">
        <v>3</v>
      </c>
      <c r="ZI11" s="13">
        <v>2</v>
      </c>
      <c r="ZJ11" s="13">
        <v>6</v>
      </c>
      <c r="ZK11" s="13">
        <f t="shared" ref="ZK11:ZK29" si="259">ZG11-ZJ11</f>
        <v>-1</v>
      </c>
      <c r="ZL11" s="13">
        <f>SUM(YI11,ZG11)</f>
        <v>396</v>
      </c>
      <c r="ZM11" s="13">
        <f t="shared" ref="ZM11:ZM23" si="260">SUM(YJ11,ZJ11)</f>
        <v>182</v>
      </c>
      <c r="ZN11" s="13">
        <f t="shared" ref="ZN11:ZN29" si="261">ZL11-ZM11</f>
        <v>214</v>
      </c>
      <c r="ZO11" s="13"/>
      <c r="ZP11" s="13">
        <v>54</v>
      </c>
      <c r="ZQ11" s="13"/>
      <c r="ZR11" s="13">
        <v>6</v>
      </c>
      <c r="ZS11" s="13">
        <v>2</v>
      </c>
      <c r="ZT11" s="13">
        <v>23</v>
      </c>
      <c r="ZU11" s="13"/>
      <c r="ZV11" s="13">
        <v>7</v>
      </c>
      <c r="ZW11" s="13">
        <v>10</v>
      </c>
      <c r="ZX11" s="13">
        <v>32</v>
      </c>
      <c r="ZY11" s="13">
        <v>7</v>
      </c>
      <c r="ZZ11" s="13">
        <v>9</v>
      </c>
      <c r="AAA11" s="13">
        <v>12</v>
      </c>
      <c r="AAB11" s="13">
        <v>13</v>
      </c>
      <c r="AAC11" s="13"/>
      <c r="AAD11" s="13"/>
      <c r="AAE11" s="13"/>
      <c r="AAF11" s="13"/>
      <c r="AAG11" s="13">
        <f t="shared" si="186"/>
        <v>26</v>
      </c>
      <c r="AAI11" s="13"/>
      <c r="AAJ11" s="13">
        <f t="shared" ref="AAJ11:AAJ29" si="262">SUM(AAK11,AAL11)</f>
        <v>3</v>
      </c>
      <c r="AAK11" s="13">
        <v>3</v>
      </c>
      <c r="AAL11" s="13"/>
      <c r="AAM11" s="13">
        <v>4</v>
      </c>
      <c r="AAN11" s="13">
        <f t="shared" ref="AAN11:AAN29" si="263">AAJ11-AAM11</f>
        <v>-1</v>
      </c>
      <c r="AAO11" s="13">
        <f>SUM(ZL11,AAJ11)</f>
        <v>399</v>
      </c>
      <c r="AAP11" s="13">
        <f t="shared" ref="AAP11:AAP23" si="264">SUM(ZM11,AAM11)</f>
        <v>186</v>
      </c>
      <c r="AAQ11" s="13">
        <f t="shared" ref="AAQ11:AAQ29" si="265">AAO11-AAP11</f>
        <v>213</v>
      </c>
      <c r="AAR11" s="13"/>
      <c r="AAS11" s="13">
        <v>45</v>
      </c>
      <c r="AAT11" s="13"/>
      <c r="AAU11" s="13">
        <v>6</v>
      </c>
      <c r="AAV11" s="13">
        <v>2</v>
      </c>
      <c r="AAW11" s="13">
        <v>25</v>
      </c>
      <c r="AAX11" s="13"/>
      <c r="AAY11" s="13">
        <v>12</v>
      </c>
      <c r="AAZ11" s="13">
        <v>13</v>
      </c>
      <c r="ABA11" s="13">
        <f t="shared" ref="ABA11:ABA29" si="266">SUM(AAZ11+ABC11+ABE11+ABI11)</f>
        <v>26</v>
      </c>
      <c r="ABB11" s="13">
        <v>6</v>
      </c>
      <c r="ABC11" s="13">
        <v>6</v>
      </c>
      <c r="ABD11" s="13">
        <v>5</v>
      </c>
      <c r="ABE11" s="13">
        <v>6</v>
      </c>
      <c r="ABF11" s="13"/>
      <c r="ABG11" s="13"/>
      <c r="ABH11" s="13">
        <v>1</v>
      </c>
      <c r="ABI11" s="13">
        <v>1</v>
      </c>
      <c r="ABJ11" s="13">
        <f t="shared" si="187"/>
        <v>23</v>
      </c>
      <c r="ABL11" s="13"/>
      <c r="ABM11" s="13">
        <f t="shared" si="188"/>
        <v>5</v>
      </c>
      <c r="ABN11" s="13">
        <v>3</v>
      </c>
      <c r="ABO11" s="13">
        <v>2</v>
      </c>
      <c r="ABP11" s="13"/>
      <c r="ABQ11" s="13">
        <f t="shared" ref="ABQ11:ABQ29" si="267">ABM11-ABP11</f>
        <v>5</v>
      </c>
      <c r="ABR11" s="13">
        <f>SUM(AAO11,ABM11)</f>
        <v>404</v>
      </c>
      <c r="ABS11" s="13">
        <f t="shared" ref="ABS11:ABS23" si="268">SUM(AAP11,ABP11)</f>
        <v>186</v>
      </c>
      <c r="ABT11" s="13">
        <f t="shared" ref="ABT11:ABT29" si="269">ABR11-ABS11</f>
        <v>218</v>
      </c>
      <c r="ABU11" s="13"/>
      <c r="ABV11" s="13">
        <v>36</v>
      </c>
      <c r="ABW11" s="13"/>
      <c r="ABX11" s="13">
        <v>3</v>
      </c>
      <c r="ABY11" s="13">
        <v>2</v>
      </c>
      <c r="ABZ11" s="13">
        <v>27</v>
      </c>
      <c r="ACA11" s="13"/>
      <c r="ACB11" s="13">
        <v>9</v>
      </c>
      <c r="ACC11" s="13">
        <v>14</v>
      </c>
      <c r="ACD11" s="13">
        <f t="shared" si="189"/>
        <v>27</v>
      </c>
      <c r="ACE11" s="13">
        <v>5</v>
      </c>
      <c r="ACF11" s="13">
        <v>8</v>
      </c>
      <c r="ACG11" s="13">
        <v>3</v>
      </c>
      <c r="ACH11" s="13">
        <v>5</v>
      </c>
      <c r="ACI11" s="13"/>
      <c r="ACJ11" s="13"/>
      <c r="ACK11" s="13"/>
      <c r="ACL11" s="13"/>
      <c r="ACM11" s="13">
        <f t="shared" si="190"/>
        <v>17</v>
      </c>
      <c r="ACO11" s="13"/>
      <c r="ACP11" s="13">
        <f t="shared" si="191"/>
        <v>2</v>
      </c>
      <c r="ACQ11" s="13">
        <v>1</v>
      </c>
      <c r="ACR11" s="13">
        <v>1</v>
      </c>
      <c r="ACS11" s="13">
        <v>1</v>
      </c>
      <c r="ACT11" s="13">
        <f t="shared" ref="ACT11:ACT29" si="270">ACP11-ACS11</f>
        <v>1</v>
      </c>
      <c r="ACU11" s="13">
        <f>SUM(ABR11,ACP11)</f>
        <v>406</v>
      </c>
      <c r="ACV11" s="13">
        <f t="shared" ref="ACV11:ACV23" si="271">SUM(ABS11,ACS11)</f>
        <v>187</v>
      </c>
      <c r="ACW11" s="13">
        <f t="shared" ref="ACW11:ACW29" si="272">ACU11-ACV11</f>
        <v>219</v>
      </c>
      <c r="ACX11" s="13"/>
      <c r="ACY11" s="13">
        <v>54</v>
      </c>
      <c r="ACZ11" s="13"/>
      <c r="ADA11" s="13">
        <v>4</v>
      </c>
      <c r="ADB11" s="13">
        <v>1</v>
      </c>
      <c r="ADC11" s="13">
        <v>13</v>
      </c>
      <c r="ADD11" s="13"/>
      <c r="ADE11" s="13">
        <v>4</v>
      </c>
      <c r="ADF11" s="13">
        <v>6</v>
      </c>
      <c r="ADG11" s="13">
        <f t="shared" si="192"/>
        <v>21</v>
      </c>
      <c r="ADH11" s="13">
        <v>5</v>
      </c>
      <c r="ADI11" s="13">
        <v>9</v>
      </c>
      <c r="ADJ11" s="13">
        <v>3</v>
      </c>
      <c r="ADK11" s="13">
        <v>6</v>
      </c>
      <c r="ADL11" s="13"/>
      <c r="ADM11" s="13"/>
      <c r="ADN11" s="13"/>
      <c r="ADO11" s="13"/>
      <c r="ADP11" s="13">
        <f t="shared" si="193"/>
        <v>12</v>
      </c>
      <c r="ADR11" s="13"/>
      <c r="ADS11" s="13">
        <f t="shared" si="194"/>
        <v>1</v>
      </c>
      <c r="ADT11" s="13"/>
      <c r="ADU11" s="13">
        <v>1</v>
      </c>
      <c r="ADV11" s="13">
        <v>7</v>
      </c>
      <c r="ADW11" s="13">
        <f t="shared" ref="ADW11:ADW29" si="273">ADS11-ADV11</f>
        <v>-6</v>
      </c>
      <c r="ADX11" s="13">
        <f>SUM(ACU11,ADS11)</f>
        <v>407</v>
      </c>
      <c r="ADY11" s="13">
        <f t="shared" ref="ADY11:ADY23" si="274">SUM(ACV11,ADV11)</f>
        <v>194</v>
      </c>
      <c r="ADZ11" s="13">
        <f t="shared" ref="ADZ11:ADZ29" si="275">ADX11-ADY11</f>
        <v>213</v>
      </c>
      <c r="AEA11" s="13"/>
      <c r="AEB11" s="13">
        <v>53</v>
      </c>
      <c r="AEC11" s="13"/>
      <c r="AED11" s="13">
        <v>5</v>
      </c>
      <c r="AEE11" s="13">
        <v>2</v>
      </c>
      <c r="AEF11" s="13">
        <v>20</v>
      </c>
      <c r="AEG11" s="13"/>
      <c r="AEH11" s="13">
        <v>6</v>
      </c>
      <c r="AEI11" s="13">
        <v>9</v>
      </c>
      <c r="AEJ11" s="13">
        <f t="shared" si="195"/>
        <v>21</v>
      </c>
      <c r="AEK11" s="13">
        <v>4</v>
      </c>
      <c r="AEL11" s="13">
        <v>7</v>
      </c>
      <c r="AEM11" s="13">
        <v>3</v>
      </c>
      <c r="AEN11" s="13">
        <v>5</v>
      </c>
      <c r="AEO11" s="13"/>
      <c r="AEP11" s="13"/>
      <c r="AEQ11" s="13"/>
      <c r="AER11" s="13"/>
      <c r="AES11" s="13">
        <f t="shared" si="196"/>
        <v>13</v>
      </c>
    </row>
    <row r="12" spans="2:825" ht="16.2" customHeight="1" x14ac:dyDescent="0.3">
      <c r="B12" s="14" t="s">
        <v>117</v>
      </c>
      <c r="C12" s="42" t="s">
        <v>136</v>
      </c>
      <c r="D12" s="295"/>
      <c r="E12" s="295"/>
      <c r="F12" s="295"/>
      <c r="G12" s="295"/>
      <c r="H12" s="340" t="s">
        <v>603</v>
      </c>
      <c r="I12" s="336">
        <v>28</v>
      </c>
      <c r="J12" s="13">
        <v>10</v>
      </c>
      <c r="K12" s="13">
        <v>5</v>
      </c>
      <c r="L12" s="13">
        <v>7</v>
      </c>
      <c r="M12" s="13">
        <v>0</v>
      </c>
      <c r="N12" s="13">
        <v>0</v>
      </c>
      <c r="O12" s="13">
        <v>0</v>
      </c>
      <c r="P12" s="13"/>
      <c r="Q12" s="13"/>
      <c r="R12" s="13">
        <v>0</v>
      </c>
      <c r="S12" s="13">
        <v>0</v>
      </c>
      <c r="T12" s="13">
        <v>0</v>
      </c>
      <c r="U12" s="13">
        <v>0</v>
      </c>
      <c r="V12" s="15"/>
      <c r="X12" s="13">
        <v>60</v>
      </c>
      <c r="Y12" s="13">
        <v>17</v>
      </c>
      <c r="Z12" s="13">
        <v>6</v>
      </c>
      <c r="AA12" s="13">
        <v>12</v>
      </c>
      <c r="AB12" s="13">
        <v>0</v>
      </c>
      <c r="AC12" s="13">
        <v>0</v>
      </c>
      <c r="AD12" s="13">
        <v>0</v>
      </c>
      <c r="AE12" s="13"/>
      <c r="AF12" s="13"/>
      <c r="AG12" s="13">
        <v>0</v>
      </c>
      <c r="AH12" s="13">
        <v>0</v>
      </c>
      <c r="AI12" s="13">
        <v>0</v>
      </c>
      <c r="AJ12" s="13">
        <v>0</v>
      </c>
      <c r="AK12" s="15"/>
      <c r="AM12" s="13">
        <v>69</v>
      </c>
      <c r="AN12" s="13">
        <v>16</v>
      </c>
      <c r="AO12" s="13">
        <v>6</v>
      </c>
      <c r="AP12" s="13">
        <v>11</v>
      </c>
      <c r="AQ12" s="13">
        <v>0</v>
      </c>
      <c r="AR12" s="13">
        <v>0</v>
      </c>
      <c r="AS12" s="13">
        <v>0</v>
      </c>
      <c r="AT12" s="13"/>
      <c r="AU12" s="13"/>
      <c r="AV12" s="13">
        <v>0</v>
      </c>
      <c r="AW12" s="13">
        <v>0</v>
      </c>
      <c r="AX12" s="13">
        <v>0</v>
      </c>
      <c r="AY12" s="13">
        <v>0</v>
      </c>
      <c r="AZ12" s="15"/>
      <c r="BB12" s="13">
        <v>102</v>
      </c>
      <c r="BC12" s="13">
        <v>6</v>
      </c>
      <c r="BD12" s="13">
        <v>12</v>
      </c>
      <c r="BE12" s="13">
        <v>22</v>
      </c>
      <c r="BF12" s="13">
        <v>0</v>
      </c>
      <c r="BG12" s="13">
        <v>0</v>
      </c>
      <c r="BH12" s="13">
        <v>3</v>
      </c>
      <c r="BI12" s="13">
        <v>23</v>
      </c>
      <c r="BJ12" s="13">
        <v>0</v>
      </c>
      <c r="BK12" s="13">
        <v>23</v>
      </c>
      <c r="BL12" s="13">
        <v>3</v>
      </c>
      <c r="BM12" s="13">
        <v>9</v>
      </c>
      <c r="BN12" s="13">
        <v>8</v>
      </c>
      <c r="BO12" s="13">
        <v>8</v>
      </c>
      <c r="BP12" s="15"/>
      <c r="BQ12" s="13">
        <v>9</v>
      </c>
      <c r="BR12" s="13">
        <v>9</v>
      </c>
      <c r="BS12" s="13">
        <v>14</v>
      </c>
      <c r="BT12" s="13">
        <v>14</v>
      </c>
      <c r="BU12" s="13">
        <f t="shared" si="197"/>
        <v>23</v>
      </c>
      <c r="BW12" s="13">
        <v>80</v>
      </c>
      <c r="BX12" s="13">
        <v>5</v>
      </c>
      <c r="BY12" s="13">
        <v>7</v>
      </c>
      <c r="BZ12" s="13">
        <v>17</v>
      </c>
      <c r="CA12" s="13">
        <v>0</v>
      </c>
      <c r="CB12" s="13">
        <v>0</v>
      </c>
      <c r="CC12" s="13">
        <v>0</v>
      </c>
      <c r="CD12" s="13">
        <v>18</v>
      </c>
      <c r="CE12" s="13">
        <v>0</v>
      </c>
      <c r="CF12" s="13">
        <v>18</v>
      </c>
      <c r="CG12" s="13">
        <v>0</v>
      </c>
      <c r="CH12" s="13">
        <v>0</v>
      </c>
      <c r="CI12" s="13">
        <v>0</v>
      </c>
      <c r="CJ12" s="13">
        <v>0</v>
      </c>
      <c r="CK12" s="15"/>
      <c r="CL12" s="13">
        <v>5</v>
      </c>
      <c r="CM12" s="13">
        <v>5</v>
      </c>
      <c r="CN12" s="13">
        <v>12</v>
      </c>
      <c r="CO12" s="13">
        <v>13</v>
      </c>
      <c r="CP12" s="13">
        <f t="shared" si="198"/>
        <v>17</v>
      </c>
      <c r="CR12" s="13">
        <v>87</v>
      </c>
      <c r="CS12" s="13">
        <v>2</v>
      </c>
      <c r="CT12" s="13">
        <v>7</v>
      </c>
      <c r="CU12" s="13">
        <v>25</v>
      </c>
      <c r="CV12" s="13">
        <v>10</v>
      </c>
      <c r="CW12" s="13">
        <v>0</v>
      </c>
      <c r="CX12" s="13">
        <v>1</v>
      </c>
      <c r="CY12" s="13">
        <v>24</v>
      </c>
      <c r="CZ12" s="13">
        <v>4</v>
      </c>
      <c r="DA12" s="13">
        <v>23</v>
      </c>
      <c r="DB12" s="13">
        <v>0</v>
      </c>
      <c r="DC12" s="13">
        <v>0</v>
      </c>
      <c r="DD12" s="13">
        <v>0</v>
      </c>
      <c r="DE12" s="13">
        <v>0</v>
      </c>
      <c r="DF12" s="15"/>
      <c r="DG12" s="13">
        <v>3</v>
      </c>
      <c r="DH12" s="13">
        <v>3</v>
      </c>
      <c r="DI12" s="13">
        <v>20</v>
      </c>
      <c r="DJ12" s="13">
        <v>21</v>
      </c>
      <c r="DK12" s="13">
        <f t="shared" si="199"/>
        <v>23</v>
      </c>
      <c r="DM12" s="13">
        <v>81</v>
      </c>
      <c r="DN12" s="13">
        <v>0</v>
      </c>
      <c r="DO12" s="13">
        <v>1</v>
      </c>
      <c r="DP12" s="13">
        <v>23</v>
      </c>
      <c r="DQ12" s="13">
        <v>7</v>
      </c>
      <c r="DR12" s="13">
        <v>0</v>
      </c>
      <c r="DS12" s="13">
        <v>0</v>
      </c>
      <c r="DT12" s="13">
        <v>9</v>
      </c>
      <c r="DU12" s="13">
        <v>3</v>
      </c>
      <c r="DV12" s="13">
        <v>9</v>
      </c>
      <c r="DW12" s="13">
        <v>1</v>
      </c>
      <c r="DX12" s="13">
        <v>2</v>
      </c>
      <c r="DY12" s="13">
        <v>8</v>
      </c>
      <c r="DZ12" s="13">
        <v>0</v>
      </c>
      <c r="EA12" s="15"/>
      <c r="EB12" s="13">
        <v>1</v>
      </c>
      <c r="EC12" s="13">
        <v>1</v>
      </c>
      <c r="ED12" s="13">
        <v>9</v>
      </c>
      <c r="EE12" s="13">
        <v>9</v>
      </c>
      <c r="EF12" s="13">
        <f t="shared" si="200"/>
        <v>10</v>
      </c>
      <c r="EH12" s="13">
        <v>92</v>
      </c>
      <c r="EI12" s="13">
        <v>0</v>
      </c>
      <c r="EJ12" s="13">
        <v>3</v>
      </c>
      <c r="EK12" s="13">
        <v>44</v>
      </c>
      <c r="EL12" s="13">
        <v>0</v>
      </c>
      <c r="EM12" s="13">
        <v>0</v>
      </c>
      <c r="EN12" s="13">
        <v>1</v>
      </c>
      <c r="EO12" s="13">
        <v>11</v>
      </c>
      <c r="EP12" s="13">
        <v>0</v>
      </c>
      <c r="EQ12" s="13">
        <v>11</v>
      </c>
      <c r="ER12" s="13">
        <v>2</v>
      </c>
      <c r="ES12" s="13">
        <v>13</v>
      </c>
      <c r="ET12" s="13">
        <v>5</v>
      </c>
      <c r="EU12" s="13">
        <v>0</v>
      </c>
      <c r="EV12" s="15"/>
      <c r="EW12" s="13">
        <v>3</v>
      </c>
      <c r="EX12" s="13">
        <v>3</v>
      </c>
      <c r="EY12" s="13">
        <v>8</v>
      </c>
      <c r="EZ12" s="13">
        <v>8</v>
      </c>
      <c r="FA12" s="13">
        <f t="shared" si="201"/>
        <v>11</v>
      </c>
      <c r="FC12" s="13">
        <v>101</v>
      </c>
      <c r="FD12" s="13">
        <v>0</v>
      </c>
      <c r="FE12" s="13">
        <v>8</v>
      </c>
      <c r="FF12" s="13">
        <v>28</v>
      </c>
      <c r="FG12" s="13">
        <v>8</v>
      </c>
      <c r="FH12" s="13">
        <v>0</v>
      </c>
      <c r="FI12" s="13">
        <v>3</v>
      </c>
      <c r="FJ12" s="13">
        <v>10</v>
      </c>
      <c r="FK12" s="13">
        <v>0</v>
      </c>
      <c r="FL12" s="13">
        <v>10</v>
      </c>
      <c r="FM12" s="13">
        <v>1</v>
      </c>
      <c r="FN12" s="13">
        <v>8</v>
      </c>
      <c r="FO12" s="13">
        <v>0</v>
      </c>
      <c r="FP12" s="13">
        <v>4</v>
      </c>
      <c r="FQ12" s="15"/>
      <c r="FR12" s="13">
        <v>3</v>
      </c>
      <c r="FS12" s="13">
        <v>3</v>
      </c>
      <c r="FT12" s="13">
        <v>7</v>
      </c>
      <c r="FU12" s="13">
        <v>7</v>
      </c>
      <c r="FV12" s="13">
        <f t="shared" si="202"/>
        <v>10</v>
      </c>
      <c r="FX12" s="13">
        <v>126</v>
      </c>
      <c r="FY12" s="13">
        <v>0</v>
      </c>
      <c r="FZ12" s="13">
        <v>9</v>
      </c>
      <c r="GA12" s="13">
        <v>80</v>
      </c>
      <c r="GB12" s="13">
        <v>12</v>
      </c>
      <c r="GC12" s="13">
        <v>0</v>
      </c>
      <c r="GD12" s="13">
        <v>2</v>
      </c>
      <c r="GE12" s="13">
        <v>18</v>
      </c>
      <c r="GF12" s="13">
        <v>7</v>
      </c>
      <c r="GG12" s="13">
        <v>18</v>
      </c>
      <c r="GH12" s="13">
        <v>1</v>
      </c>
      <c r="GI12" s="13">
        <v>5</v>
      </c>
      <c r="GJ12" s="13">
        <v>10</v>
      </c>
      <c r="GK12" s="13">
        <v>0</v>
      </c>
      <c r="GL12" s="15"/>
      <c r="GM12" s="13">
        <v>9</v>
      </c>
      <c r="GN12" s="13">
        <v>10</v>
      </c>
      <c r="GO12" s="13">
        <v>14</v>
      </c>
      <c r="GP12" s="13">
        <v>14</v>
      </c>
      <c r="GQ12" s="13">
        <f t="shared" si="203"/>
        <v>23</v>
      </c>
      <c r="GS12" s="13">
        <v>22</v>
      </c>
      <c r="GT12" s="13">
        <v>0</v>
      </c>
      <c r="GU12" s="13">
        <v>2</v>
      </c>
      <c r="GV12" s="13">
        <v>4</v>
      </c>
      <c r="GW12" s="13">
        <v>16</v>
      </c>
      <c r="GX12" s="13">
        <v>0</v>
      </c>
      <c r="GY12" s="13">
        <v>0</v>
      </c>
      <c r="GZ12" s="13">
        <v>7</v>
      </c>
      <c r="HA12" s="13">
        <v>0</v>
      </c>
      <c r="HB12" s="13">
        <v>7</v>
      </c>
      <c r="HC12" s="13">
        <v>0</v>
      </c>
      <c r="HD12" s="13"/>
      <c r="HE12" s="13"/>
      <c r="HF12" s="13"/>
      <c r="HG12" s="15"/>
      <c r="HH12" s="13">
        <v>2</v>
      </c>
      <c r="HI12" s="13">
        <v>2</v>
      </c>
      <c r="HJ12" s="13">
        <v>3</v>
      </c>
      <c r="HK12" s="13">
        <v>5</v>
      </c>
      <c r="HL12" s="13">
        <f t="shared" si="204"/>
        <v>5</v>
      </c>
      <c r="HN12" s="13">
        <v>93</v>
      </c>
      <c r="HO12" s="13">
        <v>0</v>
      </c>
      <c r="HP12" s="13">
        <v>5</v>
      </c>
      <c r="HQ12" s="13">
        <v>4</v>
      </c>
      <c r="HR12" s="13">
        <v>0</v>
      </c>
      <c r="HS12" s="13">
        <v>1</v>
      </c>
      <c r="HT12" s="13">
        <v>0</v>
      </c>
      <c r="HU12" s="13">
        <v>17</v>
      </c>
      <c r="HV12" s="13">
        <v>0</v>
      </c>
      <c r="HW12" s="13">
        <v>8</v>
      </c>
      <c r="HX12" s="13">
        <v>2</v>
      </c>
      <c r="HY12" s="13">
        <v>4</v>
      </c>
      <c r="HZ12" s="13">
        <v>19</v>
      </c>
      <c r="IA12" s="13">
        <v>0</v>
      </c>
      <c r="IB12" s="12">
        <v>0</v>
      </c>
      <c r="IC12" s="13">
        <v>4</v>
      </c>
      <c r="ID12" s="13">
        <v>4</v>
      </c>
      <c r="IE12" s="13">
        <v>4</v>
      </c>
      <c r="IF12" s="13">
        <v>8</v>
      </c>
      <c r="IG12" s="13">
        <f t="shared" si="205"/>
        <v>8</v>
      </c>
      <c r="II12" s="13">
        <v>80</v>
      </c>
      <c r="IJ12" s="13">
        <f t="shared" si="206"/>
        <v>13</v>
      </c>
      <c r="IK12" s="13">
        <v>7</v>
      </c>
      <c r="IL12" s="13">
        <v>6</v>
      </c>
      <c r="IM12" s="13"/>
      <c r="IN12" s="13">
        <v>32</v>
      </c>
      <c r="IO12" s="13">
        <v>0</v>
      </c>
      <c r="IP12" s="13">
        <v>0</v>
      </c>
      <c r="IQ12" s="13">
        <v>2</v>
      </c>
      <c r="IR12" s="13">
        <v>5</v>
      </c>
      <c r="IS12" s="13">
        <v>26</v>
      </c>
      <c r="IT12" s="13">
        <v>21</v>
      </c>
      <c r="IU12" s="13">
        <v>8</v>
      </c>
      <c r="IV12" s="13">
        <v>8</v>
      </c>
      <c r="IW12" s="13">
        <v>8</v>
      </c>
      <c r="IX12" s="13">
        <v>8</v>
      </c>
      <c r="IY12" s="13">
        <f t="shared" si="207"/>
        <v>16</v>
      </c>
      <c r="JA12" s="13">
        <v>60</v>
      </c>
      <c r="JB12" s="13">
        <f t="shared" si="208"/>
        <v>11</v>
      </c>
      <c r="JC12" s="13">
        <v>5</v>
      </c>
      <c r="JD12" s="289">
        <v>6</v>
      </c>
      <c r="JE12" s="13">
        <v>0</v>
      </c>
      <c r="JF12" s="13">
        <v>15</v>
      </c>
      <c r="JG12" s="13">
        <v>0</v>
      </c>
      <c r="JH12" s="13">
        <v>4</v>
      </c>
      <c r="JI12" s="13">
        <v>1</v>
      </c>
      <c r="JJ12" s="13">
        <v>10</v>
      </c>
      <c r="JK12" s="13">
        <v>0</v>
      </c>
      <c r="JL12" s="13">
        <v>0</v>
      </c>
      <c r="JM12" s="13">
        <v>18</v>
      </c>
      <c r="JN12" s="13">
        <v>5</v>
      </c>
      <c r="JO12" s="13">
        <v>5</v>
      </c>
      <c r="JP12" s="13">
        <v>12</v>
      </c>
      <c r="JQ12" s="13">
        <v>12</v>
      </c>
      <c r="JR12" s="13">
        <f t="shared" si="209"/>
        <v>17</v>
      </c>
      <c r="JT12" s="13">
        <v>27</v>
      </c>
      <c r="JU12" s="13">
        <f t="shared" si="210"/>
        <v>5</v>
      </c>
      <c r="JV12" s="13">
        <v>3</v>
      </c>
      <c r="JW12" s="289">
        <v>2</v>
      </c>
      <c r="JX12" s="13"/>
      <c r="JY12" s="13">
        <v>0</v>
      </c>
      <c r="JZ12" s="13">
        <v>2</v>
      </c>
      <c r="KA12" s="13">
        <v>4</v>
      </c>
      <c r="KB12" s="13">
        <v>1</v>
      </c>
      <c r="KC12" s="13">
        <v>10</v>
      </c>
      <c r="KD12" s="13">
        <v>0</v>
      </c>
      <c r="KE12" s="13">
        <v>7</v>
      </c>
      <c r="KF12" s="13"/>
      <c r="KG12" s="13"/>
      <c r="KH12" s="13">
        <v>3</v>
      </c>
      <c r="KI12" s="13">
        <v>3</v>
      </c>
      <c r="KJ12" s="13">
        <f t="shared" si="211"/>
        <v>3</v>
      </c>
      <c r="KL12" s="13">
        <v>0</v>
      </c>
      <c r="KM12" s="13">
        <f t="shared" si="212"/>
        <v>0</v>
      </c>
      <c r="KN12" s="13">
        <v>0</v>
      </c>
      <c r="KO12" s="13">
        <v>0</v>
      </c>
      <c r="KP12" s="13"/>
      <c r="KQ12" s="13">
        <v>44</v>
      </c>
      <c r="KR12" s="13">
        <v>0</v>
      </c>
      <c r="KS12" s="13">
        <v>0</v>
      </c>
      <c r="KT12" s="13">
        <v>2</v>
      </c>
      <c r="KU12" s="13">
        <v>25</v>
      </c>
      <c r="KV12" s="13">
        <v>0</v>
      </c>
      <c r="KW12" s="13">
        <v>15</v>
      </c>
      <c r="KX12" s="13">
        <v>2</v>
      </c>
      <c r="KY12" s="13">
        <v>2</v>
      </c>
      <c r="KZ12" s="13">
        <v>3</v>
      </c>
      <c r="LA12" s="13">
        <v>4</v>
      </c>
      <c r="LB12" s="13">
        <f t="shared" si="213"/>
        <v>5</v>
      </c>
      <c r="LD12" s="13"/>
      <c r="LE12" s="13">
        <f t="shared" si="214"/>
        <v>0</v>
      </c>
      <c r="LF12" s="13"/>
      <c r="LG12" s="13"/>
      <c r="LH12" s="13"/>
      <c r="LI12" s="13">
        <v>62</v>
      </c>
      <c r="LJ12" s="13"/>
      <c r="LK12" s="13">
        <v>6</v>
      </c>
      <c r="LL12" s="13">
        <v>3</v>
      </c>
      <c r="LM12" s="13">
        <v>45</v>
      </c>
      <c r="LN12" s="13">
        <v>0</v>
      </c>
      <c r="LO12" s="13">
        <v>21</v>
      </c>
      <c r="LP12" s="13">
        <v>3</v>
      </c>
      <c r="LQ12" s="13">
        <v>3</v>
      </c>
      <c r="LR12" s="13">
        <v>7</v>
      </c>
      <c r="LS12" s="13">
        <v>10</v>
      </c>
      <c r="LT12" s="13">
        <f t="shared" si="215"/>
        <v>10</v>
      </c>
      <c r="LV12" s="13">
        <v>8</v>
      </c>
      <c r="LW12" s="13">
        <f t="shared" si="216"/>
        <v>2</v>
      </c>
      <c r="LX12" s="13">
        <v>2</v>
      </c>
      <c r="LY12" s="13"/>
      <c r="LZ12" s="13"/>
      <c r="MA12" s="13">
        <v>54</v>
      </c>
      <c r="MB12" s="13"/>
      <c r="MC12" s="13">
        <v>19</v>
      </c>
      <c r="MD12" s="13">
        <v>3</v>
      </c>
      <c r="ME12" s="13">
        <v>3</v>
      </c>
      <c r="MF12" s="13">
        <v>0</v>
      </c>
      <c r="MG12" s="13">
        <v>12</v>
      </c>
      <c r="MH12" s="13">
        <v>2</v>
      </c>
      <c r="MI12" s="13">
        <v>2</v>
      </c>
      <c r="MJ12" s="13">
        <v>5</v>
      </c>
      <c r="MK12" s="13">
        <v>5</v>
      </c>
      <c r="ML12" s="13">
        <f t="shared" si="217"/>
        <v>7</v>
      </c>
      <c r="MN12" s="13">
        <v>8</v>
      </c>
      <c r="MO12" s="13">
        <f t="shared" si="218"/>
        <v>2</v>
      </c>
      <c r="MP12" s="13">
        <v>2</v>
      </c>
      <c r="MQ12" s="13">
        <v>0</v>
      </c>
      <c r="MR12" s="13"/>
      <c r="MS12" s="13">
        <v>45</v>
      </c>
      <c r="MT12" s="13">
        <v>0</v>
      </c>
      <c r="MU12" s="13">
        <v>5</v>
      </c>
      <c r="MV12" s="13">
        <v>2</v>
      </c>
      <c r="MW12" s="13">
        <v>22</v>
      </c>
      <c r="MX12" s="13">
        <v>0</v>
      </c>
      <c r="MY12" s="13">
        <v>15</v>
      </c>
      <c r="MZ12" s="13">
        <v>1</v>
      </c>
      <c r="NA12" s="13">
        <v>1</v>
      </c>
      <c r="NB12" s="13">
        <v>2</v>
      </c>
      <c r="NC12" s="13">
        <v>3</v>
      </c>
      <c r="ND12" s="13">
        <f t="shared" si="219"/>
        <v>3</v>
      </c>
      <c r="NF12" s="13">
        <v>16</v>
      </c>
      <c r="NG12" s="13">
        <f t="shared" si="220"/>
        <v>7</v>
      </c>
      <c r="NH12" s="13">
        <v>6</v>
      </c>
      <c r="NI12" s="13">
        <v>1</v>
      </c>
      <c r="NJ12" s="13">
        <v>2</v>
      </c>
      <c r="NK12" s="13">
        <v>36</v>
      </c>
      <c r="NL12" s="13">
        <v>0</v>
      </c>
      <c r="NM12" s="13">
        <v>5</v>
      </c>
      <c r="NN12" s="13">
        <v>3</v>
      </c>
      <c r="NO12" s="13">
        <v>30</v>
      </c>
      <c r="NP12" s="13">
        <v>0</v>
      </c>
      <c r="NQ12" s="13">
        <v>30</v>
      </c>
      <c r="NR12" s="13">
        <v>4</v>
      </c>
      <c r="NS12" s="13">
        <v>6</v>
      </c>
      <c r="NT12" s="13">
        <v>2</v>
      </c>
      <c r="NU12" s="13">
        <v>2</v>
      </c>
      <c r="NV12" s="13">
        <f t="shared" si="221"/>
        <v>6</v>
      </c>
      <c r="NX12" s="13">
        <v>0</v>
      </c>
      <c r="NY12" s="13">
        <f t="shared" si="222"/>
        <v>8</v>
      </c>
      <c r="NZ12" s="13">
        <v>7</v>
      </c>
      <c r="OA12" s="13">
        <v>1</v>
      </c>
      <c r="OB12" s="13"/>
      <c r="OC12" s="13">
        <v>36</v>
      </c>
      <c r="OD12" s="13">
        <v>0</v>
      </c>
      <c r="OE12" s="13">
        <v>6</v>
      </c>
      <c r="OF12" s="13">
        <v>2</v>
      </c>
      <c r="OG12" s="13">
        <v>20</v>
      </c>
      <c r="OH12" s="13">
        <v>0</v>
      </c>
      <c r="OI12" s="13">
        <v>34</v>
      </c>
      <c r="OJ12" s="13">
        <v>2</v>
      </c>
      <c r="OK12" s="13">
        <v>2</v>
      </c>
      <c r="OL12" s="13">
        <v>3</v>
      </c>
      <c r="OM12" s="13">
        <v>4</v>
      </c>
      <c r="ON12" s="13">
        <f t="shared" si="223"/>
        <v>5</v>
      </c>
      <c r="OP12" s="13">
        <v>0</v>
      </c>
      <c r="OQ12" s="13">
        <f t="shared" si="224"/>
        <v>4</v>
      </c>
      <c r="OR12" s="13">
        <v>3</v>
      </c>
      <c r="OS12" s="13">
        <v>1</v>
      </c>
      <c r="OT12" s="13"/>
      <c r="OU12" s="13">
        <v>36</v>
      </c>
      <c r="OV12" s="13"/>
      <c r="OW12" s="13">
        <v>8</v>
      </c>
      <c r="OX12" s="13">
        <v>2</v>
      </c>
      <c r="OY12" s="13">
        <v>20</v>
      </c>
      <c r="OZ12" s="13">
        <v>0</v>
      </c>
      <c r="PA12" s="13">
        <v>50</v>
      </c>
      <c r="PB12" s="13">
        <v>1</v>
      </c>
      <c r="PC12" s="13">
        <v>4</v>
      </c>
      <c r="PD12" s="13">
        <v>14</v>
      </c>
      <c r="PE12" s="13">
        <v>19</v>
      </c>
      <c r="PF12" s="13">
        <f t="shared" si="225"/>
        <v>15</v>
      </c>
      <c r="PH12" s="13">
        <v>0</v>
      </c>
      <c r="PI12" s="13">
        <f t="shared" si="226"/>
        <v>3</v>
      </c>
      <c r="PJ12" s="13">
        <v>3</v>
      </c>
      <c r="PK12" s="13">
        <v>0</v>
      </c>
      <c r="PL12" s="13"/>
      <c r="PM12" s="13">
        <v>54</v>
      </c>
      <c r="PN12" s="13">
        <v>0</v>
      </c>
      <c r="PO12" s="13">
        <v>8</v>
      </c>
      <c r="PP12" s="13">
        <v>2</v>
      </c>
      <c r="PQ12" s="13">
        <v>30</v>
      </c>
      <c r="PR12" s="13">
        <v>0</v>
      </c>
      <c r="PS12" s="13">
        <v>71</v>
      </c>
      <c r="PT12" s="13">
        <v>11</v>
      </c>
      <c r="PU12" s="13">
        <v>13</v>
      </c>
      <c r="PV12" s="13">
        <v>20</v>
      </c>
      <c r="PW12" s="13">
        <v>28</v>
      </c>
      <c r="PX12" s="13">
        <f t="shared" si="227"/>
        <v>31</v>
      </c>
      <c r="PZ12" s="13"/>
      <c r="QA12" s="13">
        <f t="shared" si="228"/>
        <v>5</v>
      </c>
      <c r="QB12" s="13">
        <v>5</v>
      </c>
      <c r="QC12" s="13"/>
      <c r="QD12" s="13"/>
      <c r="QE12" s="13">
        <v>54</v>
      </c>
      <c r="QF12" s="13"/>
      <c r="QG12" s="13">
        <v>8</v>
      </c>
      <c r="QH12" s="13">
        <v>2</v>
      </c>
      <c r="QI12" s="13">
        <v>20</v>
      </c>
      <c r="QJ12" s="13">
        <v>0</v>
      </c>
      <c r="QK12" s="13">
        <v>53</v>
      </c>
      <c r="QL12" s="13">
        <v>4</v>
      </c>
      <c r="QM12" s="13">
        <v>4</v>
      </c>
      <c r="QN12" s="13">
        <v>20</v>
      </c>
      <c r="QO12" s="13">
        <v>25</v>
      </c>
      <c r="QP12" s="13">
        <f t="shared" si="229"/>
        <v>24</v>
      </c>
      <c r="QR12" s="13">
        <v>5</v>
      </c>
      <c r="QS12" s="13">
        <f t="shared" si="230"/>
        <v>5</v>
      </c>
      <c r="QT12" s="13">
        <v>4</v>
      </c>
      <c r="QU12" s="13">
        <v>1</v>
      </c>
      <c r="QV12" s="13"/>
      <c r="QW12" s="13">
        <v>45</v>
      </c>
      <c r="QX12" s="13"/>
      <c r="QY12" s="13">
        <v>10</v>
      </c>
      <c r="QZ12" s="13">
        <v>2</v>
      </c>
      <c r="RA12" s="13">
        <v>20</v>
      </c>
      <c r="RB12" s="13"/>
      <c r="RC12" s="13">
        <v>55</v>
      </c>
      <c r="RD12" s="13">
        <v>4</v>
      </c>
      <c r="RE12" s="13">
        <v>7</v>
      </c>
      <c r="RF12" s="13">
        <v>8</v>
      </c>
      <c r="RG12" s="13">
        <v>9</v>
      </c>
      <c r="RH12" s="13">
        <f t="shared" si="231"/>
        <v>12</v>
      </c>
      <c r="RJ12" s="13">
        <v>1</v>
      </c>
      <c r="RK12" s="13">
        <f t="shared" si="232"/>
        <v>1</v>
      </c>
      <c r="RL12" s="13">
        <v>1</v>
      </c>
      <c r="RM12" s="13">
        <v>0</v>
      </c>
      <c r="RN12" s="13"/>
      <c r="RO12" s="13">
        <v>72</v>
      </c>
      <c r="RP12" s="13"/>
      <c r="RQ12" s="13">
        <v>10</v>
      </c>
      <c r="RR12" s="13">
        <v>2</v>
      </c>
      <c r="RS12" s="13">
        <v>20</v>
      </c>
      <c r="RT12" s="13">
        <v>0</v>
      </c>
      <c r="RU12" s="13">
        <v>73</v>
      </c>
      <c r="RV12" s="13">
        <v>6</v>
      </c>
      <c r="RW12" s="13">
        <v>8</v>
      </c>
      <c r="RX12" s="13">
        <v>7</v>
      </c>
      <c r="RY12" s="13">
        <v>8</v>
      </c>
      <c r="RZ12" s="13">
        <f t="shared" si="233"/>
        <v>13</v>
      </c>
      <c r="SB12" s="13"/>
      <c r="SC12" s="13">
        <f t="shared" si="234"/>
        <v>5</v>
      </c>
      <c r="SD12" s="13">
        <v>4</v>
      </c>
      <c r="SE12" s="13">
        <v>1</v>
      </c>
      <c r="SF12" s="13"/>
      <c r="SG12" s="13">
        <v>63</v>
      </c>
      <c r="SH12" s="13"/>
      <c r="SI12" s="13">
        <v>12</v>
      </c>
      <c r="SJ12" s="13">
        <v>2</v>
      </c>
      <c r="SK12" s="13">
        <v>20</v>
      </c>
      <c r="SL12" s="13"/>
      <c r="SM12" s="13">
        <v>60</v>
      </c>
      <c r="SN12" s="13">
        <v>4</v>
      </c>
      <c r="SO12" s="13">
        <v>6</v>
      </c>
      <c r="SP12" s="13">
        <v>17</v>
      </c>
      <c r="SQ12" s="13">
        <v>24</v>
      </c>
      <c r="SR12" s="13">
        <f t="shared" si="235"/>
        <v>21</v>
      </c>
      <c r="ST12" s="13"/>
      <c r="SU12" s="13">
        <f t="shared" si="236"/>
        <v>5</v>
      </c>
      <c r="SV12" s="13">
        <v>2</v>
      </c>
      <c r="SW12" s="13">
        <v>3</v>
      </c>
      <c r="SX12" s="13"/>
      <c r="SY12" s="13">
        <v>81</v>
      </c>
      <c r="SZ12" s="13"/>
      <c r="TA12" s="13">
        <v>9</v>
      </c>
      <c r="TB12" s="13">
        <v>3</v>
      </c>
      <c r="TC12" s="13">
        <v>24</v>
      </c>
      <c r="TD12" s="13"/>
      <c r="TE12" s="13">
        <v>66</v>
      </c>
      <c r="TF12" s="13">
        <v>2</v>
      </c>
      <c r="TG12" s="13">
        <v>2</v>
      </c>
      <c r="TH12" s="13">
        <v>33</v>
      </c>
      <c r="TI12" s="13">
        <v>47</v>
      </c>
      <c r="TJ12" s="13">
        <f t="shared" si="237"/>
        <v>35</v>
      </c>
      <c r="TL12" s="13"/>
      <c r="TM12" s="13">
        <f t="shared" si="238"/>
        <v>5</v>
      </c>
      <c r="TN12" s="13">
        <v>2</v>
      </c>
      <c r="TO12" s="13">
        <v>3</v>
      </c>
      <c r="TP12" s="13"/>
      <c r="TQ12" s="13">
        <v>72</v>
      </c>
      <c r="TR12" s="13"/>
      <c r="TS12" s="13">
        <v>5</v>
      </c>
      <c r="TT12" s="13">
        <v>3</v>
      </c>
      <c r="TU12" s="13">
        <v>30</v>
      </c>
      <c r="TV12" s="13"/>
      <c r="TW12" s="13">
        <v>30</v>
      </c>
      <c r="TX12" s="13">
        <v>1</v>
      </c>
      <c r="TY12" s="13">
        <v>2</v>
      </c>
      <c r="TZ12" s="13">
        <v>9</v>
      </c>
      <c r="UA12" s="13">
        <v>12</v>
      </c>
      <c r="UB12" s="13">
        <f t="shared" si="239"/>
        <v>10</v>
      </c>
      <c r="UD12" s="13"/>
      <c r="UE12" s="13">
        <f t="shared" si="240"/>
        <v>5</v>
      </c>
      <c r="UF12" s="13">
        <v>2</v>
      </c>
      <c r="UG12" s="13">
        <v>3</v>
      </c>
      <c r="UH12" s="13"/>
      <c r="UI12" s="13">
        <v>72</v>
      </c>
      <c r="UJ12" s="13"/>
      <c r="UK12" s="13">
        <v>10</v>
      </c>
      <c r="UL12" s="13">
        <v>2</v>
      </c>
      <c r="UM12" s="13">
        <v>18</v>
      </c>
      <c r="UN12" s="13"/>
      <c r="UO12" s="13">
        <v>28</v>
      </c>
      <c r="UP12" s="13">
        <v>3</v>
      </c>
      <c r="UQ12" s="13">
        <v>6</v>
      </c>
      <c r="UR12" s="13">
        <v>10</v>
      </c>
      <c r="US12" s="13">
        <v>11</v>
      </c>
      <c r="UT12" s="13">
        <f t="shared" si="241"/>
        <v>13</v>
      </c>
      <c r="UV12" s="13"/>
      <c r="UW12" s="13">
        <f t="shared" si="242"/>
        <v>5</v>
      </c>
      <c r="UX12" s="13">
        <v>2</v>
      </c>
      <c r="UY12" s="13">
        <v>3</v>
      </c>
      <c r="UZ12" s="13">
        <f t="shared" si="181"/>
        <v>439</v>
      </c>
      <c r="VA12" s="13">
        <v>210</v>
      </c>
      <c r="VB12" s="13">
        <f t="shared" si="243"/>
        <v>229</v>
      </c>
      <c r="VC12" s="13"/>
      <c r="VD12" s="13">
        <v>63</v>
      </c>
      <c r="VE12" s="13"/>
      <c r="VF12" s="13">
        <v>10</v>
      </c>
      <c r="VG12" s="13">
        <v>3</v>
      </c>
      <c r="VH12" s="13">
        <v>21</v>
      </c>
      <c r="VI12" s="13">
        <v>0</v>
      </c>
      <c r="VJ12" s="13">
        <v>9</v>
      </c>
      <c r="VK12" s="13">
        <v>12</v>
      </c>
      <c r="VL12" s="13">
        <f t="shared" ref="VL12:VL29" si="276">SUM(VK12,VN12,VP12,VT12)</f>
        <v>35</v>
      </c>
      <c r="VM12" s="13">
        <v>9</v>
      </c>
      <c r="VN12" s="13">
        <v>10</v>
      </c>
      <c r="VO12" s="13">
        <v>8</v>
      </c>
      <c r="VP12" s="13">
        <v>11</v>
      </c>
      <c r="VQ12" s="13"/>
      <c r="VR12" s="13"/>
      <c r="VS12" s="13">
        <v>2</v>
      </c>
      <c r="VT12" s="13">
        <v>2</v>
      </c>
      <c r="VU12" s="13">
        <f t="shared" si="182"/>
        <v>26</v>
      </c>
      <c r="VW12" s="13"/>
      <c r="VX12" s="13">
        <f t="shared" si="244"/>
        <v>0</v>
      </c>
      <c r="VY12" s="13"/>
      <c r="VZ12" s="13"/>
      <c r="WA12" s="13"/>
      <c r="WB12" s="13">
        <f t="shared" si="245"/>
        <v>0</v>
      </c>
      <c r="WC12" s="13">
        <f t="shared" si="246"/>
        <v>439</v>
      </c>
      <c r="WD12" s="13">
        <f t="shared" si="247"/>
        <v>210</v>
      </c>
      <c r="WE12" s="13">
        <f t="shared" si="248"/>
        <v>229</v>
      </c>
      <c r="WF12" s="13"/>
      <c r="WG12" s="13">
        <v>72</v>
      </c>
      <c r="WH12" s="13"/>
      <c r="WI12" s="13">
        <v>10</v>
      </c>
      <c r="WJ12" s="13">
        <v>2</v>
      </c>
      <c r="WK12" s="13">
        <v>25</v>
      </c>
      <c r="WL12" s="13"/>
      <c r="WM12" s="13">
        <v>12</v>
      </c>
      <c r="WN12" s="13">
        <v>15</v>
      </c>
      <c r="WO12" s="13">
        <f t="shared" si="249"/>
        <v>30</v>
      </c>
      <c r="WP12" s="13">
        <v>5</v>
      </c>
      <c r="WQ12" s="13">
        <v>6</v>
      </c>
      <c r="WR12" s="13">
        <v>7</v>
      </c>
      <c r="WS12" s="13">
        <v>7</v>
      </c>
      <c r="WT12" s="13"/>
      <c r="WU12" s="13"/>
      <c r="WV12" s="13">
        <v>1</v>
      </c>
      <c r="WW12" s="13">
        <v>2</v>
      </c>
      <c r="WX12" s="13">
        <f t="shared" si="183"/>
        <v>24</v>
      </c>
      <c r="WZ12" s="13"/>
      <c r="XA12" s="13"/>
      <c r="XB12" s="13"/>
      <c r="XC12" s="13"/>
      <c r="XD12" s="13"/>
      <c r="XE12" s="13">
        <f t="shared" si="250"/>
        <v>0</v>
      </c>
      <c r="XF12" s="13">
        <f t="shared" si="251"/>
        <v>439</v>
      </c>
      <c r="XG12" s="13">
        <f t="shared" si="252"/>
        <v>210</v>
      </c>
      <c r="XH12" s="13">
        <f t="shared" si="253"/>
        <v>229</v>
      </c>
      <c r="XI12" s="13"/>
      <c r="XJ12" s="13">
        <v>72</v>
      </c>
      <c r="XK12" s="13"/>
      <c r="XL12" s="13">
        <v>10</v>
      </c>
      <c r="XM12" s="13">
        <v>2</v>
      </c>
      <c r="XN12" s="13">
        <v>20</v>
      </c>
      <c r="XO12" s="13"/>
      <c r="XP12" s="13">
        <v>6</v>
      </c>
      <c r="XQ12" s="13">
        <v>10</v>
      </c>
      <c r="XR12" s="13">
        <v>32</v>
      </c>
      <c r="XS12" s="13">
        <v>2</v>
      </c>
      <c r="XT12" s="13">
        <v>3</v>
      </c>
      <c r="XU12" s="13">
        <v>18</v>
      </c>
      <c r="XV12" s="13">
        <v>19</v>
      </c>
      <c r="XW12" s="13"/>
      <c r="XX12" s="13"/>
      <c r="XY12" s="13"/>
      <c r="XZ12" s="13"/>
      <c r="YA12" s="13">
        <f t="shared" si="184"/>
        <v>26</v>
      </c>
      <c r="YC12" s="13"/>
      <c r="YD12" s="13">
        <f t="shared" si="254"/>
        <v>1</v>
      </c>
      <c r="YE12" s="13" t="s">
        <v>1003</v>
      </c>
      <c r="YF12" s="13">
        <v>1</v>
      </c>
      <c r="YG12" s="13"/>
      <c r="YH12" s="13">
        <f t="shared" si="255"/>
        <v>1</v>
      </c>
      <c r="YI12" s="13">
        <f>SUM(XF12,YD12)</f>
        <v>440</v>
      </c>
      <c r="YJ12" s="13">
        <f t="shared" si="256"/>
        <v>210</v>
      </c>
      <c r="YK12" s="13">
        <f t="shared" si="257"/>
        <v>230</v>
      </c>
      <c r="YL12" s="13"/>
      <c r="YM12" s="13">
        <v>81</v>
      </c>
      <c r="YN12" s="13"/>
      <c r="YO12" s="13">
        <v>10</v>
      </c>
      <c r="YP12" s="13">
        <v>2</v>
      </c>
      <c r="YQ12" s="13">
        <v>20</v>
      </c>
      <c r="YR12" s="13"/>
      <c r="YS12" s="13">
        <v>7</v>
      </c>
      <c r="YT12" s="13">
        <v>10</v>
      </c>
      <c r="YU12" s="13">
        <v>32</v>
      </c>
      <c r="YV12" s="13">
        <v>2</v>
      </c>
      <c r="YW12" s="13">
        <v>4</v>
      </c>
      <c r="YX12" s="13">
        <v>16</v>
      </c>
      <c r="YY12" s="13">
        <v>18</v>
      </c>
      <c r="YZ12" s="13"/>
      <c r="ZA12" s="13"/>
      <c r="ZB12" s="13"/>
      <c r="ZC12" s="13"/>
      <c r="ZD12" s="13">
        <f t="shared" si="185"/>
        <v>25</v>
      </c>
      <c r="ZF12" s="13"/>
      <c r="ZG12" s="13">
        <f t="shared" si="258"/>
        <v>8</v>
      </c>
      <c r="ZH12" s="13">
        <v>3</v>
      </c>
      <c r="ZI12" s="13">
        <v>5</v>
      </c>
      <c r="ZJ12" s="13"/>
      <c r="ZK12" s="13">
        <f t="shared" si="259"/>
        <v>8</v>
      </c>
      <c r="ZL12" s="13">
        <f>SUM(YI12,ZG12)</f>
        <v>448</v>
      </c>
      <c r="ZM12" s="13">
        <f t="shared" si="260"/>
        <v>210</v>
      </c>
      <c r="ZN12" s="13">
        <f t="shared" si="261"/>
        <v>238</v>
      </c>
      <c r="ZO12" s="13"/>
      <c r="ZP12" s="13">
        <v>63</v>
      </c>
      <c r="ZQ12" s="13"/>
      <c r="ZR12" s="13">
        <v>10</v>
      </c>
      <c r="ZS12" s="13">
        <v>2</v>
      </c>
      <c r="ZT12" s="13">
        <v>20</v>
      </c>
      <c r="ZU12" s="13"/>
      <c r="ZV12" s="13">
        <v>8</v>
      </c>
      <c r="ZW12" s="13">
        <v>10</v>
      </c>
      <c r="ZX12" s="13">
        <v>36</v>
      </c>
      <c r="ZY12" s="13">
        <v>3</v>
      </c>
      <c r="ZZ12" s="13">
        <v>5</v>
      </c>
      <c r="AAA12" s="13">
        <v>14</v>
      </c>
      <c r="AAB12" s="13">
        <v>17</v>
      </c>
      <c r="AAC12" s="13"/>
      <c r="AAD12" s="13"/>
      <c r="AAE12" s="13">
        <v>3</v>
      </c>
      <c r="AAF12" s="13">
        <v>4</v>
      </c>
      <c r="AAG12" s="13">
        <f t="shared" si="186"/>
        <v>25</v>
      </c>
      <c r="AAI12" s="13"/>
      <c r="AAJ12" s="13">
        <f t="shared" si="262"/>
        <v>2</v>
      </c>
      <c r="AAK12" s="13">
        <v>1</v>
      </c>
      <c r="AAL12" s="13">
        <v>1</v>
      </c>
      <c r="AAM12" s="13"/>
      <c r="AAN12" s="13">
        <f t="shared" si="263"/>
        <v>2</v>
      </c>
      <c r="AAO12" s="13">
        <f>SUM(ZL12,AAJ12)</f>
        <v>450</v>
      </c>
      <c r="AAP12" s="13">
        <f t="shared" si="264"/>
        <v>210</v>
      </c>
      <c r="AAQ12" s="13">
        <f t="shared" si="265"/>
        <v>240</v>
      </c>
      <c r="AAR12" s="13"/>
      <c r="AAS12" s="13">
        <v>72</v>
      </c>
      <c r="AAT12" s="13"/>
      <c r="AAU12" s="13">
        <v>5</v>
      </c>
      <c r="AAV12" s="13">
        <v>2</v>
      </c>
      <c r="AAW12" s="13">
        <v>20</v>
      </c>
      <c r="AAX12" s="13"/>
      <c r="AAY12" s="13"/>
      <c r="AAZ12" s="13">
        <v>0</v>
      </c>
      <c r="ABA12" s="13">
        <f t="shared" si="266"/>
        <v>17</v>
      </c>
      <c r="ABB12" s="13">
        <v>7</v>
      </c>
      <c r="ABC12" s="13">
        <v>7</v>
      </c>
      <c r="ABD12" s="13">
        <v>8</v>
      </c>
      <c r="ABE12" s="13">
        <v>8</v>
      </c>
      <c r="ABF12" s="13"/>
      <c r="ABG12" s="13"/>
      <c r="ABH12" s="13">
        <v>2</v>
      </c>
      <c r="ABI12" s="13">
        <v>2</v>
      </c>
      <c r="ABJ12" s="13">
        <f t="shared" si="187"/>
        <v>15</v>
      </c>
      <c r="ABL12" s="13"/>
      <c r="ABM12" s="13">
        <f>SUM(ABN12,ABO12)</f>
        <v>1</v>
      </c>
      <c r="ABN12" s="13"/>
      <c r="ABO12" s="13">
        <v>1</v>
      </c>
      <c r="ABP12" s="13"/>
      <c r="ABQ12" s="13">
        <f t="shared" si="267"/>
        <v>1</v>
      </c>
      <c r="ABR12" s="13">
        <f>SUM(AAO12,ABM12)</f>
        <v>451</v>
      </c>
      <c r="ABS12" s="13">
        <f t="shared" si="268"/>
        <v>210</v>
      </c>
      <c r="ABT12" s="13">
        <f t="shared" si="269"/>
        <v>241</v>
      </c>
      <c r="ABU12" s="13"/>
      <c r="ABV12" s="13">
        <v>81</v>
      </c>
      <c r="ABW12" s="13"/>
      <c r="ABX12" s="13">
        <v>5</v>
      </c>
      <c r="ABY12" s="13">
        <v>2</v>
      </c>
      <c r="ABZ12" s="13">
        <v>20</v>
      </c>
      <c r="ACA12" s="13"/>
      <c r="ACB12" s="13">
        <v>6</v>
      </c>
      <c r="ACC12" s="13">
        <v>10</v>
      </c>
      <c r="ACD12" s="13">
        <f t="shared" si="189"/>
        <v>26</v>
      </c>
      <c r="ACE12" s="13">
        <v>5</v>
      </c>
      <c r="ACF12" s="13">
        <v>5</v>
      </c>
      <c r="ACG12" s="13">
        <v>9</v>
      </c>
      <c r="ACH12" s="13">
        <v>11</v>
      </c>
      <c r="ACI12" s="13"/>
      <c r="ACJ12" s="13"/>
      <c r="ACK12" s="13"/>
      <c r="ACL12" s="13"/>
      <c r="ACM12" s="13">
        <f t="shared" si="190"/>
        <v>20</v>
      </c>
      <c r="ACO12" s="13"/>
      <c r="ACP12" s="13">
        <f>SUM(ACQ12,ACR12)</f>
        <v>1</v>
      </c>
      <c r="ACQ12" s="13">
        <v>1</v>
      </c>
      <c r="ACR12" s="13"/>
      <c r="ACS12" s="13"/>
      <c r="ACT12" s="13">
        <f t="shared" si="270"/>
        <v>1</v>
      </c>
      <c r="ACU12" s="13">
        <f>SUM(ABR12,ACP12)</f>
        <v>452</v>
      </c>
      <c r="ACV12" s="13">
        <f t="shared" si="271"/>
        <v>210</v>
      </c>
      <c r="ACW12" s="13">
        <f t="shared" si="272"/>
        <v>242</v>
      </c>
      <c r="ACX12" s="13"/>
      <c r="ACY12" s="13">
        <v>81</v>
      </c>
      <c r="ACZ12" s="13"/>
      <c r="ADA12" s="13">
        <v>6</v>
      </c>
      <c r="ADB12" s="13">
        <v>2</v>
      </c>
      <c r="ADC12" s="13">
        <v>20</v>
      </c>
      <c r="ADD12" s="13"/>
      <c r="ADE12" s="13">
        <v>8</v>
      </c>
      <c r="ADF12" s="13">
        <v>8</v>
      </c>
      <c r="ADG12" s="13">
        <f t="shared" si="192"/>
        <v>32</v>
      </c>
      <c r="ADH12" s="13">
        <v>11</v>
      </c>
      <c r="ADI12" s="13">
        <v>16</v>
      </c>
      <c r="ADJ12" s="13">
        <v>7</v>
      </c>
      <c r="ADK12" s="13">
        <v>8</v>
      </c>
      <c r="ADL12" s="13"/>
      <c r="ADM12" s="13"/>
      <c r="ADN12" s="13"/>
      <c r="ADO12" s="13"/>
      <c r="ADP12" s="13">
        <f t="shared" si="193"/>
        <v>26</v>
      </c>
      <c r="ADR12" s="13">
        <v>1</v>
      </c>
      <c r="ADS12" s="13">
        <f t="shared" si="194"/>
        <v>1</v>
      </c>
      <c r="ADT12" s="13">
        <v>1</v>
      </c>
      <c r="ADU12" s="13"/>
      <c r="ADV12" s="13"/>
      <c r="ADW12" s="13">
        <f t="shared" si="273"/>
        <v>1</v>
      </c>
      <c r="ADX12" s="13">
        <f>SUM(ACU12,ADS12)</f>
        <v>453</v>
      </c>
      <c r="ADY12" s="13">
        <f t="shared" si="274"/>
        <v>210</v>
      </c>
      <c r="ADZ12" s="13">
        <f t="shared" si="275"/>
        <v>243</v>
      </c>
      <c r="AEA12" s="13"/>
      <c r="AEB12" s="13">
        <v>48</v>
      </c>
      <c r="AEC12" s="13"/>
      <c r="AED12" s="13">
        <v>10</v>
      </c>
      <c r="AEE12" s="13">
        <v>2</v>
      </c>
      <c r="AEF12" s="13">
        <v>20</v>
      </c>
      <c r="AEG12" s="13"/>
      <c r="AEH12" s="13">
        <v>7</v>
      </c>
      <c r="AEI12" s="13">
        <v>10</v>
      </c>
      <c r="AEJ12" s="13">
        <f t="shared" si="195"/>
        <v>20</v>
      </c>
      <c r="AEK12" s="13">
        <v>5</v>
      </c>
      <c r="AEL12" s="13">
        <v>5</v>
      </c>
      <c r="AEM12" s="13">
        <v>4</v>
      </c>
      <c r="AEN12" s="13">
        <v>5</v>
      </c>
      <c r="AEO12" s="13"/>
      <c r="AEP12" s="13"/>
      <c r="AEQ12" s="13"/>
      <c r="AER12" s="13"/>
      <c r="AES12" s="13">
        <f t="shared" si="196"/>
        <v>16</v>
      </c>
    </row>
    <row r="13" spans="2:825" ht="16.2" customHeight="1" x14ac:dyDescent="0.3">
      <c r="B13" s="14" t="s">
        <v>118</v>
      </c>
      <c r="C13" s="42" t="s">
        <v>137</v>
      </c>
      <c r="D13" s="295" t="s">
        <v>1010</v>
      </c>
      <c r="E13" s="295" t="s">
        <v>1036</v>
      </c>
      <c r="F13" s="295"/>
      <c r="G13" s="295"/>
      <c r="H13" s="340" t="s">
        <v>603</v>
      </c>
      <c r="I13" s="336">
        <v>50</v>
      </c>
      <c r="J13" s="13">
        <v>1</v>
      </c>
      <c r="K13" s="13">
        <v>2</v>
      </c>
      <c r="L13" s="13">
        <v>0</v>
      </c>
      <c r="M13" s="13">
        <v>0</v>
      </c>
      <c r="N13" s="13">
        <v>0</v>
      </c>
      <c r="O13" s="13">
        <v>0</v>
      </c>
      <c r="P13" s="13"/>
      <c r="Q13" s="13"/>
      <c r="R13" s="13">
        <v>1</v>
      </c>
      <c r="S13" s="13">
        <v>7</v>
      </c>
      <c r="T13" s="13">
        <v>0</v>
      </c>
      <c r="U13" s="13">
        <v>2</v>
      </c>
      <c r="V13" s="15"/>
      <c r="X13" s="13">
        <v>61</v>
      </c>
      <c r="Y13" s="13">
        <v>1</v>
      </c>
      <c r="Z13" s="13">
        <v>2</v>
      </c>
      <c r="AA13" s="13">
        <v>15</v>
      </c>
      <c r="AB13" s="13">
        <v>0</v>
      </c>
      <c r="AC13" s="13">
        <v>0</v>
      </c>
      <c r="AD13" s="13">
        <v>0</v>
      </c>
      <c r="AE13" s="13"/>
      <c r="AF13" s="13"/>
      <c r="AG13" s="13">
        <v>0</v>
      </c>
      <c r="AH13" s="13">
        <v>0</v>
      </c>
      <c r="AI13" s="13">
        <v>0</v>
      </c>
      <c r="AJ13" s="13">
        <v>0</v>
      </c>
      <c r="AK13" s="15"/>
      <c r="AM13" s="13">
        <v>61</v>
      </c>
      <c r="AN13" s="13">
        <v>1</v>
      </c>
      <c r="AO13" s="13">
        <v>0</v>
      </c>
      <c r="AP13" s="13">
        <v>9</v>
      </c>
      <c r="AQ13" s="13">
        <v>0</v>
      </c>
      <c r="AR13" s="13">
        <v>0</v>
      </c>
      <c r="AS13" s="13">
        <v>0</v>
      </c>
      <c r="AT13" s="13"/>
      <c r="AU13" s="13"/>
      <c r="AV13" s="13">
        <v>0</v>
      </c>
      <c r="AW13" s="13">
        <v>0</v>
      </c>
      <c r="AX13" s="13">
        <v>0</v>
      </c>
      <c r="AY13" s="13">
        <v>0</v>
      </c>
      <c r="AZ13" s="15"/>
      <c r="BB13" s="13">
        <v>86</v>
      </c>
      <c r="BC13" s="13">
        <v>1</v>
      </c>
      <c r="BD13" s="13">
        <v>6</v>
      </c>
      <c r="BE13" s="13">
        <v>11</v>
      </c>
      <c r="BF13" s="13">
        <v>0</v>
      </c>
      <c r="BG13" s="13">
        <v>0</v>
      </c>
      <c r="BH13" s="13">
        <v>0</v>
      </c>
      <c r="BI13" s="13">
        <v>9</v>
      </c>
      <c r="BJ13" s="13">
        <v>0</v>
      </c>
      <c r="BK13" s="13">
        <v>9</v>
      </c>
      <c r="BL13" s="13">
        <v>0</v>
      </c>
      <c r="BM13" s="13">
        <v>0</v>
      </c>
      <c r="BN13" s="13">
        <v>0</v>
      </c>
      <c r="BO13" s="13">
        <v>0</v>
      </c>
      <c r="BP13" s="15"/>
      <c r="BQ13" s="13">
        <v>5</v>
      </c>
      <c r="BR13" s="13">
        <v>5</v>
      </c>
      <c r="BS13" s="13">
        <v>4</v>
      </c>
      <c r="BT13" s="13">
        <v>4</v>
      </c>
      <c r="BU13" s="13">
        <f t="shared" si="197"/>
        <v>9</v>
      </c>
      <c r="BW13" s="13">
        <v>76</v>
      </c>
      <c r="BX13" s="13">
        <v>2</v>
      </c>
      <c r="BY13" s="13">
        <v>5</v>
      </c>
      <c r="BZ13" s="13">
        <v>9</v>
      </c>
      <c r="CA13" s="13">
        <v>16</v>
      </c>
      <c r="CB13" s="13">
        <v>0</v>
      </c>
      <c r="CC13" s="13">
        <v>1</v>
      </c>
      <c r="CD13" s="13">
        <v>10</v>
      </c>
      <c r="CE13" s="13">
        <v>0</v>
      </c>
      <c r="CF13" s="13">
        <v>10</v>
      </c>
      <c r="CG13" s="13">
        <v>0</v>
      </c>
      <c r="CH13" s="13">
        <v>0</v>
      </c>
      <c r="CI13" s="13">
        <v>0</v>
      </c>
      <c r="CJ13" s="13">
        <v>0</v>
      </c>
      <c r="CK13" s="15"/>
      <c r="CL13" s="13">
        <v>4</v>
      </c>
      <c r="CM13" s="13">
        <v>4</v>
      </c>
      <c r="CN13" s="13">
        <v>5</v>
      </c>
      <c r="CO13" s="13">
        <v>6</v>
      </c>
      <c r="CP13" s="13">
        <f t="shared" si="198"/>
        <v>9</v>
      </c>
      <c r="CR13" s="13">
        <v>103</v>
      </c>
      <c r="CS13" s="13">
        <v>3</v>
      </c>
      <c r="CT13" s="13">
        <v>3</v>
      </c>
      <c r="CU13" s="13">
        <v>15</v>
      </c>
      <c r="CV13" s="13">
        <v>6</v>
      </c>
      <c r="CW13" s="13">
        <v>0</v>
      </c>
      <c r="CX13" s="13">
        <v>0</v>
      </c>
      <c r="CY13" s="13">
        <v>13</v>
      </c>
      <c r="CZ13" s="13">
        <v>4</v>
      </c>
      <c r="DA13" s="13">
        <v>13</v>
      </c>
      <c r="DB13" s="13">
        <v>1</v>
      </c>
      <c r="DC13" s="13">
        <v>8</v>
      </c>
      <c r="DD13" s="13">
        <v>0</v>
      </c>
      <c r="DE13" s="13">
        <v>3</v>
      </c>
      <c r="DF13" s="15"/>
      <c r="DG13" s="13">
        <v>3</v>
      </c>
      <c r="DH13" s="13">
        <v>4</v>
      </c>
      <c r="DI13" s="13">
        <v>12</v>
      </c>
      <c r="DJ13" s="13">
        <v>12</v>
      </c>
      <c r="DK13" s="13">
        <f t="shared" si="199"/>
        <v>15</v>
      </c>
      <c r="DM13" s="13">
        <v>60</v>
      </c>
      <c r="DN13" s="13">
        <v>1</v>
      </c>
      <c r="DO13" s="13">
        <v>3</v>
      </c>
      <c r="DP13" s="13">
        <v>6</v>
      </c>
      <c r="DQ13" s="13">
        <v>0</v>
      </c>
      <c r="DR13" s="13">
        <v>0</v>
      </c>
      <c r="DS13" s="13">
        <v>0</v>
      </c>
      <c r="DT13" s="13">
        <v>5</v>
      </c>
      <c r="DU13" s="13">
        <v>0</v>
      </c>
      <c r="DV13" s="13">
        <v>4</v>
      </c>
      <c r="DW13" s="13">
        <v>0</v>
      </c>
      <c r="DX13" s="13">
        <v>0</v>
      </c>
      <c r="DY13" s="13">
        <v>0</v>
      </c>
      <c r="DZ13" s="13">
        <v>0</v>
      </c>
      <c r="EA13" s="15"/>
      <c r="EB13" s="13">
        <v>2</v>
      </c>
      <c r="EC13" s="13">
        <v>2</v>
      </c>
      <c r="ED13" s="13">
        <v>2</v>
      </c>
      <c r="EE13" s="13">
        <v>2</v>
      </c>
      <c r="EF13" s="13">
        <f t="shared" si="200"/>
        <v>4</v>
      </c>
      <c r="EH13" s="13">
        <v>87</v>
      </c>
      <c r="EI13" s="13">
        <v>0</v>
      </c>
      <c r="EJ13" s="13">
        <v>2</v>
      </c>
      <c r="EK13" s="13">
        <v>12</v>
      </c>
      <c r="EL13" s="13">
        <v>16</v>
      </c>
      <c r="EM13" s="13">
        <v>0</v>
      </c>
      <c r="EN13" s="13">
        <v>2</v>
      </c>
      <c r="EO13" s="13">
        <v>5</v>
      </c>
      <c r="EP13" s="13">
        <v>4</v>
      </c>
      <c r="EQ13" s="13">
        <v>5</v>
      </c>
      <c r="ER13" s="13">
        <v>1</v>
      </c>
      <c r="ES13" s="13">
        <v>5</v>
      </c>
      <c r="ET13" s="13">
        <v>2</v>
      </c>
      <c r="EU13" s="13">
        <v>0</v>
      </c>
      <c r="EV13" s="15"/>
      <c r="EW13" s="13"/>
      <c r="EX13" s="13"/>
      <c r="EY13" s="13">
        <v>7</v>
      </c>
      <c r="EZ13" s="13">
        <v>7</v>
      </c>
      <c r="FA13" s="13">
        <f t="shared" si="201"/>
        <v>7</v>
      </c>
      <c r="FC13" s="13">
        <v>100</v>
      </c>
      <c r="FD13" s="13">
        <v>0</v>
      </c>
      <c r="FE13" s="13">
        <v>4</v>
      </c>
      <c r="FF13" s="13">
        <v>8</v>
      </c>
      <c r="FG13" s="13">
        <v>16</v>
      </c>
      <c r="FH13" s="13">
        <v>0</v>
      </c>
      <c r="FI13" s="13">
        <v>0</v>
      </c>
      <c r="FJ13" s="13">
        <v>8</v>
      </c>
      <c r="FK13" s="13">
        <v>7</v>
      </c>
      <c r="FL13" s="13">
        <v>8</v>
      </c>
      <c r="FM13" s="13">
        <v>0</v>
      </c>
      <c r="FN13" s="13">
        <v>0</v>
      </c>
      <c r="FO13" s="13">
        <v>0</v>
      </c>
      <c r="FP13" s="13">
        <v>0</v>
      </c>
      <c r="FQ13" s="15"/>
      <c r="FR13" s="13">
        <v>5</v>
      </c>
      <c r="FS13" s="13">
        <v>6</v>
      </c>
      <c r="FT13" s="13">
        <v>7</v>
      </c>
      <c r="FU13" s="13">
        <v>8</v>
      </c>
      <c r="FV13" s="13">
        <f t="shared" si="202"/>
        <v>12</v>
      </c>
      <c r="FX13" s="13">
        <v>111</v>
      </c>
      <c r="FY13" s="13">
        <v>0</v>
      </c>
      <c r="FZ13" s="13">
        <v>3</v>
      </c>
      <c r="GA13" s="13">
        <v>25</v>
      </c>
      <c r="GB13" s="13">
        <v>12</v>
      </c>
      <c r="GC13" s="13">
        <v>0</v>
      </c>
      <c r="GD13" s="13">
        <v>6</v>
      </c>
      <c r="GE13" s="13">
        <v>9</v>
      </c>
      <c r="GF13" s="13">
        <v>3</v>
      </c>
      <c r="GG13" s="13">
        <v>9</v>
      </c>
      <c r="GH13" s="13">
        <v>1</v>
      </c>
      <c r="GI13" s="13">
        <v>8</v>
      </c>
      <c r="GJ13" s="13">
        <v>0</v>
      </c>
      <c r="GK13" s="13">
        <v>4</v>
      </c>
      <c r="GL13" s="15"/>
      <c r="GM13" s="13">
        <v>1</v>
      </c>
      <c r="GN13" s="13">
        <v>1</v>
      </c>
      <c r="GO13" s="13">
        <v>9</v>
      </c>
      <c r="GP13" s="13">
        <v>9</v>
      </c>
      <c r="GQ13" s="13">
        <f t="shared" si="203"/>
        <v>10</v>
      </c>
      <c r="GS13" s="13">
        <v>21</v>
      </c>
      <c r="GT13" s="13">
        <v>0</v>
      </c>
      <c r="GU13" s="13">
        <v>0</v>
      </c>
      <c r="GV13" s="13">
        <v>6</v>
      </c>
      <c r="GW13" s="13">
        <v>0</v>
      </c>
      <c r="GX13" s="13">
        <v>0</v>
      </c>
      <c r="GY13" s="13">
        <v>0</v>
      </c>
      <c r="GZ13" s="13">
        <v>2</v>
      </c>
      <c r="HA13" s="13">
        <v>0</v>
      </c>
      <c r="HB13" s="13">
        <v>2</v>
      </c>
      <c r="HC13" s="13">
        <v>0</v>
      </c>
      <c r="HD13" s="13"/>
      <c r="HE13" s="13"/>
      <c r="HF13" s="13"/>
      <c r="HG13" s="15"/>
      <c r="HH13" s="13"/>
      <c r="HI13" s="13"/>
      <c r="HJ13" s="13">
        <v>2</v>
      </c>
      <c r="HK13" s="13">
        <v>2</v>
      </c>
      <c r="HL13" s="13">
        <f t="shared" si="204"/>
        <v>2</v>
      </c>
      <c r="HN13" s="13">
        <v>77</v>
      </c>
      <c r="HO13" s="13">
        <v>0</v>
      </c>
      <c r="HP13" s="13">
        <v>8</v>
      </c>
      <c r="HQ13" s="13">
        <v>4</v>
      </c>
      <c r="HR13" s="13">
        <v>0</v>
      </c>
      <c r="HS13" s="13">
        <v>28</v>
      </c>
      <c r="HT13" s="13">
        <v>0</v>
      </c>
      <c r="HU13" s="13">
        <v>16</v>
      </c>
      <c r="HV13" s="13">
        <v>0</v>
      </c>
      <c r="HW13" s="13">
        <v>6</v>
      </c>
      <c r="HX13" s="13">
        <v>1</v>
      </c>
      <c r="HY13" s="13">
        <v>4</v>
      </c>
      <c r="HZ13" s="13">
        <v>4</v>
      </c>
      <c r="IA13" s="13">
        <v>0</v>
      </c>
      <c r="IB13" s="12">
        <v>4</v>
      </c>
      <c r="IC13" s="13">
        <v>3</v>
      </c>
      <c r="ID13" s="13">
        <v>3</v>
      </c>
      <c r="IE13" s="13">
        <v>3</v>
      </c>
      <c r="IF13" s="13">
        <v>6</v>
      </c>
      <c r="IG13" s="13">
        <f t="shared" si="205"/>
        <v>6</v>
      </c>
      <c r="II13" s="13">
        <v>50</v>
      </c>
      <c r="IJ13" s="13">
        <f t="shared" si="206"/>
        <v>22</v>
      </c>
      <c r="IK13" s="13">
        <v>4</v>
      </c>
      <c r="IL13" s="13">
        <v>18</v>
      </c>
      <c r="IM13" s="13"/>
      <c r="IN13" s="13">
        <v>10</v>
      </c>
      <c r="IO13" s="13">
        <v>0</v>
      </c>
      <c r="IP13" s="13">
        <v>0</v>
      </c>
      <c r="IQ13" s="13">
        <v>1</v>
      </c>
      <c r="IR13" s="13">
        <v>10</v>
      </c>
      <c r="IS13" s="13">
        <v>0</v>
      </c>
      <c r="IT13" s="13">
        <v>22</v>
      </c>
      <c r="IU13" s="13">
        <v>2</v>
      </c>
      <c r="IV13" s="13">
        <v>2</v>
      </c>
      <c r="IW13" s="13">
        <v>12</v>
      </c>
      <c r="IX13" s="13">
        <v>14</v>
      </c>
      <c r="IY13" s="13">
        <f t="shared" si="207"/>
        <v>14</v>
      </c>
      <c r="JA13" s="13">
        <v>60</v>
      </c>
      <c r="JB13" s="13">
        <f t="shared" si="208"/>
        <v>7</v>
      </c>
      <c r="JC13" s="13">
        <v>6</v>
      </c>
      <c r="JD13" s="13">
        <v>1</v>
      </c>
      <c r="JE13" s="13">
        <v>0</v>
      </c>
      <c r="JF13" s="13">
        <v>25</v>
      </c>
      <c r="JG13" s="13">
        <v>1</v>
      </c>
      <c r="JH13" s="13">
        <v>0</v>
      </c>
      <c r="JI13" s="13">
        <v>0</v>
      </c>
      <c r="JJ13" s="13"/>
      <c r="JK13" s="13">
        <v>0</v>
      </c>
      <c r="JL13" s="13">
        <v>0</v>
      </c>
      <c r="JM13" s="13">
        <v>26</v>
      </c>
      <c r="JN13" s="13">
        <v>5</v>
      </c>
      <c r="JO13" s="13">
        <v>5</v>
      </c>
      <c r="JP13" s="13">
        <v>8</v>
      </c>
      <c r="JQ13" s="13">
        <v>10</v>
      </c>
      <c r="JR13" s="13">
        <f t="shared" si="209"/>
        <v>13</v>
      </c>
      <c r="JT13" s="13">
        <v>0</v>
      </c>
      <c r="JU13" s="13">
        <f t="shared" si="210"/>
        <v>0</v>
      </c>
      <c r="JV13" s="13">
        <v>0</v>
      </c>
      <c r="JW13" s="13">
        <v>0</v>
      </c>
      <c r="JX13" s="13"/>
      <c r="JY13" s="13">
        <v>30</v>
      </c>
      <c r="JZ13" s="13">
        <v>0</v>
      </c>
      <c r="KA13" s="13">
        <v>24</v>
      </c>
      <c r="KB13" s="13">
        <v>0</v>
      </c>
      <c r="KC13" s="13"/>
      <c r="KD13" s="13">
        <v>0</v>
      </c>
      <c r="KE13" s="13">
        <v>16</v>
      </c>
      <c r="KF13" s="13">
        <v>2</v>
      </c>
      <c r="KG13" s="13">
        <v>2</v>
      </c>
      <c r="KH13" s="13">
        <v>2</v>
      </c>
      <c r="KI13" s="13">
        <v>2</v>
      </c>
      <c r="KJ13" s="13">
        <f t="shared" si="211"/>
        <v>4</v>
      </c>
      <c r="KL13" s="13">
        <v>0</v>
      </c>
      <c r="KM13" s="13">
        <f t="shared" si="212"/>
        <v>0</v>
      </c>
      <c r="KN13" s="13">
        <v>0</v>
      </c>
      <c r="KO13" s="13">
        <v>0</v>
      </c>
      <c r="KP13" s="13"/>
      <c r="KQ13" s="13">
        <v>0</v>
      </c>
      <c r="KR13" s="13">
        <v>0</v>
      </c>
      <c r="KS13" s="13">
        <v>0</v>
      </c>
      <c r="KT13" s="13">
        <v>0</v>
      </c>
      <c r="KU13" s="13">
        <v>0</v>
      </c>
      <c r="KV13" s="13">
        <v>0</v>
      </c>
      <c r="KW13" s="13">
        <v>0</v>
      </c>
      <c r="KX13" s="13"/>
      <c r="KY13" s="13"/>
      <c r="KZ13" s="13"/>
      <c r="LA13" s="13"/>
      <c r="LB13" s="13">
        <f t="shared" si="213"/>
        <v>0</v>
      </c>
      <c r="LD13" s="13"/>
      <c r="LE13" s="13">
        <f t="shared" si="214"/>
        <v>0</v>
      </c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>
        <f t="shared" si="215"/>
        <v>0</v>
      </c>
      <c r="LV13" s="13"/>
      <c r="LW13" s="13">
        <f t="shared" si="216"/>
        <v>0</v>
      </c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>
        <f t="shared" si="217"/>
        <v>0</v>
      </c>
      <c r="MN13" s="13">
        <v>0</v>
      </c>
      <c r="MO13" s="13">
        <f t="shared" si="218"/>
        <v>0</v>
      </c>
      <c r="MP13" s="13">
        <v>0</v>
      </c>
      <c r="MQ13" s="13">
        <v>0</v>
      </c>
      <c r="MR13" s="13"/>
      <c r="MS13" s="13">
        <v>0</v>
      </c>
      <c r="MT13" s="13">
        <v>0</v>
      </c>
      <c r="MU13" s="13">
        <v>0</v>
      </c>
      <c r="MV13" s="13">
        <v>0</v>
      </c>
      <c r="MW13" s="13">
        <v>0</v>
      </c>
      <c r="MX13" s="13">
        <v>0</v>
      </c>
      <c r="MY13" s="13">
        <v>0</v>
      </c>
      <c r="MZ13" s="13">
        <v>0</v>
      </c>
      <c r="NA13" s="13">
        <v>0</v>
      </c>
      <c r="NB13" s="13">
        <v>0</v>
      </c>
      <c r="NC13" s="13">
        <v>0</v>
      </c>
      <c r="ND13" s="13">
        <f t="shared" si="219"/>
        <v>0</v>
      </c>
      <c r="NF13" s="13">
        <v>0</v>
      </c>
      <c r="NG13" s="13">
        <f t="shared" si="220"/>
        <v>0</v>
      </c>
      <c r="NH13" s="13">
        <v>0</v>
      </c>
      <c r="NI13" s="13">
        <v>0</v>
      </c>
      <c r="NJ13" s="13"/>
      <c r="NK13" s="13">
        <v>0</v>
      </c>
      <c r="NL13" s="13">
        <v>0</v>
      </c>
      <c r="NM13" s="13">
        <v>0</v>
      </c>
      <c r="NN13" s="13">
        <v>0</v>
      </c>
      <c r="NO13" s="13">
        <v>0</v>
      </c>
      <c r="NP13" s="13">
        <v>0</v>
      </c>
      <c r="NQ13" s="13">
        <v>0</v>
      </c>
      <c r="NR13" s="13">
        <v>0</v>
      </c>
      <c r="NS13" s="13">
        <v>0</v>
      </c>
      <c r="NT13" s="13">
        <v>0</v>
      </c>
      <c r="NU13" s="13">
        <v>0</v>
      </c>
      <c r="NV13" s="13">
        <f t="shared" si="221"/>
        <v>0</v>
      </c>
      <c r="NX13" s="13">
        <v>0</v>
      </c>
      <c r="NY13" s="13">
        <f t="shared" si="222"/>
        <v>0</v>
      </c>
      <c r="NZ13" s="13">
        <v>0</v>
      </c>
      <c r="OA13" s="13">
        <v>0</v>
      </c>
      <c r="OB13" s="13"/>
      <c r="OC13" s="13">
        <v>0</v>
      </c>
      <c r="OD13" s="13">
        <v>0</v>
      </c>
      <c r="OE13" s="13">
        <v>0</v>
      </c>
      <c r="OF13" s="13">
        <v>0</v>
      </c>
      <c r="OG13" s="13">
        <v>0</v>
      </c>
      <c r="OH13" s="13">
        <v>0</v>
      </c>
      <c r="OI13" s="13">
        <v>0</v>
      </c>
      <c r="OJ13" s="13">
        <v>0</v>
      </c>
      <c r="OK13" s="13">
        <v>0</v>
      </c>
      <c r="OL13" s="13">
        <v>0</v>
      </c>
      <c r="OM13" s="13">
        <v>0</v>
      </c>
      <c r="ON13" s="13">
        <f t="shared" si="223"/>
        <v>0</v>
      </c>
      <c r="OP13" s="13">
        <v>0</v>
      </c>
      <c r="OQ13" s="13">
        <f t="shared" si="224"/>
        <v>0</v>
      </c>
      <c r="OR13" s="13"/>
      <c r="OS13" s="13"/>
      <c r="OT13" s="13"/>
      <c r="OU13" s="13">
        <v>0</v>
      </c>
      <c r="OV13" s="13"/>
      <c r="OW13" s="13">
        <v>0</v>
      </c>
      <c r="OX13" s="13">
        <v>0</v>
      </c>
      <c r="OY13" s="13">
        <v>0</v>
      </c>
      <c r="OZ13" s="13">
        <v>0</v>
      </c>
      <c r="PA13" s="13">
        <v>0</v>
      </c>
      <c r="PB13" s="13">
        <v>0</v>
      </c>
      <c r="PC13" s="13">
        <v>0</v>
      </c>
      <c r="PD13" s="13">
        <v>0</v>
      </c>
      <c r="PE13" s="13">
        <v>0</v>
      </c>
      <c r="PF13" s="13">
        <f t="shared" si="225"/>
        <v>0</v>
      </c>
      <c r="PH13" s="13">
        <v>0</v>
      </c>
      <c r="PI13" s="13">
        <f t="shared" si="226"/>
        <v>0</v>
      </c>
      <c r="PJ13" s="13">
        <v>0</v>
      </c>
      <c r="PK13" s="13">
        <v>0</v>
      </c>
      <c r="PL13" s="13"/>
      <c r="PM13" s="13">
        <v>0</v>
      </c>
      <c r="PN13" s="13">
        <v>0</v>
      </c>
      <c r="PO13" s="13">
        <v>0</v>
      </c>
      <c r="PP13" s="13">
        <v>0</v>
      </c>
      <c r="PQ13" s="13">
        <v>0</v>
      </c>
      <c r="PR13" s="13">
        <v>0</v>
      </c>
      <c r="PS13" s="13">
        <v>0</v>
      </c>
      <c r="PT13" s="13">
        <v>0</v>
      </c>
      <c r="PU13" s="13">
        <v>0</v>
      </c>
      <c r="PV13" s="13">
        <v>0</v>
      </c>
      <c r="PW13" s="13">
        <v>0</v>
      </c>
      <c r="PX13" s="13">
        <f t="shared" si="227"/>
        <v>0</v>
      </c>
      <c r="PZ13" s="13"/>
      <c r="QA13" s="13">
        <f t="shared" si="228"/>
        <v>0</v>
      </c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>
        <f t="shared" si="229"/>
        <v>0</v>
      </c>
      <c r="QR13" s="13"/>
      <c r="QS13" s="13">
        <f t="shared" si="230"/>
        <v>0</v>
      </c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>
        <f t="shared" si="231"/>
        <v>0</v>
      </c>
      <c r="RJ13" s="13"/>
      <c r="RK13" s="13">
        <f t="shared" si="232"/>
        <v>0</v>
      </c>
      <c r="RL13" s="13"/>
      <c r="RM13" s="13"/>
      <c r="RN13" s="13"/>
      <c r="RO13" s="13"/>
      <c r="RP13" s="13"/>
      <c r="RQ13" s="13"/>
      <c r="RR13" s="13">
        <v>3</v>
      </c>
      <c r="RS13" s="13">
        <v>28</v>
      </c>
      <c r="RT13" s="13">
        <v>0</v>
      </c>
      <c r="RU13" s="13">
        <v>13</v>
      </c>
      <c r="RV13" s="13"/>
      <c r="RW13" s="13"/>
      <c r="RX13" s="13"/>
      <c r="RY13" s="13"/>
      <c r="RZ13" s="13">
        <f t="shared" si="233"/>
        <v>0</v>
      </c>
      <c r="SB13" s="13"/>
      <c r="SC13" s="13">
        <f t="shared" si="234"/>
        <v>0</v>
      </c>
      <c r="SD13" s="13"/>
      <c r="SE13" s="13"/>
      <c r="SF13" s="13"/>
      <c r="SG13" s="13"/>
      <c r="SH13" s="13"/>
      <c r="SI13" s="13"/>
      <c r="SJ13" s="13">
        <v>2</v>
      </c>
      <c r="SK13" s="13">
        <v>20</v>
      </c>
      <c r="SL13" s="13"/>
      <c r="SM13" s="13">
        <v>10</v>
      </c>
      <c r="SN13" s="13"/>
      <c r="SO13" s="13"/>
      <c r="SP13" s="13"/>
      <c r="SQ13" s="13"/>
      <c r="SR13" s="13">
        <f t="shared" si="235"/>
        <v>0</v>
      </c>
      <c r="ST13" s="13"/>
      <c r="SU13" s="13">
        <f t="shared" si="236"/>
        <v>0</v>
      </c>
      <c r="SV13" s="13"/>
      <c r="SW13" s="13"/>
      <c r="SX13" s="13"/>
      <c r="SY13" s="13"/>
      <c r="SZ13" s="13"/>
      <c r="TA13" s="13"/>
      <c r="TB13" s="13">
        <v>2</v>
      </c>
      <c r="TC13" s="13">
        <v>20</v>
      </c>
      <c r="TD13" s="13"/>
      <c r="TE13" s="13">
        <v>24</v>
      </c>
      <c r="TF13" s="13"/>
      <c r="TG13" s="13"/>
      <c r="TH13" s="13"/>
      <c r="TI13" s="13"/>
      <c r="TJ13" s="13">
        <f t="shared" si="237"/>
        <v>0</v>
      </c>
      <c r="TL13" s="13"/>
      <c r="TM13" s="13">
        <f t="shared" si="238"/>
        <v>0</v>
      </c>
      <c r="TN13" s="13"/>
      <c r="TO13" s="13"/>
      <c r="TP13" s="13"/>
      <c r="TQ13" s="13"/>
      <c r="TR13" s="13"/>
      <c r="TS13" s="13"/>
      <c r="TT13" s="13">
        <v>2</v>
      </c>
      <c r="TU13" s="13">
        <v>20</v>
      </c>
      <c r="TV13" s="13"/>
      <c r="TW13" s="13">
        <v>6</v>
      </c>
      <c r="TX13" s="13"/>
      <c r="TY13" s="13"/>
      <c r="TZ13" s="13"/>
      <c r="UA13" s="13"/>
      <c r="UB13" s="13">
        <f t="shared" si="239"/>
        <v>0</v>
      </c>
      <c r="UD13" s="13"/>
      <c r="UE13" s="13">
        <f t="shared" si="240"/>
        <v>0</v>
      </c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>
        <f t="shared" si="241"/>
        <v>0</v>
      </c>
      <c r="UV13" s="13"/>
      <c r="UW13" s="13">
        <f t="shared" si="242"/>
        <v>0</v>
      </c>
      <c r="UX13" s="13"/>
      <c r="UY13" s="13"/>
      <c r="UZ13" s="13">
        <f t="shared" si="181"/>
        <v>187</v>
      </c>
      <c r="VA13" s="13">
        <v>50</v>
      </c>
      <c r="VB13" s="13">
        <f t="shared" si="243"/>
        <v>137</v>
      </c>
      <c r="VC13" s="13"/>
      <c r="VD13" s="13"/>
      <c r="VE13" s="13"/>
      <c r="VF13" s="13"/>
      <c r="VG13" s="13">
        <v>2</v>
      </c>
      <c r="VH13" s="13">
        <v>20</v>
      </c>
      <c r="VI13" s="13">
        <v>0</v>
      </c>
      <c r="VJ13" s="13">
        <v>5</v>
      </c>
      <c r="VK13" s="13">
        <v>10</v>
      </c>
      <c r="VL13" s="13">
        <f t="shared" si="276"/>
        <v>10</v>
      </c>
      <c r="VM13" s="13"/>
      <c r="VN13" s="13"/>
      <c r="VO13" s="13"/>
      <c r="VP13" s="13"/>
      <c r="VQ13" s="13"/>
      <c r="VR13" s="13"/>
      <c r="VS13" s="13"/>
      <c r="VT13" s="13"/>
      <c r="VU13" s="13">
        <f t="shared" si="182"/>
        <v>5</v>
      </c>
      <c r="VW13" s="13"/>
      <c r="VX13" s="13">
        <f t="shared" si="244"/>
        <v>0</v>
      </c>
      <c r="VY13" s="13"/>
      <c r="VZ13" s="13"/>
      <c r="WA13" s="13"/>
      <c r="WB13" s="13">
        <f t="shared" si="245"/>
        <v>0</v>
      </c>
      <c r="WC13" s="13">
        <f t="shared" si="246"/>
        <v>187</v>
      </c>
      <c r="WD13" s="13">
        <f t="shared" si="247"/>
        <v>50</v>
      </c>
      <c r="WE13" s="13">
        <f t="shared" si="248"/>
        <v>137</v>
      </c>
      <c r="WF13" s="13"/>
      <c r="WG13" s="13"/>
      <c r="WH13" s="13"/>
      <c r="WI13" s="13">
        <v>0</v>
      </c>
      <c r="WJ13" s="13"/>
      <c r="WK13" s="13"/>
      <c r="WL13" s="13"/>
      <c r="WM13" s="13"/>
      <c r="WN13" s="13"/>
      <c r="WO13" s="13">
        <f t="shared" si="249"/>
        <v>0</v>
      </c>
      <c r="WP13" s="13"/>
      <c r="WQ13" s="13"/>
      <c r="WR13" s="13"/>
      <c r="WS13" s="13"/>
      <c r="WT13" s="13"/>
      <c r="WU13" s="13"/>
      <c r="WV13" s="13"/>
      <c r="WW13" s="13"/>
      <c r="WX13" s="13">
        <f t="shared" si="183"/>
        <v>0</v>
      </c>
      <c r="WZ13" s="13"/>
      <c r="XA13" s="13"/>
      <c r="XB13" s="13"/>
      <c r="XC13" s="13"/>
      <c r="XD13" s="13"/>
      <c r="XE13" s="13">
        <f t="shared" si="250"/>
        <v>0</v>
      </c>
      <c r="XF13" s="13">
        <f t="shared" si="251"/>
        <v>187</v>
      </c>
      <c r="XG13" s="13">
        <f t="shared" si="252"/>
        <v>50</v>
      </c>
      <c r="XH13" s="13">
        <f t="shared" si="253"/>
        <v>137</v>
      </c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>
        <f t="shared" si="184"/>
        <v>0</v>
      </c>
      <c r="YC13" s="13"/>
      <c r="YD13" s="13"/>
      <c r="YE13" s="13"/>
      <c r="YF13" s="13"/>
      <c r="YG13" s="13"/>
      <c r="YH13" s="13">
        <f t="shared" si="255"/>
        <v>0</v>
      </c>
      <c r="YI13" s="13">
        <f>SUM(XF13,YD13)</f>
        <v>187</v>
      </c>
      <c r="YJ13" s="13">
        <f t="shared" si="256"/>
        <v>50</v>
      </c>
      <c r="YK13" s="13">
        <f t="shared" si="257"/>
        <v>137</v>
      </c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>
        <f t="shared" si="185"/>
        <v>0</v>
      </c>
      <c r="ZF13" s="13"/>
      <c r="ZG13" s="13">
        <f t="shared" si="258"/>
        <v>0</v>
      </c>
      <c r="ZH13" s="13"/>
      <c r="ZI13" s="13"/>
      <c r="ZJ13" s="13"/>
      <c r="ZK13" s="13">
        <f t="shared" si="259"/>
        <v>0</v>
      </c>
      <c r="ZL13" s="13">
        <f>SUM(YI13,ZG13)</f>
        <v>187</v>
      </c>
      <c r="ZM13" s="13">
        <f t="shared" si="260"/>
        <v>50</v>
      </c>
      <c r="ZN13" s="13">
        <f t="shared" si="261"/>
        <v>137</v>
      </c>
      <c r="ZO13" s="13"/>
      <c r="ZP13" s="13">
        <v>45</v>
      </c>
      <c r="ZQ13" s="13"/>
      <c r="ZR13" s="13">
        <v>3</v>
      </c>
      <c r="ZS13" s="13">
        <v>1</v>
      </c>
      <c r="ZT13" s="13">
        <v>10</v>
      </c>
      <c r="ZU13" s="13"/>
      <c r="ZV13" s="13">
        <v>4</v>
      </c>
      <c r="ZW13" s="13">
        <v>5</v>
      </c>
      <c r="ZX13" s="13">
        <v>10</v>
      </c>
      <c r="ZY13" s="13">
        <v>1</v>
      </c>
      <c r="ZZ13" s="13">
        <v>5</v>
      </c>
      <c r="AAA13" s="13"/>
      <c r="AAB13" s="13"/>
      <c r="AAC13" s="13"/>
      <c r="AAD13" s="13"/>
      <c r="AAE13" s="13"/>
      <c r="AAF13" s="13"/>
      <c r="AAG13" s="13">
        <f t="shared" si="186"/>
        <v>5</v>
      </c>
      <c r="AAI13" s="13"/>
      <c r="AAJ13" s="13">
        <f t="shared" si="262"/>
        <v>0</v>
      </c>
      <c r="AAK13" s="13"/>
      <c r="AAL13" s="13"/>
      <c r="AAM13" s="13"/>
      <c r="AAN13" s="13">
        <f t="shared" si="263"/>
        <v>0</v>
      </c>
      <c r="AAO13" s="13">
        <f>SUM(ZL13,AAJ13)</f>
        <v>187</v>
      </c>
      <c r="AAP13" s="13">
        <f t="shared" si="264"/>
        <v>50</v>
      </c>
      <c r="AAQ13" s="13">
        <f t="shared" si="265"/>
        <v>137</v>
      </c>
      <c r="AAR13" s="13"/>
      <c r="AAS13" s="13">
        <v>45</v>
      </c>
      <c r="AAT13" s="13"/>
      <c r="AAU13" s="13">
        <v>4</v>
      </c>
      <c r="AAV13" s="13">
        <v>2</v>
      </c>
      <c r="AAW13" s="13">
        <v>21</v>
      </c>
      <c r="AAX13" s="13"/>
      <c r="AAY13" s="13">
        <v>15</v>
      </c>
      <c r="AAZ13" s="13">
        <v>15</v>
      </c>
      <c r="ABA13" s="13">
        <f t="shared" si="266"/>
        <v>30</v>
      </c>
      <c r="ABB13" s="13">
        <v>2</v>
      </c>
      <c r="ABC13" s="13">
        <v>10</v>
      </c>
      <c r="ABD13" s="13">
        <v>1</v>
      </c>
      <c r="ABE13" s="13">
        <v>3</v>
      </c>
      <c r="ABF13" s="13"/>
      <c r="ABG13" s="13"/>
      <c r="ABH13" s="13">
        <v>1</v>
      </c>
      <c r="ABI13" s="13">
        <v>2</v>
      </c>
      <c r="ABJ13" s="13">
        <f t="shared" si="187"/>
        <v>18</v>
      </c>
      <c r="ABL13" s="13"/>
      <c r="ABM13" s="13">
        <f t="shared" si="188"/>
        <v>5</v>
      </c>
      <c r="ABN13" s="13">
        <v>5</v>
      </c>
      <c r="ABO13" s="13"/>
      <c r="ABP13" s="13"/>
      <c r="ABQ13" s="13">
        <f t="shared" si="267"/>
        <v>5</v>
      </c>
      <c r="ABR13" s="13">
        <f>SUM(AAO13,ABM13)</f>
        <v>192</v>
      </c>
      <c r="ABS13" s="13">
        <f t="shared" si="268"/>
        <v>50</v>
      </c>
      <c r="ABT13" s="13">
        <f t="shared" si="269"/>
        <v>142</v>
      </c>
      <c r="ABU13" s="13"/>
      <c r="ABV13" s="13">
        <v>63</v>
      </c>
      <c r="ABW13" s="13"/>
      <c r="ABX13" s="13">
        <v>3</v>
      </c>
      <c r="ABY13" s="13">
        <v>2</v>
      </c>
      <c r="ABZ13" s="13">
        <v>20</v>
      </c>
      <c r="ACA13" s="13"/>
      <c r="ACB13" s="13">
        <v>5</v>
      </c>
      <c r="ACC13" s="13">
        <v>7</v>
      </c>
      <c r="ACD13" s="13">
        <f t="shared" si="189"/>
        <v>20</v>
      </c>
      <c r="ACE13" s="13"/>
      <c r="ACF13" s="13"/>
      <c r="ACG13" s="13">
        <v>7</v>
      </c>
      <c r="ACH13" s="13">
        <v>11</v>
      </c>
      <c r="ACI13" s="13"/>
      <c r="ACJ13" s="13"/>
      <c r="ACK13" s="13">
        <v>1</v>
      </c>
      <c r="ACL13" s="13">
        <v>2</v>
      </c>
      <c r="ACM13" s="13">
        <f t="shared" si="190"/>
        <v>12</v>
      </c>
      <c r="ACO13" s="13"/>
      <c r="ACP13" s="13">
        <f t="shared" ref="ACP13:ACP29" si="277">SUM(ACQ13,ACR13)</f>
        <v>0</v>
      </c>
      <c r="ACQ13" s="13"/>
      <c r="ACR13" s="13"/>
      <c r="ACS13" s="13"/>
      <c r="ACT13" s="13">
        <f t="shared" si="270"/>
        <v>0</v>
      </c>
      <c r="ACU13" s="13">
        <f>SUM(ABR13,ACP13)</f>
        <v>192</v>
      </c>
      <c r="ACV13" s="13">
        <f t="shared" si="271"/>
        <v>50</v>
      </c>
      <c r="ACW13" s="13">
        <f t="shared" si="272"/>
        <v>142</v>
      </c>
      <c r="ACX13" s="13"/>
      <c r="ACY13" s="13">
        <v>72</v>
      </c>
      <c r="ACZ13" s="13"/>
      <c r="ADA13" s="13">
        <v>5</v>
      </c>
      <c r="ADB13" s="13">
        <v>2</v>
      </c>
      <c r="ADC13" s="13">
        <v>25</v>
      </c>
      <c r="ADD13" s="13"/>
      <c r="ADE13" s="13">
        <v>8</v>
      </c>
      <c r="ADF13" s="13">
        <v>10</v>
      </c>
      <c r="ADG13" s="13">
        <f>SUM(ADF13+ADI13+ADK13+ADO13)</f>
        <v>25</v>
      </c>
      <c r="ADH13" s="13">
        <v>1</v>
      </c>
      <c r="ADI13" s="13">
        <v>5</v>
      </c>
      <c r="ADJ13" s="13">
        <v>4</v>
      </c>
      <c r="ADK13" s="13">
        <v>10</v>
      </c>
      <c r="ADL13" s="13"/>
      <c r="ADM13" s="13"/>
      <c r="ADN13" s="13"/>
      <c r="ADO13" s="13"/>
      <c r="ADP13" s="13">
        <f t="shared" si="193"/>
        <v>13</v>
      </c>
      <c r="ADR13" s="13"/>
      <c r="ADS13" s="13">
        <f t="shared" si="194"/>
        <v>4</v>
      </c>
      <c r="ADT13" s="13">
        <v>4</v>
      </c>
      <c r="ADU13" s="13"/>
      <c r="ADV13" s="13">
        <v>1</v>
      </c>
      <c r="ADW13" s="13">
        <f t="shared" si="273"/>
        <v>3</v>
      </c>
      <c r="ADX13" s="13">
        <f>SUM(ACU13,ADS13)</f>
        <v>196</v>
      </c>
      <c r="ADY13" s="13">
        <f t="shared" si="274"/>
        <v>51</v>
      </c>
      <c r="ADZ13" s="13">
        <f t="shared" si="275"/>
        <v>145</v>
      </c>
      <c r="AEA13" s="13"/>
      <c r="AEB13" s="13">
        <v>40</v>
      </c>
      <c r="AEC13" s="13"/>
      <c r="AED13" s="13">
        <v>4</v>
      </c>
      <c r="AEE13" s="13">
        <v>2</v>
      </c>
      <c r="AEF13" s="13">
        <v>20</v>
      </c>
      <c r="AEG13" s="13"/>
      <c r="AEH13" s="13">
        <v>11</v>
      </c>
      <c r="AEI13" s="13">
        <v>23</v>
      </c>
      <c r="AEJ13" s="13">
        <f>SUM(AEI13+AEL13+AEN13+AER13)</f>
        <v>50</v>
      </c>
      <c r="AEK13" s="13">
        <v>1</v>
      </c>
      <c r="AEL13" s="13">
        <v>5</v>
      </c>
      <c r="AEM13" s="13"/>
      <c r="AEN13" s="13"/>
      <c r="AEO13" s="13"/>
      <c r="AEP13" s="13"/>
      <c r="AEQ13" s="13">
        <v>5</v>
      </c>
      <c r="AER13" s="13">
        <v>22</v>
      </c>
      <c r="AES13" s="13">
        <f t="shared" si="196"/>
        <v>12</v>
      </c>
    </row>
    <row r="14" spans="2:825" ht="16.2" customHeight="1" x14ac:dyDescent="0.3">
      <c r="B14" s="14" t="s">
        <v>119</v>
      </c>
      <c r="C14" s="42" t="s">
        <v>138</v>
      </c>
      <c r="D14" s="295" t="s">
        <v>521</v>
      </c>
      <c r="E14" s="295" t="s">
        <v>1037</v>
      </c>
      <c r="F14" s="295"/>
      <c r="G14" s="295"/>
      <c r="H14" s="340" t="s">
        <v>603</v>
      </c>
      <c r="I14" s="336">
        <v>63</v>
      </c>
      <c r="J14" s="13">
        <v>0</v>
      </c>
      <c r="K14" s="13">
        <v>7</v>
      </c>
      <c r="L14" s="13">
        <v>12</v>
      </c>
      <c r="M14" s="13">
        <v>0</v>
      </c>
      <c r="N14" s="13">
        <v>0</v>
      </c>
      <c r="O14" s="13">
        <v>0</v>
      </c>
      <c r="P14" s="13"/>
      <c r="Q14" s="13"/>
      <c r="R14" s="13">
        <v>0</v>
      </c>
      <c r="S14" s="13">
        <v>0</v>
      </c>
      <c r="T14" s="13">
        <v>0</v>
      </c>
      <c r="U14" s="13">
        <v>0</v>
      </c>
      <c r="V14" s="15"/>
      <c r="X14" s="13">
        <v>36</v>
      </c>
      <c r="Y14" s="13">
        <v>0</v>
      </c>
      <c r="Z14" s="13">
        <v>0</v>
      </c>
      <c r="AA14" s="13">
        <v>8</v>
      </c>
      <c r="AB14" s="13">
        <v>0</v>
      </c>
      <c r="AC14" s="13">
        <v>0</v>
      </c>
      <c r="AD14" s="13">
        <v>0</v>
      </c>
      <c r="AE14" s="13"/>
      <c r="AF14" s="13"/>
      <c r="AG14" s="13">
        <v>0</v>
      </c>
      <c r="AH14" s="13">
        <v>0</v>
      </c>
      <c r="AI14" s="13">
        <v>0</v>
      </c>
      <c r="AJ14" s="13">
        <v>0</v>
      </c>
      <c r="AK14" s="15"/>
      <c r="AM14" s="13">
        <v>39</v>
      </c>
      <c r="AN14" s="13">
        <v>20</v>
      </c>
      <c r="AO14" s="13">
        <v>6</v>
      </c>
      <c r="AP14" s="13">
        <v>5</v>
      </c>
      <c r="AQ14" s="13">
        <v>0</v>
      </c>
      <c r="AR14" s="13">
        <v>0</v>
      </c>
      <c r="AS14" s="13">
        <v>0</v>
      </c>
      <c r="AT14" s="13"/>
      <c r="AU14" s="13"/>
      <c r="AV14" s="13">
        <v>0</v>
      </c>
      <c r="AW14" s="13">
        <v>0</v>
      </c>
      <c r="AX14" s="13">
        <v>0</v>
      </c>
      <c r="AY14" s="13">
        <v>0</v>
      </c>
      <c r="AZ14" s="15"/>
      <c r="BB14" s="13">
        <v>45</v>
      </c>
      <c r="BC14" s="13">
        <v>0</v>
      </c>
      <c r="BD14" s="13">
        <v>5</v>
      </c>
      <c r="BE14" s="13">
        <v>9</v>
      </c>
      <c r="BF14" s="13">
        <v>0</v>
      </c>
      <c r="BG14" s="13">
        <v>0</v>
      </c>
      <c r="BH14" s="13">
        <v>0</v>
      </c>
      <c r="BI14" s="13">
        <v>3</v>
      </c>
      <c r="BJ14" s="13">
        <v>0</v>
      </c>
      <c r="BK14" s="13">
        <v>3</v>
      </c>
      <c r="BL14" s="13">
        <v>0</v>
      </c>
      <c r="BM14" s="13">
        <v>0</v>
      </c>
      <c r="BN14" s="13">
        <v>0</v>
      </c>
      <c r="BO14" s="13">
        <v>0</v>
      </c>
      <c r="BP14" s="15"/>
      <c r="BQ14" s="13">
        <v>1</v>
      </c>
      <c r="BR14" s="13">
        <v>1</v>
      </c>
      <c r="BS14" s="13">
        <v>3</v>
      </c>
      <c r="BT14" s="13">
        <v>3</v>
      </c>
      <c r="BU14" s="13">
        <f t="shared" si="197"/>
        <v>4</v>
      </c>
      <c r="BW14" s="13">
        <v>36</v>
      </c>
      <c r="BX14" s="13">
        <v>0</v>
      </c>
      <c r="BY14" s="13">
        <v>1</v>
      </c>
      <c r="BZ14" s="13">
        <v>6</v>
      </c>
      <c r="CA14" s="13">
        <v>0</v>
      </c>
      <c r="CB14" s="13">
        <v>0</v>
      </c>
      <c r="CC14" s="13">
        <v>0</v>
      </c>
      <c r="CD14" s="13">
        <v>5</v>
      </c>
      <c r="CE14" s="13">
        <v>0</v>
      </c>
      <c r="CF14" s="13">
        <v>4</v>
      </c>
      <c r="CG14" s="13">
        <v>0</v>
      </c>
      <c r="CH14" s="13">
        <v>0</v>
      </c>
      <c r="CI14" s="13">
        <v>0</v>
      </c>
      <c r="CJ14" s="13">
        <v>0</v>
      </c>
      <c r="CK14" s="15"/>
      <c r="CL14" s="13">
        <v>1</v>
      </c>
      <c r="CM14" s="13">
        <v>1</v>
      </c>
      <c r="CN14" s="13">
        <v>2</v>
      </c>
      <c r="CO14" s="13">
        <v>3</v>
      </c>
      <c r="CP14" s="13">
        <f t="shared" si="198"/>
        <v>3</v>
      </c>
      <c r="CR14" s="13">
        <v>73</v>
      </c>
      <c r="CS14" s="13">
        <v>2</v>
      </c>
      <c r="CT14" s="13">
        <v>8</v>
      </c>
      <c r="CU14" s="13">
        <v>9</v>
      </c>
      <c r="CV14" s="13">
        <v>0</v>
      </c>
      <c r="CW14" s="13">
        <v>0</v>
      </c>
      <c r="CX14" s="13">
        <v>0</v>
      </c>
      <c r="CY14" s="13">
        <v>4</v>
      </c>
      <c r="CZ14" s="13">
        <v>0</v>
      </c>
      <c r="DA14" s="13">
        <v>3</v>
      </c>
      <c r="DB14" s="13">
        <v>1</v>
      </c>
      <c r="DC14" s="13">
        <v>2</v>
      </c>
      <c r="DD14" s="13">
        <v>7</v>
      </c>
      <c r="DE14" s="13">
        <v>0</v>
      </c>
      <c r="DF14" s="15"/>
      <c r="DG14" s="13">
        <v>2</v>
      </c>
      <c r="DH14" s="13">
        <v>2</v>
      </c>
      <c r="DI14" s="13">
        <v>1</v>
      </c>
      <c r="DJ14" s="13">
        <v>1</v>
      </c>
      <c r="DK14" s="13">
        <f t="shared" si="199"/>
        <v>3</v>
      </c>
      <c r="DM14" s="13">
        <v>10</v>
      </c>
      <c r="DN14" s="13">
        <v>0</v>
      </c>
      <c r="DO14" s="13">
        <v>1</v>
      </c>
      <c r="DP14" s="13">
        <v>2</v>
      </c>
      <c r="DQ14" s="13">
        <v>16</v>
      </c>
      <c r="DR14" s="13">
        <v>0</v>
      </c>
      <c r="DS14" s="13">
        <v>0</v>
      </c>
      <c r="DT14" s="13">
        <v>1</v>
      </c>
      <c r="DU14" s="13">
        <v>2</v>
      </c>
      <c r="DV14" s="13">
        <v>1</v>
      </c>
      <c r="DW14" s="13">
        <v>0</v>
      </c>
      <c r="DX14" s="13">
        <v>0</v>
      </c>
      <c r="DY14" s="13">
        <v>0</v>
      </c>
      <c r="DZ14" s="13">
        <v>0</v>
      </c>
      <c r="EA14" s="15"/>
      <c r="EB14" s="13">
        <v>1</v>
      </c>
      <c r="EC14" s="13">
        <v>1</v>
      </c>
      <c r="ED14" s="13">
        <v>2</v>
      </c>
      <c r="EE14" s="13">
        <v>2</v>
      </c>
      <c r="EF14" s="13">
        <f t="shared" si="200"/>
        <v>3</v>
      </c>
      <c r="EH14" s="13">
        <v>19</v>
      </c>
      <c r="EI14" s="13">
        <v>0</v>
      </c>
      <c r="EJ14" s="13">
        <v>0</v>
      </c>
      <c r="EK14" s="13">
        <v>3</v>
      </c>
      <c r="EL14" s="13">
        <v>10</v>
      </c>
      <c r="EM14" s="13">
        <v>0</v>
      </c>
      <c r="EN14" s="13">
        <v>0</v>
      </c>
      <c r="EO14" s="13">
        <v>2</v>
      </c>
      <c r="EP14" s="13">
        <v>1</v>
      </c>
      <c r="EQ14" s="13">
        <v>2</v>
      </c>
      <c r="ER14" s="13">
        <v>0</v>
      </c>
      <c r="ES14" s="13">
        <v>0</v>
      </c>
      <c r="ET14" s="13">
        <v>0</v>
      </c>
      <c r="EU14" s="13">
        <v>0</v>
      </c>
      <c r="EV14" s="15"/>
      <c r="EW14" s="13"/>
      <c r="EX14" s="13"/>
      <c r="EY14" s="13">
        <v>3</v>
      </c>
      <c r="EZ14" s="13">
        <v>3</v>
      </c>
      <c r="FA14" s="13">
        <f t="shared" si="201"/>
        <v>3</v>
      </c>
      <c r="FC14" s="13">
        <v>88</v>
      </c>
      <c r="FD14" s="13">
        <v>0</v>
      </c>
      <c r="FE14" s="13">
        <v>7</v>
      </c>
      <c r="FF14" s="13">
        <v>17</v>
      </c>
      <c r="FG14" s="13">
        <v>0</v>
      </c>
      <c r="FH14" s="13">
        <v>0</v>
      </c>
      <c r="FI14" s="13">
        <v>0</v>
      </c>
      <c r="FJ14" s="13">
        <v>8</v>
      </c>
      <c r="FK14" s="13">
        <v>0</v>
      </c>
      <c r="FL14" s="13">
        <v>7</v>
      </c>
      <c r="FM14" s="13">
        <v>1</v>
      </c>
      <c r="FN14" s="13">
        <v>6</v>
      </c>
      <c r="FO14" s="13">
        <v>0</v>
      </c>
      <c r="FP14" s="13">
        <v>0</v>
      </c>
      <c r="FQ14" s="15"/>
      <c r="FR14" s="13">
        <v>2</v>
      </c>
      <c r="FS14" s="13">
        <v>2</v>
      </c>
      <c r="FT14" s="13">
        <v>5</v>
      </c>
      <c r="FU14" s="13">
        <v>6</v>
      </c>
      <c r="FV14" s="13">
        <f t="shared" si="202"/>
        <v>7</v>
      </c>
      <c r="FX14" s="13">
        <v>94</v>
      </c>
      <c r="FY14" s="13">
        <v>0</v>
      </c>
      <c r="FZ14" s="13">
        <v>7</v>
      </c>
      <c r="GA14" s="13">
        <v>16</v>
      </c>
      <c r="GB14" s="13">
        <v>9</v>
      </c>
      <c r="GC14" s="13">
        <v>0</v>
      </c>
      <c r="GD14" s="13">
        <v>1</v>
      </c>
      <c r="GE14" s="13">
        <v>10</v>
      </c>
      <c r="GF14" s="13">
        <v>2</v>
      </c>
      <c r="GG14" s="13">
        <v>10</v>
      </c>
      <c r="GH14" s="13">
        <v>0</v>
      </c>
      <c r="GI14" s="13">
        <v>0</v>
      </c>
      <c r="GJ14" s="13">
        <v>0</v>
      </c>
      <c r="GK14" s="13">
        <v>0</v>
      </c>
      <c r="GL14" s="15"/>
      <c r="GM14" s="13">
        <v>2</v>
      </c>
      <c r="GN14" s="13">
        <v>2</v>
      </c>
      <c r="GO14" s="13">
        <v>8</v>
      </c>
      <c r="GP14" s="13">
        <v>9</v>
      </c>
      <c r="GQ14" s="13">
        <f t="shared" si="203"/>
        <v>10</v>
      </c>
      <c r="GS14" s="13">
        <v>43</v>
      </c>
      <c r="GT14" s="13">
        <v>0</v>
      </c>
      <c r="GU14" s="13">
        <v>4</v>
      </c>
      <c r="GV14" s="13">
        <v>23</v>
      </c>
      <c r="GW14" s="13">
        <v>9</v>
      </c>
      <c r="GX14" s="13">
        <v>2</v>
      </c>
      <c r="GY14" s="13">
        <v>0</v>
      </c>
      <c r="GZ14" s="13">
        <v>4</v>
      </c>
      <c r="HA14" s="13">
        <v>1</v>
      </c>
      <c r="HB14" s="13">
        <v>4</v>
      </c>
      <c r="HC14" s="13">
        <v>0</v>
      </c>
      <c r="HD14" s="13"/>
      <c r="HE14" s="13"/>
      <c r="HF14" s="13"/>
      <c r="HG14" s="15"/>
      <c r="HH14" s="13"/>
      <c r="HI14" s="13"/>
      <c r="HJ14" s="13">
        <v>2</v>
      </c>
      <c r="HK14" s="13">
        <v>4</v>
      </c>
      <c r="HL14" s="13">
        <f t="shared" si="204"/>
        <v>2</v>
      </c>
      <c r="HN14" s="13">
        <v>114</v>
      </c>
      <c r="HO14" s="13">
        <v>0</v>
      </c>
      <c r="HP14" s="13">
        <v>17</v>
      </c>
      <c r="HQ14" s="13">
        <v>0</v>
      </c>
      <c r="HR14" s="13">
        <v>0</v>
      </c>
      <c r="HS14" s="13">
        <v>13</v>
      </c>
      <c r="HT14" s="13">
        <v>3</v>
      </c>
      <c r="HU14" s="13">
        <v>8</v>
      </c>
      <c r="HV14" s="13">
        <v>0</v>
      </c>
      <c r="HW14" s="13">
        <v>5</v>
      </c>
      <c r="HX14" s="13">
        <v>0</v>
      </c>
      <c r="HY14" s="13">
        <v>0</v>
      </c>
      <c r="HZ14" s="13">
        <v>0</v>
      </c>
      <c r="IA14" s="13">
        <v>0</v>
      </c>
      <c r="IB14" s="12">
        <v>0</v>
      </c>
      <c r="IC14" s="13">
        <v>5</v>
      </c>
      <c r="ID14" s="13">
        <v>5</v>
      </c>
      <c r="IE14" s="13"/>
      <c r="IF14" s="13"/>
      <c r="IG14" s="13">
        <f t="shared" si="205"/>
        <v>5</v>
      </c>
      <c r="II14" s="13">
        <v>75</v>
      </c>
      <c r="IJ14" s="13">
        <f t="shared" si="206"/>
        <v>16</v>
      </c>
      <c r="IK14" s="13">
        <v>6</v>
      </c>
      <c r="IL14" s="13">
        <v>10</v>
      </c>
      <c r="IM14" s="13"/>
      <c r="IN14" s="13">
        <v>0</v>
      </c>
      <c r="IO14" s="13">
        <v>0</v>
      </c>
      <c r="IP14" s="13">
        <v>0</v>
      </c>
      <c r="IQ14" s="13">
        <v>0</v>
      </c>
      <c r="IR14" s="13">
        <v>0</v>
      </c>
      <c r="IS14" s="13">
        <v>0</v>
      </c>
      <c r="IT14" s="13">
        <v>7</v>
      </c>
      <c r="IU14" s="13"/>
      <c r="IV14" s="13"/>
      <c r="IW14" s="13">
        <v>7</v>
      </c>
      <c r="IX14" s="13">
        <v>7</v>
      </c>
      <c r="IY14" s="13">
        <f t="shared" si="207"/>
        <v>7</v>
      </c>
      <c r="JA14" s="13">
        <v>75</v>
      </c>
      <c r="JB14" s="13">
        <f t="shared" si="208"/>
        <v>13</v>
      </c>
      <c r="JC14" s="13">
        <v>8</v>
      </c>
      <c r="JD14" s="13">
        <v>5</v>
      </c>
      <c r="JE14" s="13">
        <v>0</v>
      </c>
      <c r="JF14" s="13">
        <v>12</v>
      </c>
      <c r="JG14" s="13">
        <v>0</v>
      </c>
      <c r="JH14" s="13">
        <v>0</v>
      </c>
      <c r="JI14" s="13">
        <v>1</v>
      </c>
      <c r="JJ14" s="13">
        <v>15</v>
      </c>
      <c r="JK14" s="13">
        <v>0</v>
      </c>
      <c r="JL14" s="13">
        <v>0</v>
      </c>
      <c r="JM14" s="13">
        <v>6</v>
      </c>
      <c r="JN14" s="13">
        <v>2</v>
      </c>
      <c r="JO14" s="13">
        <v>2</v>
      </c>
      <c r="JP14" s="13">
        <v>3</v>
      </c>
      <c r="JQ14" s="13">
        <v>4</v>
      </c>
      <c r="JR14" s="13">
        <f t="shared" si="209"/>
        <v>5</v>
      </c>
      <c r="JT14" s="13">
        <v>90</v>
      </c>
      <c r="JU14" s="13">
        <f t="shared" si="210"/>
        <v>15</v>
      </c>
      <c r="JV14" s="13">
        <v>7</v>
      </c>
      <c r="JW14" s="13">
        <v>8</v>
      </c>
      <c r="JX14" s="13"/>
      <c r="JY14" s="13">
        <v>10</v>
      </c>
      <c r="JZ14" s="13">
        <v>6</v>
      </c>
      <c r="KA14" s="13">
        <v>10</v>
      </c>
      <c r="KB14" s="13">
        <v>0</v>
      </c>
      <c r="KC14" s="13"/>
      <c r="KD14" s="13">
        <v>0</v>
      </c>
      <c r="KE14" s="13">
        <v>5</v>
      </c>
      <c r="KF14" s="13">
        <v>1</v>
      </c>
      <c r="KG14" s="13">
        <v>1</v>
      </c>
      <c r="KH14" s="13">
        <v>4</v>
      </c>
      <c r="KI14" s="13">
        <v>4</v>
      </c>
      <c r="KJ14" s="13">
        <f t="shared" si="211"/>
        <v>5</v>
      </c>
      <c r="KL14" s="13">
        <v>0</v>
      </c>
      <c r="KM14" s="13">
        <f t="shared" si="212"/>
        <v>0</v>
      </c>
      <c r="KN14" s="13">
        <v>0</v>
      </c>
      <c r="KO14" s="13">
        <v>0</v>
      </c>
      <c r="KP14" s="13"/>
      <c r="KQ14" s="13">
        <v>0</v>
      </c>
      <c r="KR14" s="13">
        <v>0</v>
      </c>
      <c r="KS14" s="13">
        <v>0</v>
      </c>
      <c r="KT14" s="13">
        <v>0</v>
      </c>
      <c r="KU14" s="13">
        <v>0</v>
      </c>
      <c r="KV14" s="13">
        <v>0</v>
      </c>
      <c r="KW14" s="13">
        <v>0</v>
      </c>
      <c r="KX14" s="13"/>
      <c r="KY14" s="13"/>
      <c r="KZ14" s="13"/>
      <c r="LA14" s="13"/>
      <c r="LB14" s="13">
        <f t="shared" si="213"/>
        <v>0</v>
      </c>
      <c r="LD14" s="13"/>
      <c r="LE14" s="13">
        <f t="shared" si="214"/>
        <v>0</v>
      </c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>
        <f t="shared" si="215"/>
        <v>0</v>
      </c>
      <c r="LV14" s="13"/>
      <c r="LW14" s="13">
        <f t="shared" si="216"/>
        <v>0</v>
      </c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>
        <f t="shared" si="217"/>
        <v>0</v>
      </c>
      <c r="MN14" s="13">
        <v>0</v>
      </c>
      <c r="MO14" s="13">
        <f t="shared" si="218"/>
        <v>0</v>
      </c>
      <c r="MP14" s="13">
        <v>0</v>
      </c>
      <c r="MQ14" s="13">
        <v>0</v>
      </c>
      <c r="MR14" s="13"/>
      <c r="MS14" s="13">
        <v>0</v>
      </c>
      <c r="MT14" s="13">
        <v>0</v>
      </c>
      <c r="MU14" s="13">
        <v>0</v>
      </c>
      <c r="MV14" s="13">
        <v>0</v>
      </c>
      <c r="MW14" s="13">
        <v>0</v>
      </c>
      <c r="MX14" s="13">
        <v>0</v>
      </c>
      <c r="MY14" s="13">
        <v>0</v>
      </c>
      <c r="MZ14" s="13">
        <v>0</v>
      </c>
      <c r="NA14" s="13">
        <v>0</v>
      </c>
      <c r="NB14" s="13">
        <v>0</v>
      </c>
      <c r="NC14" s="13">
        <v>0</v>
      </c>
      <c r="ND14" s="13">
        <f t="shared" si="219"/>
        <v>0</v>
      </c>
      <c r="NF14" s="13">
        <v>0</v>
      </c>
      <c r="NG14" s="13">
        <f t="shared" si="220"/>
        <v>0</v>
      </c>
      <c r="NH14" s="13">
        <v>0</v>
      </c>
      <c r="NI14" s="13">
        <v>0</v>
      </c>
      <c r="NJ14" s="13"/>
      <c r="NK14" s="13">
        <v>0</v>
      </c>
      <c r="NL14" s="13">
        <v>0</v>
      </c>
      <c r="NM14" s="13">
        <v>0</v>
      </c>
      <c r="NN14" s="13">
        <v>0</v>
      </c>
      <c r="NO14" s="13">
        <v>0</v>
      </c>
      <c r="NP14" s="13">
        <v>0</v>
      </c>
      <c r="NQ14" s="13">
        <v>0</v>
      </c>
      <c r="NR14" s="13">
        <v>0</v>
      </c>
      <c r="NS14" s="13">
        <v>0</v>
      </c>
      <c r="NT14" s="13">
        <v>0</v>
      </c>
      <c r="NU14" s="13">
        <v>0</v>
      </c>
      <c r="NV14" s="13">
        <f t="shared" si="221"/>
        <v>0</v>
      </c>
      <c r="NX14" s="13">
        <v>0</v>
      </c>
      <c r="NY14" s="13">
        <f t="shared" si="222"/>
        <v>0</v>
      </c>
      <c r="NZ14" s="13">
        <v>0</v>
      </c>
      <c r="OA14" s="13">
        <v>0</v>
      </c>
      <c r="OB14" s="13"/>
      <c r="OC14" s="13">
        <v>14</v>
      </c>
      <c r="OD14" s="13">
        <v>0</v>
      </c>
      <c r="OE14" s="13">
        <v>0</v>
      </c>
      <c r="OF14" s="13">
        <v>1</v>
      </c>
      <c r="OG14" s="13">
        <v>10</v>
      </c>
      <c r="OH14" s="13">
        <v>0</v>
      </c>
      <c r="OI14" s="13">
        <v>4</v>
      </c>
      <c r="OJ14" s="13">
        <v>0</v>
      </c>
      <c r="OK14" s="13">
        <v>0</v>
      </c>
      <c r="OL14" s="13">
        <v>0</v>
      </c>
      <c r="OM14" s="13">
        <v>0</v>
      </c>
      <c r="ON14" s="13">
        <f t="shared" si="223"/>
        <v>0</v>
      </c>
      <c r="OP14" s="13">
        <v>13</v>
      </c>
      <c r="OQ14" s="13">
        <f t="shared" si="224"/>
        <v>13</v>
      </c>
      <c r="OR14" s="13">
        <v>4</v>
      </c>
      <c r="OS14" s="13">
        <v>9</v>
      </c>
      <c r="OT14" s="13"/>
      <c r="OU14" s="13">
        <v>26</v>
      </c>
      <c r="OV14" s="13"/>
      <c r="OW14" s="13">
        <v>5</v>
      </c>
      <c r="OX14" s="13">
        <v>2</v>
      </c>
      <c r="OY14" s="13">
        <v>25</v>
      </c>
      <c r="OZ14" s="13">
        <v>0</v>
      </c>
      <c r="PA14" s="13">
        <v>20</v>
      </c>
      <c r="PB14" s="13">
        <v>1</v>
      </c>
      <c r="PC14" s="13">
        <v>3</v>
      </c>
      <c r="PD14" s="13">
        <v>8</v>
      </c>
      <c r="PE14" s="13">
        <v>17</v>
      </c>
      <c r="PF14" s="13">
        <f t="shared" si="225"/>
        <v>9</v>
      </c>
      <c r="PH14" s="13">
        <v>9</v>
      </c>
      <c r="PI14" s="13">
        <f t="shared" si="226"/>
        <v>9</v>
      </c>
      <c r="PJ14" s="13">
        <v>3</v>
      </c>
      <c r="PK14" s="13">
        <v>6</v>
      </c>
      <c r="PL14" s="13"/>
      <c r="PM14" s="13">
        <v>43</v>
      </c>
      <c r="PN14" s="13">
        <v>0</v>
      </c>
      <c r="PO14" s="13">
        <v>12</v>
      </c>
      <c r="PP14" s="13">
        <v>4</v>
      </c>
      <c r="PQ14" s="13">
        <v>38</v>
      </c>
      <c r="PR14" s="13">
        <v>0</v>
      </c>
      <c r="PS14" s="13">
        <v>44</v>
      </c>
      <c r="PT14" s="13">
        <v>1</v>
      </c>
      <c r="PU14" s="13">
        <v>1</v>
      </c>
      <c r="PV14" s="13">
        <v>4</v>
      </c>
      <c r="PW14" s="13">
        <v>7</v>
      </c>
      <c r="PX14" s="13">
        <f t="shared" si="227"/>
        <v>5</v>
      </c>
      <c r="PZ14" s="13"/>
      <c r="QA14" s="13">
        <f t="shared" si="228"/>
        <v>0</v>
      </c>
      <c r="QB14" s="13"/>
      <c r="QC14" s="13"/>
      <c r="QD14" s="13"/>
      <c r="QE14" s="13"/>
      <c r="QF14" s="13"/>
      <c r="QG14" s="13"/>
      <c r="QH14" s="13"/>
      <c r="QI14" s="13"/>
      <c r="QJ14" s="13"/>
      <c r="QK14" s="13"/>
      <c r="QL14" s="13"/>
      <c r="QM14" s="13"/>
      <c r="QN14" s="13"/>
      <c r="QO14" s="13"/>
      <c r="QP14" s="13">
        <f t="shared" si="229"/>
        <v>0</v>
      </c>
      <c r="QR14" s="13">
        <v>4</v>
      </c>
      <c r="QS14" s="13">
        <f t="shared" si="230"/>
        <v>7</v>
      </c>
      <c r="QT14" s="13">
        <v>2</v>
      </c>
      <c r="QU14" s="13">
        <v>5</v>
      </c>
      <c r="QV14" s="13"/>
      <c r="QW14" s="13">
        <v>27</v>
      </c>
      <c r="QX14" s="13"/>
      <c r="QY14" s="13">
        <v>8</v>
      </c>
      <c r="QZ14" s="13">
        <v>2</v>
      </c>
      <c r="RA14" s="13">
        <v>19</v>
      </c>
      <c r="RB14" s="13"/>
      <c r="RC14" s="13">
        <v>21</v>
      </c>
      <c r="RD14" s="13"/>
      <c r="RE14" s="13"/>
      <c r="RF14" s="13">
        <v>5</v>
      </c>
      <c r="RG14" s="13">
        <v>6</v>
      </c>
      <c r="RH14" s="13">
        <f t="shared" si="231"/>
        <v>5</v>
      </c>
      <c r="RJ14" s="13">
        <v>1</v>
      </c>
      <c r="RK14" s="13">
        <f t="shared" si="232"/>
        <v>1</v>
      </c>
      <c r="RL14" s="13">
        <v>1</v>
      </c>
      <c r="RM14" s="13">
        <v>0</v>
      </c>
      <c r="RN14" s="13"/>
      <c r="RO14" s="13">
        <v>41</v>
      </c>
      <c r="RP14" s="13"/>
      <c r="RQ14" s="13">
        <v>10</v>
      </c>
      <c r="RR14" s="13">
        <v>3</v>
      </c>
      <c r="RS14" s="13">
        <v>26</v>
      </c>
      <c r="RT14" s="13">
        <v>1</v>
      </c>
      <c r="RU14" s="13">
        <v>21</v>
      </c>
      <c r="RV14" s="13"/>
      <c r="RW14" s="13"/>
      <c r="RX14" s="13"/>
      <c r="RY14" s="13"/>
      <c r="RZ14" s="13">
        <f t="shared" si="233"/>
        <v>0</v>
      </c>
      <c r="SB14" s="13">
        <v>5</v>
      </c>
      <c r="SC14" s="13">
        <f t="shared" si="234"/>
        <v>5</v>
      </c>
      <c r="SD14" s="13">
        <v>2</v>
      </c>
      <c r="SE14" s="13">
        <v>3</v>
      </c>
      <c r="SF14" s="13"/>
      <c r="SG14" s="13">
        <v>41</v>
      </c>
      <c r="SH14" s="13"/>
      <c r="SI14" s="13">
        <v>11</v>
      </c>
      <c r="SJ14" s="13">
        <v>3</v>
      </c>
      <c r="SK14" s="13">
        <v>29</v>
      </c>
      <c r="SL14" s="13"/>
      <c r="SM14" s="13">
        <v>52</v>
      </c>
      <c r="SN14" s="13">
        <v>1</v>
      </c>
      <c r="SO14" s="13">
        <v>2</v>
      </c>
      <c r="SP14" s="13">
        <v>6</v>
      </c>
      <c r="SQ14" s="13">
        <v>9</v>
      </c>
      <c r="SR14" s="13">
        <f t="shared" si="235"/>
        <v>7</v>
      </c>
      <c r="ST14" s="13">
        <v>2</v>
      </c>
      <c r="SU14" s="13">
        <f t="shared" si="236"/>
        <v>5</v>
      </c>
      <c r="SV14" s="13">
        <v>2</v>
      </c>
      <c r="SW14" s="13">
        <v>3</v>
      </c>
      <c r="SX14" s="13"/>
      <c r="SY14" s="13">
        <v>36</v>
      </c>
      <c r="SZ14" s="13"/>
      <c r="TA14" s="13">
        <v>10</v>
      </c>
      <c r="TB14" s="13">
        <v>2</v>
      </c>
      <c r="TC14" s="13">
        <v>20</v>
      </c>
      <c r="TD14" s="13"/>
      <c r="TE14" s="13">
        <v>29</v>
      </c>
      <c r="TF14" s="13">
        <v>1</v>
      </c>
      <c r="TG14" s="13">
        <v>1</v>
      </c>
      <c r="TH14" s="13">
        <v>3</v>
      </c>
      <c r="TI14" s="13">
        <v>6</v>
      </c>
      <c r="TJ14" s="13">
        <f t="shared" si="237"/>
        <v>4</v>
      </c>
      <c r="TL14" s="13">
        <v>3</v>
      </c>
      <c r="TM14" s="13">
        <f t="shared" si="238"/>
        <v>15</v>
      </c>
      <c r="TN14" s="13">
        <v>7</v>
      </c>
      <c r="TO14" s="13">
        <v>8</v>
      </c>
      <c r="TP14" s="13"/>
      <c r="TQ14" s="13">
        <v>36</v>
      </c>
      <c r="TR14" s="13"/>
      <c r="TS14" s="13">
        <v>8</v>
      </c>
      <c r="TT14" s="13">
        <v>2</v>
      </c>
      <c r="TU14" s="13">
        <v>20</v>
      </c>
      <c r="TV14" s="13"/>
      <c r="TW14" s="13">
        <v>17</v>
      </c>
      <c r="TX14" s="13"/>
      <c r="TY14" s="13"/>
      <c r="TZ14" s="13"/>
      <c r="UA14" s="13"/>
      <c r="UB14" s="13">
        <f t="shared" si="239"/>
        <v>0</v>
      </c>
      <c r="UD14" s="13"/>
      <c r="UE14" s="13">
        <f t="shared" si="240"/>
        <v>10</v>
      </c>
      <c r="UF14" s="13">
        <v>4</v>
      </c>
      <c r="UG14" s="13">
        <v>6</v>
      </c>
      <c r="UH14" s="13"/>
      <c r="UI14" s="13">
        <v>43</v>
      </c>
      <c r="UJ14" s="13"/>
      <c r="UK14" s="13">
        <v>10</v>
      </c>
      <c r="UL14" s="13">
        <v>2</v>
      </c>
      <c r="UM14" s="13">
        <v>19</v>
      </c>
      <c r="UN14" s="13"/>
      <c r="UO14" s="13">
        <v>34</v>
      </c>
      <c r="UP14" s="13">
        <v>1</v>
      </c>
      <c r="UQ14" s="13">
        <v>2</v>
      </c>
      <c r="UR14" s="13">
        <v>15</v>
      </c>
      <c r="US14" s="13">
        <v>8</v>
      </c>
      <c r="UT14" s="13">
        <f t="shared" si="241"/>
        <v>16</v>
      </c>
      <c r="UV14" s="13">
        <v>3</v>
      </c>
      <c r="UW14" s="13">
        <f t="shared" si="242"/>
        <v>5</v>
      </c>
      <c r="UX14" s="13">
        <v>1</v>
      </c>
      <c r="UY14" s="13">
        <v>4</v>
      </c>
      <c r="UZ14" s="13">
        <f t="shared" si="181"/>
        <v>287</v>
      </c>
      <c r="VA14" s="13">
        <v>116</v>
      </c>
      <c r="VB14" s="13">
        <f t="shared" si="243"/>
        <v>171</v>
      </c>
      <c r="VC14" s="13"/>
      <c r="VD14" s="13">
        <v>54</v>
      </c>
      <c r="VE14" s="13"/>
      <c r="VF14" s="13">
        <v>10</v>
      </c>
      <c r="VG14" s="13">
        <v>1</v>
      </c>
      <c r="VH14" s="13">
        <v>10</v>
      </c>
      <c r="VI14" s="13">
        <v>0</v>
      </c>
      <c r="VJ14" s="13">
        <v>3</v>
      </c>
      <c r="VK14" s="13">
        <v>9</v>
      </c>
      <c r="VL14" s="13">
        <f t="shared" si="276"/>
        <v>34</v>
      </c>
      <c r="VM14" s="13">
        <v>2</v>
      </c>
      <c r="VN14" s="13">
        <v>2</v>
      </c>
      <c r="VO14" s="13">
        <v>7</v>
      </c>
      <c r="VP14" s="13">
        <v>14</v>
      </c>
      <c r="VQ14" s="13"/>
      <c r="VR14" s="13"/>
      <c r="VS14" s="13">
        <v>5</v>
      </c>
      <c r="VT14" s="13">
        <v>9</v>
      </c>
      <c r="VU14" s="13">
        <f t="shared" si="182"/>
        <v>12</v>
      </c>
      <c r="VW14" s="13"/>
      <c r="VX14" s="13">
        <f t="shared" si="244"/>
        <v>0</v>
      </c>
      <c r="VY14" s="13"/>
      <c r="VZ14" s="13"/>
      <c r="WA14" s="13"/>
      <c r="WB14" s="13">
        <f t="shared" si="245"/>
        <v>0</v>
      </c>
      <c r="WC14" s="13">
        <f t="shared" si="246"/>
        <v>287</v>
      </c>
      <c r="WD14" s="13">
        <f t="shared" si="247"/>
        <v>116</v>
      </c>
      <c r="WE14" s="13">
        <f t="shared" si="248"/>
        <v>171</v>
      </c>
      <c r="WF14" s="13"/>
      <c r="WG14" s="13">
        <v>54</v>
      </c>
      <c r="WH14" s="13"/>
      <c r="WI14" s="13">
        <v>10</v>
      </c>
      <c r="WJ14" s="13">
        <v>2</v>
      </c>
      <c r="WK14" s="13">
        <v>18</v>
      </c>
      <c r="WL14" s="13"/>
      <c r="WM14" s="13">
        <v>8</v>
      </c>
      <c r="WN14" s="13">
        <v>16</v>
      </c>
      <c r="WO14" s="13">
        <f t="shared" si="249"/>
        <v>27</v>
      </c>
      <c r="WP14" s="13"/>
      <c r="WQ14" s="13"/>
      <c r="WR14" s="13">
        <v>2</v>
      </c>
      <c r="WS14" s="13">
        <v>4</v>
      </c>
      <c r="WT14" s="13"/>
      <c r="WU14" s="13"/>
      <c r="WV14" s="13">
        <v>4</v>
      </c>
      <c r="WW14" s="13">
        <v>7</v>
      </c>
      <c r="WX14" s="13">
        <f t="shared" si="183"/>
        <v>10</v>
      </c>
      <c r="WZ14" s="13"/>
      <c r="XA14" s="13"/>
      <c r="XB14" s="13"/>
      <c r="XC14" s="13"/>
      <c r="XD14" s="13"/>
      <c r="XE14" s="13">
        <f t="shared" si="250"/>
        <v>0</v>
      </c>
      <c r="XF14" s="13">
        <f t="shared" si="251"/>
        <v>287</v>
      </c>
      <c r="XG14" s="13">
        <f t="shared" si="252"/>
        <v>116</v>
      </c>
      <c r="XH14" s="13">
        <f t="shared" si="253"/>
        <v>171</v>
      </c>
      <c r="XI14" s="13"/>
      <c r="XJ14" s="13">
        <v>45</v>
      </c>
      <c r="XK14" s="13"/>
      <c r="XL14" s="13">
        <v>9</v>
      </c>
      <c r="XM14" s="13">
        <v>2</v>
      </c>
      <c r="XN14" s="13">
        <v>19</v>
      </c>
      <c r="XO14" s="13"/>
      <c r="XP14" s="13">
        <v>7</v>
      </c>
      <c r="XQ14" s="13">
        <v>14</v>
      </c>
      <c r="XR14" s="13">
        <v>24</v>
      </c>
      <c r="XS14" s="13"/>
      <c r="XT14" s="13"/>
      <c r="XU14" s="13">
        <v>4</v>
      </c>
      <c r="XV14" s="13">
        <v>8</v>
      </c>
      <c r="XW14" s="13"/>
      <c r="XX14" s="13"/>
      <c r="XY14" s="13">
        <v>1</v>
      </c>
      <c r="XZ14" s="13">
        <v>2</v>
      </c>
      <c r="YA14" s="13">
        <f t="shared" si="184"/>
        <v>11</v>
      </c>
      <c r="YC14" s="13"/>
      <c r="YD14" s="13">
        <f t="shared" si="254"/>
        <v>2</v>
      </c>
      <c r="YE14" s="13" t="s">
        <v>1003</v>
      </c>
      <c r="YF14" s="13">
        <v>2</v>
      </c>
      <c r="YG14" s="13">
        <v>1</v>
      </c>
      <c r="YH14" s="13">
        <f t="shared" si="255"/>
        <v>1</v>
      </c>
      <c r="YI14" s="13">
        <f t="shared" ref="YI14:YI29" si="278">SUM(XF14,YD14)</f>
        <v>289</v>
      </c>
      <c r="YJ14" s="13">
        <f t="shared" si="256"/>
        <v>117</v>
      </c>
      <c r="YK14" s="13">
        <f t="shared" si="257"/>
        <v>172</v>
      </c>
      <c r="YL14" s="13"/>
      <c r="YM14" s="13">
        <v>54</v>
      </c>
      <c r="YN14" s="13"/>
      <c r="YO14" s="13">
        <v>7</v>
      </c>
      <c r="YP14" s="13">
        <v>2</v>
      </c>
      <c r="YQ14" s="13">
        <v>18</v>
      </c>
      <c r="YR14" s="13"/>
      <c r="YS14" s="13">
        <v>8</v>
      </c>
      <c r="YT14" s="13">
        <v>16</v>
      </c>
      <c r="YU14" s="13">
        <v>31</v>
      </c>
      <c r="YV14" s="13">
        <v>3</v>
      </c>
      <c r="YW14" s="13">
        <v>6</v>
      </c>
      <c r="YX14" s="13">
        <v>2</v>
      </c>
      <c r="YY14" s="13">
        <v>4</v>
      </c>
      <c r="YZ14" s="13"/>
      <c r="ZA14" s="13"/>
      <c r="ZB14" s="13">
        <v>3</v>
      </c>
      <c r="ZC14" s="13">
        <v>5</v>
      </c>
      <c r="ZD14" s="13">
        <f t="shared" si="185"/>
        <v>13</v>
      </c>
      <c r="ZF14" s="13"/>
      <c r="ZG14" s="13">
        <f t="shared" si="258"/>
        <v>3</v>
      </c>
      <c r="ZH14" s="13">
        <v>3</v>
      </c>
      <c r="ZI14" s="13"/>
      <c r="ZJ14" s="13">
        <v>2</v>
      </c>
      <c r="ZK14" s="13">
        <f t="shared" si="259"/>
        <v>1</v>
      </c>
      <c r="ZL14" s="13">
        <f t="shared" ref="ZL14:ZL29" si="279">SUM(YI14,ZG14)</f>
        <v>292</v>
      </c>
      <c r="ZM14" s="13">
        <f t="shared" si="260"/>
        <v>119</v>
      </c>
      <c r="ZN14" s="13">
        <f t="shared" si="261"/>
        <v>173</v>
      </c>
      <c r="ZO14" s="13"/>
      <c r="ZP14" s="13">
        <v>45</v>
      </c>
      <c r="ZQ14" s="13"/>
      <c r="ZR14" s="13">
        <v>6</v>
      </c>
      <c r="ZS14" s="13">
        <v>2</v>
      </c>
      <c r="ZT14" s="13">
        <v>9</v>
      </c>
      <c r="ZU14" s="13">
        <v>9</v>
      </c>
      <c r="ZV14" s="13">
        <v>9</v>
      </c>
      <c r="ZW14" s="13">
        <v>15</v>
      </c>
      <c r="ZX14" s="13">
        <v>37</v>
      </c>
      <c r="ZY14" s="13">
        <v>5</v>
      </c>
      <c r="ZZ14" s="13">
        <v>8</v>
      </c>
      <c r="AAA14" s="13">
        <v>8</v>
      </c>
      <c r="AAB14" s="13">
        <v>14</v>
      </c>
      <c r="AAC14" s="13"/>
      <c r="AAD14" s="13"/>
      <c r="AAE14" s="13"/>
      <c r="AAF14" s="13"/>
      <c r="AAG14" s="13">
        <f t="shared" si="186"/>
        <v>22</v>
      </c>
      <c r="AAI14" s="13"/>
      <c r="AAJ14" s="13">
        <f t="shared" si="262"/>
        <v>2</v>
      </c>
      <c r="AAK14" s="13"/>
      <c r="AAL14" s="13">
        <v>2</v>
      </c>
      <c r="AAM14" s="13"/>
      <c r="AAN14" s="13">
        <f t="shared" si="263"/>
        <v>2</v>
      </c>
      <c r="AAO14" s="13">
        <f t="shared" ref="AAO14:AAO16" si="280">SUM(ZL14,AAJ14)</f>
        <v>294</v>
      </c>
      <c r="AAP14" s="13">
        <f t="shared" si="264"/>
        <v>119</v>
      </c>
      <c r="AAQ14" s="13">
        <f t="shared" si="265"/>
        <v>175</v>
      </c>
      <c r="AAR14" s="13"/>
      <c r="AAS14" s="13">
        <v>45</v>
      </c>
      <c r="AAT14" s="13"/>
      <c r="AAU14" s="13">
        <v>6</v>
      </c>
      <c r="AAV14" s="13">
        <v>2</v>
      </c>
      <c r="AAW14" s="13">
        <v>20</v>
      </c>
      <c r="AAX14" s="13"/>
      <c r="AAY14" s="13">
        <v>15</v>
      </c>
      <c r="AAZ14" s="13">
        <v>17</v>
      </c>
      <c r="ABA14" s="13">
        <f t="shared" si="266"/>
        <v>40</v>
      </c>
      <c r="ABB14" s="13">
        <v>1</v>
      </c>
      <c r="ABC14" s="13">
        <v>2</v>
      </c>
      <c r="ABD14" s="13">
        <v>11</v>
      </c>
      <c r="ABE14" s="13">
        <v>21</v>
      </c>
      <c r="ABF14" s="13"/>
      <c r="ABG14" s="13"/>
      <c r="ABH14" s="13"/>
      <c r="ABI14" s="13"/>
      <c r="ABJ14" s="13">
        <f t="shared" si="187"/>
        <v>27</v>
      </c>
      <c r="ABL14" s="13"/>
      <c r="ABM14" s="13">
        <f t="shared" si="188"/>
        <v>0</v>
      </c>
      <c r="ABN14" s="13"/>
      <c r="ABO14" s="13"/>
      <c r="ABP14" s="13"/>
      <c r="ABQ14" s="13">
        <f t="shared" si="267"/>
        <v>0</v>
      </c>
      <c r="ABR14" s="13">
        <f t="shared" ref="ABR14:ABR16" si="281">SUM(AAO14,ABM14)</f>
        <v>294</v>
      </c>
      <c r="ABS14" s="13">
        <f t="shared" si="268"/>
        <v>119</v>
      </c>
      <c r="ABT14" s="13">
        <f t="shared" si="269"/>
        <v>175</v>
      </c>
      <c r="ABU14" s="13"/>
      <c r="ABV14" s="13">
        <v>45</v>
      </c>
      <c r="ABW14" s="13"/>
      <c r="ABX14" s="13">
        <v>8</v>
      </c>
      <c r="ABY14" s="13">
        <v>2</v>
      </c>
      <c r="ABZ14" s="13">
        <v>19</v>
      </c>
      <c r="ACA14" s="13"/>
      <c r="ACB14" s="13">
        <v>10</v>
      </c>
      <c r="ACC14" s="13">
        <v>15</v>
      </c>
      <c r="ACD14" s="13">
        <f t="shared" si="189"/>
        <v>34</v>
      </c>
      <c r="ACE14" s="13">
        <v>3</v>
      </c>
      <c r="ACF14" s="13">
        <v>6</v>
      </c>
      <c r="ACG14" s="13">
        <v>8</v>
      </c>
      <c r="ACH14" s="13">
        <v>13</v>
      </c>
      <c r="ACI14" s="13"/>
      <c r="ACJ14" s="13"/>
      <c r="ACK14" s="13"/>
      <c r="ACL14" s="13"/>
      <c r="ACM14" s="13">
        <f t="shared" si="190"/>
        <v>21</v>
      </c>
      <c r="ACO14" s="13"/>
      <c r="ACP14" s="13">
        <f t="shared" si="277"/>
        <v>3</v>
      </c>
      <c r="ACQ14" s="13">
        <v>2</v>
      </c>
      <c r="ACR14" s="13">
        <v>1</v>
      </c>
      <c r="ACS14" s="13">
        <v>3</v>
      </c>
      <c r="ACT14" s="13">
        <f t="shared" si="270"/>
        <v>0</v>
      </c>
      <c r="ACU14" s="13">
        <f t="shared" ref="ACU14:ACU16" si="282">SUM(ABR14,ACP14)</f>
        <v>297</v>
      </c>
      <c r="ACV14" s="13">
        <f t="shared" si="271"/>
        <v>122</v>
      </c>
      <c r="ACW14" s="13">
        <f t="shared" si="272"/>
        <v>175</v>
      </c>
      <c r="ACX14" s="13"/>
      <c r="ACY14" s="13">
        <v>44</v>
      </c>
      <c r="ACZ14" s="13"/>
      <c r="ADA14" s="13">
        <v>5</v>
      </c>
      <c r="ADB14" s="13">
        <v>1</v>
      </c>
      <c r="ADC14" s="13">
        <v>10</v>
      </c>
      <c r="ADD14" s="13"/>
      <c r="ADE14" s="13">
        <v>2</v>
      </c>
      <c r="ADF14" s="13">
        <v>4</v>
      </c>
      <c r="ADG14" s="13">
        <f t="shared" si="192"/>
        <v>28</v>
      </c>
      <c r="ADH14" s="13">
        <v>4</v>
      </c>
      <c r="ADI14" s="13">
        <v>7</v>
      </c>
      <c r="ADJ14" s="13">
        <v>8</v>
      </c>
      <c r="ADK14" s="13">
        <v>15</v>
      </c>
      <c r="ADL14" s="13"/>
      <c r="ADM14" s="13"/>
      <c r="ADN14" s="13">
        <v>1</v>
      </c>
      <c r="ADO14" s="13">
        <v>2</v>
      </c>
      <c r="ADP14" s="13">
        <f t="shared" si="193"/>
        <v>14</v>
      </c>
      <c r="ADR14" s="13">
        <v>3</v>
      </c>
      <c r="ADS14" s="13">
        <f t="shared" si="194"/>
        <v>3</v>
      </c>
      <c r="ADT14" s="13">
        <v>2</v>
      </c>
      <c r="ADU14" s="13">
        <v>1</v>
      </c>
      <c r="ADV14" s="13"/>
      <c r="ADW14" s="13">
        <f t="shared" si="273"/>
        <v>3</v>
      </c>
      <c r="ADX14" s="13">
        <f t="shared" ref="ADX14:ADX16" si="283">SUM(ACU14,ADS14)</f>
        <v>300</v>
      </c>
      <c r="ADY14" s="13">
        <f t="shared" si="274"/>
        <v>122</v>
      </c>
      <c r="ADZ14" s="13">
        <f t="shared" si="275"/>
        <v>178</v>
      </c>
      <c r="AEA14" s="13"/>
      <c r="AEB14" s="13">
        <v>40</v>
      </c>
      <c r="AEC14" s="13"/>
      <c r="AED14" s="13">
        <v>5</v>
      </c>
      <c r="AEE14" s="13">
        <v>1</v>
      </c>
      <c r="AEF14" s="13">
        <v>10</v>
      </c>
      <c r="AEG14" s="13"/>
      <c r="AEH14" s="13">
        <v>3</v>
      </c>
      <c r="AEI14" s="13">
        <v>4</v>
      </c>
      <c r="AEJ14" s="13">
        <f t="shared" ref="AEJ14:AEJ29" si="284">SUM(AEI14+AEL14+AEN14+AER14)</f>
        <v>27</v>
      </c>
      <c r="AEK14" s="13">
        <v>6</v>
      </c>
      <c r="AEL14" s="13">
        <v>11</v>
      </c>
      <c r="AEM14" s="13">
        <v>4</v>
      </c>
      <c r="AEN14" s="13">
        <v>7</v>
      </c>
      <c r="AEO14" s="13"/>
      <c r="AEP14" s="13"/>
      <c r="AEQ14" s="13">
        <v>2</v>
      </c>
      <c r="AER14" s="13">
        <v>5</v>
      </c>
      <c r="AES14" s="13">
        <f t="shared" si="196"/>
        <v>13</v>
      </c>
    </row>
    <row r="15" spans="2:825" ht="16.2" customHeight="1" x14ac:dyDescent="0.3">
      <c r="B15" s="14" t="s">
        <v>120</v>
      </c>
      <c r="C15" s="42" t="s">
        <v>139</v>
      </c>
      <c r="D15" s="295"/>
      <c r="E15" s="295"/>
      <c r="F15" s="295"/>
      <c r="G15" s="295"/>
      <c r="H15" s="340" t="s">
        <v>603</v>
      </c>
      <c r="I15" s="336">
        <v>66</v>
      </c>
      <c r="J15" s="13">
        <v>1</v>
      </c>
      <c r="K15" s="13">
        <v>2</v>
      </c>
      <c r="L15" s="13">
        <v>4</v>
      </c>
      <c r="M15" s="13">
        <v>0</v>
      </c>
      <c r="N15" s="13">
        <v>0</v>
      </c>
      <c r="O15" s="13">
        <v>0</v>
      </c>
      <c r="P15" s="13"/>
      <c r="Q15" s="13"/>
      <c r="R15" s="13">
        <v>0</v>
      </c>
      <c r="S15" s="13">
        <v>0</v>
      </c>
      <c r="T15" s="13">
        <v>0</v>
      </c>
      <c r="U15" s="13">
        <v>0</v>
      </c>
      <c r="V15" s="15"/>
      <c r="X15" s="13">
        <v>45</v>
      </c>
      <c r="Y15" s="13">
        <v>0</v>
      </c>
      <c r="Z15" s="13">
        <v>0</v>
      </c>
      <c r="AA15" s="13">
        <v>14</v>
      </c>
      <c r="AB15" s="13">
        <v>5</v>
      </c>
      <c r="AC15" s="13">
        <v>0</v>
      </c>
      <c r="AD15" s="13">
        <v>0</v>
      </c>
      <c r="AE15" s="13"/>
      <c r="AF15" s="13"/>
      <c r="AG15" s="13">
        <v>1</v>
      </c>
      <c r="AH15" s="13">
        <v>1</v>
      </c>
      <c r="AI15" s="13">
        <v>1</v>
      </c>
      <c r="AJ15" s="13">
        <v>1</v>
      </c>
      <c r="AK15" s="15"/>
      <c r="AM15" s="13">
        <v>49</v>
      </c>
      <c r="AN15" s="13">
        <v>20</v>
      </c>
      <c r="AO15" s="13">
        <v>2</v>
      </c>
      <c r="AP15" s="13">
        <v>2</v>
      </c>
      <c r="AQ15" s="13">
        <v>0</v>
      </c>
      <c r="AR15" s="13">
        <v>0</v>
      </c>
      <c r="AS15" s="13">
        <v>0</v>
      </c>
      <c r="AT15" s="13"/>
      <c r="AU15" s="13"/>
      <c r="AV15" s="13">
        <v>0</v>
      </c>
      <c r="AW15" s="13">
        <v>0</v>
      </c>
      <c r="AX15" s="13">
        <v>0</v>
      </c>
      <c r="AY15" s="13">
        <v>0</v>
      </c>
      <c r="AZ15" s="15"/>
      <c r="BB15" s="13">
        <v>79</v>
      </c>
      <c r="BC15" s="13">
        <v>0</v>
      </c>
      <c r="BD15" s="13">
        <v>3</v>
      </c>
      <c r="BE15" s="13">
        <v>8</v>
      </c>
      <c r="BF15" s="13">
        <v>0</v>
      </c>
      <c r="BG15" s="13">
        <v>0</v>
      </c>
      <c r="BH15" s="13">
        <v>0</v>
      </c>
      <c r="BI15" s="13">
        <v>1</v>
      </c>
      <c r="BJ15" s="13">
        <v>0</v>
      </c>
      <c r="BK15" s="13">
        <v>1</v>
      </c>
      <c r="BL15" s="13">
        <v>2</v>
      </c>
      <c r="BM15" s="13">
        <v>10</v>
      </c>
      <c r="BN15" s="13">
        <v>0</v>
      </c>
      <c r="BO15" s="13">
        <v>2</v>
      </c>
      <c r="BP15" s="15"/>
      <c r="BQ15" s="13"/>
      <c r="BR15" s="13"/>
      <c r="BS15" s="13">
        <v>1</v>
      </c>
      <c r="BT15" s="13">
        <v>1</v>
      </c>
      <c r="BU15" s="13">
        <f t="shared" si="197"/>
        <v>1</v>
      </c>
      <c r="BW15" s="13">
        <v>70</v>
      </c>
      <c r="BX15" s="13">
        <v>1</v>
      </c>
      <c r="BY15" s="13">
        <v>1</v>
      </c>
      <c r="BZ15" s="13">
        <v>9</v>
      </c>
      <c r="CA15" s="13">
        <v>0</v>
      </c>
      <c r="CB15" s="13">
        <v>0</v>
      </c>
      <c r="CC15" s="13">
        <v>0</v>
      </c>
      <c r="CD15" s="13">
        <v>2</v>
      </c>
      <c r="CE15" s="13">
        <v>0</v>
      </c>
      <c r="CF15" s="13">
        <v>1</v>
      </c>
      <c r="CG15" s="13">
        <v>0</v>
      </c>
      <c r="CH15" s="13">
        <v>0</v>
      </c>
      <c r="CI15" s="13">
        <v>0</v>
      </c>
      <c r="CJ15" s="13">
        <v>0</v>
      </c>
      <c r="CK15" s="15"/>
      <c r="CL15" s="13"/>
      <c r="CM15" s="13"/>
      <c r="CN15" s="13">
        <v>1</v>
      </c>
      <c r="CO15" s="13">
        <v>1</v>
      </c>
      <c r="CP15" s="13">
        <f t="shared" si="198"/>
        <v>1</v>
      </c>
      <c r="CR15" s="13">
        <v>102</v>
      </c>
      <c r="CS15" s="13">
        <v>0</v>
      </c>
      <c r="CT15" s="13">
        <v>1</v>
      </c>
      <c r="CU15" s="13">
        <v>10</v>
      </c>
      <c r="CV15" s="13">
        <v>7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5"/>
      <c r="DG15" s="13"/>
      <c r="DH15" s="13"/>
      <c r="DI15" s="13"/>
      <c r="DJ15" s="13"/>
      <c r="DK15" s="13">
        <f t="shared" si="199"/>
        <v>0</v>
      </c>
      <c r="DM15" s="13">
        <v>60</v>
      </c>
      <c r="DN15" s="13">
        <v>1</v>
      </c>
      <c r="DO15" s="13">
        <v>0</v>
      </c>
      <c r="DP15" s="13">
        <v>11</v>
      </c>
      <c r="DQ15" s="13">
        <v>6</v>
      </c>
      <c r="DR15" s="13">
        <v>0</v>
      </c>
      <c r="DS15" s="13">
        <v>0</v>
      </c>
      <c r="DT15" s="13">
        <v>0</v>
      </c>
      <c r="DU15" s="13">
        <v>9</v>
      </c>
      <c r="DV15" s="13">
        <v>0</v>
      </c>
      <c r="DW15" s="13">
        <v>1</v>
      </c>
      <c r="DX15" s="13">
        <v>4</v>
      </c>
      <c r="DY15" s="13">
        <v>1</v>
      </c>
      <c r="DZ15" s="13">
        <v>0</v>
      </c>
      <c r="EA15" s="15"/>
      <c r="EB15" s="13"/>
      <c r="EC15" s="13"/>
      <c r="ED15" s="13"/>
      <c r="EE15" s="13"/>
      <c r="EF15" s="13">
        <f t="shared" si="200"/>
        <v>0</v>
      </c>
      <c r="EH15" s="13">
        <v>110</v>
      </c>
      <c r="EI15" s="13">
        <v>0</v>
      </c>
      <c r="EJ15" s="13">
        <v>2</v>
      </c>
      <c r="EK15" s="13">
        <v>18</v>
      </c>
      <c r="EL15" s="13">
        <v>11</v>
      </c>
      <c r="EM15" s="13">
        <v>0</v>
      </c>
      <c r="EN15" s="13">
        <v>0</v>
      </c>
      <c r="EO15" s="13">
        <v>0</v>
      </c>
      <c r="EP15" s="13">
        <v>2</v>
      </c>
      <c r="EQ15" s="13">
        <v>0</v>
      </c>
      <c r="ER15" s="13">
        <v>1</v>
      </c>
      <c r="ES15" s="13">
        <v>4</v>
      </c>
      <c r="ET15" s="13">
        <v>3</v>
      </c>
      <c r="EU15" s="13">
        <v>0</v>
      </c>
      <c r="EV15" s="15"/>
      <c r="EW15" s="13"/>
      <c r="EX15" s="13"/>
      <c r="EY15" s="13">
        <v>1</v>
      </c>
      <c r="EZ15" s="13">
        <v>1</v>
      </c>
      <c r="FA15" s="13">
        <f t="shared" si="201"/>
        <v>1</v>
      </c>
      <c r="FC15" s="13">
        <v>90</v>
      </c>
      <c r="FD15" s="13">
        <v>0</v>
      </c>
      <c r="FE15" s="13">
        <v>1</v>
      </c>
      <c r="FF15" s="13">
        <v>14</v>
      </c>
      <c r="FG15" s="13">
        <v>6</v>
      </c>
      <c r="FH15" s="13">
        <v>0</v>
      </c>
      <c r="FI15" s="13">
        <v>4</v>
      </c>
      <c r="FJ15" s="13">
        <v>0</v>
      </c>
      <c r="FK15" s="13">
        <v>5</v>
      </c>
      <c r="FL15" s="13">
        <v>0</v>
      </c>
      <c r="FM15" s="13">
        <v>1</v>
      </c>
      <c r="FN15" s="13">
        <v>8</v>
      </c>
      <c r="FO15" s="13">
        <v>0</v>
      </c>
      <c r="FP15" s="13">
        <v>0</v>
      </c>
      <c r="FQ15" s="15"/>
      <c r="FR15" s="13"/>
      <c r="FS15" s="13"/>
      <c r="FT15" s="13">
        <v>1</v>
      </c>
      <c r="FU15" s="13">
        <v>2</v>
      </c>
      <c r="FV15" s="13">
        <f t="shared" si="202"/>
        <v>1</v>
      </c>
      <c r="FX15" s="13">
        <v>82</v>
      </c>
      <c r="FY15" s="13">
        <v>0</v>
      </c>
      <c r="FZ15" s="13">
        <v>5</v>
      </c>
      <c r="GA15" s="13">
        <v>54</v>
      </c>
      <c r="GB15" s="13">
        <v>10</v>
      </c>
      <c r="GC15" s="13">
        <v>0</v>
      </c>
      <c r="GD15" s="13">
        <v>0</v>
      </c>
      <c r="GE15" s="13">
        <v>0</v>
      </c>
      <c r="GF15" s="13">
        <v>4</v>
      </c>
      <c r="GG15" s="13">
        <v>0</v>
      </c>
      <c r="GH15" s="13">
        <v>1</v>
      </c>
      <c r="GI15" s="13">
        <v>6</v>
      </c>
      <c r="GJ15" s="13">
        <v>0</v>
      </c>
      <c r="GK15" s="13">
        <v>0</v>
      </c>
      <c r="GL15" s="15"/>
      <c r="GM15" s="13"/>
      <c r="GN15" s="13"/>
      <c r="GO15" s="13"/>
      <c r="GP15" s="13"/>
      <c r="GQ15" s="13">
        <f t="shared" si="203"/>
        <v>0</v>
      </c>
      <c r="GS15" s="13">
        <v>60</v>
      </c>
      <c r="GT15" s="13">
        <v>0</v>
      </c>
      <c r="GU15" s="13">
        <v>3</v>
      </c>
      <c r="GV15" s="13">
        <v>11</v>
      </c>
      <c r="GW15" s="13">
        <v>16</v>
      </c>
      <c r="GX15" s="13">
        <v>5</v>
      </c>
      <c r="GY15" s="13">
        <v>0</v>
      </c>
      <c r="GZ15" s="13">
        <v>9</v>
      </c>
      <c r="HA15" s="13">
        <v>10</v>
      </c>
      <c r="HB15" s="13">
        <v>9</v>
      </c>
      <c r="HC15" s="13">
        <v>0</v>
      </c>
      <c r="HD15" s="13"/>
      <c r="HE15" s="13"/>
      <c r="HF15" s="13"/>
      <c r="HG15" s="15"/>
      <c r="HH15" s="13">
        <v>1</v>
      </c>
      <c r="HI15" s="13">
        <v>2</v>
      </c>
      <c r="HJ15" s="13">
        <v>6</v>
      </c>
      <c r="HK15" s="13">
        <v>9</v>
      </c>
      <c r="HL15" s="13">
        <f t="shared" si="204"/>
        <v>7</v>
      </c>
      <c r="HN15" s="13">
        <v>113</v>
      </c>
      <c r="HO15" s="13">
        <v>0</v>
      </c>
      <c r="HP15" s="13">
        <v>11</v>
      </c>
      <c r="HQ15" s="13">
        <v>0</v>
      </c>
      <c r="HR15" s="13">
        <v>10</v>
      </c>
      <c r="HS15" s="13">
        <v>3</v>
      </c>
      <c r="HT15" s="13">
        <v>10</v>
      </c>
      <c r="HU15" s="13">
        <v>23</v>
      </c>
      <c r="HV15" s="13">
        <v>10</v>
      </c>
      <c r="HW15" s="13">
        <v>7</v>
      </c>
      <c r="HX15" s="13">
        <v>1</v>
      </c>
      <c r="HY15" s="13">
        <v>8</v>
      </c>
      <c r="HZ15" s="13">
        <v>0</v>
      </c>
      <c r="IA15" s="13">
        <v>0</v>
      </c>
      <c r="IB15" s="12">
        <v>6</v>
      </c>
      <c r="IC15" s="13">
        <v>6</v>
      </c>
      <c r="ID15" s="13">
        <v>7</v>
      </c>
      <c r="IE15" s="13"/>
      <c r="IF15" s="13"/>
      <c r="IG15" s="13">
        <f t="shared" si="205"/>
        <v>6</v>
      </c>
      <c r="II15" s="13">
        <v>36</v>
      </c>
      <c r="IJ15" s="13">
        <f t="shared" si="206"/>
        <v>21</v>
      </c>
      <c r="IK15" s="13">
        <v>20</v>
      </c>
      <c r="IL15" s="13">
        <v>1</v>
      </c>
      <c r="IM15" s="13"/>
      <c r="IN15" s="13">
        <v>28</v>
      </c>
      <c r="IO15" s="13">
        <v>0</v>
      </c>
      <c r="IP15" s="13">
        <v>0</v>
      </c>
      <c r="IQ15" s="13">
        <v>3</v>
      </c>
      <c r="IR15" s="13">
        <v>35</v>
      </c>
      <c r="IS15" s="13">
        <v>5</v>
      </c>
      <c r="IT15" s="13">
        <v>17</v>
      </c>
      <c r="IU15" s="13">
        <v>7</v>
      </c>
      <c r="IV15" s="13">
        <v>8</v>
      </c>
      <c r="IW15" s="13"/>
      <c r="IX15" s="13"/>
      <c r="IY15" s="13">
        <f t="shared" si="207"/>
        <v>7</v>
      </c>
      <c r="JA15" s="13">
        <v>10</v>
      </c>
      <c r="JB15" s="13">
        <f t="shared" si="208"/>
        <v>6</v>
      </c>
      <c r="JC15" s="13">
        <v>4</v>
      </c>
      <c r="JD15" s="13">
        <v>2</v>
      </c>
      <c r="JE15" s="13">
        <v>0</v>
      </c>
      <c r="JF15" s="13">
        <v>36</v>
      </c>
      <c r="JG15" s="13">
        <v>0</v>
      </c>
      <c r="JH15" s="13">
        <v>0</v>
      </c>
      <c r="JI15" s="13">
        <v>2</v>
      </c>
      <c r="JJ15" s="13">
        <v>30</v>
      </c>
      <c r="JK15" s="13">
        <v>0</v>
      </c>
      <c r="JL15" s="13">
        <v>3</v>
      </c>
      <c r="JM15" s="13">
        <v>28</v>
      </c>
      <c r="JN15" s="13">
        <v>6</v>
      </c>
      <c r="JO15" s="13">
        <v>7</v>
      </c>
      <c r="JP15" s="13">
        <v>5</v>
      </c>
      <c r="JQ15" s="13">
        <v>6</v>
      </c>
      <c r="JR15" s="13">
        <f t="shared" si="209"/>
        <v>11</v>
      </c>
      <c r="JT15" s="13">
        <v>0</v>
      </c>
      <c r="JU15" s="13">
        <f t="shared" si="210"/>
        <v>0</v>
      </c>
      <c r="JV15" s="13">
        <v>0</v>
      </c>
      <c r="JW15" s="13">
        <v>0</v>
      </c>
      <c r="JX15" s="13"/>
      <c r="JY15" s="13">
        <v>85</v>
      </c>
      <c r="JZ15" s="13">
        <v>0</v>
      </c>
      <c r="KA15" s="13">
        <v>0</v>
      </c>
      <c r="KB15" s="13">
        <v>0</v>
      </c>
      <c r="KC15" s="13"/>
      <c r="KD15" s="13">
        <v>0</v>
      </c>
      <c r="KE15" s="13">
        <v>6</v>
      </c>
      <c r="KF15" s="13"/>
      <c r="KG15" s="13"/>
      <c r="KH15" s="13">
        <v>2</v>
      </c>
      <c r="KI15" s="13">
        <v>2</v>
      </c>
      <c r="KJ15" s="13">
        <f t="shared" si="211"/>
        <v>2</v>
      </c>
      <c r="KL15" s="13">
        <v>0</v>
      </c>
      <c r="KM15" s="13">
        <f t="shared" si="212"/>
        <v>0</v>
      </c>
      <c r="KN15" s="13">
        <v>0</v>
      </c>
      <c r="KO15" s="13">
        <v>0</v>
      </c>
      <c r="KP15" s="13"/>
      <c r="KQ15" s="13">
        <v>79</v>
      </c>
      <c r="KR15" s="13">
        <v>0</v>
      </c>
      <c r="KS15" s="13">
        <v>2</v>
      </c>
      <c r="KT15" s="13">
        <v>1</v>
      </c>
      <c r="KU15" s="13">
        <v>15</v>
      </c>
      <c r="KV15" s="13">
        <v>0</v>
      </c>
      <c r="KW15" s="13">
        <v>16</v>
      </c>
      <c r="KX15" s="13"/>
      <c r="KY15" s="13"/>
      <c r="KZ15" s="13"/>
      <c r="LA15" s="13"/>
      <c r="LB15" s="13">
        <f t="shared" si="213"/>
        <v>0</v>
      </c>
      <c r="LD15" s="13"/>
      <c r="LE15" s="13">
        <f t="shared" si="214"/>
        <v>0</v>
      </c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>
        <f t="shared" si="215"/>
        <v>0</v>
      </c>
      <c r="LV15" s="13"/>
      <c r="LW15" s="13">
        <f t="shared" si="216"/>
        <v>0</v>
      </c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>
        <f t="shared" si="217"/>
        <v>0</v>
      </c>
      <c r="MN15" s="13">
        <v>0</v>
      </c>
      <c r="MO15" s="13">
        <f t="shared" si="218"/>
        <v>0</v>
      </c>
      <c r="MP15" s="13">
        <v>0</v>
      </c>
      <c r="MQ15" s="13">
        <v>0</v>
      </c>
      <c r="MR15" s="13"/>
      <c r="MS15" s="13">
        <v>0</v>
      </c>
      <c r="MT15" s="13">
        <v>0</v>
      </c>
      <c r="MU15" s="13">
        <v>0</v>
      </c>
      <c r="MV15" s="13">
        <v>0</v>
      </c>
      <c r="MW15" s="13">
        <v>0</v>
      </c>
      <c r="MX15" s="13">
        <v>0</v>
      </c>
      <c r="MY15" s="13">
        <v>0</v>
      </c>
      <c r="MZ15" s="13">
        <v>0</v>
      </c>
      <c r="NA15" s="13">
        <v>0</v>
      </c>
      <c r="NB15" s="13">
        <v>0</v>
      </c>
      <c r="NC15" s="13">
        <v>0</v>
      </c>
      <c r="ND15" s="13">
        <f t="shared" si="219"/>
        <v>0</v>
      </c>
      <c r="NF15" s="13">
        <v>0</v>
      </c>
      <c r="NG15" s="13">
        <f t="shared" si="220"/>
        <v>0</v>
      </c>
      <c r="NH15" s="13">
        <v>0</v>
      </c>
      <c r="NI15" s="13">
        <v>0</v>
      </c>
      <c r="NJ15" s="13"/>
      <c r="NK15" s="13">
        <v>18</v>
      </c>
      <c r="NL15" s="13">
        <v>0</v>
      </c>
      <c r="NM15" s="13">
        <v>0</v>
      </c>
      <c r="NN15" s="13">
        <v>1</v>
      </c>
      <c r="NO15" s="13">
        <v>30</v>
      </c>
      <c r="NP15" s="13">
        <v>0</v>
      </c>
      <c r="NQ15" s="13">
        <v>23</v>
      </c>
      <c r="NR15" s="13">
        <v>0</v>
      </c>
      <c r="NS15" s="13">
        <v>0</v>
      </c>
      <c r="NT15" s="13">
        <v>1</v>
      </c>
      <c r="NU15" s="13">
        <v>2</v>
      </c>
      <c r="NV15" s="13">
        <f t="shared" si="221"/>
        <v>1</v>
      </c>
      <c r="NX15" s="13">
        <v>6</v>
      </c>
      <c r="NY15" s="13">
        <f t="shared" si="222"/>
        <v>5</v>
      </c>
      <c r="NZ15" s="13">
        <v>1</v>
      </c>
      <c r="OA15" s="13">
        <v>4</v>
      </c>
      <c r="OB15" s="13"/>
      <c r="OC15" s="13">
        <v>27</v>
      </c>
      <c r="OD15" s="13">
        <v>0</v>
      </c>
      <c r="OE15" s="13">
        <v>7</v>
      </c>
      <c r="OF15" s="13">
        <v>1</v>
      </c>
      <c r="OG15" s="13">
        <v>15</v>
      </c>
      <c r="OH15" s="13">
        <v>0</v>
      </c>
      <c r="OI15" s="13">
        <v>32</v>
      </c>
      <c r="OJ15" s="13">
        <v>0</v>
      </c>
      <c r="OK15" s="13">
        <v>0</v>
      </c>
      <c r="OL15" s="13">
        <v>2</v>
      </c>
      <c r="OM15" s="13">
        <v>4</v>
      </c>
      <c r="ON15" s="13">
        <f t="shared" si="223"/>
        <v>2</v>
      </c>
      <c r="OP15" s="13">
        <v>8</v>
      </c>
      <c r="OQ15" s="13">
        <f t="shared" si="224"/>
        <v>4</v>
      </c>
      <c r="OR15" s="13"/>
      <c r="OS15" s="13">
        <v>4</v>
      </c>
      <c r="OT15" s="13"/>
      <c r="OU15" s="13">
        <v>53</v>
      </c>
      <c r="OV15" s="13"/>
      <c r="OW15" s="13">
        <v>3</v>
      </c>
      <c r="OX15" s="13">
        <v>2</v>
      </c>
      <c r="OY15" s="13">
        <v>25</v>
      </c>
      <c r="OZ15" s="13">
        <v>0</v>
      </c>
      <c r="PA15" s="13">
        <v>59</v>
      </c>
      <c r="PB15" s="13">
        <v>0</v>
      </c>
      <c r="PC15" s="13">
        <v>0</v>
      </c>
      <c r="PD15" s="13">
        <v>4</v>
      </c>
      <c r="PE15" s="13">
        <v>5</v>
      </c>
      <c r="PF15" s="13">
        <f t="shared" si="225"/>
        <v>4</v>
      </c>
      <c r="PH15" s="13">
        <v>0</v>
      </c>
      <c r="PI15" s="13">
        <f t="shared" si="226"/>
        <v>0</v>
      </c>
      <c r="PJ15" s="13">
        <v>0</v>
      </c>
      <c r="PK15" s="13">
        <v>0</v>
      </c>
      <c r="PL15" s="13"/>
      <c r="PM15" s="13">
        <v>54</v>
      </c>
      <c r="PN15" s="13">
        <v>0</v>
      </c>
      <c r="PO15" s="13">
        <v>10</v>
      </c>
      <c r="PP15" s="13">
        <v>1</v>
      </c>
      <c r="PQ15" s="13">
        <v>15</v>
      </c>
      <c r="PR15" s="13">
        <v>0</v>
      </c>
      <c r="PS15" s="13">
        <v>72</v>
      </c>
      <c r="PT15" s="13">
        <v>0</v>
      </c>
      <c r="PU15" s="13">
        <v>0</v>
      </c>
      <c r="PV15" s="13">
        <v>3</v>
      </c>
      <c r="PW15" s="13">
        <v>5</v>
      </c>
      <c r="PX15" s="13">
        <f t="shared" si="227"/>
        <v>3</v>
      </c>
      <c r="PZ15" s="13">
        <v>7</v>
      </c>
      <c r="QA15" s="13">
        <f t="shared" si="228"/>
        <v>6</v>
      </c>
      <c r="QB15" s="13">
        <v>2</v>
      </c>
      <c r="QC15" s="13">
        <v>4</v>
      </c>
      <c r="QD15" s="13"/>
      <c r="QE15" s="13">
        <v>28</v>
      </c>
      <c r="QF15" s="13"/>
      <c r="QG15" s="13">
        <v>4</v>
      </c>
      <c r="QH15" s="13">
        <v>1</v>
      </c>
      <c r="QI15" s="13">
        <v>15</v>
      </c>
      <c r="QJ15" s="13">
        <v>0</v>
      </c>
      <c r="QK15" s="13">
        <v>48</v>
      </c>
      <c r="QL15" s="13">
        <v>2</v>
      </c>
      <c r="QM15" s="13">
        <v>2</v>
      </c>
      <c r="QN15" s="13">
        <v>6</v>
      </c>
      <c r="QO15" s="13">
        <v>11</v>
      </c>
      <c r="QP15" s="13">
        <f t="shared" si="229"/>
        <v>8</v>
      </c>
      <c r="QR15" s="13">
        <v>3</v>
      </c>
      <c r="QS15" s="13">
        <f t="shared" si="230"/>
        <v>3</v>
      </c>
      <c r="QT15" s="13"/>
      <c r="QU15" s="13">
        <v>3</v>
      </c>
      <c r="QV15" s="13"/>
      <c r="QW15" s="13">
        <v>33</v>
      </c>
      <c r="QX15" s="13"/>
      <c r="QY15" s="13">
        <v>3</v>
      </c>
      <c r="QZ15" s="13">
        <v>1</v>
      </c>
      <c r="RA15" s="13">
        <v>15</v>
      </c>
      <c r="RB15" s="13"/>
      <c r="RC15" s="13">
        <v>59</v>
      </c>
      <c r="RD15" s="13"/>
      <c r="RE15" s="13"/>
      <c r="RF15" s="13">
        <v>6</v>
      </c>
      <c r="RG15" s="13">
        <v>14</v>
      </c>
      <c r="RH15" s="13">
        <f t="shared" si="231"/>
        <v>6</v>
      </c>
      <c r="RJ15" s="13">
        <v>4</v>
      </c>
      <c r="RK15" s="13">
        <f t="shared" si="232"/>
        <v>4</v>
      </c>
      <c r="RL15" s="13">
        <v>0</v>
      </c>
      <c r="RM15" s="13">
        <v>4</v>
      </c>
      <c r="RN15" s="13"/>
      <c r="RO15" s="13">
        <v>36</v>
      </c>
      <c r="RP15" s="13"/>
      <c r="RQ15" s="13">
        <v>4</v>
      </c>
      <c r="RR15" s="13">
        <v>1</v>
      </c>
      <c r="RS15" s="13">
        <v>15</v>
      </c>
      <c r="RT15" s="13">
        <v>0</v>
      </c>
      <c r="RU15" s="13">
        <v>32</v>
      </c>
      <c r="RV15" s="13"/>
      <c r="RW15" s="13"/>
      <c r="RX15" s="13">
        <v>4</v>
      </c>
      <c r="RY15" s="13">
        <v>8</v>
      </c>
      <c r="RZ15" s="13">
        <f t="shared" si="233"/>
        <v>4</v>
      </c>
      <c r="SB15" s="13">
        <v>4</v>
      </c>
      <c r="SC15" s="13">
        <f t="shared" si="234"/>
        <v>2</v>
      </c>
      <c r="SD15" s="13"/>
      <c r="SE15" s="13">
        <v>2</v>
      </c>
      <c r="SF15" s="13"/>
      <c r="SG15" s="13">
        <v>35</v>
      </c>
      <c r="SH15" s="13"/>
      <c r="SI15" s="13">
        <v>8</v>
      </c>
      <c r="SJ15" s="13">
        <v>1</v>
      </c>
      <c r="SK15" s="13">
        <v>16</v>
      </c>
      <c r="SL15" s="13"/>
      <c r="SM15" s="13">
        <v>43</v>
      </c>
      <c r="SN15" s="13"/>
      <c r="SO15" s="13"/>
      <c r="SP15" s="13">
        <v>5</v>
      </c>
      <c r="SQ15" s="13">
        <v>7</v>
      </c>
      <c r="SR15" s="13">
        <f t="shared" si="235"/>
        <v>5</v>
      </c>
      <c r="ST15" s="13">
        <v>4</v>
      </c>
      <c r="SU15" s="13">
        <f t="shared" si="236"/>
        <v>4</v>
      </c>
      <c r="SV15" s="13">
        <v>1</v>
      </c>
      <c r="SW15" s="13">
        <v>3</v>
      </c>
      <c r="SX15" s="13"/>
      <c r="SY15" s="13">
        <v>44</v>
      </c>
      <c r="SZ15" s="13"/>
      <c r="TA15" s="13">
        <v>3</v>
      </c>
      <c r="TB15" s="13">
        <v>1</v>
      </c>
      <c r="TC15" s="13">
        <v>15</v>
      </c>
      <c r="TD15" s="13"/>
      <c r="TE15" s="13">
        <v>65</v>
      </c>
      <c r="TF15" s="13">
        <v>1</v>
      </c>
      <c r="TG15" s="13">
        <v>1</v>
      </c>
      <c r="TH15" s="13">
        <v>4</v>
      </c>
      <c r="TI15" s="13">
        <v>9</v>
      </c>
      <c r="TJ15" s="13">
        <f t="shared" si="237"/>
        <v>5</v>
      </c>
      <c r="TL15" s="13"/>
      <c r="TM15" s="13">
        <f t="shared" si="238"/>
        <v>4</v>
      </c>
      <c r="TN15" s="13"/>
      <c r="TO15" s="13">
        <v>4</v>
      </c>
      <c r="TP15" s="13"/>
      <c r="TQ15" s="13">
        <v>44</v>
      </c>
      <c r="TR15" s="13"/>
      <c r="TS15" s="13">
        <v>6</v>
      </c>
      <c r="TT15" s="13">
        <v>1</v>
      </c>
      <c r="TU15" s="13">
        <v>15</v>
      </c>
      <c r="TV15" s="13"/>
      <c r="TW15" s="13">
        <v>27</v>
      </c>
      <c r="TX15" s="13"/>
      <c r="TY15" s="13"/>
      <c r="TZ15" s="13">
        <v>2</v>
      </c>
      <c r="UA15" s="13">
        <v>2</v>
      </c>
      <c r="UB15" s="13">
        <f t="shared" si="239"/>
        <v>2</v>
      </c>
      <c r="UD15" s="13"/>
      <c r="UE15" s="13">
        <f t="shared" si="240"/>
        <v>4</v>
      </c>
      <c r="UF15" s="13">
        <v>2</v>
      </c>
      <c r="UG15" s="13">
        <v>2</v>
      </c>
      <c r="UH15" s="13"/>
      <c r="UI15" s="13">
        <v>54</v>
      </c>
      <c r="UJ15" s="13"/>
      <c r="UK15" s="13">
        <v>6</v>
      </c>
      <c r="UL15" s="13">
        <v>2</v>
      </c>
      <c r="UM15" s="13">
        <v>30</v>
      </c>
      <c r="UN15" s="13"/>
      <c r="UO15" s="13">
        <v>29</v>
      </c>
      <c r="UP15" s="13">
        <v>2</v>
      </c>
      <c r="UQ15" s="13">
        <v>2</v>
      </c>
      <c r="UR15" s="13">
        <v>11</v>
      </c>
      <c r="US15" s="13">
        <v>6</v>
      </c>
      <c r="UT15" s="13">
        <f t="shared" si="241"/>
        <v>13</v>
      </c>
      <c r="UV15" s="13"/>
      <c r="UW15" s="13">
        <f t="shared" si="242"/>
        <v>5</v>
      </c>
      <c r="UX15" s="13">
        <v>2</v>
      </c>
      <c r="UY15" s="13">
        <v>3</v>
      </c>
      <c r="UZ15" s="13">
        <f t="shared" si="181"/>
        <v>254</v>
      </c>
      <c r="VA15" s="13">
        <v>129</v>
      </c>
      <c r="VB15" s="13">
        <f t="shared" si="243"/>
        <v>125</v>
      </c>
      <c r="VC15" s="13"/>
      <c r="VD15" s="13">
        <v>69</v>
      </c>
      <c r="VE15" s="13"/>
      <c r="VF15" s="13">
        <v>5</v>
      </c>
      <c r="VG15" s="13">
        <v>1</v>
      </c>
      <c r="VH15" s="13">
        <v>15</v>
      </c>
      <c r="VI15" s="13">
        <v>0</v>
      </c>
      <c r="VJ15" s="13">
        <v>7</v>
      </c>
      <c r="VK15" s="13">
        <v>14</v>
      </c>
      <c r="VL15" s="13">
        <f t="shared" si="276"/>
        <v>47</v>
      </c>
      <c r="VM15" s="13"/>
      <c r="VN15" s="13"/>
      <c r="VO15" s="13">
        <v>30</v>
      </c>
      <c r="VP15" s="13">
        <v>30</v>
      </c>
      <c r="VQ15" s="13"/>
      <c r="VR15" s="13"/>
      <c r="VS15" s="13">
        <v>3</v>
      </c>
      <c r="VT15" s="13">
        <v>3</v>
      </c>
      <c r="VU15" s="13">
        <f t="shared" si="182"/>
        <v>37</v>
      </c>
      <c r="VW15" s="13"/>
      <c r="VX15" s="13">
        <f t="shared" si="244"/>
        <v>0</v>
      </c>
      <c r="VY15" s="13"/>
      <c r="VZ15" s="13"/>
      <c r="WA15" s="13"/>
      <c r="WB15" s="13">
        <f t="shared" si="245"/>
        <v>0</v>
      </c>
      <c r="WC15" s="13">
        <f t="shared" si="246"/>
        <v>254</v>
      </c>
      <c r="WD15" s="13">
        <f t="shared" si="247"/>
        <v>129</v>
      </c>
      <c r="WE15" s="13">
        <f t="shared" si="248"/>
        <v>125</v>
      </c>
      <c r="WF15" s="13"/>
      <c r="WG15" s="13">
        <v>72</v>
      </c>
      <c r="WH15" s="13"/>
      <c r="WI15" s="13">
        <v>10</v>
      </c>
      <c r="WJ15" s="13">
        <v>1</v>
      </c>
      <c r="WK15" s="13">
        <v>15</v>
      </c>
      <c r="WL15" s="13"/>
      <c r="WM15" s="13">
        <v>8</v>
      </c>
      <c r="WN15" s="13">
        <v>8</v>
      </c>
      <c r="WO15" s="13">
        <f t="shared" si="249"/>
        <v>46</v>
      </c>
      <c r="WP15" s="13">
        <v>2</v>
      </c>
      <c r="WQ15" s="13">
        <v>2</v>
      </c>
      <c r="WR15" s="13">
        <v>27</v>
      </c>
      <c r="WS15" s="13">
        <v>27</v>
      </c>
      <c r="WT15" s="13"/>
      <c r="WU15" s="13"/>
      <c r="WV15" s="13">
        <v>9</v>
      </c>
      <c r="WW15" s="13">
        <v>9</v>
      </c>
      <c r="WX15" s="13">
        <f t="shared" si="183"/>
        <v>37</v>
      </c>
      <c r="WZ15" s="13"/>
      <c r="XA15" s="13"/>
      <c r="XB15" s="13"/>
      <c r="XC15" s="13"/>
      <c r="XD15" s="13"/>
      <c r="XE15" s="13">
        <f t="shared" si="250"/>
        <v>0</v>
      </c>
      <c r="XF15" s="13">
        <f t="shared" si="251"/>
        <v>254</v>
      </c>
      <c r="XG15" s="13">
        <f t="shared" si="252"/>
        <v>129</v>
      </c>
      <c r="XH15" s="13">
        <f t="shared" si="253"/>
        <v>125</v>
      </c>
      <c r="XI15" s="13"/>
      <c r="XJ15" s="13">
        <v>41</v>
      </c>
      <c r="XK15" s="13"/>
      <c r="XL15" s="13">
        <v>6</v>
      </c>
      <c r="XM15" s="13">
        <v>1</v>
      </c>
      <c r="XN15" s="13">
        <v>15</v>
      </c>
      <c r="XO15" s="13"/>
      <c r="XP15" s="13">
        <v>5</v>
      </c>
      <c r="XQ15" s="13">
        <v>5</v>
      </c>
      <c r="XR15" s="13">
        <v>24</v>
      </c>
      <c r="XS15" s="13"/>
      <c r="XT15" s="13"/>
      <c r="XU15" s="13">
        <v>17</v>
      </c>
      <c r="XV15" s="13">
        <v>18</v>
      </c>
      <c r="XW15" s="13"/>
      <c r="XX15" s="13"/>
      <c r="XY15" s="13">
        <v>1</v>
      </c>
      <c r="XZ15" s="13">
        <v>1</v>
      </c>
      <c r="YA15" s="13">
        <f t="shared" si="184"/>
        <v>22</v>
      </c>
      <c r="YC15" s="13"/>
      <c r="YD15" s="13">
        <f t="shared" si="254"/>
        <v>4</v>
      </c>
      <c r="YE15" s="13">
        <v>1</v>
      </c>
      <c r="YF15" s="13">
        <v>3</v>
      </c>
      <c r="YG15" s="13"/>
      <c r="YH15" s="13">
        <f t="shared" si="255"/>
        <v>4</v>
      </c>
      <c r="YI15" s="13">
        <f t="shared" si="278"/>
        <v>258</v>
      </c>
      <c r="YJ15" s="13">
        <f t="shared" si="256"/>
        <v>129</v>
      </c>
      <c r="YK15" s="13">
        <f t="shared" si="257"/>
        <v>129</v>
      </c>
      <c r="YL15" s="13"/>
      <c r="YM15" s="13">
        <v>36</v>
      </c>
      <c r="YN15" s="13"/>
      <c r="YO15" s="13">
        <v>6</v>
      </c>
      <c r="YP15" s="13">
        <v>1</v>
      </c>
      <c r="YQ15" s="13">
        <v>15</v>
      </c>
      <c r="YR15" s="13"/>
      <c r="YS15" s="13">
        <v>5</v>
      </c>
      <c r="YT15" s="13">
        <v>5</v>
      </c>
      <c r="YU15" s="13">
        <v>28</v>
      </c>
      <c r="YV15" s="13">
        <v>1</v>
      </c>
      <c r="YW15" s="13">
        <v>1</v>
      </c>
      <c r="YX15" s="13">
        <v>18</v>
      </c>
      <c r="YY15" s="13">
        <v>19</v>
      </c>
      <c r="YZ15" s="13"/>
      <c r="ZA15" s="13"/>
      <c r="ZB15" s="13">
        <v>2</v>
      </c>
      <c r="ZC15" s="13">
        <v>3</v>
      </c>
      <c r="ZD15" s="13">
        <f t="shared" si="185"/>
        <v>24</v>
      </c>
      <c r="ZF15" s="13"/>
      <c r="ZG15" s="13">
        <f t="shared" si="258"/>
        <v>4</v>
      </c>
      <c r="ZH15" s="13">
        <v>4</v>
      </c>
      <c r="ZI15" s="13"/>
      <c r="ZJ15" s="13"/>
      <c r="ZK15" s="13">
        <f t="shared" si="259"/>
        <v>4</v>
      </c>
      <c r="ZL15" s="13">
        <f t="shared" si="279"/>
        <v>262</v>
      </c>
      <c r="ZM15" s="13">
        <f t="shared" si="260"/>
        <v>129</v>
      </c>
      <c r="ZN15" s="13">
        <f t="shared" si="261"/>
        <v>133</v>
      </c>
      <c r="ZO15" s="13"/>
      <c r="ZP15" s="13">
        <v>54</v>
      </c>
      <c r="ZQ15" s="13"/>
      <c r="ZR15" s="13">
        <v>8</v>
      </c>
      <c r="ZS15" s="13">
        <v>1</v>
      </c>
      <c r="ZT15" s="13">
        <v>15</v>
      </c>
      <c r="ZU15" s="13"/>
      <c r="ZV15" s="13">
        <v>3</v>
      </c>
      <c r="ZW15" s="13">
        <v>3</v>
      </c>
      <c r="ZX15" s="13">
        <v>32</v>
      </c>
      <c r="ZY15" s="13"/>
      <c r="ZZ15" s="13"/>
      <c r="AAA15" s="13">
        <v>17</v>
      </c>
      <c r="AAB15" s="13">
        <v>19</v>
      </c>
      <c r="AAC15" s="13"/>
      <c r="AAD15" s="13"/>
      <c r="AAE15" s="13">
        <v>10</v>
      </c>
      <c r="AAF15" s="13">
        <v>10</v>
      </c>
      <c r="AAG15" s="13">
        <f t="shared" si="186"/>
        <v>20</v>
      </c>
      <c r="AAI15" s="13"/>
      <c r="AAJ15" s="13">
        <f t="shared" si="262"/>
        <v>3</v>
      </c>
      <c r="AAK15" s="13">
        <v>3</v>
      </c>
      <c r="AAL15" s="13"/>
      <c r="AAM15" s="13"/>
      <c r="AAN15" s="13">
        <f t="shared" si="263"/>
        <v>3</v>
      </c>
      <c r="AAO15" s="13">
        <f t="shared" si="280"/>
        <v>265</v>
      </c>
      <c r="AAP15" s="13">
        <f t="shared" si="264"/>
        <v>129</v>
      </c>
      <c r="AAQ15" s="13">
        <f t="shared" si="265"/>
        <v>136</v>
      </c>
      <c r="AAR15" s="13"/>
      <c r="AAS15" s="13">
        <v>45</v>
      </c>
      <c r="AAT15" s="13"/>
      <c r="AAU15" s="13">
        <v>10</v>
      </c>
      <c r="AAV15" s="13">
        <v>1</v>
      </c>
      <c r="AAW15" s="13">
        <v>15</v>
      </c>
      <c r="AAX15" s="13"/>
      <c r="AAY15" s="13">
        <v>6</v>
      </c>
      <c r="AAZ15" s="13">
        <v>6</v>
      </c>
      <c r="ABA15" s="13">
        <f t="shared" si="266"/>
        <v>32</v>
      </c>
      <c r="ABB15" s="13">
        <v>4</v>
      </c>
      <c r="ABC15" s="13">
        <v>4</v>
      </c>
      <c r="ABD15" s="13">
        <v>7</v>
      </c>
      <c r="ABE15" s="13">
        <v>9</v>
      </c>
      <c r="ABF15" s="13"/>
      <c r="ABG15" s="13"/>
      <c r="ABH15" s="13">
        <v>12</v>
      </c>
      <c r="ABI15" s="13">
        <v>13</v>
      </c>
      <c r="ABJ15" s="13">
        <f t="shared" si="187"/>
        <v>17</v>
      </c>
      <c r="ABL15" s="13"/>
      <c r="ABM15" s="13">
        <f t="shared" si="188"/>
        <v>4</v>
      </c>
      <c r="ABN15" s="13">
        <v>1</v>
      </c>
      <c r="ABO15" s="13">
        <v>3</v>
      </c>
      <c r="ABP15" s="13"/>
      <c r="ABQ15" s="13">
        <f t="shared" si="267"/>
        <v>4</v>
      </c>
      <c r="ABR15" s="13">
        <f t="shared" si="281"/>
        <v>269</v>
      </c>
      <c r="ABS15" s="13">
        <f t="shared" si="268"/>
        <v>129</v>
      </c>
      <c r="ABT15" s="13">
        <f t="shared" si="269"/>
        <v>140</v>
      </c>
      <c r="ABU15" s="13"/>
      <c r="ABV15" s="13">
        <v>36</v>
      </c>
      <c r="ABW15" s="13"/>
      <c r="ABX15" s="13">
        <v>10</v>
      </c>
      <c r="ABY15" s="13">
        <v>1</v>
      </c>
      <c r="ABZ15" s="13">
        <v>15</v>
      </c>
      <c r="ACA15" s="13"/>
      <c r="ACB15" s="13">
        <v>8</v>
      </c>
      <c r="ACC15" s="13">
        <v>8</v>
      </c>
      <c r="ACD15" s="13">
        <f t="shared" si="189"/>
        <v>31</v>
      </c>
      <c r="ACE15" s="13">
        <v>2</v>
      </c>
      <c r="ACF15" s="13">
        <v>2</v>
      </c>
      <c r="ACG15" s="13">
        <v>12</v>
      </c>
      <c r="ACH15" s="13">
        <v>13</v>
      </c>
      <c r="ACI15" s="13"/>
      <c r="ACJ15" s="13"/>
      <c r="ACK15" s="13">
        <v>7</v>
      </c>
      <c r="ACL15" s="13">
        <v>8</v>
      </c>
      <c r="ACM15" s="13">
        <f t="shared" si="190"/>
        <v>22</v>
      </c>
      <c r="ACO15" s="13"/>
      <c r="ACP15" s="13">
        <f t="shared" si="277"/>
        <v>2</v>
      </c>
      <c r="ACQ15" s="13">
        <v>2</v>
      </c>
      <c r="ACR15" s="13"/>
      <c r="ACS15" s="13"/>
      <c r="ACT15" s="13">
        <f t="shared" si="270"/>
        <v>2</v>
      </c>
      <c r="ACU15" s="13">
        <f t="shared" si="282"/>
        <v>271</v>
      </c>
      <c r="ACV15" s="13">
        <f t="shared" si="271"/>
        <v>129</v>
      </c>
      <c r="ACW15" s="13">
        <f t="shared" si="272"/>
        <v>142</v>
      </c>
      <c r="ACX15" s="13"/>
      <c r="ACY15" s="13">
        <v>54</v>
      </c>
      <c r="ACZ15" s="13"/>
      <c r="ADA15" s="13">
        <v>10</v>
      </c>
      <c r="ADB15" s="13">
        <v>1</v>
      </c>
      <c r="ADC15" s="13">
        <v>15</v>
      </c>
      <c r="ADD15" s="13"/>
      <c r="ADE15" s="13">
        <v>6</v>
      </c>
      <c r="ADF15" s="13">
        <v>6</v>
      </c>
      <c r="ADG15" s="13">
        <f t="shared" si="192"/>
        <v>40</v>
      </c>
      <c r="ADH15" s="13">
        <v>5</v>
      </c>
      <c r="ADI15" s="13">
        <v>5</v>
      </c>
      <c r="ADJ15" s="13">
        <v>18</v>
      </c>
      <c r="ADK15" s="13">
        <v>21</v>
      </c>
      <c r="ADL15" s="13"/>
      <c r="ADM15" s="13"/>
      <c r="ADN15" s="13">
        <v>7</v>
      </c>
      <c r="ADO15" s="13">
        <v>8</v>
      </c>
      <c r="ADP15" s="13">
        <f t="shared" si="193"/>
        <v>29</v>
      </c>
      <c r="ADR15" s="13"/>
      <c r="ADS15" s="13">
        <f t="shared" si="194"/>
        <v>31</v>
      </c>
      <c r="ADT15" s="13">
        <v>11</v>
      </c>
      <c r="ADU15" s="13">
        <v>20</v>
      </c>
      <c r="ADV15" s="13"/>
      <c r="ADW15" s="13">
        <f t="shared" si="273"/>
        <v>31</v>
      </c>
      <c r="ADX15" s="13">
        <f t="shared" si="283"/>
        <v>302</v>
      </c>
      <c r="ADY15" s="13">
        <f t="shared" si="274"/>
        <v>129</v>
      </c>
      <c r="ADZ15" s="13">
        <f t="shared" si="275"/>
        <v>173</v>
      </c>
      <c r="AEA15" s="13"/>
      <c r="AEB15" s="13">
        <v>42</v>
      </c>
      <c r="AEC15" s="13"/>
      <c r="AED15" s="13">
        <v>9</v>
      </c>
      <c r="AEE15" s="13">
        <v>1</v>
      </c>
      <c r="AEF15" s="13">
        <v>15</v>
      </c>
      <c r="AEG15" s="13"/>
      <c r="AEH15" s="13">
        <v>6</v>
      </c>
      <c r="AEI15" s="13">
        <v>6</v>
      </c>
      <c r="AEJ15" s="13">
        <f t="shared" si="284"/>
        <v>23</v>
      </c>
      <c r="AEK15" s="13"/>
      <c r="AEL15" s="13"/>
      <c r="AEM15" s="13"/>
      <c r="AEN15" s="13"/>
      <c r="AEO15" s="13"/>
      <c r="AEP15" s="13"/>
      <c r="AEQ15" s="13">
        <v>17</v>
      </c>
      <c r="AER15" s="13">
        <v>17</v>
      </c>
      <c r="AES15" s="13">
        <f t="shared" si="196"/>
        <v>6</v>
      </c>
    </row>
    <row r="16" spans="2:825" ht="16.2" customHeight="1" x14ac:dyDescent="0.3">
      <c r="B16" s="14" t="s">
        <v>121</v>
      </c>
      <c r="C16" s="42" t="s">
        <v>140</v>
      </c>
      <c r="D16" s="295"/>
      <c r="E16" s="295"/>
      <c r="F16" s="295"/>
      <c r="G16" s="295"/>
      <c r="H16" s="340" t="s">
        <v>598</v>
      </c>
      <c r="I16" s="336">
        <v>57</v>
      </c>
      <c r="J16" s="13">
        <v>10</v>
      </c>
      <c r="K16" s="13">
        <v>1</v>
      </c>
      <c r="L16" s="13">
        <v>9</v>
      </c>
      <c r="M16" s="13">
        <v>0</v>
      </c>
      <c r="N16" s="13">
        <v>0</v>
      </c>
      <c r="O16" s="13">
        <v>0</v>
      </c>
      <c r="P16" s="13"/>
      <c r="Q16" s="13"/>
      <c r="R16" s="13">
        <v>1</v>
      </c>
      <c r="S16" s="13">
        <v>0</v>
      </c>
      <c r="T16" s="13">
        <v>4</v>
      </c>
      <c r="U16" s="13">
        <v>0</v>
      </c>
      <c r="V16" s="15"/>
      <c r="X16" s="13">
        <v>58</v>
      </c>
      <c r="Y16" s="13">
        <v>7</v>
      </c>
      <c r="Z16" s="13">
        <v>1</v>
      </c>
      <c r="AA16" s="13">
        <v>11</v>
      </c>
      <c r="AB16" s="13">
        <v>0</v>
      </c>
      <c r="AC16" s="13">
        <v>0</v>
      </c>
      <c r="AD16" s="13">
        <v>0</v>
      </c>
      <c r="AE16" s="13"/>
      <c r="AF16" s="13"/>
      <c r="AG16" s="13">
        <v>1</v>
      </c>
      <c r="AH16" s="13">
        <v>0</v>
      </c>
      <c r="AI16" s="13">
        <v>4</v>
      </c>
      <c r="AJ16" s="13">
        <v>0</v>
      </c>
      <c r="AK16" s="15"/>
      <c r="AM16" s="13">
        <v>58</v>
      </c>
      <c r="AN16" s="13">
        <v>6</v>
      </c>
      <c r="AO16" s="13">
        <v>4</v>
      </c>
      <c r="AP16" s="13">
        <v>8</v>
      </c>
      <c r="AQ16" s="13">
        <v>0</v>
      </c>
      <c r="AR16" s="13">
        <v>0</v>
      </c>
      <c r="AS16" s="13">
        <v>0</v>
      </c>
      <c r="AT16" s="13"/>
      <c r="AU16" s="13"/>
      <c r="AV16" s="13">
        <v>1</v>
      </c>
      <c r="AW16" s="13">
        <v>0</v>
      </c>
      <c r="AX16" s="13">
        <v>5</v>
      </c>
      <c r="AY16" s="13">
        <v>0</v>
      </c>
      <c r="AZ16" s="15"/>
      <c r="BB16" s="13">
        <v>100</v>
      </c>
      <c r="BC16" s="13">
        <v>5</v>
      </c>
      <c r="BD16" s="13">
        <v>6</v>
      </c>
      <c r="BE16" s="13">
        <v>20</v>
      </c>
      <c r="BF16" s="13">
        <v>18</v>
      </c>
      <c r="BG16" s="13">
        <v>0</v>
      </c>
      <c r="BH16" s="13">
        <v>0</v>
      </c>
      <c r="BI16" s="13">
        <v>26</v>
      </c>
      <c r="BJ16" s="13">
        <v>0</v>
      </c>
      <c r="BK16" s="13">
        <v>15</v>
      </c>
      <c r="BL16" s="13">
        <v>1</v>
      </c>
      <c r="BM16" s="13">
        <v>0</v>
      </c>
      <c r="BN16" s="13">
        <v>7</v>
      </c>
      <c r="BO16" s="13">
        <v>1</v>
      </c>
      <c r="BP16" s="15"/>
      <c r="BQ16" s="13">
        <v>3</v>
      </c>
      <c r="BR16" s="13">
        <v>3</v>
      </c>
      <c r="BS16" s="13">
        <v>19</v>
      </c>
      <c r="BT16" s="13">
        <v>23</v>
      </c>
      <c r="BU16" s="13">
        <f t="shared" si="197"/>
        <v>22</v>
      </c>
      <c r="BW16" s="13">
        <v>88</v>
      </c>
      <c r="BX16" s="13">
        <v>1</v>
      </c>
      <c r="BY16" s="13">
        <v>11</v>
      </c>
      <c r="BZ16" s="13">
        <v>18</v>
      </c>
      <c r="CA16" s="13">
        <v>0</v>
      </c>
      <c r="CB16" s="13">
        <v>0</v>
      </c>
      <c r="CC16" s="13">
        <v>0</v>
      </c>
      <c r="CD16" s="13">
        <v>13</v>
      </c>
      <c r="CE16" s="13">
        <v>0</v>
      </c>
      <c r="CF16" s="13">
        <v>12</v>
      </c>
      <c r="CG16" s="13">
        <v>1</v>
      </c>
      <c r="CH16" s="13">
        <v>5</v>
      </c>
      <c r="CI16" s="13">
        <v>0</v>
      </c>
      <c r="CJ16" s="13">
        <v>3</v>
      </c>
      <c r="CK16" s="15"/>
      <c r="CL16" s="13">
        <v>2</v>
      </c>
      <c r="CM16" s="13">
        <v>3</v>
      </c>
      <c r="CN16" s="13">
        <v>6</v>
      </c>
      <c r="CO16" s="13">
        <v>9</v>
      </c>
      <c r="CP16" s="13">
        <f t="shared" si="198"/>
        <v>8</v>
      </c>
      <c r="CR16" s="13">
        <v>80</v>
      </c>
      <c r="CS16" s="13">
        <v>0</v>
      </c>
      <c r="CT16" s="13">
        <f>9-2</f>
        <v>7</v>
      </c>
      <c r="CU16" s="13">
        <v>25</v>
      </c>
      <c r="CV16" s="13">
        <v>7</v>
      </c>
      <c r="CW16" s="13">
        <v>0</v>
      </c>
      <c r="CX16" s="13">
        <v>2</v>
      </c>
      <c r="CY16" s="13">
        <v>14</v>
      </c>
      <c r="CZ16" s="13">
        <v>0</v>
      </c>
      <c r="DA16" s="13">
        <v>14</v>
      </c>
      <c r="DB16" s="13">
        <v>1</v>
      </c>
      <c r="DC16" s="13">
        <v>7</v>
      </c>
      <c r="DD16" s="13">
        <v>0</v>
      </c>
      <c r="DE16" s="13">
        <v>2</v>
      </c>
      <c r="DF16" s="15"/>
      <c r="DG16" s="13">
        <v>1</v>
      </c>
      <c r="DH16" s="13">
        <v>2</v>
      </c>
      <c r="DI16" s="13">
        <v>8</v>
      </c>
      <c r="DJ16" s="13">
        <v>12</v>
      </c>
      <c r="DK16" s="13">
        <f t="shared" si="199"/>
        <v>9</v>
      </c>
      <c r="DM16" s="13">
        <v>51</v>
      </c>
      <c r="DN16" s="13">
        <v>1</v>
      </c>
      <c r="DO16" s="13">
        <v>4</v>
      </c>
      <c r="DP16" s="13">
        <v>16</v>
      </c>
      <c r="DQ16" s="13">
        <v>18</v>
      </c>
      <c r="DR16" s="13">
        <v>0</v>
      </c>
      <c r="DS16" s="13">
        <v>0</v>
      </c>
      <c r="DT16" s="13">
        <v>4</v>
      </c>
      <c r="DU16" s="13">
        <v>10</v>
      </c>
      <c r="DV16" s="13">
        <v>4</v>
      </c>
      <c r="DW16" s="13">
        <v>1</v>
      </c>
      <c r="DX16" s="13">
        <v>5</v>
      </c>
      <c r="DY16" s="13">
        <v>0</v>
      </c>
      <c r="DZ16" s="13">
        <v>3</v>
      </c>
      <c r="EA16" s="15"/>
      <c r="EB16" s="13">
        <v>1</v>
      </c>
      <c r="EC16" s="13">
        <v>1</v>
      </c>
      <c r="ED16" s="13">
        <v>6</v>
      </c>
      <c r="EE16" s="13">
        <v>11</v>
      </c>
      <c r="EF16" s="13">
        <f t="shared" si="200"/>
        <v>7</v>
      </c>
      <c r="EH16" s="13">
        <v>99</v>
      </c>
      <c r="EI16" s="13">
        <v>0</v>
      </c>
      <c r="EJ16" s="13">
        <v>4</v>
      </c>
      <c r="EK16" s="13">
        <v>16</v>
      </c>
      <c r="EL16" s="13">
        <v>15</v>
      </c>
      <c r="EM16" s="13">
        <v>0</v>
      </c>
      <c r="EN16" s="13">
        <v>0</v>
      </c>
      <c r="EO16" s="13">
        <v>4</v>
      </c>
      <c r="EP16" s="13">
        <v>4</v>
      </c>
      <c r="EQ16" s="13">
        <v>4</v>
      </c>
      <c r="ER16" s="13">
        <v>1</v>
      </c>
      <c r="ES16" s="13">
        <v>7</v>
      </c>
      <c r="ET16" s="13">
        <v>0</v>
      </c>
      <c r="EU16" s="13">
        <v>3</v>
      </c>
      <c r="EV16" s="15"/>
      <c r="EW16" s="13"/>
      <c r="EX16" s="13"/>
      <c r="EY16" s="13">
        <v>3</v>
      </c>
      <c r="EZ16" s="13">
        <v>6</v>
      </c>
      <c r="FA16" s="13">
        <f t="shared" si="201"/>
        <v>3</v>
      </c>
      <c r="FC16" s="13">
        <v>86</v>
      </c>
      <c r="FD16" s="13">
        <v>0</v>
      </c>
      <c r="FE16" s="13">
        <v>6</v>
      </c>
      <c r="FF16" s="13">
        <v>10</v>
      </c>
      <c r="FG16" s="13">
        <v>16</v>
      </c>
      <c r="FH16" s="13">
        <v>0</v>
      </c>
      <c r="FI16" s="13">
        <v>1</v>
      </c>
      <c r="FJ16" s="13">
        <v>9</v>
      </c>
      <c r="FK16" s="13">
        <v>4</v>
      </c>
      <c r="FL16" s="13">
        <v>7</v>
      </c>
      <c r="FM16" s="13">
        <v>1</v>
      </c>
      <c r="FN16" s="13">
        <v>8</v>
      </c>
      <c r="FO16" s="13">
        <v>0</v>
      </c>
      <c r="FP16" s="13">
        <v>0</v>
      </c>
      <c r="FQ16" s="15"/>
      <c r="FR16" s="13">
        <v>4</v>
      </c>
      <c r="FS16" s="13">
        <v>5</v>
      </c>
      <c r="FT16" s="13">
        <v>2</v>
      </c>
      <c r="FU16" s="13">
        <v>4</v>
      </c>
      <c r="FV16" s="13">
        <f t="shared" si="202"/>
        <v>6</v>
      </c>
      <c r="FX16" s="13">
        <v>94</v>
      </c>
      <c r="FY16" s="13">
        <v>0</v>
      </c>
      <c r="FZ16" s="13">
        <v>6</v>
      </c>
      <c r="GA16" s="13">
        <v>19</v>
      </c>
      <c r="GB16" s="13">
        <v>8</v>
      </c>
      <c r="GC16" s="13">
        <v>0</v>
      </c>
      <c r="GD16" s="13">
        <v>3</v>
      </c>
      <c r="GE16" s="13">
        <v>15</v>
      </c>
      <c r="GF16" s="13">
        <v>9</v>
      </c>
      <c r="GG16" s="13">
        <v>15</v>
      </c>
      <c r="GH16" s="13">
        <v>1</v>
      </c>
      <c r="GI16" s="13">
        <v>2</v>
      </c>
      <c r="GJ16" s="13">
        <v>7</v>
      </c>
      <c r="GK16" s="13">
        <v>0</v>
      </c>
      <c r="GL16" s="15"/>
      <c r="GM16" s="13">
        <v>1</v>
      </c>
      <c r="GN16" s="13">
        <v>1</v>
      </c>
      <c r="GO16" s="13">
        <v>10</v>
      </c>
      <c r="GP16" s="13">
        <v>20</v>
      </c>
      <c r="GQ16" s="13">
        <f t="shared" si="203"/>
        <v>11</v>
      </c>
      <c r="GS16" s="13">
        <v>15</v>
      </c>
      <c r="GT16" s="13">
        <v>0</v>
      </c>
      <c r="GU16" s="13">
        <v>0</v>
      </c>
      <c r="GV16" s="13">
        <v>7</v>
      </c>
      <c r="GW16" s="13">
        <v>0</v>
      </c>
      <c r="GX16" s="13">
        <v>0</v>
      </c>
      <c r="GY16" s="13">
        <v>0</v>
      </c>
      <c r="GZ16" s="13">
        <v>2</v>
      </c>
      <c r="HA16" s="13">
        <v>0</v>
      </c>
      <c r="HB16" s="13">
        <v>2</v>
      </c>
      <c r="HC16" s="13">
        <v>0</v>
      </c>
      <c r="HD16" s="13"/>
      <c r="HE16" s="13"/>
      <c r="HF16" s="13"/>
      <c r="HG16" s="15"/>
      <c r="HH16" s="13"/>
      <c r="HI16" s="13"/>
      <c r="HJ16" s="13">
        <v>1</v>
      </c>
      <c r="HK16" s="13">
        <v>2</v>
      </c>
      <c r="HL16" s="13">
        <f t="shared" si="204"/>
        <v>1</v>
      </c>
      <c r="HN16" s="13">
        <v>80</v>
      </c>
      <c r="HO16" s="13">
        <v>0</v>
      </c>
      <c r="HP16" s="13">
        <v>3</v>
      </c>
      <c r="HQ16" s="13">
        <v>8</v>
      </c>
      <c r="HR16" s="13">
        <v>12</v>
      </c>
      <c r="HS16" s="13">
        <v>3</v>
      </c>
      <c r="HT16" s="13">
        <v>0</v>
      </c>
      <c r="HU16" s="13">
        <v>13</v>
      </c>
      <c r="HV16" s="13">
        <v>7</v>
      </c>
      <c r="HW16" s="13">
        <v>9</v>
      </c>
      <c r="HX16" s="13">
        <v>1</v>
      </c>
      <c r="HY16" s="13">
        <v>8</v>
      </c>
      <c r="HZ16" s="13">
        <v>0</v>
      </c>
      <c r="IA16" s="13">
        <v>0</v>
      </c>
      <c r="IB16" s="12">
        <v>0</v>
      </c>
      <c r="IC16" s="13">
        <v>2</v>
      </c>
      <c r="ID16" s="13">
        <v>2</v>
      </c>
      <c r="IE16" s="13">
        <v>5</v>
      </c>
      <c r="IF16" s="13">
        <v>11</v>
      </c>
      <c r="IG16" s="13">
        <f t="shared" si="205"/>
        <v>7</v>
      </c>
      <c r="II16" s="13">
        <v>32</v>
      </c>
      <c r="IJ16" s="13">
        <f t="shared" si="206"/>
        <v>5</v>
      </c>
      <c r="IK16" s="13">
        <v>2</v>
      </c>
      <c r="IL16" s="13">
        <v>3</v>
      </c>
      <c r="IM16" s="13"/>
      <c r="IN16" s="13">
        <v>16</v>
      </c>
      <c r="IO16" s="13">
        <v>0</v>
      </c>
      <c r="IP16" s="13">
        <v>0</v>
      </c>
      <c r="IQ16" s="13">
        <v>2</v>
      </c>
      <c r="IR16" s="13">
        <v>5</v>
      </c>
      <c r="IS16" s="13">
        <v>13</v>
      </c>
      <c r="IT16" s="13">
        <v>12</v>
      </c>
      <c r="IU16" s="13">
        <v>1</v>
      </c>
      <c r="IV16" s="13">
        <v>2</v>
      </c>
      <c r="IW16" s="13">
        <v>2</v>
      </c>
      <c r="IX16" s="13">
        <v>3</v>
      </c>
      <c r="IY16" s="13">
        <f t="shared" si="207"/>
        <v>3</v>
      </c>
      <c r="JA16" s="13">
        <v>60</v>
      </c>
      <c r="JB16" s="13">
        <f t="shared" si="208"/>
        <v>6</v>
      </c>
      <c r="JC16" s="289">
        <v>3</v>
      </c>
      <c r="JD16" s="13">
        <v>3</v>
      </c>
      <c r="JE16" s="13">
        <v>0</v>
      </c>
      <c r="JF16" s="13">
        <v>25</v>
      </c>
      <c r="JG16" s="13">
        <v>0</v>
      </c>
      <c r="JH16" s="13">
        <v>0</v>
      </c>
      <c r="JI16" s="13">
        <v>4</v>
      </c>
      <c r="JJ16" s="13">
        <v>15</v>
      </c>
      <c r="JK16" s="13">
        <v>14</v>
      </c>
      <c r="JL16" s="13">
        <v>7</v>
      </c>
      <c r="JM16" s="13">
        <v>17</v>
      </c>
      <c r="JN16" s="13">
        <v>2</v>
      </c>
      <c r="JO16" s="13">
        <v>2</v>
      </c>
      <c r="JP16" s="13">
        <v>3</v>
      </c>
      <c r="JQ16" s="13">
        <v>5</v>
      </c>
      <c r="JR16" s="13">
        <f t="shared" si="209"/>
        <v>5</v>
      </c>
      <c r="JT16" s="13">
        <v>40</v>
      </c>
      <c r="JU16" s="13">
        <f t="shared" si="210"/>
        <v>4</v>
      </c>
      <c r="JV16" s="13">
        <v>2</v>
      </c>
      <c r="JW16" s="13">
        <v>2</v>
      </c>
      <c r="JX16" s="13"/>
      <c r="JY16" s="13">
        <v>85</v>
      </c>
      <c r="JZ16" s="13">
        <v>1</v>
      </c>
      <c r="KA16" s="13">
        <v>0</v>
      </c>
      <c r="KB16" s="13">
        <v>1</v>
      </c>
      <c r="KC16" s="13">
        <v>9</v>
      </c>
      <c r="KD16" s="13">
        <v>0</v>
      </c>
      <c r="KE16" s="13">
        <v>20</v>
      </c>
      <c r="KF16" s="13">
        <v>4</v>
      </c>
      <c r="KG16" s="13">
        <v>7</v>
      </c>
      <c r="KH16" s="13">
        <v>3</v>
      </c>
      <c r="KI16" s="13">
        <v>4</v>
      </c>
      <c r="KJ16" s="13">
        <f t="shared" si="211"/>
        <v>7</v>
      </c>
      <c r="KL16" s="13">
        <v>0</v>
      </c>
      <c r="KM16" s="13">
        <f t="shared" si="212"/>
        <v>0</v>
      </c>
      <c r="KN16" s="13">
        <v>0</v>
      </c>
      <c r="KO16" s="13">
        <v>0</v>
      </c>
      <c r="KP16" s="13"/>
      <c r="KQ16" s="13">
        <v>0</v>
      </c>
      <c r="KR16" s="13">
        <v>0</v>
      </c>
      <c r="KS16" s="13">
        <v>0</v>
      </c>
      <c r="KT16" s="13">
        <v>0</v>
      </c>
      <c r="KU16" s="13">
        <v>0</v>
      </c>
      <c r="KV16" s="13">
        <v>0</v>
      </c>
      <c r="KW16" s="13">
        <v>0</v>
      </c>
      <c r="KX16" s="13"/>
      <c r="KY16" s="13"/>
      <c r="KZ16" s="13"/>
      <c r="LA16" s="13"/>
      <c r="LB16" s="13">
        <f t="shared" si="213"/>
        <v>0</v>
      </c>
      <c r="LD16" s="13">
        <v>15</v>
      </c>
      <c r="LE16" s="13">
        <f t="shared" si="214"/>
        <v>1</v>
      </c>
      <c r="LF16" s="13">
        <v>1</v>
      </c>
      <c r="LG16" s="13"/>
      <c r="LH16" s="13"/>
      <c r="LI16" s="13">
        <v>63</v>
      </c>
      <c r="LJ16" s="13">
        <v>1</v>
      </c>
      <c r="LK16" s="13"/>
      <c r="LL16" s="13">
        <v>1</v>
      </c>
      <c r="LM16" s="13">
        <v>13</v>
      </c>
      <c r="LN16" s="13">
        <v>0</v>
      </c>
      <c r="LO16" s="13">
        <v>15</v>
      </c>
      <c r="LP16" s="13">
        <v>4</v>
      </c>
      <c r="LQ16" s="13">
        <v>7</v>
      </c>
      <c r="LR16" s="13">
        <v>4</v>
      </c>
      <c r="LS16" s="13">
        <v>7</v>
      </c>
      <c r="LT16" s="13">
        <f t="shared" si="215"/>
        <v>8</v>
      </c>
      <c r="LV16" s="13">
        <v>12</v>
      </c>
      <c r="LW16" s="13">
        <f t="shared" si="216"/>
        <v>2</v>
      </c>
      <c r="LX16" s="13">
        <v>2</v>
      </c>
      <c r="LY16" s="13"/>
      <c r="LZ16" s="13"/>
      <c r="MA16" s="13">
        <v>91</v>
      </c>
      <c r="MB16" s="13"/>
      <c r="MC16" s="13">
        <v>3</v>
      </c>
      <c r="MD16" s="13">
        <v>2</v>
      </c>
      <c r="ME16" s="13">
        <v>32</v>
      </c>
      <c r="MF16" s="13">
        <v>0</v>
      </c>
      <c r="MG16" s="13">
        <v>20</v>
      </c>
      <c r="MH16" s="13">
        <v>4</v>
      </c>
      <c r="MI16" s="13">
        <v>5</v>
      </c>
      <c r="MJ16" s="13">
        <v>2</v>
      </c>
      <c r="MK16" s="13">
        <v>3</v>
      </c>
      <c r="ML16" s="13">
        <f t="shared" si="217"/>
        <v>6</v>
      </c>
      <c r="MN16" s="13">
        <v>10</v>
      </c>
      <c r="MO16" s="13">
        <f t="shared" si="218"/>
        <v>5</v>
      </c>
      <c r="MP16" s="13">
        <v>2</v>
      </c>
      <c r="MQ16" s="13">
        <v>3</v>
      </c>
      <c r="MR16" s="13"/>
      <c r="MS16" s="13">
        <v>67</v>
      </c>
      <c r="MT16" s="13">
        <v>5</v>
      </c>
      <c r="MU16" s="13">
        <v>3</v>
      </c>
      <c r="MV16" s="13">
        <v>2</v>
      </c>
      <c r="MW16" s="13">
        <v>21</v>
      </c>
      <c r="MX16" s="13">
        <v>3</v>
      </c>
      <c r="MY16" s="13">
        <v>18</v>
      </c>
      <c r="MZ16" s="13">
        <v>2</v>
      </c>
      <c r="NA16" s="13">
        <v>4</v>
      </c>
      <c r="NB16" s="13">
        <v>4</v>
      </c>
      <c r="NC16" s="13">
        <v>5</v>
      </c>
      <c r="ND16" s="13">
        <f t="shared" si="219"/>
        <v>6</v>
      </c>
      <c r="NF16" s="13">
        <v>5</v>
      </c>
      <c r="NG16" s="13">
        <f t="shared" si="220"/>
        <v>5</v>
      </c>
      <c r="NH16" s="13">
        <v>5</v>
      </c>
      <c r="NI16" s="13">
        <v>0</v>
      </c>
      <c r="NJ16" s="13"/>
      <c r="NK16" s="13">
        <v>62</v>
      </c>
      <c r="NL16" s="13">
        <v>5</v>
      </c>
      <c r="NM16" s="13">
        <v>10</v>
      </c>
      <c r="NN16" s="13">
        <v>1</v>
      </c>
      <c r="NO16" s="13">
        <v>10</v>
      </c>
      <c r="NP16" s="13">
        <v>0</v>
      </c>
      <c r="NQ16" s="13">
        <v>28</v>
      </c>
      <c r="NR16" s="13">
        <v>0</v>
      </c>
      <c r="NS16" s="13">
        <v>0</v>
      </c>
      <c r="NT16" s="13">
        <v>3</v>
      </c>
      <c r="NU16" s="13">
        <v>6</v>
      </c>
      <c r="NV16" s="13">
        <f t="shared" si="221"/>
        <v>3</v>
      </c>
      <c r="NX16" s="13">
        <v>5</v>
      </c>
      <c r="NY16" s="13">
        <f t="shared" si="222"/>
        <v>5</v>
      </c>
      <c r="NZ16" s="13">
        <v>3</v>
      </c>
      <c r="OA16" s="13">
        <v>2</v>
      </c>
      <c r="OB16" s="13"/>
      <c r="OC16" s="13">
        <v>69</v>
      </c>
      <c r="OD16" s="13">
        <v>3</v>
      </c>
      <c r="OE16" s="13">
        <v>11</v>
      </c>
      <c r="OF16" s="13">
        <v>2</v>
      </c>
      <c r="OG16" s="13">
        <v>21</v>
      </c>
      <c r="OH16" s="13">
        <v>2</v>
      </c>
      <c r="OI16" s="13">
        <v>38</v>
      </c>
      <c r="OJ16" s="13">
        <v>1</v>
      </c>
      <c r="OK16" s="13">
        <v>1</v>
      </c>
      <c r="OL16" s="13">
        <v>4</v>
      </c>
      <c r="OM16" s="13">
        <v>7</v>
      </c>
      <c r="ON16" s="13">
        <f t="shared" si="223"/>
        <v>5</v>
      </c>
      <c r="OP16" s="13">
        <v>20</v>
      </c>
      <c r="OQ16" s="13">
        <f t="shared" si="224"/>
        <v>5</v>
      </c>
      <c r="OR16" s="13">
        <v>1</v>
      </c>
      <c r="OS16" s="13">
        <v>4</v>
      </c>
      <c r="OT16" s="13"/>
      <c r="OU16" s="13">
        <v>54</v>
      </c>
      <c r="OV16" s="13"/>
      <c r="OW16" s="13">
        <v>12</v>
      </c>
      <c r="OX16" s="13">
        <v>2</v>
      </c>
      <c r="OY16" s="13">
        <v>26</v>
      </c>
      <c r="OZ16" s="13">
        <v>4</v>
      </c>
      <c r="PA16" s="13">
        <v>32</v>
      </c>
      <c r="PB16" s="13">
        <v>4</v>
      </c>
      <c r="PC16" s="13">
        <v>6</v>
      </c>
      <c r="PD16" s="13">
        <v>6</v>
      </c>
      <c r="PE16" s="13">
        <v>10</v>
      </c>
      <c r="PF16" s="13">
        <f t="shared" si="225"/>
        <v>10</v>
      </c>
      <c r="PH16" s="13">
        <v>4</v>
      </c>
      <c r="PI16" s="13">
        <f t="shared" si="226"/>
        <v>9</v>
      </c>
      <c r="PJ16" s="13">
        <v>8</v>
      </c>
      <c r="PK16" s="13">
        <v>1</v>
      </c>
      <c r="PL16" s="13"/>
      <c r="PM16" s="13">
        <v>78</v>
      </c>
      <c r="PN16" s="13">
        <v>0</v>
      </c>
      <c r="PO16" s="13">
        <v>15</v>
      </c>
      <c r="PP16" s="13">
        <v>1</v>
      </c>
      <c r="PQ16" s="13">
        <v>12</v>
      </c>
      <c r="PR16" s="13">
        <v>5</v>
      </c>
      <c r="PS16" s="13">
        <v>46</v>
      </c>
      <c r="PT16" s="13">
        <v>1</v>
      </c>
      <c r="PU16" s="13">
        <v>5</v>
      </c>
      <c r="PV16" s="13">
        <v>2</v>
      </c>
      <c r="PW16" s="13">
        <v>3</v>
      </c>
      <c r="PX16" s="13">
        <f t="shared" si="227"/>
        <v>3</v>
      </c>
      <c r="PZ16" s="13">
        <v>4</v>
      </c>
      <c r="QA16" s="13">
        <f t="shared" si="228"/>
        <v>4</v>
      </c>
      <c r="QB16" s="13">
        <v>3</v>
      </c>
      <c r="QC16" s="13">
        <v>1</v>
      </c>
      <c r="QD16" s="13"/>
      <c r="QE16" s="13">
        <v>81</v>
      </c>
      <c r="QF16" s="13"/>
      <c r="QG16" s="13">
        <v>4</v>
      </c>
      <c r="QH16" s="13">
        <v>2</v>
      </c>
      <c r="QI16" s="13">
        <v>26</v>
      </c>
      <c r="QJ16" s="13">
        <v>0</v>
      </c>
      <c r="QK16" s="13">
        <v>50</v>
      </c>
      <c r="QL16" s="13">
        <v>3</v>
      </c>
      <c r="QM16" s="13">
        <v>5</v>
      </c>
      <c r="QN16" s="13">
        <v>7</v>
      </c>
      <c r="QO16" s="13">
        <v>14</v>
      </c>
      <c r="QP16" s="13">
        <f t="shared" si="229"/>
        <v>10</v>
      </c>
      <c r="QR16" s="13">
        <v>4</v>
      </c>
      <c r="QS16" s="13">
        <f t="shared" si="230"/>
        <v>4</v>
      </c>
      <c r="QT16" s="13"/>
      <c r="QU16" s="13">
        <v>4</v>
      </c>
      <c r="QV16" s="13"/>
      <c r="QW16" s="13">
        <v>54</v>
      </c>
      <c r="QX16" s="13">
        <v>4</v>
      </c>
      <c r="QY16" s="13">
        <v>6</v>
      </c>
      <c r="QZ16" s="13">
        <v>1</v>
      </c>
      <c r="RA16" s="13">
        <v>15</v>
      </c>
      <c r="RB16" s="13">
        <v>4</v>
      </c>
      <c r="RC16" s="13">
        <v>33</v>
      </c>
      <c r="RD16" s="13">
        <v>3</v>
      </c>
      <c r="RE16" s="13">
        <v>5</v>
      </c>
      <c r="RF16" s="13">
        <v>7</v>
      </c>
      <c r="RG16" s="13">
        <v>17</v>
      </c>
      <c r="RH16" s="13">
        <f t="shared" si="231"/>
        <v>10</v>
      </c>
      <c r="RJ16" s="13">
        <v>3</v>
      </c>
      <c r="RK16" s="13">
        <f t="shared" si="232"/>
        <v>3</v>
      </c>
      <c r="RL16" s="13">
        <v>2</v>
      </c>
      <c r="RM16" s="13">
        <v>1</v>
      </c>
      <c r="RN16" s="13"/>
      <c r="RO16" s="13">
        <v>81</v>
      </c>
      <c r="RP16" s="13">
        <v>3</v>
      </c>
      <c r="RQ16" s="13">
        <v>7</v>
      </c>
      <c r="RR16" s="13">
        <v>2</v>
      </c>
      <c r="RS16" s="13">
        <v>24</v>
      </c>
      <c r="RT16" s="13">
        <v>2</v>
      </c>
      <c r="RU16" s="13">
        <v>39</v>
      </c>
      <c r="RV16" s="13">
        <v>1</v>
      </c>
      <c r="RW16" s="13">
        <v>3</v>
      </c>
      <c r="RX16" s="13">
        <v>7</v>
      </c>
      <c r="RY16" s="13">
        <v>9</v>
      </c>
      <c r="RZ16" s="13">
        <f t="shared" si="233"/>
        <v>8</v>
      </c>
      <c r="SB16" s="13">
        <v>3</v>
      </c>
      <c r="SC16" s="13">
        <f t="shared" si="234"/>
        <v>4</v>
      </c>
      <c r="SD16" s="13">
        <v>2</v>
      </c>
      <c r="SE16" s="13">
        <v>2</v>
      </c>
      <c r="SF16" s="13"/>
      <c r="SG16" s="13">
        <v>81</v>
      </c>
      <c r="SH16" s="13">
        <v>3</v>
      </c>
      <c r="SI16" s="13">
        <v>6</v>
      </c>
      <c r="SJ16" s="13">
        <v>2</v>
      </c>
      <c r="SK16" s="13">
        <v>24</v>
      </c>
      <c r="SL16" s="13">
        <v>5</v>
      </c>
      <c r="SM16" s="13">
        <v>40</v>
      </c>
      <c r="SN16" s="13">
        <v>3</v>
      </c>
      <c r="SO16" s="13">
        <v>6</v>
      </c>
      <c r="SP16" s="13">
        <v>5</v>
      </c>
      <c r="SQ16" s="13">
        <v>8</v>
      </c>
      <c r="SR16" s="13">
        <f t="shared" si="235"/>
        <v>8</v>
      </c>
      <c r="ST16" s="13"/>
      <c r="SU16" s="13">
        <f t="shared" si="236"/>
        <v>4</v>
      </c>
      <c r="SV16" s="13"/>
      <c r="SW16" s="13">
        <v>4</v>
      </c>
      <c r="SX16" s="13"/>
      <c r="SY16" s="13">
        <v>72</v>
      </c>
      <c r="SZ16" s="13"/>
      <c r="TA16" s="13">
        <v>5</v>
      </c>
      <c r="TB16" s="13">
        <v>2</v>
      </c>
      <c r="TC16" s="13">
        <v>26</v>
      </c>
      <c r="TD16" s="13">
        <v>2</v>
      </c>
      <c r="TE16" s="13">
        <v>31</v>
      </c>
      <c r="TF16" s="13">
        <v>2</v>
      </c>
      <c r="TG16" s="13">
        <v>4</v>
      </c>
      <c r="TH16" s="13">
        <v>5</v>
      </c>
      <c r="TI16" s="13">
        <v>8</v>
      </c>
      <c r="TJ16" s="13">
        <f t="shared" si="237"/>
        <v>7</v>
      </c>
      <c r="TL16" s="13"/>
      <c r="TM16" s="13">
        <f t="shared" si="238"/>
        <v>4</v>
      </c>
      <c r="TN16" s="13"/>
      <c r="TO16" s="13">
        <v>4</v>
      </c>
      <c r="TP16" s="13"/>
      <c r="TQ16" s="13">
        <v>65</v>
      </c>
      <c r="TR16" s="13"/>
      <c r="TS16" s="13">
        <v>6</v>
      </c>
      <c r="TT16" s="13">
        <v>1</v>
      </c>
      <c r="TU16" s="13">
        <v>20</v>
      </c>
      <c r="TV16" s="13"/>
      <c r="TW16" s="13">
        <v>45</v>
      </c>
      <c r="TX16" s="13">
        <v>3</v>
      </c>
      <c r="TY16" s="13">
        <v>6</v>
      </c>
      <c r="TZ16" s="13">
        <v>5</v>
      </c>
      <c r="UA16" s="13">
        <v>8</v>
      </c>
      <c r="UB16" s="13">
        <f t="shared" si="239"/>
        <v>8</v>
      </c>
      <c r="UD16" s="13"/>
      <c r="UE16" s="13">
        <f t="shared" si="240"/>
        <v>4</v>
      </c>
      <c r="UF16" s="13">
        <v>2</v>
      </c>
      <c r="UG16" s="13">
        <v>2</v>
      </c>
      <c r="UH16" s="13"/>
      <c r="UI16" s="13">
        <v>90</v>
      </c>
      <c r="UJ16" s="13"/>
      <c r="UK16" s="13">
        <v>5</v>
      </c>
      <c r="UL16" s="13">
        <v>1</v>
      </c>
      <c r="UM16" s="13">
        <v>15</v>
      </c>
      <c r="UN16" s="13"/>
      <c r="UO16" s="13">
        <v>29</v>
      </c>
      <c r="UP16" s="13">
        <v>3</v>
      </c>
      <c r="UQ16" s="13">
        <v>6</v>
      </c>
      <c r="UR16" s="13">
        <v>8</v>
      </c>
      <c r="US16" s="13">
        <v>7</v>
      </c>
      <c r="UT16" s="13">
        <f t="shared" si="241"/>
        <v>11</v>
      </c>
      <c r="UV16" s="13"/>
      <c r="UW16" s="13">
        <f t="shared" si="242"/>
        <v>5</v>
      </c>
      <c r="UX16" s="13"/>
      <c r="UY16" s="13">
        <v>5</v>
      </c>
      <c r="UZ16" s="13">
        <f t="shared" si="181"/>
        <v>299</v>
      </c>
      <c r="VA16" s="13">
        <v>118</v>
      </c>
      <c r="VB16" s="13">
        <f t="shared" si="243"/>
        <v>181</v>
      </c>
      <c r="VC16" s="13"/>
      <c r="VD16" s="13">
        <v>81</v>
      </c>
      <c r="VE16" s="13"/>
      <c r="VF16" s="13">
        <v>9</v>
      </c>
      <c r="VG16" s="13">
        <v>2</v>
      </c>
      <c r="VH16" s="13">
        <v>24</v>
      </c>
      <c r="VI16" s="13">
        <v>3</v>
      </c>
      <c r="VJ16" s="13">
        <v>9</v>
      </c>
      <c r="VK16" s="13">
        <v>15</v>
      </c>
      <c r="VL16" s="13">
        <f t="shared" si="276"/>
        <v>30</v>
      </c>
      <c r="VM16" s="13"/>
      <c r="VN16" s="13"/>
      <c r="VO16" s="13">
        <v>1</v>
      </c>
      <c r="VP16" s="13">
        <v>2</v>
      </c>
      <c r="VQ16" s="13"/>
      <c r="VR16" s="13"/>
      <c r="VS16" s="13">
        <v>8</v>
      </c>
      <c r="VT16" s="13">
        <v>13</v>
      </c>
      <c r="VU16" s="13">
        <f t="shared" si="182"/>
        <v>10</v>
      </c>
      <c r="VW16" s="13">
        <v>2</v>
      </c>
      <c r="VX16" s="13">
        <f t="shared" si="244"/>
        <v>2</v>
      </c>
      <c r="VY16" s="13">
        <v>2</v>
      </c>
      <c r="VZ16" s="13"/>
      <c r="WA16" s="13"/>
      <c r="WB16" s="13">
        <f t="shared" si="245"/>
        <v>2</v>
      </c>
      <c r="WC16" s="13">
        <f t="shared" si="246"/>
        <v>301</v>
      </c>
      <c r="WD16" s="13">
        <f t="shared" si="247"/>
        <v>118</v>
      </c>
      <c r="WE16" s="13">
        <f t="shared" si="248"/>
        <v>183</v>
      </c>
      <c r="WF16" s="13"/>
      <c r="WG16" s="13">
        <v>72</v>
      </c>
      <c r="WH16" s="13"/>
      <c r="WI16" s="13">
        <v>7</v>
      </c>
      <c r="WJ16" s="13">
        <v>1</v>
      </c>
      <c r="WK16" s="13">
        <v>20</v>
      </c>
      <c r="WL16" s="13"/>
      <c r="WM16" s="13">
        <v>7</v>
      </c>
      <c r="WN16" s="13">
        <v>10</v>
      </c>
      <c r="WO16" s="13">
        <f t="shared" si="249"/>
        <v>29</v>
      </c>
      <c r="WP16" s="13">
        <v>4</v>
      </c>
      <c r="WQ16" s="13">
        <v>7</v>
      </c>
      <c r="WR16" s="13">
        <v>4</v>
      </c>
      <c r="WS16" s="13">
        <v>6</v>
      </c>
      <c r="WT16" s="13"/>
      <c r="WU16" s="13"/>
      <c r="WV16" s="13">
        <v>5</v>
      </c>
      <c r="WW16" s="13">
        <v>6</v>
      </c>
      <c r="WX16" s="13">
        <f t="shared" si="183"/>
        <v>15</v>
      </c>
      <c r="WZ16" s="13"/>
      <c r="XA16" s="13"/>
      <c r="XB16" s="13"/>
      <c r="XC16" s="13"/>
      <c r="XD16" s="13"/>
      <c r="XE16" s="13">
        <f t="shared" si="250"/>
        <v>0</v>
      </c>
      <c r="XF16" s="13">
        <f t="shared" si="251"/>
        <v>301</v>
      </c>
      <c r="XG16" s="13">
        <f t="shared" si="252"/>
        <v>118</v>
      </c>
      <c r="XH16" s="13">
        <f t="shared" si="253"/>
        <v>183</v>
      </c>
      <c r="XI16" s="13"/>
      <c r="XJ16" s="13">
        <v>54</v>
      </c>
      <c r="XK16" s="13"/>
      <c r="XL16" s="13">
        <v>5</v>
      </c>
      <c r="XM16" s="13">
        <v>1</v>
      </c>
      <c r="XN16" s="13">
        <v>15</v>
      </c>
      <c r="XO16" s="13"/>
      <c r="XP16" s="13">
        <v>5</v>
      </c>
      <c r="XQ16" s="13">
        <v>9</v>
      </c>
      <c r="XR16" s="13">
        <v>23</v>
      </c>
      <c r="XS16" s="13">
        <v>3</v>
      </c>
      <c r="XT16" s="13">
        <v>5</v>
      </c>
      <c r="XU16" s="13">
        <v>1</v>
      </c>
      <c r="XV16" s="13">
        <v>1</v>
      </c>
      <c r="XW16" s="13"/>
      <c r="XX16" s="13"/>
      <c r="XY16" s="13">
        <v>6</v>
      </c>
      <c r="XZ16" s="13">
        <v>8</v>
      </c>
      <c r="YA16" s="13">
        <f t="shared" si="184"/>
        <v>9</v>
      </c>
      <c r="YC16" s="13"/>
      <c r="YD16" s="13">
        <f t="shared" si="254"/>
        <v>0</v>
      </c>
      <c r="YE16" s="13"/>
      <c r="YF16" s="13"/>
      <c r="YG16" s="13">
        <v>3</v>
      </c>
      <c r="YH16" s="13">
        <f t="shared" si="255"/>
        <v>-3</v>
      </c>
      <c r="YI16" s="13">
        <f t="shared" si="278"/>
        <v>301</v>
      </c>
      <c r="YJ16" s="13">
        <f t="shared" si="256"/>
        <v>121</v>
      </c>
      <c r="YK16" s="13">
        <f t="shared" si="257"/>
        <v>180</v>
      </c>
      <c r="YL16" s="13"/>
      <c r="YM16" s="13">
        <v>72</v>
      </c>
      <c r="YN16" s="13"/>
      <c r="YO16" s="13">
        <v>4</v>
      </c>
      <c r="YP16" s="13">
        <v>2</v>
      </c>
      <c r="YQ16" s="13">
        <v>18</v>
      </c>
      <c r="YR16" s="13">
        <v>2</v>
      </c>
      <c r="YS16" s="13">
        <v>7</v>
      </c>
      <c r="YT16" s="13">
        <v>13</v>
      </c>
      <c r="YU16" s="13">
        <v>30</v>
      </c>
      <c r="YV16" s="13">
        <v>6</v>
      </c>
      <c r="YW16" s="13">
        <v>10</v>
      </c>
      <c r="YX16" s="13">
        <v>3</v>
      </c>
      <c r="YY16" s="13">
        <v>7</v>
      </c>
      <c r="YZ16" s="13"/>
      <c r="ZA16" s="13"/>
      <c r="ZB16" s="13"/>
      <c r="ZC16" s="13"/>
      <c r="ZD16" s="13">
        <f t="shared" si="185"/>
        <v>16</v>
      </c>
      <c r="ZF16" s="13"/>
      <c r="ZG16" s="13">
        <f t="shared" si="258"/>
        <v>3</v>
      </c>
      <c r="ZH16" s="13">
        <v>1</v>
      </c>
      <c r="ZI16" s="13">
        <v>2</v>
      </c>
      <c r="ZJ16" s="13"/>
      <c r="ZK16" s="13">
        <f t="shared" si="259"/>
        <v>3</v>
      </c>
      <c r="ZL16" s="13">
        <f t="shared" si="279"/>
        <v>304</v>
      </c>
      <c r="ZM16" s="13">
        <f t="shared" si="260"/>
        <v>121</v>
      </c>
      <c r="ZN16" s="13">
        <f t="shared" si="261"/>
        <v>183</v>
      </c>
      <c r="ZO16" s="13"/>
      <c r="ZP16" s="13">
        <v>72</v>
      </c>
      <c r="ZQ16" s="13"/>
      <c r="ZR16" s="13">
        <v>6</v>
      </c>
      <c r="ZS16" s="13">
        <v>1</v>
      </c>
      <c r="ZT16" s="13">
        <v>15</v>
      </c>
      <c r="ZU16" s="13"/>
      <c r="ZV16" s="13">
        <v>5</v>
      </c>
      <c r="ZW16" s="13">
        <v>8</v>
      </c>
      <c r="ZX16" s="13">
        <v>30</v>
      </c>
      <c r="ZY16" s="13">
        <v>5</v>
      </c>
      <c r="ZZ16" s="13">
        <v>9</v>
      </c>
      <c r="AAA16" s="13">
        <v>9</v>
      </c>
      <c r="AAB16" s="13">
        <v>12</v>
      </c>
      <c r="AAC16" s="13"/>
      <c r="AAD16" s="13"/>
      <c r="AAE16" s="13">
        <v>1</v>
      </c>
      <c r="AAF16" s="13">
        <v>1</v>
      </c>
      <c r="AAG16" s="13">
        <f t="shared" si="186"/>
        <v>19</v>
      </c>
      <c r="AAI16" s="13"/>
      <c r="AAJ16" s="13">
        <f t="shared" si="262"/>
        <v>3</v>
      </c>
      <c r="AAK16" s="13">
        <v>3</v>
      </c>
      <c r="AAL16" s="13"/>
      <c r="AAM16" s="13">
        <v>2</v>
      </c>
      <c r="AAN16" s="13">
        <f t="shared" si="263"/>
        <v>1</v>
      </c>
      <c r="AAO16" s="13">
        <f t="shared" si="280"/>
        <v>307</v>
      </c>
      <c r="AAP16" s="13">
        <f t="shared" si="264"/>
        <v>123</v>
      </c>
      <c r="AAQ16" s="13">
        <f t="shared" si="265"/>
        <v>184</v>
      </c>
      <c r="AAR16" s="13"/>
      <c r="AAS16" s="13">
        <v>72</v>
      </c>
      <c r="AAT16" s="13"/>
      <c r="AAU16" s="13">
        <v>3</v>
      </c>
      <c r="AAV16" s="13">
        <v>1</v>
      </c>
      <c r="AAW16" s="13">
        <v>18</v>
      </c>
      <c r="AAX16" s="13"/>
      <c r="AAY16" s="13">
        <v>8</v>
      </c>
      <c r="AAZ16" s="13">
        <v>10</v>
      </c>
      <c r="ABA16" s="13">
        <f t="shared" si="266"/>
        <v>27</v>
      </c>
      <c r="ABB16" s="13">
        <v>4</v>
      </c>
      <c r="ABC16" s="13">
        <v>7</v>
      </c>
      <c r="ABD16" s="13">
        <v>7</v>
      </c>
      <c r="ABE16" s="13">
        <v>9</v>
      </c>
      <c r="ABF16" s="13"/>
      <c r="ABG16" s="13"/>
      <c r="ABH16" s="13">
        <v>1</v>
      </c>
      <c r="ABI16" s="13">
        <v>1</v>
      </c>
      <c r="ABJ16" s="13">
        <f t="shared" si="187"/>
        <v>19</v>
      </c>
      <c r="ABL16" s="13"/>
      <c r="ABM16" s="13">
        <f t="shared" si="188"/>
        <v>1</v>
      </c>
      <c r="ABN16" s="13"/>
      <c r="ABO16" s="13">
        <v>1</v>
      </c>
      <c r="ABP16" s="13"/>
      <c r="ABQ16" s="13">
        <f t="shared" si="267"/>
        <v>1</v>
      </c>
      <c r="ABR16" s="13">
        <f t="shared" si="281"/>
        <v>308</v>
      </c>
      <c r="ABS16" s="13">
        <f t="shared" si="268"/>
        <v>123</v>
      </c>
      <c r="ABT16" s="13">
        <f t="shared" si="269"/>
        <v>185</v>
      </c>
      <c r="ABU16" s="13"/>
      <c r="ABV16" s="13">
        <v>72</v>
      </c>
      <c r="ABW16" s="13"/>
      <c r="ABX16" s="13">
        <v>5</v>
      </c>
      <c r="ABY16" s="13">
        <v>1</v>
      </c>
      <c r="ABZ16" s="13">
        <v>15</v>
      </c>
      <c r="ACA16" s="13">
        <v>2</v>
      </c>
      <c r="ACB16" s="13">
        <v>4</v>
      </c>
      <c r="ACC16" s="13">
        <v>12</v>
      </c>
      <c r="ACD16" s="13">
        <f t="shared" si="189"/>
        <v>40</v>
      </c>
      <c r="ACE16" s="13">
        <v>5</v>
      </c>
      <c r="ACF16" s="13">
        <v>7</v>
      </c>
      <c r="ACG16" s="13">
        <v>14</v>
      </c>
      <c r="ACH16" s="13">
        <v>21</v>
      </c>
      <c r="ACI16" s="13"/>
      <c r="ACJ16" s="13"/>
      <c r="ACK16" s="13"/>
      <c r="ACL16" s="13"/>
      <c r="ACM16" s="13">
        <f t="shared" si="190"/>
        <v>23</v>
      </c>
      <c r="ACO16" s="13"/>
      <c r="ACP16" s="13">
        <f t="shared" si="277"/>
        <v>4</v>
      </c>
      <c r="ACQ16" s="13">
        <v>1</v>
      </c>
      <c r="ACR16" s="13">
        <v>3</v>
      </c>
      <c r="ACS16" s="13"/>
      <c r="ACT16" s="13">
        <f t="shared" si="270"/>
        <v>4</v>
      </c>
      <c r="ACU16" s="13">
        <f t="shared" si="282"/>
        <v>312</v>
      </c>
      <c r="ACV16" s="13">
        <f t="shared" si="271"/>
        <v>123</v>
      </c>
      <c r="ACW16" s="13">
        <f t="shared" si="272"/>
        <v>189</v>
      </c>
      <c r="ACX16" s="13"/>
      <c r="ACY16" s="13">
        <v>63</v>
      </c>
      <c r="ACZ16" s="13"/>
      <c r="ADA16" s="13">
        <v>3</v>
      </c>
      <c r="ADB16" s="13">
        <v>1</v>
      </c>
      <c r="ADC16" s="13">
        <v>10</v>
      </c>
      <c r="ADD16" s="13"/>
      <c r="ADE16" s="13">
        <v>5</v>
      </c>
      <c r="ADF16" s="13">
        <v>8</v>
      </c>
      <c r="ADG16" s="13">
        <f t="shared" si="192"/>
        <v>25</v>
      </c>
      <c r="ADH16" s="13">
        <v>2</v>
      </c>
      <c r="ADI16" s="13">
        <v>3</v>
      </c>
      <c r="ADJ16" s="13">
        <v>3</v>
      </c>
      <c r="ADK16" s="13">
        <v>4</v>
      </c>
      <c r="ADL16" s="13"/>
      <c r="ADM16" s="13"/>
      <c r="ADN16" s="13">
        <v>6</v>
      </c>
      <c r="ADO16" s="13">
        <v>10</v>
      </c>
      <c r="ADP16" s="13">
        <f t="shared" si="193"/>
        <v>10</v>
      </c>
      <c r="ADR16" s="13">
        <v>3</v>
      </c>
      <c r="ADS16" s="13">
        <f t="shared" si="194"/>
        <v>3</v>
      </c>
      <c r="ADT16" s="13">
        <v>3</v>
      </c>
      <c r="ADU16" s="13"/>
      <c r="ADV16" s="13">
        <v>6</v>
      </c>
      <c r="ADW16" s="13">
        <f t="shared" si="273"/>
        <v>-3</v>
      </c>
      <c r="ADX16" s="13">
        <f t="shared" si="283"/>
        <v>315</v>
      </c>
      <c r="ADY16" s="13">
        <f t="shared" si="274"/>
        <v>129</v>
      </c>
      <c r="ADZ16" s="13">
        <f t="shared" si="275"/>
        <v>186</v>
      </c>
      <c r="AEA16" s="13"/>
      <c r="AEB16" s="13">
        <v>74</v>
      </c>
      <c r="AEC16" s="13"/>
      <c r="AED16" s="13">
        <v>6</v>
      </c>
      <c r="AEE16" s="13">
        <v>1</v>
      </c>
      <c r="AEF16" s="13">
        <v>15</v>
      </c>
      <c r="AEG16" s="13">
        <v>4</v>
      </c>
      <c r="AEH16" s="13">
        <v>7</v>
      </c>
      <c r="AEI16" s="13">
        <v>11</v>
      </c>
      <c r="AEJ16" s="13">
        <f t="shared" si="284"/>
        <v>18</v>
      </c>
      <c r="AEK16" s="13"/>
      <c r="AEL16" s="13"/>
      <c r="AEM16" s="13">
        <v>4</v>
      </c>
      <c r="AEN16" s="13">
        <v>6</v>
      </c>
      <c r="AEO16" s="13"/>
      <c r="AEP16" s="13"/>
      <c r="AEQ16" s="13">
        <v>1</v>
      </c>
      <c r="AER16" s="13">
        <v>1</v>
      </c>
      <c r="AES16" s="13">
        <f t="shared" si="196"/>
        <v>11</v>
      </c>
    </row>
    <row r="17" spans="2:825" ht="16.2" customHeight="1" x14ac:dyDescent="0.3">
      <c r="B17" s="14" t="s">
        <v>122</v>
      </c>
      <c r="C17" s="42" t="s">
        <v>141</v>
      </c>
      <c r="D17" s="295"/>
      <c r="E17" s="295"/>
      <c r="F17" s="295"/>
      <c r="G17" s="295"/>
      <c r="H17" s="340" t="s">
        <v>603</v>
      </c>
      <c r="I17" s="336">
        <v>65</v>
      </c>
      <c r="J17" s="13">
        <v>0</v>
      </c>
      <c r="K17" s="13">
        <v>7</v>
      </c>
      <c r="L17" s="13">
        <v>3</v>
      </c>
      <c r="M17" s="13">
        <v>0</v>
      </c>
      <c r="N17" s="13">
        <v>0</v>
      </c>
      <c r="O17" s="13">
        <v>0</v>
      </c>
      <c r="P17" s="13"/>
      <c r="Q17" s="13"/>
      <c r="R17" s="13">
        <v>0</v>
      </c>
      <c r="S17" s="13">
        <v>0</v>
      </c>
      <c r="T17" s="13">
        <v>0</v>
      </c>
      <c r="U17" s="13">
        <v>0</v>
      </c>
      <c r="V17" s="15"/>
      <c r="X17" s="13">
        <v>36</v>
      </c>
      <c r="Y17" s="13">
        <v>0</v>
      </c>
      <c r="Z17" s="13">
        <v>1</v>
      </c>
      <c r="AA17" s="13">
        <v>1</v>
      </c>
      <c r="AB17" s="13">
        <v>0</v>
      </c>
      <c r="AC17" s="13">
        <v>0</v>
      </c>
      <c r="AD17" s="13">
        <v>0</v>
      </c>
      <c r="AE17" s="13"/>
      <c r="AF17" s="13"/>
      <c r="AG17" s="13">
        <v>0</v>
      </c>
      <c r="AH17" s="13">
        <v>0</v>
      </c>
      <c r="AI17" s="13">
        <v>0</v>
      </c>
      <c r="AJ17" s="13">
        <v>0</v>
      </c>
      <c r="AK17" s="15"/>
      <c r="AM17" s="13">
        <v>10</v>
      </c>
      <c r="AN17" s="13">
        <v>2</v>
      </c>
      <c r="AO17" s="13">
        <v>3</v>
      </c>
      <c r="AP17" s="13">
        <v>1</v>
      </c>
      <c r="AQ17" s="13">
        <v>0</v>
      </c>
      <c r="AR17" s="13">
        <v>0</v>
      </c>
      <c r="AS17" s="13">
        <v>0</v>
      </c>
      <c r="AT17" s="13"/>
      <c r="AU17" s="13"/>
      <c r="AV17" s="13">
        <v>0</v>
      </c>
      <c r="AW17" s="13">
        <v>0</v>
      </c>
      <c r="AX17" s="13">
        <v>0</v>
      </c>
      <c r="AY17" s="13">
        <v>0</v>
      </c>
      <c r="AZ17" s="15"/>
      <c r="BB17" s="13">
        <v>59</v>
      </c>
      <c r="BC17" s="13">
        <v>0</v>
      </c>
      <c r="BD17" s="13">
        <v>4</v>
      </c>
      <c r="BE17" s="13">
        <v>6</v>
      </c>
      <c r="BF17" s="13">
        <v>0</v>
      </c>
      <c r="BG17" s="13">
        <v>0</v>
      </c>
      <c r="BH17" s="13">
        <v>0</v>
      </c>
      <c r="BI17" s="13">
        <v>3</v>
      </c>
      <c r="BJ17" s="13">
        <v>0</v>
      </c>
      <c r="BK17" s="13">
        <v>3</v>
      </c>
      <c r="BL17" s="13">
        <v>1</v>
      </c>
      <c r="BM17" s="13">
        <v>0</v>
      </c>
      <c r="BN17" s="13">
        <v>6</v>
      </c>
      <c r="BO17" s="13">
        <v>0</v>
      </c>
      <c r="BP17" s="15"/>
      <c r="BQ17" s="13">
        <v>1</v>
      </c>
      <c r="BR17" s="13">
        <v>1</v>
      </c>
      <c r="BS17" s="13">
        <v>2</v>
      </c>
      <c r="BT17" s="13">
        <v>2</v>
      </c>
      <c r="BU17" s="13">
        <f t="shared" si="197"/>
        <v>3</v>
      </c>
      <c r="BW17" s="13">
        <v>48</v>
      </c>
      <c r="BX17" s="13">
        <v>2</v>
      </c>
      <c r="BY17" s="13">
        <v>6</v>
      </c>
      <c r="BZ17" s="13">
        <f>16-3</f>
        <v>13</v>
      </c>
      <c r="CA17" s="13">
        <v>0</v>
      </c>
      <c r="CB17" s="13">
        <v>0</v>
      </c>
      <c r="CC17" s="13">
        <v>6</v>
      </c>
      <c r="CD17" s="13">
        <v>10</v>
      </c>
      <c r="CE17" s="13">
        <v>0</v>
      </c>
      <c r="CF17" s="13">
        <v>9</v>
      </c>
      <c r="CG17" s="13">
        <v>2</v>
      </c>
      <c r="CH17" s="13">
        <v>7</v>
      </c>
      <c r="CI17" s="13">
        <v>0</v>
      </c>
      <c r="CJ17" s="13">
        <v>6</v>
      </c>
      <c r="CK17" s="15"/>
      <c r="CL17" s="13"/>
      <c r="CM17" s="13"/>
      <c r="CN17" s="13">
        <v>9</v>
      </c>
      <c r="CO17" s="13">
        <v>9</v>
      </c>
      <c r="CP17" s="13">
        <f t="shared" si="198"/>
        <v>9</v>
      </c>
      <c r="CR17" s="13">
        <v>40</v>
      </c>
      <c r="CS17" s="13">
        <v>6</v>
      </c>
      <c r="CT17" s="13">
        <v>9</v>
      </c>
      <c r="CU17" s="13">
        <v>7</v>
      </c>
      <c r="CV17" s="13">
        <v>0</v>
      </c>
      <c r="CW17" s="13">
        <v>0</v>
      </c>
      <c r="CX17" s="13">
        <v>10</v>
      </c>
      <c r="CY17" s="13">
        <v>8</v>
      </c>
      <c r="CZ17" s="13">
        <v>0</v>
      </c>
      <c r="DA17" s="13">
        <v>8</v>
      </c>
      <c r="DB17" s="13">
        <v>0</v>
      </c>
      <c r="DC17" s="13">
        <v>0</v>
      </c>
      <c r="DD17" s="13">
        <v>0</v>
      </c>
      <c r="DE17" s="13">
        <v>0</v>
      </c>
      <c r="DF17" s="15"/>
      <c r="DG17" s="13">
        <v>6</v>
      </c>
      <c r="DH17" s="13">
        <v>6</v>
      </c>
      <c r="DI17" s="13">
        <v>2</v>
      </c>
      <c r="DJ17" s="13">
        <v>2</v>
      </c>
      <c r="DK17" s="13">
        <f t="shared" si="199"/>
        <v>8</v>
      </c>
      <c r="DM17" s="13">
        <v>50</v>
      </c>
      <c r="DN17" s="13">
        <v>4</v>
      </c>
      <c r="DO17" s="13">
        <v>7</v>
      </c>
      <c r="DP17" s="13">
        <v>12</v>
      </c>
      <c r="DQ17" s="13">
        <v>0</v>
      </c>
      <c r="DR17" s="13">
        <v>0</v>
      </c>
      <c r="DS17" s="13">
        <v>2</v>
      </c>
      <c r="DT17" s="13">
        <v>13</v>
      </c>
      <c r="DU17" s="13">
        <v>0</v>
      </c>
      <c r="DV17" s="13">
        <v>13</v>
      </c>
      <c r="DW17" s="13">
        <v>0</v>
      </c>
      <c r="DX17" s="13">
        <v>0</v>
      </c>
      <c r="DY17" s="13">
        <v>0</v>
      </c>
      <c r="DZ17" s="13">
        <v>0</v>
      </c>
      <c r="EA17" s="15"/>
      <c r="EB17" s="13">
        <v>5</v>
      </c>
      <c r="EC17" s="13">
        <v>5</v>
      </c>
      <c r="ED17" s="13">
        <v>8</v>
      </c>
      <c r="EE17" s="13">
        <v>8</v>
      </c>
      <c r="EF17" s="13">
        <f t="shared" si="200"/>
        <v>13</v>
      </c>
      <c r="EH17" s="13">
        <v>101</v>
      </c>
      <c r="EI17" s="13">
        <v>7</v>
      </c>
      <c r="EJ17" s="13">
        <v>11</v>
      </c>
      <c r="EK17" s="13">
        <v>13</v>
      </c>
      <c r="EL17" s="13">
        <v>6</v>
      </c>
      <c r="EM17" s="13">
        <v>0</v>
      </c>
      <c r="EN17" s="13">
        <v>3</v>
      </c>
      <c r="EO17" s="13">
        <v>20</v>
      </c>
      <c r="EP17" s="13">
        <v>2</v>
      </c>
      <c r="EQ17" s="13">
        <v>19</v>
      </c>
      <c r="ER17" s="13">
        <v>3</v>
      </c>
      <c r="ES17" s="13">
        <v>14</v>
      </c>
      <c r="ET17" s="13">
        <v>2</v>
      </c>
      <c r="EU17" s="13">
        <v>6</v>
      </c>
      <c r="EV17" s="15"/>
      <c r="EW17" s="13">
        <v>14</v>
      </c>
      <c r="EX17" s="13">
        <v>14</v>
      </c>
      <c r="EY17" s="13">
        <v>8</v>
      </c>
      <c r="EZ17" s="13">
        <v>8</v>
      </c>
      <c r="FA17" s="13">
        <f t="shared" si="201"/>
        <v>22</v>
      </c>
      <c r="FC17" s="13">
        <v>92</v>
      </c>
      <c r="FD17" s="13">
        <v>6</v>
      </c>
      <c r="FE17" s="13">
        <v>9</v>
      </c>
      <c r="FF17" s="13">
        <v>14</v>
      </c>
      <c r="FG17" s="13">
        <v>0</v>
      </c>
      <c r="FH17" s="13">
        <v>0</v>
      </c>
      <c r="FI17" s="13">
        <v>2</v>
      </c>
      <c r="FJ17" s="13">
        <v>16</v>
      </c>
      <c r="FK17" s="13">
        <v>0</v>
      </c>
      <c r="FL17" s="13">
        <v>15</v>
      </c>
      <c r="FM17" s="13">
        <v>0</v>
      </c>
      <c r="FN17" s="13">
        <v>0</v>
      </c>
      <c r="FO17" s="13">
        <v>0</v>
      </c>
      <c r="FP17" s="13">
        <v>0</v>
      </c>
      <c r="FQ17" s="15"/>
      <c r="FR17" s="13">
        <v>8</v>
      </c>
      <c r="FS17" s="13">
        <v>8</v>
      </c>
      <c r="FT17" s="13">
        <v>7</v>
      </c>
      <c r="FU17" s="13">
        <v>7</v>
      </c>
      <c r="FV17" s="13">
        <f t="shared" si="202"/>
        <v>15</v>
      </c>
      <c r="FX17" s="13">
        <v>117</v>
      </c>
      <c r="FY17" s="13">
        <v>1</v>
      </c>
      <c r="FZ17" s="13">
        <v>13</v>
      </c>
      <c r="GA17" s="13">
        <v>34</v>
      </c>
      <c r="GB17" s="13">
        <v>5</v>
      </c>
      <c r="GC17" s="13">
        <v>0</v>
      </c>
      <c r="GD17" s="13">
        <v>12</v>
      </c>
      <c r="GE17" s="13">
        <v>12</v>
      </c>
      <c r="GF17" s="13">
        <v>2</v>
      </c>
      <c r="GG17" s="13">
        <v>12</v>
      </c>
      <c r="GH17" s="13">
        <v>1</v>
      </c>
      <c r="GI17" s="13">
        <v>7</v>
      </c>
      <c r="GJ17" s="13">
        <v>1</v>
      </c>
      <c r="GK17" s="13">
        <v>0</v>
      </c>
      <c r="GL17" s="15"/>
      <c r="GM17" s="13">
        <v>7</v>
      </c>
      <c r="GN17" s="13">
        <v>7</v>
      </c>
      <c r="GO17" s="13">
        <v>5</v>
      </c>
      <c r="GP17" s="13">
        <v>5</v>
      </c>
      <c r="GQ17" s="13">
        <f t="shared" si="203"/>
        <v>12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B17" s="13">
        <v>0</v>
      </c>
      <c r="HC17" s="13">
        <v>0</v>
      </c>
      <c r="HD17" s="13"/>
      <c r="HE17" s="13"/>
      <c r="HF17" s="13"/>
      <c r="HG17" s="15"/>
      <c r="HH17" s="13"/>
      <c r="HI17" s="13"/>
      <c r="HJ17" s="13"/>
      <c r="HK17" s="13"/>
      <c r="HL17" s="13">
        <f t="shared" si="204"/>
        <v>0</v>
      </c>
      <c r="HN17" s="13">
        <v>100</v>
      </c>
      <c r="HO17" s="13">
        <v>1</v>
      </c>
      <c r="HP17" s="13">
        <v>6</v>
      </c>
      <c r="HQ17" s="13">
        <v>1</v>
      </c>
      <c r="HR17" s="13">
        <v>0</v>
      </c>
      <c r="HS17" s="13">
        <v>11</v>
      </c>
      <c r="HT17" s="13">
        <v>21</v>
      </c>
      <c r="HU17" s="13">
        <v>14</v>
      </c>
      <c r="HV17" s="13">
        <v>0</v>
      </c>
      <c r="HW17" s="13">
        <v>7</v>
      </c>
      <c r="HX17" s="13">
        <v>2</v>
      </c>
      <c r="HY17" s="13">
        <v>17</v>
      </c>
      <c r="HZ17" s="13">
        <v>10</v>
      </c>
      <c r="IA17" s="13">
        <v>6</v>
      </c>
      <c r="IB17" s="12">
        <v>1</v>
      </c>
      <c r="IC17" s="13">
        <v>5</v>
      </c>
      <c r="ID17" s="13">
        <v>6</v>
      </c>
      <c r="IE17" s="13">
        <v>1</v>
      </c>
      <c r="IF17" s="13">
        <v>2</v>
      </c>
      <c r="IG17" s="13">
        <f t="shared" si="205"/>
        <v>6</v>
      </c>
      <c r="II17" s="13">
        <v>52</v>
      </c>
      <c r="IJ17" s="13">
        <f t="shared" si="206"/>
        <v>11</v>
      </c>
      <c r="IK17" s="13">
        <v>8</v>
      </c>
      <c r="IL17" s="13">
        <v>3</v>
      </c>
      <c r="IM17" s="13">
        <v>2</v>
      </c>
      <c r="IN17" s="13">
        <v>5</v>
      </c>
      <c r="IO17" s="13">
        <v>0</v>
      </c>
      <c r="IP17" s="13">
        <v>0</v>
      </c>
      <c r="IQ17" s="13">
        <v>2</v>
      </c>
      <c r="IR17" s="13">
        <v>16</v>
      </c>
      <c r="IS17" s="13">
        <v>10</v>
      </c>
      <c r="IT17" s="13">
        <v>9</v>
      </c>
      <c r="IU17" s="13">
        <v>5</v>
      </c>
      <c r="IV17" s="13">
        <v>6</v>
      </c>
      <c r="IW17" s="13">
        <v>1</v>
      </c>
      <c r="IX17" s="13">
        <v>1</v>
      </c>
      <c r="IY17" s="13">
        <f t="shared" si="207"/>
        <v>6</v>
      </c>
      <c r="JA17" s="13">
        <v>100</v>
      </c>
      <c r="JB17" s="13">
        <f t="shared" si="208"/>
        <v>20</v>
      </c>
      <c r="JC17" s="289">
        <v>12</v>
      </c>
      <c r="JD17" s="13">
        <v>8</v>
      </c>
      <c r="JE17" s="13">
        <v>3</v>
      </c>
      <c r="JF17" s="13">
        <v>15</v>
      </c>
      <c r="JG17" s="13">
        <v>0</v>
      </c>
      <c r="JH17" s="13">
        <v>7</v>
      </c>
      <c r="JI17" s="13">
        <v>1</v>
      </c>
      <c r="JJ17" s="13">
        <v>2</v>
      </c>
      <c r="JK17" s="13">
        <v>10</v>
      </c>
      <c r="JL17" s="13">
        <v>2</v>
      </c>
      <c r="JM17" s="13">
        <v>43</v>
      </c>
      <c r="JN17" s="13">
        <v>14</v>
      </c>
      <c r="JO17" s="13">
        <v>26</v>
      </c>
      <c r="JP17" s="13">
        <v>6</v>
      </c>
      <c r="JQ17" s="13">
        <v>9</v>
      </c>
      <c r="JR17" s="13">
        <f t="shared" si="209"/>
        <v>20</v>
      </c>
      <c r="JT17" s="13">
        <v>40</v>
      </c>
      <c r="JU17" s="13">
        <f t="shared" si="210"/>
        <v>6</v>
      </c>
      <c r="JV17" s="13">
        <v>4</v>
      </c>
      <c r="JW17" s="13">
        <v>2</v>
      </c>
      <c r="JX17" s="13"/>
      <c r="JY17" s="13">
        <v>20</v>
      </c>
      <c r="JZ17" s="13">
        <v>0</v>
      </c>
      <c r="KA17" s="13">
        <v>6</v>
      </c>
      <c r="KB17" s="13">
        <v>1</v>
      </c>
      <c r="KC17" s="13">
        <v>10</v>
      </c>
      <c r="KD17" s="13">
        <v>0</v>
      </c>
      <c r="KE17" s="13">
        <v>9</v>
      </c>
      <c r="KF17" s="13">
        <v>1</v>
      </c>
      <c r="KG17" s="13">
        <v>1</v>
      </c>
      <c r="KH17" s="13">
        <v>2</v>
      </c>
      <c r="KI17" s="13">
        <v>3</v>
      </c>
      <c r="KJ17" s="13">
        <f t="shared" si="211"/>
        <v>3</v>
      </c>
      <c r="KL17" s="13">
        <v>80</v>
      </c>
      <c r="KM17" s="13">
        <f t="shared" si="212"/>
        <v>12</v>
      </c>
      <c r="KN17" s="13">
        <v>6</v>
      </c>
      <c r="KO17" s="13">
        <v>6</v>
      </c>
      <c r="KP17" s="13"/>
      <c r="KQ17" s="13">
        <v>20</v>
      </c>
      <c r="KR17" s="13">
        <v>1</v>
      </c>
      <c r="KS17" s="13">
        <v>4</v>
      </c>
      <c r="KT17" s="13">
        <v>1</v>
      </c>
      <c r="KU17" s="13">
        <v>15</v>
      </c>
      <c r="KV17" s="13">
        <v>0</v>
      </c>
      <c r="KW17" s="13">
        <v>17</v>
      </c>
      <c r="KX17" s="13">
        <v>4</v>
      </c>
      <c r="KY17" s="13">
        <v>6</v>
      </c>
      <c r="KZ17" s="13">
        <v>4</v>
      </c>
      <c r="LA17" s="13">
        <v>4</v>
      </c>
      <c r="LB17" s="13">
        <f t="shared" si="213"/>
        <v>8</v>
      </c>
      <c r="LD17" s="13">
        <v>60</v>
      </c>
      <c r="LE17" s="13">
        <f t="shared" si="214"/>
        <v>14</v>
      </c>
      <c r="LF17" s="13">
        <v>6</v>
      </c>
      <c r="LG17" s="13">
        <v>8</v>
      </c>
      <c r="LH17" s="13">
        <v>1</v>
      </c>
      <c r="LI17" s="13">
        <v>18</v>
      </c>
      <c r="LJ17" s="13">
        <v>4</v>
      </c>
      <c r="LK17" s="13">
        <v>8</v>
      </c>
      <c r="LL17" s="13">
        <v>2</v>
      </c>
      <c r="LM17" s="13">
        <v>30</v>
      </c>
      <c r="LN17" s="13">
        <v>0</v>
      </c>
      <c r="LO17" s="13">
        <v>34</v>
      </c>
      <c r="LP17" s="13">
        <v>8</v>
      </c>
      <c r="LQ17" s="13">
        <v>12</v>
      </c>
      <c r="LR17" s="13">
        <v>12</v>
      </c>
      <c r="LS17" s="13">
        <v>18</v>
      </c>
      <c r="LT17" s="13">
        <f t="shared" si="215"/>
        <v>20</v>
      </c>
      <c r="LV17" s="13">
        <v>48</v>
      </c>
      <c r="LW17" s="13">
        <f t="shared" si="216"/>
        <v>10</v>
      </c>
      <c r="LX17" s="13">
        <v>7</v>
      </c>
      <c r="LY17" s="13">
        <v>3</v>
      </c>
      <c r="LZ17" s="13"/>
      <c r="MA17" s="13">
        <v>45</v>
      </c>
      <c r="MB17" s="13"/>
      <c r="MC17" s="13">
        <v>14</v>
      </c>
      <c r="MD17" s="13">
        <v>3</v>
      </c>
      <c r="ME17" s="13">
        <v>48</v>
      </c>
      <c r="MF17" s="13">
        <v>0</v>
      </c>
      <c r="MG17" s="13">
        <v>23</v>
      </c>
      <c r="MH17" s="13">
        <v>10</v>
      </c>
      <c r="MI17" s="13">
        <v>12</v>
      </c>
      <c r="MJ17" s="13">
        <v>2</v>
      </c>
      <c r="MK17" s="13">
        <v>3</v>
      </c>
      <c r="ML17" s="13">
        <f t="shared" si="217"/>
        <v>12</v>
      </c>
      <c r="MN17" s="13">
        <v>40</v>
      </c>
      <c r="MO17" s="13">
        <f t="shared" si="218"/>
        <v>15</v>
      </c>
      <c r="MP17" s="13">
        <v>11</v>
      </c>
      <c r="MQ17" s="13">
        <v>4</v>
      </c>
      <c r="MR17" s="13"/>
      <c r="MS17" s="13">
        <v>36</v>
      </c>
      <c r="MT17" s="13">
        <v>7</v>
      </c>
      <c r="MU17" s="13">
        <v>18</v>
      </c>
      <c r="MV17" s="13">
        <v>1</v>
      </c>
      <c r="MW17" s="13">
        <v>11</v>
      </c>
      <c r="MX17" s="13">
        <v>0</v>
      </c>
      <c r="MY17" s="13">
        <v>26</v>
      </c>
      <c r="MZ17" s="13">
        <v>6</v>
      </c>
      <c r="NA17" s="13">
        <v>6</v>
      </c>
      <c r="NB17" s="13">
        <v>6</v>
      </c>
      <c r="NC17" s="13">
        <v>6</v>
      </c>
      <c r="ND17" s="13">
        <f t="shared" si="219"/>
        <v>12</v>
      </c>
      <c r="NF17" s="13">
        <v>0</v>
      </c>
      <c r="NG17" s="13">
        <f t="shared" si="220"/>
        <v>5</v>
      </c>
      <c r="NH17" s="13">
        <v>3</v>
      </c>
      <c r="NI17" s="13">
        <v>2</v>
      </c>
      <c r="NJ17" s="13"/>
      <c r="NK17" s="13">
        <v>36</v>
      </c>
      <c r="NL17" s="13">
        <v>0</v>
      </c>
      <c r="NM17" s="13">
        <v>18</v>
      </c>
      <c r="NN17" s="13">
        <v>2</v>
      </c>
      <c r="NO17" s="13">
        <v>20</v>
      </c>
      <c r="NP17" s="13">
        <v>4</v>
      </c>
      <c r="NQ17" s="13">
        <v>32</v>
      </c>
      <c r="NR17" s="13">
        <v>3</v>
      </c>
      <c r="NS17" s="13">
        <v>3</v>
      </c>
      <c r="NT17" s="13">
        <v>4</v>
      </c>
      <c r="NU17" s="13">
        <v>4</v>
      </c>
      <c r="NV17" s="13">
        <f t="shared" si="221"/>
        <v>7</v>
      </c>
      <c r="NX17" s="13">
        <v>5</v>
      </c>
      <c r="NY17" s="13">
        <f t="shared" si="222"/>
        <v>5</v>
      </c>
      <c r="NZ17" s="13">
        <v>5</v>
      </c>
      <c r="OA17" s="13">
        <v>0</v>
      </c>
      <c r="OB17" s="13"/>
      <c r="OC17" s="13">
        <v>36</v>
      </c>
      <c r="OD17" s="13">
        <v>0</v>
      </c>
      <c r="OE17" s="13">
        <v>17</v>
      </c>
      <c r="OF17" s="13">
        <v>3</v>
      </c>
      <c r="OG17" s="13">
        <v>30</v>
      </c>
      <c r="OH17" s="13">
        <v>6</v>
      </c>
      <c r="OI17" s="13">
        <v>37</v>
      </c>
      <c r="OJ17" s="13">
        <v>5</v>
      </c>
      <c r="OK17" s="13">
        <v>8</v>
      </c>
      <c r="OL17" s="13">
        <v>4</v>
      </c>
      <c r="OM17" s="13">
        <v>4</v>
      </c>
      <c r="ON17" s="13">
        <f t="shared" si="223"/>
        <v>9</v>
      </c>
      <c r="OP17" s="13">
        <v>0</v>
      </c>
      <c r="OQ17" s="13">
        <f t="shared" si="224"/>
        <v>5</v>
      </c>
      <c r="OR17" s="13">
        <v>5</v>
      </c>
      <c r="OS17" s="13"/>
      <c r="OT17" s="13"/>
      <c r="OU17" s="13">
        <v>45</v>
      </c>
      <c r="OV17" s="13"/>
      <c r="OW17" s="13">
        <v>13</v>
      </c>
      <c r="OX17" s="13">
        <v>4</v>
      </c>
      <c r="OY17" s="13">
        <v>40</v>
      </c>
      <c r="OZ17" s="13">
        <v>8</v>
      </c>
      <c r="PA17" s="13">
        <v>42</v>
      </c>
      <c r="PB17" s="13">
        <v>10</v>
      </c>
      <c r="PC17" s="13">
        <v>10</v>
      </c>
      <c r="PD17" s="13">
        <v>7</v>
      </c>
      <c r="PE17" s="13">
        <v>7</v>
      </c>
      <c r="PF17" s="13">
        <f t="shared" si="225"/>
        <v>17</v>
      </c>
      <c r="PH17" s="13">
        <v>0</v>
      </c>
      <c r="PI17" s="13">
        <f t="shared" si="226"/>
        <v>5</v>
      </c>
      <c r="PJ17" s="13">
        <v>5</v>
      </c>
      <c r="PK17" s="13">
        <v>0</v>
      </c>
      <c r="PL17" s="13"/>
      <c r="PM17" s="13">
        <v>63</v>
      </c>
      <c r="PN17" s="13">
        <v>0</v>
      </c>
      <c r="PO17" s="13">
        <v>11</v>
      </c>
      <c r="PP17" s="13">
        <v>3</v>
      </c>
      <c r="PQ17" s="13">
        <v>30</v>
      </c>
      <c r="PR17" s="13">
        <v>2</v>
      </c>
      <c r="PS17" s="13">
        <v>44</v>
      </c>
      <c r="PT17" s="13">
        <v>6</v>
      </c>
      <c r="PU17" s="13">
        <v>6</v>
      </c>
      <c r="PV17" s="13">
        <v>4</v>
      </c>
      <c r="PW17" s="13">
        <v>4</v>
      </c>
      <c r="PX17" s="13">
        <f t="shared" si="227"/>
        <v>10</v>
      </c>
      <c r="PZ17" s="13"/>
      <c r="QA17" s="13">
        <f t="shared" si="228"/>
        <v>4</v>
      </c>
      <c r="QB17" s="13">
        <v>2</v>
      </c>
      <c r="QC17" s="13">
        <v>2</v>
      </c>
      <c r="QD17" s="13"/>
      <c r="QE17" s="13">
        <v>54</v>
      </c>
      <c r="QF17" s="13"/>
      <c r="QG17" s="13">
        <v>8</v>
      </c>
      <c r="QH17" s="13">
        <v>3</v>
      </c>
      <c r="QI17" s="13">
        <v>30</v>
      </c>
      <c r="QJ17" s="13">
        <v>4</v>
      </c>
      <c r="QK17" s="13">
        <v>40</v>
      </c>
      <c r="QL17" s="13">
        <v>16</v>
      </c>
      <c r="QM17" s="13">
        <v>16</v>
      </c>
      <c r="QN17" s="13">
        <v>2</v>
      </c>
      <c r="QO17" s="13">
        <v>2</v>
      </c>
      <c r="QP17" s="13">
        <f t="shared" si="229"/>
        <v>18</v>
      </c>
      <c r="QR17" s="13">
        <v>5</v>
      </c>
      <c r="QS17" s="13">
        <f t="shared" si="230"/>
        <v>4</v>
      </c>
      <c r="QT17" s="13">
        <v>4</v>
      </c>
      <c r="QU17" s="13"/>
      <c r="QV17" s="13"/>
      <c r="QW17" s="13">
        <v>45</v>
      </c>
      <c r="QX17" s="13"/>
      <c r="QY17" s="13">
        <v>9</v>
      </c>
      <c r="QZ17" s="13">
        <v>2</v>
      </c>
      <c r="RA17" s="13">
        <v>30</v>
      </c>
      <c r="RB17" s="13">
        <v>6</v>
      </c>
      <c r="RC17" s="13">
        <v>38</v>
      </c>
      <c r="RD17" s="13">
        <v>15</v>
      </c>
      <c r="RE17" s="13">
        <v>15</v>
      </c>
      <c r="RF17" s="13">
        <v>1</v>
      </c>
      <c r="RG17" s="13">
        <v>1</v>
      </c>
      <c r="RH17" s="13">
        <f t="shared" si="231"/>
        <v>16</v>
      </c>
      <c r="RJ17" s="13"/>
      <c r="RK17" s="13">
        <f t="shared" si="232"/>
        <v>5</v>
      </c>
      <c r="RL17" s="13">
        <v>4</v>
      </c>
      <c r="RM17" s="13">
        <v>1</v>
      </c>
      <c r="RN17" s="13"/>
      <c r="RO17" s="13">
        <v>72</v>
      </c>
      <c r="RP17" s="13"/>
      <c r="RQ17" s="13">
        <v>6</v>
      </c>
      <c r="RR17" s="13">
        <v>2</v>
      </c>
      <c r="RS17" s="13">
        <v>20</v>
      </c>
      <c r="RT17" s="13">
        <v>4</v>
      </c>
      <c r="RU17" s="13">
        <v>38</v>
      </c>
      <c r="RV17" s="13">
        <v>11</v>
      </c>
      <c r="RW17" s="13">
        <v>11</v>
      </c>
      <c r="RX17" s="13"/>
      <c r="RY17" s="13"/>
      <c r="RZ17" s="13">
        <f t="shared" si="233"/>
        <v>11</v>
      </c>
      <c r="SB17" s="13"/>
      <c r="SC17" s="13">
        <f t="shared" si="234"/>
        <v>5</v>
      </c>
      <c r="SD17" s="13">
        <v>4</v>
      </c>
      <c r="SE17" s="13">
        <v>1</v>
      </c>
      <c r="SF17" s="13"/>
      <c r="SG17" s="13">
        <v>54</v>
      </c>
      <c r="SH17" s="13"/>
      <c r="SI17" s="13">
        <v>6</v>
      </c>
      <c r="SJ17" s="13">
        <v>2</v>
      </c>
      <c r="SK17" s="13">
        <v>20</v>
      </c>
      <c r="SL17" s="13"/>
      <c r="SM17" s="13">
        <v>49</v>
      </c>
      <c r="SN17" s="13">
        <v>3</v>
      </c>
      <c r="SO17" s="13">
        <v>3</v>
      </c>
      <c r="SP17" s="13">
        <v>6</v>
      </c>
      <c r="SQ17" s="13">
        <v>6</v>
      </c>
      <c r="SR17" s="13">
        <f t="shared" si="235"/>
        <v>9</v>
      </c>
      <c r="ST17" s="13"/>
      <c r="SU17" s="13">
        <f t="shared" si="236"/>
        <v>5</v>
      </c>
      <c r="SV17" s="13">
        <v>3</v>
      </c>
      <c r="SW17" s="13">
        <v>2</v>
      </c>
      <c r="SX17" s="13"/>
      <c r="SY17" s="13">
        <v>54</v>
      </c>
      <c r="SZ17" s="13"/>
      <c r="TA17" s="13">
        <v>7</v>
      </c>
      <c r="TB17" s="13">
        <v>3</v>
      </c>
      <c r="TC17" s="13">
        <v>30</v>
      </c>
      <c r="TD17" s="13">
        <v>6</v>
      </c>
      <c r="TE17" s="13">
        <v>32</v>
      </c>
      <c r="TF17" s="13">
        <v>3</v>
      </c>
      <c r="TG17" s="13">
        <v>3</v>
      </c>
      <c r="TH17" s="13">
        <v>3</v>
      </c>
      <c r="TI17" s="13">
        <v>3</v>
      </c>
      <c r="TJ17" s="13">
        <f t="shared" si="237"/>
        <v>6</v>
      </c>
      <c r="TL17" s="13"/>
      <c r="TM17" s="13">
        <f t="shared" si="238"/>
        <v>5</v>
      </c>
      <c r="TN17" s="13">
        <v>5</v>
      </c>
      <c r="TO17" s="13"/>
      <c r="TP17" s="13"/>
      <c r="TQ17" s="13">
        <v>45</v>
      </c>
      <c r="TR17" s="13"/>
      <c r="TS17" s="13">
        <v>7</v>
      </c>
      <c r="TT17" s="13">
        <v>2</v>
      </c>
      <c r="TU17" s="13">
        <v>20</v>
      </c>
      <c r="TV17" s="13">
        <v>4</v>
      </c>
      <c r="TW17" s="13">
        <v>26</v>
      </c>
      <c r="TX17" s="13">
        <v>5</v>
      </c>
      <c r="TY17" s="13">
        <v>6</v>
      </c>
      <c r="TZ17" s="13">
        <v>3</v>
      </c>
      <c r="UA17" s="13">
        <v>4</v>
      </c>
      <c r="UB17" s="13">
        <f t="shared" si="239"/>
        <v>8</v>
      </c>
      <c r="UD17" s="13"/>
      <c r="UE17" s="13">
        <f t="shared" si="240"/>
        <v>5</v>
      </c>
      <c r="UF17" s="13">
        <v>4</v>
      </c>
      <c r="UG17" s="13">
        <v>1</v>
      </c>
      <c r="UH17" s="13"/>
      <c r="UI17" s="13">
        <v>54</v>
      </c>
      <c r="UJ17" s="13"/>
      <c r="UK17" s="13">
        <v>12</v>
      </c>
      <c r="UL17" s="13">
        <v>3</v>
      </c>
      <c r="UM17" s="13">
        <v>30</v>
      </c>
      <c r="UN17" s="13">
        <v>6</v>
      </c>
      <c r="UO17" s="13">
        <v>28</v>
      </c>
      <c r="UP17" s="13">
        <v>3</v>
      </c>
      <c r="UQ17" s="13">
        <v>3</v>
      </c>
      <c r="UR17" s="13">
        <v>10</v>
      </c>
      <c r="US17" s="13">
        <v>3</v>
      </c>
      <c r="UT17" s="13">
        <f t="shared" si="241"/>
        <v>13</v>
      </c>
      <c r="UV17" s="13"/>
      <c r="UW17" s="13">
        <f t="shared" si="242"/>
        <v>5</v>
      </c>
      <c r="UX17" s="13">
        <v>4</v>
      </c>
      <c r="UY17" s="13">
        <v>1</v>
      </c>
      <c r="UZ17" s="13">
        <f t="shared" si="181"/>
        <v>327</v>
      </c>
      <c r="VA17" s="13">
        <v>105</v>
      </c>
      <c r="VB17" s="13">
        <f t="shared" si="243"/>
        <v>222</v>
      </c>
      <c r="VC17" s="13"/>
      <c r="VD17" s="13">
        <v>54</v>
      </c>
      <c r="VE17" s="13"/>
      <c r="VF17" s="13">
        <v>10</v>
      </c>
      <c r="VG17" s="13">
        <v>2</v>
      </c>
      <c r="VH17" s="13">
        <v>20</v>
      </c>
      <c r="VI17" s="13">
        <v>0</v>
      </c>
      <c r="VJ17" s="13">
        <v>4</v>
      </c>
      <c r="VK17" s="13">
        <v>10</v>
      </c>
      <c r="VL17" s="13">
        <f t="shared" si="276"/>
        <v>30</v>
      </c>
      <c r="VM17" s="13">
        <v>2</v>
      </c>
      <c r="VN17" s="13">
        <v>2</v>
      </c>
      <c r="VO17" s="13">
        <v>4</v>
      </c>
      <c r="VP17" s="13">
        <v>4</v>
      </c>
      <c r="VQ17" s="13"/>
      <c r="VR17" s="13"/>
      <c r="VS17" s="13">
        <v>13</v>
      </c>
      <c r="VT17" s="13">
        <v>14</v>
      </c>
      <c r="VU17" s="13">
        <f t="shared" si="182"/>
        <v>10</v>
      </c>
      <c r="VW17" s="13"/>
      <c r="VX17" s="13">
        <f t="shared" si="244"/>
        <v>0</v>
      </c>
      <c r="VY17" s="13"/>
      <c r="VZ17" s="13"/>
      <c r="WA17" s="13"/>
      <c r="WB17" s="13">
        <f t="shared" si="245"/>
        <v>0</v>
      </c>
      <c r="WC17" s="13">
        <f t="shared" si="246"/>
        <v>327</v>
      </c>
      <c r="WD17" s="13">
        <f t="shared" si="247"/>
        <v>105</v>
      </c>
      <c r="WE17" s="13">
        <f t="shared" si="248"/>
        <v>222</v>
      </c>
      <c r="WF17" s="13"/>
      <c r="WG17" s="13">
        <v>54</v>
      </c>
      <c r="WH17" s="13"/>
      <c r="WI17" s="13">
        <v>12</v>
      </c>
      <c r="WJ17" s="13">
        <v>3</v>
      </c>
      <c r="WK17" s="13">
        <v>30</v>
      </c>
      <c r="WL17" s="13">
        <v>6</v>
      </c>
      <c r="WM17" s="13">
        <v>8</v>
      </c>
      <c r="WN17" s="13">
        <v>13</v>
      </c>
      <c r="WO17" s="13">
        <f t="shared" si="249"/>
        <v>31</v>
      </c>
      <c r="WP17" s="13">
        <v>2</v>
      </c>
      <c r="WQ17" s="13">
        <v>2</v>
      </c>
      <c r="WR17" s="13">
        <v>7</v>
      </c>
      <c r="WS17" s="13">
        <v>7</v>
      </c>
      <c r="WT17" s="13"/>
      <c r="WU17" s="13"/>
      <c r="WV17" s="13">
        <v>9</v>
      </c>
      <c r="WW17" s="13">
        <v>9</v>
      </c>
      <c r="WX17" s="13">
        <f t="shared" si="183"/>
        <v>17</v>
      </c>
      <c r="WZ17" s="13"/>
      <c r="XA17" s="13"/>
      <c r="XB17" s="13"/>
      <c r="XC17" s="13"/>
      <c r="XD17" s="13"/>
      <c r="XE17" s="13">
        <f t="shared" si="250"/>
        <v>0</v>
      </c>
      <c r="XF17" s="13">
        <f t="shared" si="251"/>
        <v>327</v>
      </c>
      <c r="XG17" s="13">
        <f t="shared" si="252"/>
        <v>105</v>
      </c>
      <c r="XH17" s="13">
        <f t="shared" si="253"/>
        <v>222</v>
      </c>
      <c r="XI17" s="13"/>
      <c r="XJ17" s="13">
        <v>54</v>
      </c>
      <c r="XK17" s="13"/>
      <c r="XL17" s="13">
        <v>12</v>
      </c>
      <c r="XM17" s="13">
        <v>3</v>
      </c>
      <c r="XN17" s="13">
        <v>30</v>
      </c>
      <c r="XO17" s="13">
        <v>6</v>
      </c>
      <c r="XP17" s="13">
        <v>5</v>
      </c>
      <c r="XQ17" s="13">
        <v>7</v>
      </c>
      <c r="XR17" s="13">
        <v>24</v>
      </c>
      <c r="XS17" s="13"/>
      <c r="XT17" s="13"/>
      <c r="XU17" s="13"/>
      <c r="XV17" s="13"/>
      <c r="XW17" s="13"/>
      <c r="XX17" s="13"/>
      <c r="XY17" s="13">
        <v>17</v>
      </c>
      <c r="XZ17" s="13">
        <v>17</v>
      </c>
      <c r="YA17" s="13">
        <f t="shared" si="184"/>
        <v>5</v>
      </c>
      <c r="YC17" s="13"/>
      <c r="YD17" s="13">
        <f t="shared" si="254"/>
        <v>3</v>
      </c>
      <c r="YE17" s="13">
        <v>2</v>
      </c>
      <c r="YF17" s="13">
        <v>1</v>
      </c>
      <c r="YG17" s="13"/>
      <c r="YH17" s="13">
        <f t="shared" si="255"/>
        <v>3</v>
      </c>
      <c r="YI17" s="13">
        <f t="shared" si="278"/>
        <v>330</v>
      </c>
      <c r="YJ17" s="13">
        <f t="shared" si="256"/>
        <v>105</v>
      </c>
      <c r="YK17" s="13">
        <f t="shared" si="257"/>
        <v>225</v>
      </c>
      <c r="YL17" s="13"/>
      <c r="YM17" s="13">
        <v>54</v>
      </c>
      <c r="YN17" s="13"/>
      <c r="YO17" s="13">
        <v>12</v>
      </c>
      <c r="YP17" s="13">
        <v>1</v>
      </c>
      <c r="YQ17" s="13">
        <v>20</v>
      </c>
      <c r="YR17" s="13"/>
      <c r="YS17" s="13">
        <v>6</v>
      </c>
      <c r="YT17" s="13">
        <v>15</v>
      </c>
      <c r="YU17" s="13">
        <v>35</v>
      </c>
      <c r="YV17" s="13">
        <v>3</v>
      </c>
      <c r="YW17" s="13">
        <v>3</v>
      </c>
      <c r="YX17" s="13"/>
      <c r="YY17" s="13"/>
      <c r="YZ17" s="13"/>
      <c r="ZA17" s="13"/>
      <c r="ZB17" s="13">
        <v>17</v>
      </c>
      <c r="ZC17" s="13">
        <v>17</v>
      </c>
      <c r="ZD17" s="13">
        <f t="shared" si="185"/>
        <v>9</v>
      </c>
      <c r="ZF17" s="13"/>
      <c r="ZG17" s="13">
        <f t="shared" si="258"/>
        <v>5</v>
      </c>
      <c r="ZH17" s="13">
        <v>1</v>
      </c>
      <c r="ZI17" s="13">
        <v>4</v>
      </c>
      <c r="ZJ17" s="13"/>
      <c r="ZK17" s="13">
        <f t="shared" si="259"/>
        <v>5</v>
      </c>
      <c r="ZL17" s="13">
        <f>SUM(YI17,ZG17)</f>
        <v>335</v>
      </c>
      <c r="ZM17" s="13">
        <f t="shared" si="260"/>
        <v>105</v>
      </c>
      <c r="ZN17" s="13">
        <f t="shared" si="261"/>
        <v>230</v>
      </c>
      <c r="ZO17" s="13"/>
      <c r="ZP17" s="13">
        <v>54</v>
      </c>
      <c r="ZQ17" s="13"/>
      <c r="ZR17" s="13">
        <v>7</v>
      </c>
      <c r="ZS17" s="13">
        <v>1</v>
      </c>
      <c r="ZT17" s="13">
        <v>10</v>
      </c>
      <c r="ZU17" s="13">
        <v>2</v>
      </c>
      <c r="ZV17" s="13">
        <v>3</v>
      </c>
      <c r="ZW17" s="13">
        <v>12</v>
      </c>
      <c r="ZX17" s="13">
        <v>36</v>
      </c>
      <c r="ZY17" s="13">
        <v>9</v>
      </c>
      <c r="ZZ17" s="13">
        <v>9</v>
      </c>
      <c r="AAA17" s="13">
        <v>10</v>
      </c>
      <c r="AAB17" s="13">
        <v>10</v>
      </c>
      <c r="AAC17" s="13"/>
      <c r="AAD17" s="13"/>
      <c r="AAE17" s="13">
        <v>5</v>
      </c>
      <c r="AAF17" s="13">
        <v>5</v>
      </c>
      <c r="AAG17" s="13">
        <f t="shared" si="186"/>
        <v>22</v>
      </c>
      <c r="AAI17" s="13"/>
      <c r="AAJ17" s="13">
        <f t="shared" si="262"/>
        <v>3</v>
      </c>
      <c r="AAK17" s="13">
        <v>2</v>
      </c>
      <c r="AAL17" s="13">
        <v>1</v>
      </c>
      <c r="AAM17" s="13"/>
      <c r="AAN17" s="13">
        <f t="shared" si="263"/>
        <v>3</v>
      </c>
      <c r="AAO17" s="13">
        <f>SUM(ZL17,AAJ17)</f>
        <v>338</v>
      </c>
      <c r="AAP17" s="13">
        <f t="shared" si="264"/>
        <v>105</v>
      </c>
      <c r="AAQ17" s="13">
        <f t="shared" si="265"/>
        <v>233</v>
      </c>
      <c r="AAR17" s="13"/>
      <c r="AAS17" s="13">
        <v>54</v>
      </c>
      <c r="AAT17" s="13"/>
      <c r="AAU17" s="13">
        <v>12</v>
      </c>
      <c r="AAV17" s="13">
        <v>1</v>
      </c>
      <c r="AAW17" s="13">
        <v>10</v>
      </c>
      <c r="AAX17" s="13">
        <v>2</v>
      </c>
      <c r="AAY17" s="13">
        <v>5</v>
      </c>
      <c r="AAZ17" s="13">
        <v>5</v>
      </c>
      <c r="ABA17" s="13">
        <f t="shared" si="266"/>
        <v>23</v>
      </c>
      <c r="ABB17" s="13">
        <v>11</v>
      </c>
      <c r="ABC17" s="13">
        <v>11</v>
      </c>
      <c r="ABD17" s="13">
        <v>5</v>
      </c>
      <c r="ABE17" s="13">
        <v>5</v>
      </c>
      <c r="ABF17" s="13"/>
      <c r="ABG17" s="13"/>
      <c r="ABH17" s="13">
        <v>2</v>
      </c>
      <c r="ABI17" s="13">
        <v>2</v>
      </c>
      <c r="ABJ17" s="13">
        <f t="shared" si="187"/>
        <v>21</v>
      </c>
      <c r="ABL17" s="13"/>
      <c r="ABM17" s="13">
        <f t="shared" si="188"/>
        <v>2</v>
      </c>
      <c r="ABN17" s="13">
        <v>2</v>
      </c>
      <c r="ABO17" s="13"/>
      <c r="ABP17" s="13"/>
      <c r="ABQ17" s="13">
        <f t="shared" si="267"/>
        <v>2</v>
      </c>
      <c r="ABR17" s="13">
        <f>SUM(AAO17,ABM17)</f>
        <v>340</v>
      </c>
      <c r="ABS17" s="13">
        <f t="shared" si="268"/>
        <v>105</v>
      </c>
      <c r="ABT17" s="13">
        <f t="shared" si="269"/>
        <v>235</v>
      </c>
      <c r="ABU17" s="13"/>
      <c r="ABV17" s="13">
        <v>54</v>
      </c>
      <c r="ABW17" s="13"/>
      <c r="ABX17" s="13">
        <v>9</v>
      </c>
      <c r="ABY17" s="13">
        <v>1</v>
      </c>
      <c r="ABZ17" s="13">
        <v>10</v>
      </c>
      <c r="ACA17" s="13"/>
      <c r="ACB17" s="13">
        <v>4</v>
      </c>
      <c r="ACC17" s="13">
        <v>9</v>
      </c>
      <c r="ACD17" s="13">
        <f t="shared" si="189"/>
        <v>29</v>
      </c>
      <c r="ACE17" s="13">
        <v>4</v>
      </c>
      <c r="ACF17" s="13">
        <v>6</v>
      </c>
      <c r="ACG17" s="13">
        <v>10</v>
      </c>
      <c r="ACH17" s="13">
        <v>10</v>
      </c>
      <c r="ACI17" s="13"/>
      <c r="ACJ17" s="13"/>
      <c r="ACK17" s="13">
        <v>4</v>
      </c>
      <c r="ACL17" s="13">
        <v>4</v>
      </c>
      <c r="ACM17" s="13">
        <f t="shared" si="190"/>
        <v>18</v>
      </c>
      <c r="ACO17" s="13"/>
      <c r="ACP17" s="13">
        <f t="shared" si="277"/>
        <v>0</v>
      </c>
      <c r="ACQ17" s="13"/>
      <c r="ACR17" s="13"/>
      <c r="ACS17" s="13"/>
      <c r="ACT17" s="13">
        <f t="shared" si="270"/>
        <v>0</v>
      </c>
      <c r="ACU17" s="13">
        <f>SUM(ABR17,ACP17)</f>
        <v>340</v>
      </c>
      <c r="ACV17" s="13">
        <f t="shared" si="271"/>
        <v>105</v>
      </c>
      <c r="ACW17" s="13">
        <f t="shared" si="272"/>
        <v>235</v>
      </c>
      <c r="ACX17" s="13"/>
      <c r="ACY17" s="13">
        <v>45</v>
      </c>
      <c r="ACZ17" s="13"/>
      <c r="ADA17" s="13">
        <v>5</v>
      </c>
      <c r="ADB17" s="13">
        <v>1</v>
      </c>
      <c r="ADC17" s="13">
        <v>10</v>
      </c>
      <c r="ADD17" s="13"/>
      <c r="ADE17" s="13">
        <v>3</v>
      </c>
      <c r="ADF17" s="13">
        <v>7</v>
      </c>
      <c r="ADG17" s="13">
        <f t="shared" si="192"/>
        <v>23</v>
      </c>
      <c r="ADH17" s="13">
        <v>8</v>
      </c>
      <c r="ADI17" s="13">
        <v>8</v>
      </c>
      <c r="ADJ17" s="13">
        <v>8</v>
      </c>
      <c r="ADK17" s="13">
        <v>8</v>
      </c>
      <c r="ADL17" s="13"/>
      <c r="ADM17" s="13"/>
      <c r="ADN17" s="13"/>
      <c r="ADO17" s="13"/>
      <c r="ADP17" s="13">
        <f t="shared" si="193"/>
        <v>19</v>
      </c>
      <c r="ADR17" s="13"/>
      <c r="ADS17" s="13">
        <f t="shared" si="194"/>
        <v>1</v>
      </c>
      <c r="ADT17" s="13">
        <v>1</v>
      </c>
      <c r="ADU17" s="13"/>
      <c r="ADV17" s="13"/>
      <c r="ADW17" s="13">
        <f t="shared" si="273"/>
        <v>1</v>
      </c>
      <c r="ADX17" s="13">
        <f>SUM(ACU17,ADS17)</f>
        <v>341</v>
      </c>
      <c r="ADY17" s="13">
        <f t="shared" si="274"/>
        <v>105</v>
      </c>
      <c r="ADZ17" s="13">
        <f t="shared" si="275"/>
        <v>236</v>
      </c>
      <c r="AEA17" s="13"/>
      <c r="AEB17" s="13">
        <v>43</v>
      </c>
      <c r="AEC17" s="13"/>
      <c r="AED17" s="13">
        <v>8</v>
      </c>
      <c r="AEE17" s="13">
        <v>1</v>
      </c>
      <c r="AEF17" s="13">
        <v>2</v>
      </c>
      <c r="AEG17" s="13"/>
      <c r="AEH17" s="13">
        <v>6</v>
      </c>
      <c r="AEI17" s="13">
        <v>7</v>
      </c>
      <c r="AEJ17" s="13">
        <f t="shared" si="284"/>
        <v>24</v>
      </c>
      <c r="AEK17" s="13">
        <v>2</v>
      </c>
      <c r="AEL17" s="13">
        <v>2</v>
      </c>
      <c r="AEM17" s="13">
        <v>6</v>
      </c>
      <c r="AEN17" s="13">
        <v>6</v>
      </c>
      <c r="AEO17" s="13"/>
      <c r="AEP17" s="13"/>
      <c r="AEQ17" s="13">
        <v>9</v>
      </c>
      <c r="AER17" s="13">
        <v>9</v>
      </c>
      <c r="AES17" s="13">
        <f t="shared" si="196"/>
        <v>14</v>
      </c>
    </row>
    <row r="18" spans="2:825" ht="16.2" customHeight="1" x14ac:dyDescent="0.3">
      <c r="B18" s="14" t="s">
        <v>123</v>
      </c>
      <c r="C18" s="42" t="s">
        <v>142</v>
      </c>
      <c r="D18" s="295"/>
      <c r="E18" s="295"/>
      <c r="F18" s="295"/>
      <c r="G18" s="295"/>
      <c r="H18" s="340" t="s">
        <v>603</v>
      </c>
      <c r="I18" s="336">
        <v>42</v>
      </c>
      <c r="J18" s="13">
        <v>1</v>
      </c>
      <c r="K18" s="13">
        <v>2</v>
      </c>
      <c r="L18" s="13">
        <v>6</v>
      </c>
      <c r="M18" s="13">
        <v>0</v>
      </c>
      <c r="N18" s="13">
        <v>0</v>
      </c>
      <c r="O18" s="13">
        <v>0</v>
      </c>
      <c r="P18" s="13"/>
      <c r="Q18" s="13"/>
      <c r="R18" s="13">
        <v>0</v>
      </c>
      <c r="S18" s="13">
        <v>0</v>
      </c>
      <c r="T18" s="13">
        <v>0</v>
      </c>
      <c r="U18" s="13">
        <v>0</v>
      </c>
      <c r="V18" s="15"/>
      <c r="X18" s="13">
        <v>42</v>
      </c>
      <c r="Y18" s="13">
        <v>5</v>
      </c>
      <c r="Z18" s="13">
        <v>3</v>
      </c>
      <c r="AA18" s="13">
        <v>6</v>
      </c>
      <c r="AB18" s="13">
        <v>0</v>
      </c>
      <c r="AC18" s="13">
        <v>0</v>
      </c>
      <c r="AD18" s="13">
        <v>0</v>
      </c>
      <c r="AE18" s="13"/>
      <c r="AF18" s="13"/>
      <c r="AG18" s="13">
        <v>0</v>
      </c>
      <c r="AH18" s="13">
        <v>0</v>
      </c>
      <c r="AI18" s="13">
        <v>0</v>
      </c>
      <c r="AJ18" s="13">
        <v>0</v>
      </c>
      <c r="AK18" s="15"/>
      <c r="AM18" s="13">
        <v>46</v>
      </c>
      <c r="AN18" s="13">
        <v>1</v>
      </c>
      <c r="AO18" s="13">
        <v>1</v>
      </c>
      <c r="AP18" s="13">
        <v>6</v>
      </c>
      <c r="AQ18" s="13">
        <v>0</v>
      </c>
      <c r="AR18" s="13">
        <v>0</v>
      </c>
      <c r="AS18" s="13">
        <v>0</v>
      </c>
      <c r="AT18" s="13"/>
      <c r="AU18" s="13"/>
      <c r="AV18" s="13">
        <v>0</v>
      </c>
      <c r="AW18" s="13">
        <v>0</v>
      </c>
      <c r="AX18" s="13">
        <v>0</v>
      </c>
      <c r="AY18" s="13">
        <v>0</v>
      </c>
      <c r="AZ18" s="15"/>
      <c r="BB18" s="13">
        <v>55</v>
      </c>
      <c r="BC18" s="13">
        <v>1</v>
      </c>
      <c r="BD18" s="13">
        <v>5</v>
      </c>
      <c r="BE18" s="13">
        <v>2</v>
      </c>
      <c r="BF18" s="13">
        <v>0</v>
      </c>
      <c r="BG18" s="13">
        <v>0</v>
      </c>
      <c r="BH18" s="13">
        <v>1</v>
      </c>
      <c r="BI18" s="13">
        <v>3</v>
      </c>
      <c r="BJ18" s="13">
        <v>0</v>
      </c>
      <c r="BK18" s="13">
        <v>3</v>
      </c>
      <c r="BL18" s="13">
        <v>0</v>
      </c>
      <c r="BM18" s="13">
        <v>0</v>
      </c>
      <c r="BN18" s="13">
        <v>0</v>
      </c>
      <c r="BO18" s="13">
        <v>0</v>
      </c>
      <c r="BP18" s="15"/>
      <c r="BQ18" s="13">
        <v>1</v>
      </c>
      <c r="BR18" s="13">
        <v>1</v>
      </c>
      <c r="BS18" s="13">
        <v>2</v>
      </c>
      <c r="BT18" s="13">
        <v>2</v>
      </c>
      <c r="BU18" s="13">
        <f t="shared" si="197"/>
        <v>3</v>
      </c>
      <c r="BW18" s="13">
        <v>49</v>
      </c>
      <c r="BX18" s="13">
        <v>5</v>
      </c>
      <c r="BY18" s="13">
        <v>17</v>
      </c>
      <c r="BZ18" s="13">
        <v>6</v>
      </c>
      <c r="CA18" s="13">
        <v>0</v>
      </c>
      <c r="CB18" s="13">
        <v>0</v>
      </c>
      <c r="CC18" s="13">
        <v>0</v>
      </c>
      <c r="CD18" s="13">
        <v>9</v>
      </c>
      <c r="CE18" s="13">
        <v>0</v>
      </c>
      <c r="CF18" s="13">
        <v>9</v>
      </c>
      <c r="CG18" s="13">
        <v>0</v>
      </c>
      <c r="CH18" s="13">
        <v>0</v>
      </c>
      <c r="CI18" s="13">
        <v>0</v>
      </c>
      <c r="CJ18" s="13">
        <v>0</v>
      </c>
      <c r="CK18" s="15"/>
      <c r="CL18" s="13">
        <v>4</v>
      </c>
      <c r="CM18" s="13">
        <v>4</v>
      </c>
      <c r="CN18" s="13">
        <v>5</v>
      </c>
      <c r="CO18" s="13">
        <v>5</v>
      </c>
      <c r="CP18" s="13">
        <f t="shared" si="198"/>
        <v>9</v>
      </c>
      <c r="CR18" s="13">
        <v>50</v>
      </c>
      <c r="CS18" s="13">
        <v>5</v>
      </c>
      <c r="CT18" s="13">
        <v>11</v>
      </c>
      <c r="CU18" s="13">
        <v>9</v>
      </c>
      <c r="CV18" s="13">
        <v>0</v>
      </c>
      <c r="CW18" s="13">
        <v>0</v>
      </c>
      <c r="CX18" s="13">
        <v>0</v>
      </c>
      <c r="CY18" s="13">
        <v>13</v>
      </c>
      <c r="CZ18" s="13">
        <v>0</v>
      </c>
      <c r="DA18" s="13">
        <v>13</v>
      </c>
      <c r="DB18" s="13">
        <v>1</v>
      </c>
      <c r="DC18" s="13">
        <v>8</v>
      </c>
      <c r="DD18" s="13">
        <v>7</v>
      </c>
      <c r="DE18" s="13">
        <v>0</v>
      </c>
      <c r="DF18" s="15"/>
      <c r="DG18" s="13">
        <v>4</v>
      </c>
      <c r="DH18" s="13">
        <v>7</v>
      </c>
      <c r="DI18" s="13">
        <v>4</v>
      </c>
      <c r="DJ18" s="13">
        <v>6</v>
      </c>
      <c r="DK18" s="13">
        <f t="shared" si="199"/>
        <v>8</v>
      </c>
      <c r="DM18" s="13">
        <v>44</v>
      </c>
      <c r="DN18" s="13">
        <v>0</v>
      </c>
      <c r="DO18" s="13">
        <v>1</v>
      </c>
      <c r="DP18" s="13">
        <v>8</v>
      </c>
      <c r="DQ18" s="13">
        <v>13</v>
      </c>
      <c r="DR18" s="13">
        <v>0</v>
      </c>
      <c r="DS18" s="13">
        <v>2</v>
      </c>
      <c r="DT18" s="13">
        <v>2</v>
      </c>
      <c r="DU18" s="13">
        <v>4</v>
      </c>
      <c r="DV18" s="13">
        <v>2</v>
      </c>
      <c r="DW18" s="13">
        <v>0</v>
      </c>
      <c r="DX18" s="13">
        <v>0</v>
      </c>
      <c r="DY18" s="13">
        <v>0</v>
      </c>
      <c r="DZ18" s="13">
        <v>0</v>
      </c>
      <c r="EA18" s="15"/>
      <c r="EB18" s="13">
        <v>2</v>
      </c>
      <c r="EC18" s="13">
        <v>2</v>
      </c>
      <c r="ED18" s="13">
        <v>1</v>
      </c>
      <c r="EE18" s="13">
        <v>1</v>
      </c>
      <c r="EF18" s="13">
        <f t="shared" si="200"/>
        <v>3</v>
      </c>
      <c r="EH18" s="13">
        <v>93</v>
      </c>
      <c r="EI18" s="13">
        <v>3</v>
      </c>
      <c r="EJ18" s="13">
        <v>3</v>
      </c>
      <c r="EK18" s="13">
        <v>10</v>
      </c>
      <c r="EL18" s="13">
        <v>10</v>
      </c>
      <c r="EM18" s="13">
        <v>0</v>
      </c>
      <c r="EN18" s="13">
        <v>6</v>
      </c>
      <c r="EO18" s="13">
        <v>5</v>
      </c>
      <c r="EP18" s="13">
        <v>4</v>
      </c>
      <c r="EQ18" s="13">
        <v>3</v>
      </c>
      <c r="ER18" s="13">
        <v>1</v>
      </c>
      <c r="ES18" s="13">
        <v>10</v>
      </c>
      <c r="ET18" s="13">
        <v>0</v>
      </c>
      <c r="EU18" s="13">
        <v>0</v>
      </c>
      <c r="EV18" s="15"/>
      <c r="EW18" s="13">
        <v>1</v>
      </c>
      <c r="EX18" s="13">
        <v>1</v>
      </c>
      <c r="EY18" s="13">
        <v>6</v>
      </c>
      <c r="EZ18" s="13">
        <v>6</v>
      </c>
      <c r="FA18" s="13">
        <f t="shared" si="201"/>
        <v>7</v>
      </c>
      <c r="FC18" s="13">
        <v>80</v>
      </c>
      <c r="FD18" s="13">
        <v>3</v>
      </c>
      <c r="FE18" s="13">
        <v>4</v>
      </c>
      <c r="FF18" s="13">
        <v>6</v>
      </c>
      <c r="FG18" s="13">
        <v>0</v>
      </c>
      <c r="FH18" s="13">
        <v>0</v>
      </c>
      <c r="FI18" s="13">
        <v>0</v>
      </c>
      <c r="FJ18" s="13">
        <v>4</v>
      </c>
      <c r="FK18" s="13">
        <v>0</v>
      </c>
      <c r="FL18" s="13">
        <v>4</v>
      </c>
      <c r="FM18" s="13">
        <v>0</v>
      </c>
      <c r="FN18" s="13">
        <v>0</v>
      </c>
      <c r="FO18" s="13">
        <v>0</v>
      </c>
      <c r="FP18" s="13">
        <v>0</v>
      </c>
      <c r="FQ18" s="15"/>
      <c r="FR18" s="13">
        <v>1</v>
      </c>
      <c r="FS18" s="13">
        <v>1</v>
      </c>
      <c r="FT18" s="13">
        <v>2</v>
      </c>
      <c r="FU18" s="13">
        <v>3</v>
      </c>
      <c r="FV18" s="13">
        <f t="shared" si="202"/>
        <v>3</v>
      </c>
      <c r="FX18" s="13">
        <v>103</v>
      </c>
      <c r="FY18" s="13">
        <v>1</v>
      </c>
      <c r="FZ18" s="13">
        <v>5</v>
      </c>
      <c r="GA18" s="13">
        <v>28</v>
      </c>
      <c r="GB18" s="13">
        <v>4</v>
      </c>
      <c r="GC18" s="13">
        <v>0</v>
      </c>
      <c r="GD18" s="13">
        <v>2</v>
      </c>
      <c r="GE18" s="13">
        <v>13</v>
      </c>
      <c r="GF18" s="13">
        <v>6</v>
      </c>
      <c r="GG18" s="13">
        <v>13</v>
      </c>
      <c r="GH18" s="13">
        <v>1</v>
      </c>
      <c r="GI18" s="13">
        <v>10</v>
      </c>
      <c r="GJ18" s="13">
        <v>0</v>
      </c>
      <c r="GK18" s="13">
        <v>0</v>
      </c>
      <c r="GL18" s="15"/>
      <c r="GM18" s="13">
        <v>4</v>
      </c>
      <c r="GN18" s="13">
        <v>7</v>
      </c>
      <c r="GO18" s="13">
        <v>8</v>
      </c>
      <c r="GP18" s="13">
        <v>9</v>
      </c>
      <c r="GQ18" s="13">
        <f t="shared" si="203"/>
        <v>12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B18" s="13">
        <v>0</v>
      </c>
      <c r="HC18" s="13">
        <v>0</v>
      </c>
      <c r="HD18" s="13"/>
      <c r="HE18" s="13"/>
      <c r="HF18" s="13"/>
      <c r="HG18" s="15"/>
      <c r="HH18" s="13"/>
      <c r="HI18" s="13"/>
      <c r="HJ18" s="13"/>
      <c r="HK18" s="13"/>
      <c r="HL18" s="13">
        <f t="shared" si="204"/>
        <v>0</v>
      </c>
      <c r="HN18" s="13">
        <v>75</v>
      </c>
      <c r="HO18" s="13">
        <v>0</v>
      </c>
      <c r="HP18" s="13">
        <v>5</v>
      </c>
      <c r="HQ18" s="13">
        <v>5</v>
      </c>
      <c r="HR18" s="13">
        <v>0</v>
      </c>
      <c r="HS18" s="13">
        <v>0</v>
      </c>
      <c r="HT18" s="13">
        <v>1</v>
      </c>
      <c r="HU18" s="13">
        <v>9</v>
      </c>
      <c r="HV18" s="13">
        <v>0</v>
      </c>
      <c r="HW18" s="13">
        <v>7</v>
      </c>
      <c r="HX18" s="13">
        <v>0</v>
      </c>
      <c r="HY18" s="13">
        <v>0</v>
      </c>
      <c r="HZ18" s="13">
        <v>0</v>
      </c>
      <c r="IA18" s="13">
        <v>0</v>
      </c>
      <c r="IB18" s="12">
        <v>0</v>
      </c>
      <c r="IC18" s="13">
        <v>3</v>
      </c>
      <c r="ID18" s="13">
        <v>3</v>
      </c>
      <c r="IE18" s="13">
        <v>2</v>
      </c>
      <c r="IF18" s="13">
        <v>6</v>
      </c>
      <c r="IG18" s="13">
        <f t="shared" si="205"/>
        <v>5</v>
      </c>
      <c r="II18" s="13">
        <v>75</v>
      </c>
      <c r="IJ18" s="13">
        <f t="shared" si="206"/>
        <v>11</v>
      </c>
      <c r="IK18" s="13">
        <v>7</v>
      </c>
      <c r="IL18" s="13">
        <v>4</v>
      </c>
      <c r="IM18" s="13"/>
      <c r="IN18" s="13">
        <v>8</v>
      </c>
      <c r="IO18" s="13">
        <v>0</v>
      </c>
      <c r="IP18" s="13">
        <v>0</v>
      </c>
      <c r="IQ18" s="13">
        <v>1</v>
      </c>
      <c r="IR18" s="13">
        <v>15</v>
      </c>
      <c r="IS18" s="13">
        <v>0</v>
      </c>
      <c r="IT18" s="13">
        <v>12</v>
      </c>
      <c r="IU18" s="13">
        <v>4</v>
      </c>
      <c r="IV18" s="13">
        <v>5</v>
      </c>
      <c r="IW18" s="13">
        <v>3</v>
      </c>
      <c r="IX18" s="13">
        <v>4</v>
      </c>
      <c r="IY18" s="13">
        <f t="shared" si="207"/>
        <v>7</v>
      </c>
      <c r="JA18" s="13">
        <v>80</v>
      </c>
      <c r="JB18" s="13">
        <f t="shared" si="208"/>
        <v>9</v>
      </c>
      <c r="JC18" s="289">
        <v>8</v>
      </c>
      <c r="JD18" s="13">
        <v>1</v>
      </c>
      <c r="JE18" s="13">
        <v>0</v>
      </c>
      <c r="JF18" s="13">
        <v>30</v>
      </c>
      <c r="JG18" s="13">
        <v>0</v>
      </c>
      <c r="JH18" s="13">
        <v>7</v>
      </c>
      <c r="JI18" s="13">
        <v>1</v>
      </c>
      <c r="JJ18" s="13">
        <v>15</v>
      </c>
      <c r="JK18" s="13">
        <v>0</v>
      </c>
      <c r="JL18" s="13">
        <v>0</v>
      </c>
      <c r="JM18" s="13">
        <v>36</v>
      </c>
      <c r="JN18" s="13">
        <v>12</v>
      </c>
      <c r="JO18" s="13">
        <v>15</v>
      </c>
      <c r="JP18" s="13">
        <v>4</v>
      </c>
      <c r="JQ18" s="13">
        <v>7</v>
      </c>
      <c r="JR18" s="13">
        <f t="shared" si="209"/>
        <v>16</v>
      </c>
      <c r="JT18" s="13">
        <v>20</v>
      </c>
      <c r="JU18" s="13">
        <f t="shared" si="210"/>
        <v>0</v>
      </c>
      <c r="JV18" s="13">
        <v>0</v>
      </c>
      <c r="JW18" s="13">
        <v>0</v>
      </c>
      <c r="JX18" s="13"/>
      <c r="JY18" s="13">
        <v>0</v>
      </c>
      <c r="JZ18" s="13">
        <v>0</v>
      </c>
      <c r="KA18" s="13">
        <v>2</v>
      </c>
      <c r="KB18" s="13">
        <v>1</v>
      </c>
      <c r="KC18" s="13">
        <v>0</v>
      </c>
      <c r="KD18" s="13">
        <v>15</v>
      </c>
      <c r="KE18" s="13">
        <v>0</v>
      </c>
      <c r="KF18" s="13"/>
      <c r="KG18" s="13"/>
      <c r="KH18" s="13">
        <v>0</v>
      </c>
      <c r="KI18" s="13">
        <v>0</v>
      </c>
      <c r="KJ18" s="13">
        <f t="shared" si="211"/>
        <v>0</v>
      </c>
      <c r="KL18" s="13">
        <v>50</v>
      </c>
      <c r="KM18" s="13">
        <f t="shared" si="212"/>
        <v>6</v>
      </c>
      <c r="KN18" s="13">
        <v>2</v>
      </c>
      <c r="KO18" s="13">
        <v>4</v>
      </c>
      <c r="KP18" s="13"/>
      <c r="KQ18" s="13">
        <v>40</v>
      </c>
      <c r="KR18" s="13">
        <v>0</v>
      </c>
      <c r="KS18" s="13">
        <v>13</v>
      </c>
      <c r="KT18" s="13">
        <v>2</v>
      </c>
      <c r="KU18" s="13">
        <v>15</v>
      </c>
      <c r="KV18" s="13">
        <v>15</v>
      </c>
      <c r="KW18" s="13">
        <v>26</v>
      </c>
      <c r="KX18" s="13">
        <v>6</v>
      </c>
      <c r="KY18" s="13">
        <v>6</v>
      </c>
      <c r="KZ18" s="13">
        <v>9</v>
      </c>
      <c r="LA18" s="13">
        <v>10</v>
      </c>
      <c r="LB18" s="13">
        <f t="shared" si="213"/>
        <v>15</v>
      </c>
      <c r="LD18" s="13">
        <v>50</v>
      </c>
      <c r="LE18" s="13">
        <f t="shared" si="214"/>
        <v>6</v>
      </c>
      <c r="LF18" s="13">
        <v>5</v>
      </c>
      <c r="LG18" s="13">
        <v>1</v>
      </c>
      <c r="LH18" s="13"/>
      <c r="LI18" s="13">
        <v>27</v>
      </c>
      <c r="LJ18" s="13">
        <v>4</v>
      </c>
      <c r="LK18" s="13">
        <v>9</v>
      </c>
      <c r="LL18" s="13">
        <v>2</v>
      </c>
      <c r="LM18" s="13">
        <v>0</v>
      </c>
      <c r="LN18" s="13">
        <v>30</v>
      </c>
      <c r="LO18" s="13">
        <v>17</v>
      </c>
      <c r="LP18" s="13">
        <v>9</v>
      </c>
      <c r="LQ18" s="13">
        <v>10</v>
      </c>
      <c r="LR18" s="13">
        <v>1</v>
      </c>
      <c r="LS18" s="13">
        <v>1</v>
      </c>
      <c r="LT18" s="13">
        <f t="shared" si="215"/>
        <v>10</v>
      </c>
      <c r="LV18" s="13">
        <v>48</v>
      </c>
      <c r="LW18" s="13">
        <f t="shared" si="216"/>
        <v>12</v>
      </c>
      <c r="LX18" s="13">
        <v>12</v>
      </c>
      <c r="LY18" s="13">
        <v>0</v>
      </c>
      <c r="LZ18" s="13"/>
      <c r="MA18" s="13">
        <v>27</v>
      </c>
      <c r="MB18" s="13"/>
      <c r="MC18" s="13">
        <v>15</v>
      </c>
      <c r="MD18" s="13">
        <v>3</v>
      </c>
      <c r="ME18" s="13">
        <v>3</v>
      </c>
      <c r="MF18" s="13">
        <v>45</v>
      </c>
      <c r="MG18" s="13">
        <v>11</v>
      </c>
      <c r="MH18" s="13">
        <v>6</v>
      </c>
      <c r="MI18" s="13">
        <v>6</v>
      </c>
      <c r="MJ18" s="13">
        <v>1</v>
      </c>
      <c r="MK18" s="13">
        <v>1</v>
      </c>
      <c r="ML18" s="13">
        <f t="shared" si="217"/>
        <v>7</v>
      </c>
      <c r="MN18" s="13">
        <v>32</v>
      </c>
      <c r="MO18" s="13">
        <f t="shared" si="218"/>
        <v>13</v>
      </c>
      <c r="MP18" s="13">
        <v>10</v>
      </c>
      <c r="MQ18" s="13">
        <v>3</v>
      </c>
      <c r="MR18" s="13"/>
      <c r="MS18" s="13">
        <v>27</v>
      </c>
      <c r="MT18" s="13">
        <v>9</v>
      </c>
      <c r="MU18" s="13">
        <v>7</v>
      </c>
      <c r="MV18" s="13">
        <v>2</v>
      </c>
      <c r="MW18" s="13">
        <v>19</v>
      </c>
      <c r="MX18" s="13">
        <v>0</v>
      </c>
      <c r="MY18" s="13">
        <v>13</v>
      </c>
      <c r="MZ18" s="13">
        <v>3</v>
      </c>
      <c r="NA18" s="13">
        <v>3</v>
      </c>
      <c r="NB18" s="13">
        <v>2</v>
      </c>
      <c r="NC18" s="13">
        <v>2</v>
      </c>
      <c r="ND18" s="13">
        <f t="shared" si="219"/>
        <v>5</v>
      </c>
      <c r="NF18" s="13">
        <v>16</v>
      </c>
      <c r="NG18" s="13">
        <f t="shared" si="220"/>
        <v>9</v>
      </c>
      <c r="NH18" s="13">
        <v>9</v>
      </c>
      <c r="NI18" s="13">
        <v>0</v>
      </c>
      <c r="NJ18" s="13"/>
      <c r="NK18" s="13">
        <v>27</v>
      </c>
      <c r="NL18" s="13">
        <v>4</v>
      </c>
      <c r="NM18" s="13">
        <v>10</v>
      </c>
      <c r="NN18" s="13">
        <v>2</v>
      </c>
      <c r="NO18" s="13">
        <v>18</v>
      </c>
      <c r="NP18" s="13">
        <v>0</v>
      </c>
      <c r="NQ18" s="13">
        <v>25</v>
      </c>
      <c r="NR18" s="13">
        <v>8</v>
      </c>
      <c r="NS18" s="13">
        <v>10</v>
      </c>
      <c r="NT18" s="13">
        <v>0</v>
      </c>
      <c r="NU18" s="13">
        <v>0</v>
      </c>
      <c r="NV18" s="13">
        <f t="shared" si="221"/>
        <v>8</v>
      </c>
      <c r="NX18" s="13">
        <v>8</v>
      </c>
      <c r="NY18" s="13">
        <f t="shared" si="222"/>
        <v>5</v>
      </c>
      <c r="NZ18" s="13">
        <v>5</v>
      </c>
      <c r="OA18" s="13">
        <v>0</v>
      </c>
      <c r="OB18" s="13"/>
      <c r="OC18" s="13">
        <v>27</v>
      </c>
      <c r="OD18" s="13">
        <v>5</v>
      </c>
      <c r="OE18" s="13">
        <v>8</v>
      </c>
      <c r="OF18" s="13">
        <v>1</v>
      </c>
      <c r="OG18" s="13">
        <v>15</v>
      </c>
      <c r="OH18" s="13">
        <v>0</v>
      </c>
      <c r="OI18" s="13">
        <v>26</v>
      </c>
      <c r="OJ18" s="13">
        <v>4</v>
      </c>
      <c r="OK18" s="13">
        <v>5</v>
      </c>
      <c r="OL18" s="13">
        <v>2</v>
      </c>
      <c r="OM18" s="13">
        <v>2</v>
      </c>
      <c r="ON18" s="13">
        <f t="shared" si="223"/>
        <v>6</v>
      </c>
      <c r="OP18" s="13">
        <v>0</v>
      </c>
      <c r="OQ18" s="13">
        <f t="shared" si="224"/>
        <v>5</v>
      </c>
      <c r="OR18" s="13">
        <v>5</v>
      </c>
      <c r="OS18" s="13"/>
      <c r="OT18" s="13"/>
      <c r="OU18" s="13">
        <v>54</v>
      </c>
      <c r="OV18" s="13"/>
      <c r="OW18" s="13">
        <v>9</v>
      </c>
      <c r="OX18" s="13">
        <v>2</v>
      </c>
      <c r="OY18" s="13">
        <v>32</v>
      </c>
      <c r="OZ18" s="13">
        <v>0</v>
      </c>
      <c r="PA18" s="13">
        <v>34</v>
      </c>
      <c r="PB18" s="13">
        <v>6</v>
      </c>
      <c r="PC18" s="13">
        <v>6</v>
      </c>
      <c r="PD18" s="13">
        <v>13</v>
      </c>
      <c r="PE18" s="13">
        <v>13</v>
      </c>
      <c r="PF18" s="13">
        <f t="shared" si="225"/>
        <v>19</v>
      </c>
      <c r="PH18" s="13">
        <v>0</v>
      </c>
      <c r="PI18" s="13">
        <f t="shared" si="226"/>
        <v>5</v>
      </c>
      <c r="PJ18" s="13">
        <v>3</v>
      </c>
      <c r="PK18" s="13">
        <v>2</v>
      </c>
      <c r="PL18" s="13"/>
      <c r="PM18" s="13">
        <v>45</v>
      </c>
      <c r="PN18" s="13">
        <v>0</v>
      </c>
      <c r="PO18" s="13">
        <v>17</v>
      </c>
      <c r="PP18" s="13">
        <v>1</v>
      </c>
      <c r="PQ18" s="13">
        <v>20</v>
      </c>
      <c r="PR18" s="13">
        <v>0</v>
      </c>
      <c r="PS18" s="13">
        <v>34</v>
      </c>
      <c r="PT18" s="13">
        <v>5</v>
      </c>
      <c r="PU18" s="13">
        <v>5</v>
      </c>
      <c r="PV18" s="13">
        <v>4</v>
      </c>
      <c r="PW18" s="13">
        <v>5</v>
      </c>
      <c r="PX18" s="13">
        <f t="shared" si="227"/>
        <v>9</v>
      </c>
      <c r="PZ18" s="13">
        <v>4</v>
      </c>
      <c r="QA18" s="13">
        <f t="shared" si="228"/>
        <v>4</v>
      </c>
      <c r="QB18" s="13">
        <v>4</v>
      </c>
      <c r="QC18" s="13"/>
      <c r="QD18" s="13"/>
      <c r="QE18" s="13">
        <v>54</v>
      </c>
      <c r="QF18" s="13"/>
      <c r="QG18" s="13">
        <v>12</v>
      </c>
      <c r="QH18" s="13">
        <v>3</v>
      </c>
      <c r="QI18" s="13">
        <v>40</v>
      </c>
      <c r="QJ18" s="13">
        <v>0</v>
      </c>
      <c r="QK18" s="13">
        <v>63</v>
      </c>
      <c r="QL18" s="13">
        <v>11</v>
      </c>
      <c r="QM18" s="13">
        <v>15</v>
      </c>
      <c r="QN18" s="13">
        <v>17</v>
      </c>
      <c r="QO18" s="13">
        <v>17</v>
      </c>
      <c r="QP18" s="13">
        <f t="shared" si="229"/>
        <v>28</v>
      </c>
      <c r="QR18" s="13">
        <v>5</v>
      </c>
      <c r="QS18" s="13">
        <f t="shared" si="230"/>
        <v>5</v>
      </c>
      <c r="QT18" s="13">
        <v>4</v>
      </c>
      <c r="QU18" s="13">
        <v>1</v>
      </c>
      <c r="QV18" s="13"/>
      <c r="QW18" s="13">
        <v>45</v>
      </c>
      <c r="QX18" s="13"/>
      <c r="QY18" s="13">
        <v>9</v>
      </c>
      <c r="QZ18" s="13">
        <v>2</v>
      </c>
      <c r="RA18" s="13">
        <v>20</v>
      </c>
      <c r="RB18" s="13"/>
      <c r="RC18" s="13">
        <v>47</v>
      </c>
      <c r="RD18" s="13">
        <v>7</v>
      </c>
      <c r="RE18" s="13">
        <v>7</v>
      </c>
      <c r="RF18" s="13">
        <v>5</v>
      </c>
      <c r="RG18" s="13">
        <v>6</v>
      </c>
      <c r="RH18" s="13">
        <f t="shared" si="231"/>
        <v>12</v>
      </c>
      <c r="RJ18" s="13"/>
      <c r="RK18" s="13">
        <f t="shared" si="232"/>
        <v>5</v>
      </c>
      <c r="RL18" s="13">
        <v>3</v>
      </c>
      <c r="RM18" s="13">
        <v>2</v>
      </c>
      <c r="RN18" s="13"/>
      <c r="RO18" s="13">
        <v>54</v>
      </c>
      <c r="RP18" s="13"/>
      <c r="RQ18" s="13">
        <v>8</v>
      </c>
      <c r="RR18" s="13">
        <v>3</v>
      </c>
      <c r="RS18" s="13">
        <v>30</v>
      </c>
      <c r="RT18" s="13">
        <v>0</v>
      </c>
      <c r="RU18" s="13">
        <v>52</v>
      </c>
      <c r="RV18" s="13">
        <v>5</v>
      </c>
      <c r="RW18" s="13">
        <v>5</v>
      </c>
      <c r="RX18" s="13"/>
      <c r="RY18" s="13"/>
      <c r="RZ18" s="13">
        <f t="shared" si="233"/>
        <v>5</v>
      </c>
      <c r="SB18" s="13"/>
      <c r="SC18" s="13">
        <f t="shared" si="234"/>
        <v>5</v>
      </c>
      <c r="SD18" s="13">
        <v>2</v>
      </c>
      <c r="SE18" s="13">
        <v>3</v>
      </c>
      <c r="SF18" s="13"/>
      <c r="SG18" s="13">
        <v>54</v>
      </c>
      <c r="SH18" s="13"/>
      <c r="SI18" s="13">
        <v>9</v>
      </c>
      <c r="SJ18" s="13">
        <v>2</v>
      </c>
      <c r="SK18" s="13">
        <v>20</v>
      </c>
      <c r="SL18" s="13"/>
      <c r="SM18" s="13">
        <v>50</v>
      </c>
      <c r="SN18" s="13">
        <v>3</v>
      </c>
      <c r="SO18" s="13">
        <v>3</v>
      </c>
      <c r="SP18" s="13">
        <v>4</v>
      </c>
      <c r="SQ18" s="13">
        <v>4</v>
      </c>
      <c r="SR18" s="13">
        <f t="shared" si="235"/>
        <v>7</v>
      </c>
      <c r="ST18" s="13"/>
      <c r="SU18" s="13">
        <f t="shared" si="236"/>
        <v>5</v>
      </c>
      <c r="SV18" s="13">
        <v>2</v>
      </c>
      <c r="SW18" s="13">
        <v>3</v>
      </c>
      <c r="SX18" s="13"/>
      <c r="SY18" s="13">
        <v>45</v>
      </c>
      <c r="SZ18" s="13"/>
      <c r="TA18" s="13">
        <v>12</v>
      </c>
      <c r="TB18" s="13">
        <v>3</v>
      </c>
      <c r="TC18" s="13">
        <v>30</v>
      </c>
      <c r="TD18" s="13"/>
      <c r="TE18" s="13">
        <v>34</v>
      </c>
      <c r="TF18" s="13">
        <v>3</v>
      </c>
      <c r="TG18" s="13">
        <v>3</v>
      </c>
      <c r="TH18" s="13">
        <v>5</v>
      </c>
      <c r="TI18" s="13">
        <v>5</v>
      </c>
      <c r="TJ18" s="13">
        <f t="shared" si="237"/>
        <v>8</v>
      </c>
      <c r="TL18" s="13"/>
      <c r="TM18" s="13">
        <f t="shared" si="238"/>
        <v>5</v>
      </c>
      <c r="TN18" s="13">
        <v>3</v>
      </c>
      <c r="TO18" s="13">
        <v>2</v>
      </c>
      <c r="TP18" s="13"/>
      <c r="TQ18" s="13">
        <v>54</v>
      </c>
      <c r="TR18" s="13"/>
      <c r="TS18" s="13">
        <v>19</v>
      </c>
      <c r="TT18" s="13">
        <v>2</v>
      </c>
      <c r="TU18" s="13">
        <v>20</v>
      </c>
      <c r="TV18" s="13"/>
      <c r="TW18" s="13">
        <v>28</v>
      </c>
      <c r="TX18" s="13">
        <v>2</v>
      </c>
      <c r="TY18" s="13">
        <v>2</v>
      </c>
      <c r="TZ18" s="13">
        <v>12</v>
      </c>
      <c r="UA18" s="13">
        <v>12</v>
      </c>
      <c r="UB18" s="13">
        <f t="shared" si="239"/>
        <v>14</v>
      </c>
      <c r="UD18" s="13"/>
      <c r="UE18" s="13">
        <f t="shared" si="240"/>
        <v>4</v>
      </c>
      <c r="UF18" s="13">
        <v>1</v>
      </c>
      <c r="UG18" s="13">
        <v>3</v>
      </c>
      <c r="UH18" s="13"/>
      <c r="UI18" s="13">
        <v>54</v>
      </c>
      <c r="UJ18" s="13"/>
      <c r="UK18" s="13">
        <v>17</v>
      </c>
      <c r="UL18" s="13">
        <v>3</v>
      </c>
      <c r="UM18" s="13">
        <v>30</v>
      </c>
      <c r="UN18" s="13"/>
      <c r="UO18" s="13">
        <v>28</v>
      </c>
      <c r="UP18" s="13">
        <v>5</v>
      </c>
      <c r="UQ18" s="13">
        <v>5</v>
      </c>
      <c r="UR18" s="13">
        <v>11</v>
      </c>
      <c r="US18" s="13">
        <v>7</v>
      </c>
      <c r="UT18" s="13">
        <f t="shared" si="241"/>
        <v>16</v>
      </c>
      <c r="UV18" s="13"/>
      <c r="UW18" s="13">
        <f t="shared" si="242"/>
        <v>4</v>
      </c>
      <c r="UX18" s="13">
        <v>2</v>
      </c>
      <c r="UY18" s="13">
        <v>2</v>
      </c>
      <c r="UZ18" s="13">
        <f t="shared" si="181"/>
        <v>267</v>
      </c>
      <c r="VA18" s="13">
        <v>119</v>
      </c>
      <c r="VB18" s="13">
        <f t="shared" si="243"/>
        <v>148</v>
      </c>
      <c r="VC18" s="13"/>
      <c r="VD18" s="13">
        <v>63</v>
      </c>
      <c r="VE18" s="13"/>
      <c r="VF18" s="13">
        <v>21</v>
      </c>
      <c r="VG18" s="13">
        <v>3</v>
      </c>
      <c r="VH18" s="13">
        <v>30</v>
      </c>
      <c r="VI18" s="13">
        <v>0</v>
      </c>
      <c r="VJ18" s="13">
        <v>5</v>
      </c>
      <c r="VK18" s="13">
        <v>9</v>
      </c>
      <c r="VL18" s="13">
        <f t="shared" si="276"/>
        <v>28</v>
      </c>
      <c r="VM18" s="13">
        <v>6</v>
      </c>
      <c r="VN18" s="13">
        <v>6</v>
      </c>
      <c r="VO18" s="13">
        <v>5</v>
      </c>
      <c r="VP18" s="13">
        <v>5</v>
      </c>
      <c r="VQ18" s="13"/>
      <c r="VR18" s="13"/>
      <c r="VS18" s="13">
        <v>7</v>
      </c>
      <c r="VT18" s="13">
        <v>8</v>
      </c>
      <c r="VU18" s="13">
        <f t="shared" si="182"/>
        <v>16</v>
      </c>
      <c r="VW18" s="13"/>
      <c r="VX18" s="13">
        <f t="shared" si="244"/>
        <v>0</v>
      </c>
      <c r="VY18" s="13"/>
      <c r="VZ18" s="13"/>
      <c r="WA18" s="13"/>
      <c r="WB18" s="13">
        <f t="shared" si="245"/>
        <v>0</v>
      </c>
      <c r="WC18" s="13">
        <f t="shared" si="246"/>
        <v>267</v>
      </c>
      <c r="WD18" s="13">
        <f t="shared" si="247"/>
        <v>119</v>
      </c>
      <c r="WE18" s="13">
        <f t="shared" si="248"/>
        <v>148</v>
      </c>
      <c r="WF18" s="13"/>
      <c r="WG18" s="13">
        <v>63</v>
      </c>
      <c r="WH18" s="13"/>
      <c r="WI18" s="13">
        <v>20</v>
      </c>
      <c r="WJ18" s="13">
        <v>3</v>
      </c>
      <c r="WK18" s="13">
        <v>30</v>
      </c>
      <c r="WL18" s="13"/>
      <c r="WM18" s="13">
        <v>8</v>
      </c>
      <c r="WN18" s="13">
        <v>15</v>
      </c>
      <c r="WO18" s="13">
        <f t="shared" si="249"/>
        <v>32</v>
      </c>
      <c r="WP18" s="13">
        <v>2</v>
      </c>
      <c r="WQ18" s="13">
        <v>2</v>
      </c>
      <c r="WR18" s="13">
        <v>4</v>
      </c>
      <c r="WS18" s="13">
        <v>4</v>
      </c>
      <c r="WT18" s="13"/>
      <c r="WU18" s="13"/>
      <c r="WV18" s="13">
        <v>11</v>
      </c>
      <c r="WW18" s="13">
        <v>11</v>
      </c>
      <c r="WX18" s="13">
        <f t="shared" si="183"/>
        <v>14</v>
      </c>
      <c r="WZ18" s="13"/>
      <c r="XA18" s="13"/>
      <c r="XB18" s="13"/>
      <c r="XC18" s="13"/>
      <c r="XD18" s="13"/>
      <c r="XE18" s="13">
        <f t="shared" si="250"/>
        <v>0</v>
      </c>
      <c r="XF18" s="13">
        <f t="shared" si="251"/>
        <v>267</v>
      </c>
      <c r="XG18" s="13">
        <f t="shared" si="252"/>
        <v>119</v>
      </c>
      <c r="XH18" s="13">
        <f t="shared" si="253"/>
        <v>148</v>
      </c>
      <c r="XI18" s="13"/>
      <c r="XJ18" s="13">
        <v>45</v>
      </c>
      <c r="XK18" s="13"/>
      <c r="XL18" s="13">
        <v>19</v>
      </c>
      <c r="XM18" s="13">
        <v>2</v>
      </c>
      <c r="XN18" s="13">
        <v>20</v>
      </c>
      <c r="XO18" s="13"/>
      <c r="XP18" s="13">
        <v>5</v>
      </c>
      <c r="XQ18" s="13">
        <v>11</v>
      </c>
      <c r="XR18" s="13">
        <v>21</v>
      </c>
      <c r="XS18" s="13">
        <v>3</v>
      </c>
      <c r="XT18" s="13">
        <v>3</v>
      </c>
      <c r="XU18" s="13">
        <v>7</v>
      </c>
      <c r="XV18" s="13">
        <v>7</v>
      </c>
      <c r="XW18" s="13"/>
      <c r="XX18" s="13"/>
      <c r="XY18" s="13"/>
      <c r="XZ18" s="13"/>
      <c r="YA18" s="13">
        <f t="shared" si="184"/>
        <v>15</v>
      </c>
      <c r="YC18" s="13"/>
      <c r="YD18" s="13">
        <f t="shared" si="254"/>
        <v>0</v>
      </c>
      <c r="YE18" s="13"/>
      <c r="YF18" s="13"/>
      <c r="YG18" s="13"/>
      <c r="YH18" s="13">
        <f t="shared" si="255"/>
        <v>0</v>
      </c>
      <c r="YI18" s="13">
        <f t="shared" si="278"/>
        <v>267</v>
      </c>
      <c r="YJ18" s="13">
        <f t="shared" si="256"/>
        <v>119</v>
      </c>
      <c r="YK18" s="13">
        <f t="shared" si="257"/>
        <v>148</v>
      </c>
      <c r="YL18" s="13"/>
      <c r="YM18" s="13">
        <v>63</v>
      </c>
      <c r="YN18" s="13"/>
      <c r="YO18" s="13">
        <v>12</v>
      </c>
      <c r="YP18" s="13">
        <v>1</v>
      </c>
      <c r="YQ18" s="13">
        <v>20</v>
      </c>
      <c r="YR18" s="13"/>
      <c r="YS18" s="13">
        <v>4</v>
      </c>
      <c r="YT18" s="13">
        <v>5</v>
      </c>
      <c r="YU18" s="13">
        <v>21</v>
      </c>
      <c r="YV18" s="13">
        <v>1</v>
      </c>
      <c r="YW18" s="13">
        <v>1</v>
      </c>
      <c r="YX18" s="13">
        <v>12</v>
      </c>
      <c r="YY18" s="13">
        <v>12</v>
      </c>
      <c r="YZ18" s="13"/>
      <c r="ZA18" s="13"/>
      <c r="ZB18" s="13">
        <v>2</v>
      </c>
      <c r="ZC18" s="13">
        <v>3</v>
      </c>
      <c r="ZD18" s="13">
        <f t="shared" si="185"/>
        <v>17</v>
      </c>
      <c r="ZF18" s="13"/>
      <c r="ZG18" s="13">
        <f t="shared" si="258"/>
        <v>2</v>
      </c>
      <c r="ZH18" s="13">
        <v>1</v>
      </c>
      <c r="ZI18" s="13">
        <v>1</v>
      </c>
      <c r="ZJ18" s="13"/>
      <c r="ZK18" s="13">
        <f t="shared" si="259"/>
        <v>2</v>
      </c>
      <c r="ZL18" s="13">
        <f t="shared" si="279"/>
        <v>269</v>
      </c>
      <c r="ZM18" s="13">
        <f t="shared" si="260"/>
        <v>119</v>
      </c>
      <c r="ZN18" s="13">
        <f t="shared" si="261"/>
        <v>150</v>
      </c>
      <c r="ZO18" s="13"/>
      <c r="ZP18" s="13">
        <v>63</v>
      </c>
      <c r="ZQ18" s="13"/>
      <c r="ZR18" s="13">
        <v>14</v>
      </c>
      <c r="ZS18" s="13">
        <v>1</v>
      </c>
      <c r="ZT18" s="13">
        <v>20</v>
      </c>
      <c r="ZU18" s="13"/>
      <c r="ZV18" s="13">
        <v>3</v>
      </c>
      <c r="ZW18" s="13">
        <v>5</v>
      </c>
      <c r="ZX18" s="13">
        <v>24</v>
      </c>
      <c r="ZY18" s="13">
        <v>2</v>
      </c>
      <c r="ZZ18" s="13">
        <v>2</v>
      </c>
      <c r="AAA18" s="13">
        <v>10</v>
      </c>
      <c r="AAB18" s="13">
        <v>10</v>
      </c>
      <c r="AAC18" s="13"/>
      <c r="AAD18" s="13"/>
      <c r="AAE18" s="13">
        <v>5</v>
      </c>
      <c r="AAF18" s="13">
        <v>7</v>
      </c>
      <c r="AAG18" s="13">
        <f t="shared" si="186"/>
        <v>15</v>
      </c>
      <c r="AAI18" s="13"/>
      <c r="AAJ18" s="13">
        <f t="shared" si="262"/>
        <v>0</v>
      </c>
      <c r="AAK18" s="13"/>
      <c r="AAL18" s="13"/>
      <c r="AAM18" s="13"/>
      <c r="AAN18" s="13">
        <f t="shared" si="263"/>
        <v>0</v>
      </c>
      <c r="AAO18" s="13">
        <f t="shared" ref="AAO18:AAO29" si="285">SUM(ZL18,AAJ18)</f>
        <v>269</v>
      </c>
      <c r="AAP18" s="13">
        <f t="shared" si="264"/>
        <v>119</v>
      </c>
      <c r="AAQ18" s="13">
        <f t="shared" si="265"/>
        <v>150</v>
      </c>
      <c r="AAR18" s="13"/>
      <c r="AAS18" s="13">
        <v>54</v>
      </c>
      <c r="AAT18" s="13"/>
      <c r="AAU18" s="13">
        <v>16</v>
      </c>
      <c r="AAV18" s="13">
        <v>1</v>
      </c>
      <c r="AAW18" s="13">
        <v>20</v>
      </c>
      <c r="AAX18" s="13"/>
      <c r="AAY18" s="13">
        <v>5</v>
      </c>
      <c r="AAZ18" s="13">
        <v>5</v>
      </c>
      <c r="ABA18" s="13">
        <f t="shared" si="266"/>
        <v>24</v>
      </c>
      <c r="ABB18" s="13"/>
      <c r="ABC18" s="13"/>
      <c r="ABD18" s="13">
        <v>13</v>
      </c>
      <c r="ABE18" s="13">
        <v>13</v>
      </c>
      <c r="ABF18" s="13"/>
      <c r="ABG18" s="13"/>
      <c r="ABH18" s="13">
        <v>5</v>
      </c>
      <c r="ABI18" s="13">
        <v>6</v>
      </c>
      <c r="ABJ18" s="13">
        <f t="shared" si="187"/>
        <v>18</v>
      </c>
      <c r="ABL18" s="13"/>
      <c r="ABM18" s="13">
        <f t="shared" si="188"/>
        <v>0</v>
      </c>
      <c r="ABN18" s="13"/>
      <c r="ABO18" s="13"/>
      <c r="ABP18" s="13"/>
      <c r="ABQ18" s="13">
        <f t="shared" si="267"/>
        <v>0</v>
      </c>
      <c r="ABR18" s="13">
        <f t="shared" ref="ABR18:ABR29" si="286">SUM(AAO18,ABM18)</f>
        <v>269</v>
      </c>
      <c r="ABS18" s="13">
        <f t="shared" si="268"/>
        <v>119</v>
      </c>
      <c r="ABT18" s="13">
        <f t="shared" si="269"/>
        <v>150</v>
      </c>
      <c r="ABU18" s="13"/>
      <c r="ABV18" s="13">
        <v>45</v>
      </c>
      <c r="ABW18" s="13"/>
      <c r="ABX18" s="13">
        <v>15</v>
      </c>
      <c r="ABY18" s="13">
        <v>1</v>
      </c>
      <c r="ABZ18" s="13">
        <v>10</v>
      </c>
      <c r="ACA18" s="13"/>
      <c r="ACB18" s="13">
        <v>2</v>
      </c>
      <c r="ACC18" s="13">
        <v>5</v>
      </c>
      <c r="ACD18" s="13">
        <f t="shared" si="189"/>
        <v>24</v>
      </c>
      <c r="ACE18" s="13">
        <v>1</v>
      </c>
      <c r="ACF18" s="13">
        <v>1</v>
      </c>
      <c r="ACG18" s="13"/>
      <c r="ACH18" s="13"/>
      <c r="ACI18" s="13"/>
      <c r="ACJ18" s="13"/>
      <c r="ACK18" s="13">
        <v>18</v>
      </c>
      <c r="ACL18" s="13">
        <v>18</v>
      </c>
      <c r="ACM18" s="13">
        <f t="shared" si="190"/>
        <v>3</v>
      </c>
      <c r="ACO18" s="13"/>
      <c r="ACP18" s="13">
        <f t="shared" si="277"/>
        <v>0</v>
      </c>
      <c r="ACQ18" s="13"/>
      <c r="ACR18" s="13"/>
      <c r="ACS18" s="13"/>
      <c r="ACT18" s="13">
        <f t="shared" si="270"/>
        <v>0</v>
      </c>
      <c r="ACU18" s="13">
        <f t="shared" ref="ACU18:ACU29" si="287">SUM(ABR18,ACP18)</f>
        <v>269</v>
      </c>
      <c r="ACV18" s="13">
        <f t="shared" si="271"/>
        <v>119</v>
      </c>
      <c r="ACW18" s="13">
        <f t="shared" si="272"/>
        <v>150</v>
      </c>
      <c r="ACX18" s="13"/>
      <c r="ACY18" s="13">
        <v>45</v>
      </c>
      <c r="ACZ18" s="13"/>
      <c r="ADA18" s="13">
        <v>12</v>
      </c>
      <c r="ADB18" s="13">
        <v>1</v>
      </c>
      <c r="ADC18" s="13">
        <v>10</v>
      </c>
      <c r="ADD18" s="13"/>
      <c r="ADE18" s="13">
        <v>4</v>
      </c>
      <c r="ADF18" s="13">
        <v>5</v>
      </c>
      <c r="ADG18" s="13">
        <f t="shared" si="192"/>
        <v>23</v>
      </c>
      <c r="ADH18" s="13">
        <v>1</v>
      </c>
      <c r="ADI18" s="13">
        <v>1</v>
      </c>
      <c r="ADJ18" s="13">
        <v>7</v>
      </c>
      <c r="ADK18" s="13">
        <v>10</v>
      </c>
      <c r="ADL18" s="13"/>
      <c r="ADM18" s="13"/>
      <c r="ADN18" s="13">
        <v>6</v>
      </c>
      <c r="ADO18" s="13">
        <v>7</v>
      </c>
      <c r="ADP18" s="13">
        <f t="shared" si="193"/>
        <v>12</v>
      </c>
      <c r="ADR18" s="13"/>
      <c r="ADS18" s="13">
        <f t="shared" si="194"/>
        <v>18</v>
      </c>
      <c r="ADT18" s="13">
        <v>14</v>
      </c>
      <c r="ADU18" s="13">
        <v>4</v>
      </c>
      <c r="ADV18" s="13"/>
      <c r="ADW18" s="13">
        <f t="shared" si="273"/>
        <v>18</v>
      </c>
      <c r="ADX18" s="13">
        <f t="shared" ref="ADX18:ADX29" si="288">SUM(ACU18,ADS18)</f>
        <v>287</v>
      </c>
      <c r="ADY18" s="13">
        <f t="shared" si="274"/>
        <v>119</v>
      </c>
      <c r="ADZ18" s="13">
        <f t="shared" si="275"/>
        <v>168</v>
      </c>
      <c r="AEA18" s="13"/>
      <c r="AEB18" s="13">
        <v>38</v>
      </c>
      <c r="AEC18" s="13"/>
      <c r="AED18" s="13">
        <v>14</v>
      </c>
      <c r="AEE18" s="13">
        <v>1</v>
      </c>
      <c r="AEF18" s="13">
        <v>10</v>
      </c>
      <c r="AEG18" s="13"/>
      <c r="AEH18" s="13">
        <v>3</v>
      </c>
      <c r="AEI18" s="13">
        <v>5</v>
      </c>
      <c r="AEJ18" s="13">
        <f t="shared" si="284"/>
        <v>25</v>
      </c>
      <c r="AEK18" s="13">
        <v>7</v>
      </c>
      <c r="AEL18" s="13">
        <v>8</v>
      </c>
      <c r="AEM18" s="13">
        <v>1</v>
      </c>
      <c r="AEN18" s="13">
        <v>1</v>
      </c>
      <c r="AEO18" s="13"/>
      <c r="AEP18" s="13"/>
      <c r="AEQ18" s="13">
        <v>9</v>
      </c>
      <c r="AER18" s="13">
        <v>11</v>
      </c>
      <c r="AES18" s="13">
        <f t="shared" si="196"/>
        <v>11</v>
      </c>
    </row>
    <row r="19" spans="2:825" ht="16.2" customHeight="1" x14ac:dyDescent="0.3">
      <c r="B19" s="96" t="s">
        <v>124</v>
      </c>
      <c r="C19" s="42" t="s">
        <v>143</v>
      </c>
      <c r="D19" s="295" t="s">
        <v>593</v>
      </c>
      <c r="E19" s="295" t="s">
        <v>1038</v>
      </c>
      <c r="F19" s="295"/>
      <c r="G19" s="295"/>
      <c r="H19" s="340" t="s">
        <v>598</v>
      </c>
      <c r="I19" s="336">
        <v>54</v>
      </c>
      <c r="J19" s="13">
        <v>2</v>
      </c>
      <c r="K19" s="13">
        <v>4</v>
      </c>
      <c r="L19" s="13">
        <v>13</v>
      </c>
      <c r="M19" s="13">
        <v>0</v>
      </c>
      <c r="N19" s="13">
        <v>0</v>
      </c>
      <c r="O19" s="13">
        <v>0</v>
      </c>
      <c r="P19" s="13"/>
      <c r="Q19" s="13"/>
      <c r="R19" s="13">
        <v>1</v>
      </c>
      <c r="S19" s="13">
        <v>0</v>
      </c>
      <c r="T19" s="13">
        <v>5</v>
      </c>
      <c r="U19" s="13">
        <v>0</v>
      </c>
      <c r="V19" s="15"/>
      <c r="X19" s="13">
        <v>56</v>
      </c>
      <c r="Y19" s="13">
        <v>2</v>
      </c>
      <c r="Z19" s="13">
        <v>7</v>
      </c>
      <c r="AA19" s="13">
        <v>13</v>
      </c>
      <c r="AB19" s="13">
        <v>0</v>
      </c>
      <c r="AC19" s="13">
        <v>0</v>
      </c>
      <c r="AD19" s="13">
        <v>0</v>
      </c>
      <c r="AE19" s="13"/>
      <c r="AF19" s="13"/>
      <c r="AG19" s="13">
        <v>1</v>
      </c>
      <c r="AH19" s="13">
        <v>0</v>
      </c>
      <c r="AI19" s="13">
        <v>7</v>
      </c>
      <c r="AJ19" s="13">
        <v>0</v>
      </c>
      <c r="AK19" s="15"/>
      <c r="AM19" s="13">
        <v>68</v>
      </c>
      <c r="AN19" s="13">
        <v>2</v>
      </c>
      <c r="AO19" s="13">
        <v>5</v>
      </c>
      <c r="AP19" s="13">
        <v>13</v>
      </c>
      <c r="AQ19" s="13">
        <v>0</v>
      </c>
      <c r="AR19" s="13">
        <v>0</v>
      </c>
      <c r="AS19" s="13">
        <v>0</v>
      </c>
      <c r="AT19" s="13"/>
      <c r="AU19" s="13"/>
      <c r="AV19" s="13">
        <v>1</v>
      </c>
      <c r="AW19" s="13">
        <v>0</v>
      </c>
      <c r="AX19" s="13">
        <v>6</v>
      </c>
      <c r="AY19" s="13">
        <v>0</v>
      </c>
      <c r="AZ19" s="15"/>
      <c r="BB19" s="13">
        <v>116</v>
      </c>
      <c r="BC19" s="13">
        <v>4</v>
      </c>
      <c r="BD19" s="13">
        <v>8</v>
      </c>
      <c r="BE19" s="13">
        <v>16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2</v>
      </c>
      <c r="BM19" s="13">
        <v>0</v>
      </c>
      <c r="BN19" s="13">
        <v>13</v>
      </c>
      <c r="BO19" s="13">
        <v>0</v>
      </c>
      <c r="BP19" s="15"/>
      <c r="BQ19" s="13"/>
      <c r="BR19" s="13"/>
      <c r="BS19" s="13"/>
      <c r="BT19" s="13"/>
      <c r="BU19" s="13">
        <f t="shared" si="197"/>
        <v>0</v>
      </c>
      <c r="BW19" s="13">
        <v>72</v>
      </c>
      <c r="BX19" s="13">
        <v>3</v>
      </c>
      <c r="BY19" s="13">
        <v>6</v>
      </c>
      <c r="BZ19" s="13">
        <v>12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5"/>
      <c r="CL19" s="13"/>
      <c r="CM19" s="13"/>
      <c r="CN19" s="13"/>
      <c r="CO19" s="13"/>
      <c r="CP19" s="13">
        <f t="shared" si="198"/>
        <v>0</v>
      </c>
      <c r="CR19" s="13">
        <v>75</v>
      </c>
      <c r="CS19" s="13">
        <v>1</v>
      </c>
      <c r="CT19" s="13">
        <v>7</v>
      </c>
      <c r="CU19" s="13">
        <v>10</v>
      </c>
      <c r="CV19" s="13">
        <v>16</v>
      </c>
      <c r="CW19" s="13">
        <v>0</v>
      </c>
      <c r="CX19" s="13">
        <v>0</v>
      </c>
      <c r="CY19" s="13">
        <v>2</v>
      </c>
      <c r="CZ19" s="13">
        <v>3</v>
      </c>
      <c r="DA19" s="13">
        <v>2</v>
      </c>
      <c r="DB19" s="13">
        <v>1</v>
      </c>
      <c r="DC19" s="13">
        <v>6</v>
      </c>
      <c r="DD19" s="13">
        <v>0</v>
      </c>
      <c r="DE19" s="13">
        <v>0</v>
      </c>
      <c r="DF19" s="15"/>
      <c r="DG19" s="13">
        <v>1</v>
      </c>
      <c r="DH19" s="13">
        <v>1</v>
      </c>
      <c r="DI19" s="13">
        <v>1</v>
      </c>
      <c r="DJ19" s="13">
        <v>2</v>
      </c>
      <c r="DK19" s="13">
        <f t="shared" si="199"/>
        <v>2</v>
      </c>
      <c r="DM19" s="13">
        <v>60</v>
      </c>
      <c r="DN19" s="13">
        <v>1</v>
      </c>
      <c r="DO19" s="13">
        <v>5</v>
      </c>
      <c r="DP19" s="13">
        <v>26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1</v>
      </c>
      <c r="DX19" s="13">
        <v>6</v>
      </c>
      <c r="DY19" s="13">
        <v>0</v>
      </c>
      <c r="DZ19" s="13">
        <v>5</v>
      </c>
      <c r="EA19" s="15"/>
      <c r="EB19" s="13"/>
      <c r="EC19" s="13"/>
      <c r="ED19" s="13"/>
      <c r="EE19" s="13"/>
      <c r="EF19" s="13">
        <f t="shared" si="200"/>
        <v>0</v>
      </c>
      <c r="EH19" s="13">
        <v>80</v>
      </c>
      <c r="EI19" s="13">
        <v>0</v>
      </c>
      <c r="EJ19" s="13">
        <v>8</v>
      </c>
      <c r="EK19" s="13">
        <v>9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1</v>
      </c>
      <c r="ES19" s="13">
        <v>5</v>
      </c>
      <c r="ET19" s="13">
        <v>0</v>
      </c>
      <c r="EU19" s="13">
        <v>5</v>
      </c>
      <c r="EV19" s="15"/>
      <c r="EW19" s="13"/>
      <c r="EX19" s="13"/>
      <c r="EY19" s="13"/>
      <c r="EZ19" s="13"/>
      <c r="FA19" s="13">
        <f t="shared" si="201"/>
        <v>0</v>
      </c>
      <c r="FC19" s="13">
        <v>95</v>
      </c>
      <c r="FD19" s="13">
        <v>0</v>
      </c>
      <c r="FE19" s="13">
        <v>5</v>
      </c>
      <c r="FF19" s="13">
        <v>13</v>
      </c>
      <c r="FG19" s="13">
        <v>5</v>
      </c>
      <c r="FH19" s="13">
        <v>0</v>
      </c>
      <c r="FI19" s="13">
        <v>1</v>
      </c>
      <c r="FJ19" s="13">
        <v>0</v>
      </c>
      <c r="FK19" s="13">
        <v>3</v>
      </c>
      <c r="FL19" s="13">
        <v>0</v>
      </c>
      <c r="FM19" s="13">
        <v>1</v>
      </c>
      <c r="FN19" s="13">
        <v>7</v>
      </c>
      <c r="FO19" s="13">
        <v>0</v>
      </c>
      <c r="FP19" s="13">
        <v>10</v>
      </c>
      <c r="FQ19" s="15"/>
      <c r="FR19" s="13"/>
      <c r="FS19" s="13"/>
      <c r="FT19" s="13"/>
      <c r="FU19" s="13"/>
      <c r="FV19" s="13">
        <f t="shared" si="202"/>
        <v>0</v>
      </c>
      <c r="FX19" s="13">
        <v>103</v>
      </c>
      <c r="FY19" s="13">
        <v>0</v>
      </c>
      <c r="FZ19" s="13">
        <v>11</v>
      </c>
      <c r="GA19" s="13">
        <v>16</v>
      </c>
      <c r="GB19" s="13">
        <v>5</v>
      </c>
      <c r="GC19" s="13">
        <v>0</v>
      </c>
      <c r="GD19" s="13">
        <v>1</v>
      </c>
      <c r="GE19" s="13">
        <v>1</v>
      </c>
      <c r="GF19" s="13">
        <v>2</v>
      </c>
      <c r="GG19" s="13">
        <v>1</v>
      </c>
      <c r="GH19" s="13">
        <v>1</v>
      </c>
      <c r="GI19" s="13">
        <v>11</v>
      </c>
      <c r="GJ19" s="13">
        <v>0</v>
      </c>
      <c r="GK19" s="13">
        <v>8</v>
      </c>
      <c r="GL19" s="15"/>
      <c r="GM19" s="13">
        <v>3</v>
      </c>
      <c r="GN19" s="13">
        <v>3</v>
      </c>
      <c r="GO19" s="13"/>
      <c r="GP19" s="13"/>
      <c r="GQ19" s="13">
        <f t="shared" si="203"/>
        <v>3</v>
      </c>
      <c r="GS19" s="13">
        <v>10</v>
      </c>
      <c r="GT19" s="13">
        <v>0</v>
      </c>
      <c r="GU19" s="13">
        <v>2</v>
      </c>
      <c r="GV19" s="13">
        <v>8</v>
      </c>
      <c r="GW19" s="13">
        <v>9</v>
      </c>
      <c r="GX19" s="13">
        <v>1</v>
      </c>
      <c r="GY19" s="13">
        <v>0</v>
      </c>
      <c r="GZ19" s="13">
        <v>0</v>
      </c>
      <c r="HA19" s="13">
        <v>3</v>
      </c>
      <c r="HB19" s="13">
        <v>0</v>
      </c>
      <c r="HC19" s="13">
        <v>0</v>
      </c>
      <c r="HD19" s="13"/>
      <c r="HE19" s="13"/>
      <c r="HF19" s="13"/>
      <c r="HG19" s="15"/>
      <c r="HH19" s="13">
        <v>3</v>
      </c>
      <c r="HI19" s="13">
        <v>3</v>
      </c>
      <c r="HJ19" s="13"/>
      <c r="HK19" s="13"/>
      <c r="HL19" s="13">
        <f t="shared" si="204"/>
        <v>3</v>
      </c>
      <c r="HN19" s="13">
        <v>60</v>
      </c>
      <c r="HO19" s="13">
        <v>0</v>
      </c>
      <c r="HP19" s="13">
        <v>5</v>
      </c>
      <c r="HQ19" s="13">
        <v>8</v>
      </c>
      <c r="HR19" s="13">
        <v>0</v>
      </c>
      <c r="HS19" s="13">
        <v>4</v>
      </c>
      <c r="HT19" s="13">
        <v>3</v>
      </c>
      <c r="HU19" s="13">
        <v>0</v>
      </c>
      <c r="HV19" s="13">
        <v>0</v>
      </c>
      <c r="HW19" s="13">
        <v>0</v>
      </c>
      <c r="HX19" s="13">
        <v>1</v>
      </c>
      <c r="HY19" s="13">
        <v>9</v>
      </c>
      <c r="HZ19" s="13">
        <v>0</v>
      </c>
      <c r="IA19" s="13">
        <v>6</v>
      </c>
      <c r="IB19" s="12">
        <v>0</v>
      </c>
      <c r="IC19" s="13"/>
      <c r="ID19" s="13"/>
      <c r="IE19" s="13"/>
      <c r="IF19" s="13"/>
      <c r="IG19" s="13">
        <f t="shared" si="205"/>
        <v>0</v>
      </c>
      <c r="II19" s="13">
        <v>40</v>
      </c>
      <c r="IJ19" s="13">
        <f t="shared" si="206"/>
        <v>9</v>
      </c>
      <c r="IK19" s="13">
        <v>6</v>
      </c>
      <c r="IL19" s="13">
        <v>3</v>
      </c>
      <c r="IM19" s="13"/>
      <c r="IN19" s="13">
        <v>6</v>
      </c>
      <c r="IO19" s="13">
        <v>0</v>
      </c>
      <c r="IP19" s="13">
        <v>0</v>
      </c>
      <c r="IQ19" s="13">
        <v>1</v>
      </c>
      <c r="IR19" s="13">
        <v>8</v>
      </c>
      <c r="IS19" s="13">
        <v>0</v>
      </c>
      <c r="IT19" s="13">
        <v>4</v>
      </c>
      <c r="IU19" s="13"/>
      <c r="IV19" s="13"/>
      <c r="IW19" s="13">
        <v>2</v>
      </c>
      <c r="IX19" s="13">
        <v>2</v>
      </c>
      <c r="IY19" s="13">
        <f t="shared" si="207"/>
        <v>2</v>
      </c>
      <c r="JA19" s="13">
        <v>65</v>
      </c>
      <c r="JB19" s="13">
        <f t="shared" si="208"/>
        <v>10</v>
      </c>
      <c r="JC19" s="13">
        <v>7</v>
      </c>
      <c r="JD19" s="13">
        <v>3</v>
      </c>
      <c r="JE19" s="13">
        <v>0</v>
      </c>
      <c r="JF19" s="13">
        <v>19</v>
      </c>
      <c r="JG19" s="13">
        <v>0</v>
      </c>
      <c r="JH19" s="13">
        <v>0</v>
      </c>
      <c r="JI19" s="13">
        <v>1</v>
      </c>
      <c r="JJ19" s="13">
        <v>1</v>
      </c>
      <c r="JK19" s="13">
        <v>7</v>
      </c>
      <c r="JL19" s="13">
        <v>3</v>
      </c>
      <c r="JM19" s="13">
        <v>15</v>
      </c>
      <c r="JN19" s="13">
        <v>8</v>
      </c>
      <c r="JO19" s="13">
        <v>8</v>
      </c>
      <c r="JP19" s="13">
        <v>3</v>
      </c>
      <c r="JQ19" s="13">
        <v>3</v>
      </c>
      <c r="JR19" s="13">
        <f t="shared" si="209"/>
        <v>11</v>
      </c>
      <c r="JT19" s="13">
        <v>10</v>
      </c>
      <c r="JU19" s="13">
        <f t="shared" si="210"/>
        <v>3</v>
      </c>
      <c r="JV19" s="13">
        <v>2</v>
      </c>
      <c r="JW19" s="13">
        <v>1</v>
      </c>
      <c r="JX19" s="13"/>
      <c r="JY19" s="13">
        <v>70</v>
      </c>
      <c r="JZ19" s="13">
        <v>0</v>
      </c>
      <c r="KA19" s="13">
        <v>2</v>
      </c>
      <c r="KB19" s="13">
        <v>1</v>
      </c>
      <c r="KC19" s="13">
        <v>9</v>
      </c>
      <c r="KD19" s="13">
        <v>0</v>
      </c>
      <c r="KE19" s="13">
        <v>8</v>
      </c>
      <c r="KF19" s="13">
        <v>2</v>
      </c>
      <c r="KG19" s="13">
        <v>2</v>
      </c>
      <c r="KH19" s="13">
        <v>4</v>
      </c>
      <c r="KI19" s="13">
        <v>4</v>
      </c>
      <c r="KJ19" s="13">
        <f t="shared" si="211"/>
        <v>6</v>
      </c>
      <c r="KL19" s="13">
        <v>0</v>
      </c>
      <c r="KM19" s="13">
        <f t="shared" si="212"/>
        <v>0</v>
      </c>
      <c r="KN19" s="13">
        <v>0</v>
      </c>
      <c r="KO19" s="13">
        <v>0</v>
      </c>
      <c r="KP19" s="13"/>
      <c r="KQ19" s="13">
        <v>0</v>
      </c>
      <c r="KR19" s="13">
        <v>0</v>
      </c>
      <c r="KS19" s="13">
        <v>0</v>
      </c>
      <c r="KT19" s="13">
        <v>0</v>
      </c>
      <c r="KU19" s="13">
        <v>0</v>
      </c>
      <c r="KV19" s="13">
        <v>0</v>
      </c>
      <c r="KW19" s="13">
        <v>0</v>
      </c>
      <c r="KX19" s="13"/>
      <c r="KY19" s="13"/>
      <c r="KZ19" s="13"/>
      <c r="LA19" s="13"/>
      <c r="LB19" s="13">
        <f t="shared" si="213"/>
        <v>0</v>
      </c>
      <c r="LD19" s="13">
        <v>85</v>
      </c>
      <c r="LE19" s="13">
        <f t="shared" si="214"/>
        <v>8</v>
      </c>
      <c r="LF19" s="13">
        <v>4</v>
      </c>
      <c r="LG19" s="13">
        <v>4</v>
      </c>
      <c r="LH19" s="13"/>
      <c r="LI19" s="13">
        <v>27</v>
      </c>
      <c r="LJ19" s="13">
        <v>5</v>
      </c>
      <c r="LK19" s="13">
        <v>5</v>
      </c>
      <c r="LL19" s="13">
        <v>2</v>
      </c>
      <c r="LM19" s="13">
        <v>17</v>
      </c>
      <c r="LN19" s="13">
        <v>0</v>
      </c>
      <c r="LO19" s="13">
        <v>23</v>
      </c>
      <c r="LP19" s="13">
        <v>3</v>
      </c>
      <c r="LQ19" s="13">
        <v>6</v>
      </c>
      <c r="LR19" s="13">
        <v>3</v>
      </c>
      <c r="LS19" s="13">
        <v>6</v>
      </c>
      <c r="LT19" s="13">
        <f t="shared" si="215"/>
        <v>6</v>
      </c>
      <c r="LV19" s="13">
        <v>80</v>
      </c>
      <c r="LW19" s="13">
        <f t="shared" si="216"/>
        <v>14</v>
      </c>
      <c r="LX19" s="13">
        <v>5</v>
      </c>
      <c r="LY19" s="13">
        <v>9</v>
      </c>
      <c r="LZ19" s="13"/>
      <c r="MA19" s="13">
        <v>9</v>
      </c>
      <c r="MB19" s="13"/>
      <c r="MC19" s="13">
        <v>3</v>
      </c>
      <c r="MD19" s="13">
        <v>2</v>
      </c>
      <c r="ME19" s="13">
        <v>17</v>
      </c>
      <c r="MF19" s="13">
        <v>0</v>
      </c>
      <c r="MG19" s="13">
        <v>13</v>
      </c>
      <c r="MH19" s="13">
        <v>3</v>
      </c>
      <c r="MI19" s="13">
        <v>3</v>
      </c>
      <c r="MJ19" s="13">
        <v>6</v>
      </c>
      <c r="MK19" s="13">
        <v>8</v>
      </c>
      <c r="ML19" s="13">
        <f t="shared" si="217"/>
        <v>9</v>
      </c>
      <c r="MN19" s="13">
        <v>60</v>
      </c>
      <c r="MO19" s="13">
        <f t="shared" si="218"/>
        <v>6</v>
      </c>
      <c r="MP19" s="13">
        <v>5</v>
      </c>
      <c r="MQ19" s="13">
        <v>1</v>
      </c>
      <c r="MR19" s="13"/>
      <c r="MS19" s="13">
        <v>9</v>
      </c>
      <c r="MT19" s="13">
        <v>1</v>
      </c>
      <c r="MU19" s="13">
        <v>2</v>
      </c>
      <c r="MV19" s="13">
        <v>2</v>
      </c>
      <c r="MW19" s="13">
        <v>21</v>
      </c>
      <c r="MX19" s="13">
        <v>2</v>
      </c>
      <c r="MY19" s="13">
        <v>15</v>
      </c>
      <c r="MZ19" s="13">
        <v>5</v>
      </c>
      <c r="NA19" s="13">
        <v>5</v>
      </c>
      <c r="NB19" s="13">
        <v>2</v>
      </c>
      <c r="NC19" s="13">
        <v>2</v>
      </c>
      <c r="ND19" s="13">
        <f t="shared" si="219"/>
        <v>7</v>
      </c>
      <c r="NF19" s="13">
        <v>27</v>
      </c>
      <c r="NG19" s="13">
        <f t="shared" si="220"/>
        <v>3</v>
      </c>
      <c r="NH19" s="13">
        <v>2</v>
      </c>
      <c r="NI19" s="13">
        <v>1</v>
      </c>
      <c r="NJ19" s="13"/>
      <c r="NK19" s="13">
        <v>15</v>
      </c>
      <c r="NL19" s="13">
        <v>0</v>
      </c>
      <c r="NM19" s="13">
        <v>4</v>
      </c>
      <c r="NN19" s="13">
        <v>2</v>
      </c>
      <c r="NO19" s="13">
        <v>16</v>
      </c>
      <c r="NP19" s="13">
        <v>2</v>
      </c>
      <c r="NQ19" s="13">
        <v>16</v>
      </c>
      <c r="NR19" s="13">
        <v>2</v>
      </c>
      <c r="NS19" s="13">
        <v>3</v>
      </c>
      <c r="NT19" s="13">
        <v>1</v>
      </c>
      <c r="NU19" s="13">
        <v>1</v>
      </c>
      <c r="NV19" s="13">
        <f t="shared" si="221"/>
        <v>3</v>
      </c>
      <c r="NX19" s="13">
        <v>40</v>
      </c>
      <c r="NY19" s="13">
        <f t="shared" si="222"/>
        <v>10</v>
      </c>
      <c r="NZ19" s="13">
        <v>3</v>
      </c>
      <c r="OA19" s="13">
        <v>7</v>
      </c>
      <c r="OB19" s="13">
        <v>1</v>
      </c>
      <c r="OC19" s="13">
        <v>45</v>
      </c>
      <c r="OD19" s="13">
        <v>9</v>
      </c>
      <c r="OE19" s="13">
        <v>4</v>
      </c>
      <c r="OF19" s="13">
        <v>3</v>
      </c>
      <c r="OG19" s="13">
        <v>28</v>
      </c>
      <c r="OH19" s="13">
        <v>2</v>
      </c>
      <c r="OI19" s="13">
        <v>43</v>
      </c>
      <c r="OJ19" s="13">
        <v>4</v>
      </c>
      <c r="OK19" s="13">
        <v>9</v>
      </c>
      <c r="OL19" s="13">
        <v>7</v>
      </c>
      <c r="OM19" s="13">
        <v>18</v>
      </c>
      <c r="ON19" s="13">
        <f t="shared" si="223"/>
        <v>11</v>
      </c>
      <c r="OP19" s="13">
        <v>8</v>
      </c>
      <c r="OQ19" s="13">
        <f t="shared" si="224"/>
        <v>2</v>
      </c>
      <c r="OR19" s="13">
        <v>2</v>
      </c>
      <c r="OS19" s="13"/>
      <c r="OT19" s="13"/>
      <c r="OU19" s="13">
        <v>63</v>
      </c>
      <c r="OV19" s="13"/>
      <c r="OW19" s="13">
        <v>10</v>
      </c>
      <c r="OX19" s="13">
        <v>4</v>
      </c>
      <c r="OY19" s="13">
        <v>40</v>
      </c>
      <c r="OZ19" s="13">
        <v>0</v>
      </c>
      <c r="PA19" s="13">
        <v>51</v>
      </c>
      <c r="PB19" s="13">
        <v>6</v>
      </c>
      <c r="PC19" s="13">
        <v>12</v>
      </c>
      <c r="PD19" s="13">
        <v>8</v>
      </c>
      <c r="PE19" s="13">
        <v>14</v>
      </c>
      <c r="PF19" s="13">
        <f t="shared" si="225"/>
        <v>14</v>
      </c>
      <c r="PH19" s="13">
        <v>16</v>
      </c>
      <c r="PI19" s="13">
        <f t="shared" si="226"/>
        <v>9</v>
      </c>
      <c r="PJ19" s="13">
        <v>4</v>
      </c>
      <c r="PK19" s="13">
        <v>5</v>
      </c>
      <c r="PL19" s="13"/>
      <c r="PM19" s="13">
        <v>63</v>
      </c>
      <c r="PN19" s="13">
        <v>0</v>
      </c>
      <c r="PO19" s="13">
        <v>10</v>
      </c>
      <c r="PP19" s="13">
        <v>4</v>
      </c>
      <c r="PQ19" s="13">
        <v>70</v>
      </c>
      <c r="PR19" s="13">
        <v>0</v>
      </c>
      <c r="PS19" s="13">
        <v>93</v>
      </c>
      <c r="PT19" s="13">
        <v>7</v>
      </c>
      <c r="PU19" s="13">
        <v>17</v>
      </c>
      <c r="PV19" s="13">
        <v>9</v>
      </c>
      <c r="PW19" s="13">
        <v>25</v>
      </c>
      <c r="PX19" s="13">
        <f t="shared" si="227"/>
        <v>16</v>
      </c>
      <c r="PZ19" s="13">
        <v>8</v>
      </c>
      <c r="QA19" s="13">
        <f t="shared" si="228"/>
        <v>5</v>
      </c>
      <c r="QB19" s="13">
        <v>2</v>
      </c>
      <c r="QC19" s="13">
        <v>3</v>
      </c>
      <c r="QD19" s="13"/>
      <c r="QE19" s="13">
        <v>54</v>
      </c>
      <c r="QF19" s="13"/>
      <c r="QG19" s="13">
        <v>10</v>
      </c>
      <c r="QH19" s="13">
        <v>2</v>
      </c>
      <c r="QI19" s="13">
        <v>40</v>
      </c>
      <c r="QJ19" s="13">
        <v>0</v>
      </c>
      <c r="QK19" s="13">
        <v>71</v>
      </c>
      <c r="QL19" s="13">
        <v>10</v>
      </c>
      <c r="QM19" s="13">
        <v>23</v>
      </c>
      <c r="QN19" s="13">
        <v>10</v>
      </c>
      <c r="QO19" s="13">
        <v>18</v>
      </c>
      <c r="QP19" s="13">
        <f t="shared" si="229"/>
        <v>20</v>
      </c>
      <c r="QR19" s="13">
        <v>11</v>
      </c>
      <c r="QS19" s="13">
        <f t="shared" si="230"/>
        <v>4</v>
      </c>
      <c r="QT19" s="13"/>
      <c r="QU19" s="13">
        <v>4</v>
      </c>
      <c r="QV19" s="13"/>
      <c r="QW19" s="13">
        <v>36</v>
      </c>
      <c r="QX19" s="13"/>
      <c r="QY19" s="13">
        <v>3</v>
      </c>
      <c r="QZ19" s="13">
        <v>2</v>
      </c>
      <c r="RA19" s="13">
        <v>20</v>
      </c>
      <c r="RB19" s="13"/>
      <c r="RC19" s="13">
        <v>40</v>
      </c>
      <c r="RD19" s="13">
        <v>4</v>
      </c>
      <c r="RE19" s="13">
        <v>12</v>
      </c>
      <c r="RF19" s="13">
        <v>6</v>
      </c>
      <c r="RG19" s="13">
        <v>11</v>
      </c>
      <c r="RH19" s="13">
        <f t="shared" si="231"/>
        <v>10</v>
      </c>
      <c r="RJ19" s="13">
        <v>4</v>
      </c>
      <c r="RK19" s="13">
        <f t="shared" si="232"/>
        <v>3</v>
      </c>
      <c r="RL19" s="13">
        <v>2</v>
      </c>
      <c r="RM19" s="13">
        <v>1</v>
      </c>
      <c r="RN19" s="13"/>
      <c r="RO19" s="13">
        <v>63</v>
      </c>
      <c r="RP19" s="13">
        <v>2</v>
      </c>
      <c r="RQ19" s="13">
        <v>5</v>
      </c>
      <c r="RR19" s="13">
        <v>1</v>
      </c>
      <c r="RS19" s="13">
        <v>20</v>
      </c>
      <c r="RT19" s="13">
        <v>0</v>
      </c>
      <c r="RU19" s="13">
        <v>57</v>
      </c>
      <c r="RV19" s="13">
        <v>2</v>
      </c>
      <c r="RW19" s="13">
        <v>5</v>
      </c>
      <c r="RX19" s="13">
        <v>1</v>
      </c>
      <c r="RY19" s="13">
        <v>2</v>
      </c>
      <c r="RZ19" s="13">
        <f t="shared" si="233"/>
        <v>3</v>
      </c>
      <c r="SB19" s="13">
        <v>12</v>
      </c>
      <c r="SC19" s="13">
        <f t="shared" si="234"/>
        <v>7</v>
      </c>
      <c r="SD19" s="13">
        <v>2</v>
      </c>
      <c r="SE19" s="13">
        <v>5</v>
      </c>
      <c r="SF19" s="13"/>
      <c r="SG19" s="13">
        <v>54</v>
      </c>
      <c r="SH19" s="13">
        <v>2</v>
      </c>
      <c r="SI19" s="13">
        <v>4</v>
      </c>
      <c r="SJ19" s="13">
        <v>6</v>
      </c>
      <c r="SK19" s="13">
        <v>90</v>
      </c>
      <c r="SL19" s="13">
        <v>13</v>
      </c>
      <c r="SM19" s="13">
        <v>45</v>
      </c>
      <c r="SN19" s="13">
        <v>2</v>
      </c>
      <c r="SO19" s="13">
        <v>3</v>
      </c>
      <c r="SP19" s="13">
        <v>6</v>
      </c>
      <c r="SQ19" s="13">
        <v>10</v>
      </c>
      <c r="SR19" s="13">
        <f t="shared" si="235"/>
        <v>8</v>
      </c>
      <c r="ST19" s="13">
        <v>8</v>
      </c>
      <c r="SU19" s="13">
        <f t="shared" si="236"/>
        <v>5</v>
      </c>
      <c r="SV19" s="13">
        <v>3</v>
      </c>
      <c r="SW19" s="13">
        <v>2</v>
      </c>
      <c r="SX19" s="13"/>
      <c r="SY19" s="13">
        <v>54</v>
      </c>
      <c r="SZ19" s="13"/>
      <c r="TA19" s="13">
        <v>4</v>
      </c>
      <c r="TB19" s="13">
        <v>2</v>
      </c>
      <c r="TC19" s="13">
        <v>30</v>
      </c>
      <c r="TD19" s="13"/>
      <c r="TE19" s="13">
        <v>28</v>
      </c>
      <c r="TF19" s="13">
        <v>4</v>
      </c>
      <c r="TG19" s="13">
        <v>5</v>
      </c>
      <c r="TH19" s="13">
        <v>4</v>
      </c>
      <c r="TI19" s="13">
        <v>5</v>
      </c>
      <c r="TJ19" s="13">
        <f t="shared" si="237"/>
        <v>8</v>
      </c>
      <c r="TL19" s="13">
        <v>16</v>
      </c>
      <c r="TM19" s="13">
        <f t="shared" si="238"/>
        <v>5</v>
      </c>
      <c r="TN19" s="13">
        <v>4</v>
      </c>
      <c r="TO19" s="13">
        <v>1</v>
      </c>
      <c r="TP19" s="13"/>
      <c r="TQ19" s="13">
        <v>54</v>
      </c>
      <c r="TR19" s="13"/>
      <c r="TS19" s="13">
        <v>10</v>
      </c>
      <c r="TT19" s="13">
        <v>4</v>
      </c>
      <c r="TU19" s="13">
        <v>40</v>
      </c>
      <c r="TV19" s="13">
        <v>3</v>
      </c>
      <c r="TW19" s="13">
        <v>43</v>
      </c>
      <c r="TX19" s="13">
        <v>6</v>
      </c>
      <c r="TY19" s="13">
        <v>8</v>
      </c>
      <c r="TZ19" s="13">
        <v>3</v>
      </c>
      <c r="UA19" s="13">
        <v>6</v>
      </c>
      <c r="UB19" s="13">
        <f t="shared" si="239"/>
        <v>9</v>
      </c>
      <c r="UD19" s="13"/>
      <c r="UE19" s="13">
        <f t="shared" si="240"/>
        <v>0</v>
      </c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>
        <f t="shared" si="241"/>
        <v>0</v>
      </c>
      <c r="UV19" s="13">
        <v>23</v>
      </c>
      <c r="UW19" s="13">
        <f t="shared" si="242"/>
        <v>12</v>
      </c>
      <c r="UX19" s="13">
        <v>6</v>
      </c>
      <c r="UY19" s="13">
        <v>6</v>
      </c>
      <c r="UZ19" s="13">
        <f t="shared" si="181"/>
        <v>345</v>
      </c>
      <c r="VA19" s="13">
        <v>141</v>
      </c>
      <c r="VB19" s="13">
        <f t="shared" si="243"/>
        <v>204</v>
      </c>
      <c r="VC19" s="13">
        <v>1</v>
      </c>
      <c r="VD19" s="13">
        <v>90</v>
      </c>
      <c r="VE19" s="13"/>
      <c r="VF19" s="13">
        <v>10</v>
      </c>
      <c r="VG19" s="13">
        <v>3</v>
      </c>
      <c r="VH19" s="13">
        <v>70</v>
      </c>
      <c r="VI19" s="13">
        <v>0</v>
      </c>
      <c r="VJ19" s="13">
        <v>16</v>
      </c>
      <c r="VK19" s="13">
        <v>29</v>
      </c>
      <c r="VL19" s="13">
        <f t="shared" si="276"/>
        <v>95</v>
      </c>
      <c r="VM19" s="13">
        <v>8</v>
      </c>
      <c r="VN19" s="13">
        <v>14</v>
      </c>
      <c r="VO19" s="13">
        <v>14</v>
      </c>
      <c r="VP19" s="13">
        <v>25</v>
      </c>
      <c r="VQ19" s="13"/>
      <c r="VR19" s="13"/>
      <c r="VS19" s="13">
        <v>15</v>
      </c>
      <c r="VT19" s="13">
        <v>27</v>
      </c>
      <c r="VU19" s="13">
        <f t="shared" si="182"/>
        <v>38</v>
      </c>
      <c r="VW19" s="13">
        <v>8</v>
      </c>
      <c r="VX19" s="13">
        <f t="shared" si="244"/>
        <v>5</v>
      </c>
      <c r="VY19" s="13">
        <v>4</v>
      </c>
      <c r="VZ19" s="13">
        <v>1</v>
      </c>
      <c r="WA19" s="13"/>
      <c r="WB19" s="13">
        <f t="shared" si="245"/>
        <v>5</v>
      </c>
      <c r="WC19" s="13">
        <f t="shared" si="246"/>
        <v>350</v>
      </c>
      <c r="WD19" s="13">
        <f t="shared" si="247"/>
        <v>141</v>
      </c>
      <c r="WE19" s="13">
        <f t="shared" si="248"/>
        <v>209</v>
      </c>
      <c r="WF19" s="13"/>
      <c r="WG19" s="13">
        <v>45</v>
      </c>
      <c r="WH19" s="13"/>
      <c r="WI19" s="13">
        <v>0</v>
      </c>
      <c r="WJ19" s="13">
        <v>1</v>
      </c>
      <c r="WK19" s="13">
        <v>30</v>
      </c>
      <c r="WL19" s="13">
        <v>4</v>
      </c>
      <c r="WM19" s="13">
        <v>6</v>
      </c>
      <c r="WN19" s="13">
        <v>16</v>
      </c>
      <c r="WO19" s="13">
        <f t="shared" si="249"/>
        <v>27</v>
      </c>
      <c r="WP19" s="13">
        <v>4</v>
      </c>
      <c r="WQ19" s="13">
        <v>4</v>
      </c>
      <c r="WR19" s="13">
        <v>1</v>
      </c>
      <c r="WS19" s="13">
        <v>1</v>
      </c>
      <c r="WT19" s="13"/>
      <c r="WU19" s="13"/>
      <c r="WV19" s="13">
        <v>5</v>
      </c>
      <c r="WW19" s="13">
        <v>6</v>
      </c>
      <c r="WX19" s="13">
        <f t="shared" si="183"/>
        <v>11</v>
      </c>
      <c r="WZ19" s="13"/>
      <c r="XA19" s="13"/>
      <c r="XB19" s="13"/>
      <c r="XC19" s="13"/>
      <c r="XD19" s="13"/>
      <c r="XE19" s="13">
        <f t="shared" si="250"/>
        <v>0</v>
      </c>
      <c r="XF19" s="13">
        <f t="shared" si="251"/>
        <v>350</v>
      </c>
      <c r="XG19" s="13">
        <f t="shared" si="252"/>
        <v>141</v>
      </c>
      <c r="XH19" s="13">
        <f t="shared" si="253"/>
        <v>209</v>
      </c>
      <c r="XI19" s="13"/>
      <c r="XJ19" s="13">
        <v>45</v>
      </c>
      <c r="XK19" s="13"/>
      <c r="XL19" s="13">
        <v>4</v>
      </c>
      <c r="XM19" s="13">
        <v>2</v>
      </c>
      <c r="XN19" s="13">
        <v>30</v>
      </c>
      <c r="XO19" s="13"/>
      <c r="XP19" s="13">
        <v>6</v>
      </c>
      <c r="XQ19" s="13">
        <v>12</v>
      </c>
      <c r="XR19" s="13">
        <v>32</v>
      </c>
      <c r="XS19" s="13"/>
      <c r="XT19" s="13"/>
      <c r="XU19" s="13">
        <v>3</v>
      </c>
      <c r="XV19" s="13">
        <v>4</v>
      </c>
      <c r="XW19" s="13"/>
      <c r="XX19" s="13"/>
      <c r="XY19" s="13">
        <v>8</v>
      </c>
      <c r="XZ19" s="13">
        <v>16</v>
      </c>
      <c r="YA19" s="13">
        <f t="shared" si="184"/>
        <v>9</v>
      </c>
      <c r="YC19" s="13"/>
      <c r="YD19" s="13">
        <f t="shared" si="254"/>
        <v>0</v>
      </c>
      <c r="YE19" s="13"/>
      <c r="YF19" s="13"/>
      <c r="YG19" s="13"/>
      <c r="YH19" s="13">
        <f t="shared" si="255"/>
        <v>0</v>
      </c>
      <c r="YI19" s="13">
        <f t="shared" si="278"/>
        <v>350</v>
      </c>
      <c r="YJ19" s="13">
        <f t="shared" si="256"/>
        <v>141</v>
      </c>
      <c r="YK19" s="13">
        <f t="shared" si="257"/>
        <v>209</v>
      </c>
      <c r="YL19" s="13"/>
      <c r="YM19" s="13">
        <v>45</v>
      </c>
      <c r="YN19" s="13"/>
      <c r="YO19" s="13">
        <v>5</v>
      </c>
      <c r="YP19" s="13">
        <v>2</v>
      </c>
      <c r="YQ19" s="13">
        <v>50</v>
      </c>
      <c r="YR19" s="13"/>
      <c r="YS19" s="13">
        <v>9</v>
      </c>
      <c r="YT19" s="13">
        <v>13</v>
      </c>
      <c r="YU19" s="13">
        <v>22</v>
      </c>
      <c r="YV19" s="13"/>
      <c r="YW19" s="13"/>
      <c r="YX19" s="13">
        <v>1</v>
      </c>
      <c r="YY19" s="13">
        <v>2</v>
      </c>
      <c r="YZ19" s="13"/>
      <c r="ZA19" s="13"/>
      <c r="ZB19" s="13">
        <v>4</v>
      </c>
      <c r="ZC19" s="13">
        <v>7</v>
      </c>
      <c r="ZD19" s="13">
        <f t="shared" si="185"/>
        <v>10</v>
      </c>
      <c r="ZF19" s="13"/>
      <c r="ZG19" s="13">
        <f t="shared" si="258"/>
        <v>4</v>
      </c>
      <c r="ZH19" s="13">
        <v>3</v>
      </c>
      <c r="ZI19" s="13">
        <v>1</v>
      </c>
      <c r="ZJ19" s="13"/>
      <c r="ZK19" s="13">
        <f t="shared" si="259"/>
        <v>4</v>
      </c>
      <c r="ZL19" s="13">
        <f t="shared" si="279"/>
        <v>354</v>
      </c>
      <c r="ZM19" s="13">
        <f t="shared" si="260"/>
        <v>141</v>
      </c>
      <c r="ZN19" s="13">
        <f t="shared" si="261"/>
        <v>213</v>
      </c>
      <c r="ZO19" s="13"/>
      <c r="ZP19" s="13">
        <v>45</v>
      </c>
      <c r="ZQ19" s="13"/>
      <c r="ZR19" s="13">
        <v>7</v>
      </c>
      <c r="ZS19" s="13">
        <v>2</v>
      </c>
      <c r="ZT19" s="13">
        <v>35</v>
      </c>
      <c r="ZU19" s="13"/>
      <c r="ZV19" s="13">
        <v>5</v>
      </c>
      <c r="ZW19" s="13">
        <v>10</v>
      </c>
      <c r="ZX19" s="13">
        <v>23</v>
      </c>
      <c r="ZY19" s="13">
        <v>3</v>
      </c>
      <c r="ZZ19" s="13">
        <v>4</v>
      </c>
      <c r="AAA19" s="13">
        <v>2</v>
      </c>
      <c r="AAB19" s="13">
        <v>3</v>
      </c>
      <c r="AAC19" s="13"/>
      <c r="AAD19" s="13"/>
      <c r="AAE19" s="13">
        <v>4</v>
      </c>
      <c r="AAF19" s="13">
        <v>6</v>
      </c>
      <c r="AAG19" s="13">
        <f t="shared" si="186"/>
        <v>10</v>
      </c>
      <c r="AAI19" s="13"/>
      <c r="AAJ19" s="13">
        <f t="shared" si="262"/>
        <v>8</v>
      </c>
      <c r="AAK19" s="13">
        <v>7</v>
      </c>
      <c r="AAL19" s="13">
        <v>1</v>
      </c>
      <c r="AAM19" s="13"/>
      <c r="AAN19" s="13">
        <f t="shared" si="263"/>
        <v>8</v>
      </c>
      <c r="AAO19" s="13">
        <f t="shared" si="285"/>
        <v>362</v>
      </c>
      <c r="AAP19" s="13">
        <f t="shared" si="264"/>
        <v>141</v>
      </c>
      <c r="AAQ19" s="13">
        <f t="shared" si="265"/>
        <v>221</v>
      </c>
      <c r="AAR19" s="13"/>
      <c r="AAS19" s="13">
        <v>45</v>
      </c>
      <c r="AAT19" s="13"/>
      <c r="AAU19" s="13">
        <v>6</v>
      </c>
      <c r="AAV19" s="13">
        <v>2</v>
      </c>
      <c r="AAW19" s="13">
        <v>30</v>
      </c>
      <c r="AAX19" s="13"/>
      <c r="AAY19" s="13">
        <v>13</v>
      </c>
      <c r="AAZ19" s="13">
        <v>13</v>
      </c>
      <c r="ABA19" s="13">
        <f t="shared" si="266"/>
        <v>33</v>
      </c>
      <c r="ABB19" s="13">
        <v>3</v>
      </c>
      <c r="ABC19" s="13">
        <v>4</v>
      </c>
      <c r="ABD19" s="13"/>
      <c r="ABE19" s="13"/>
      <c r="ABF19" s="13"/>
      <c r="ABG19" s="13"/>
      <c r="ABH19" s="13">
        <v>9</v>
      </c>
      <c r="ABI19" s="13">
        <v>16</v>
      </c>
      <c r="ABJ19" s="13">
        <f t="shared" si="187"/>
        <v>16</v>
      </c>
      <c r="ABL19" s="13"/>
      <c r="ABM19" s="13">
        <f t="shared" si="188"/>
        <v>4</v>
      </c>
      <c r="ABN19" s="13">
        <v>4</v>
      </c>
      <c r="ABO19" s="13"/>
      <c r="ABP19" s="13"/>
      <c r="ABQ19" s="13">
        <f t="shared" si="267"/>
        <v>4</v>
      </c>
      <c r="ABR19" s="13">
        <f t="shared" si="286"/>
        <v>366</v>
      </c>
      <c r="ABS19" s="13">
        <f t="shared" si="268"/>
        <v>141</v>
      </c>
      <c r="ABT19" s="13">
        <f t="shared" si="269"/>
        <v>225</v>
      </c>
      <c r="ABU19" s="13"/>
      <c r="ABV19" s="13">
        <v>36</v>
      </c>
      <c r="ABW19" s="13"/>
      <c r="ABX19" s="13">
        <v>7</v>
      </c>
      <c r="ABY19" s="13">
        <v>2</v>
      </c>
      <c r="ABZ19" s="13">
        <v>30</v>
      </c>
      <c r="ACA19" s="13"/>
      <c r="ACB19" s="13">
        <v>10</v>
      </c>
      <c r="ACC19" s="13">
        <v>10</v>
      </c>
      <c r="ACD19" s="13">
        <f t="shared" si="189"/>
        <v>20</v>
      </c>
      <c r="ACE19" s="13">
        <v>3</v>
      </c>
      <c r="ACF19" s="13">
        <v>5</v>
      </c>
      <c r="ACG19" s="13">
        <v>1</v>
      </c>
      <c r="ACH19" s="13">
        <v>2</v>
      </c>
      <c r="ACI19" s="13"/>
      <c r="ACJ19" s="13"/>
      <c r="ACK19" s="13">
        <v>2</v>
      </c>
      <c r="ACL19" s="13">
        <v>3</v>
      </c>
      <c r="ACM19" s="13">
        <f t="shared" si="190"/>
        <v>14</v>
      </c>
      <c r="ACO19" s="13"/>
      <c r="ACP19" s="13">
        <f t="shared" si="277"/>
        <v>5</v>
      </c>
      <c r="ACQ19" s="13">
        <v>4</v>
      </c>
      <c r="ACR19" s="13">
        <v>1</v>
      </c>
      <c r="ACS19" s="13"/>
      <c r="ACT19" s="13">
        <f t="shared" si="270"/>
        <v>5</v>
      </c>
      <c r="ACU19" s="13">
        <f t="shared" si="287"/>
        <v>371</v>
      </c>
      <c r="ACV19" s="13">
        <f t="shared" si="271"/>
        <v>141</v>
      </c>
      <c r="ACW19" s="13">
        <f t="shared" si="272"/>
        <v>230</v>
      </c>
      <c r="ACX19" s="13"/>
      <c r="ACY19" s="13">
        <v>36</v>
      </c>
      <c r="ACZ19" s="13"/>
      <c r="ADA19" s="13">
        <v>7</v>
      </c>
      <c r="ADB19" s="13">
        <v>2</v>
      </c>
      <c r="ADC19" s="13">
        <v>30</v>
      </c>
      <c r="ADD19" s="13"/>
      <c r="ADE19" s="13">
        <v>10</v>
      </c>
      <c r="ADF19" s="13">
        <v>16</v>
      </c>
      <c r="ADG19" s="13">
        <f t="shared" si="192"/>
        <v>33</v>
      </c>
      <c r="ADH19" s="13">
        <v>4</v>
      </c>
      <c r="ADI19" s="13">
        <v>9</v>
      </c>
      <c r="ADJ19" s="13">
        <v>1</v>
      </c>
      <c r="ADK19" s="13">
        <v>2</v>
      </c>
      <c r="ADL19" s="13"/>
      <c r="ADM19" s="13"/>
      <c r="ADN19" s="13">
        <v>3</v>
      </c>
      <c r="ADO19" s="13">
        <v>6</v>
      </c>
      <c r="ADP19" s="13">
        <f t="shared" si="193"/>
        <v>15</v>
      </c>
      <c r="ADR19" s="13">
        <v>8</v>
      </c>
      <c r="ADS19" s="13">
        <f t="shared" si="194"/>
        <v>20</v>
      </c>
      <c r="ADT19" s="13">
        <v>8</v>
      </c>
      <c r="ADU19" s="13">
        <v>12</v>
      </c>
      <c r="ADV19" s="13">
        <v>1</v>
      </c>
      <c r="ADW19" s="13">
        <f t="shared" si="273"/>
        <v>19</v>
      </c>
      <c r="ADX19" s="13">
        <f t="shared" si="288"/>
        <v>391</v>
      </c>
      <c r="ADY19" s="13">
        <f t="shared" si="274"/>
        <v>142</v>
      </c>
      <c r="ADZ19" s="13">
        <f t="shared" si="275"/>
        <v>249</v>
      </c>
      <c r="AEA19" s="13"/>
      <c r="AEB19" s="13">
        <v>39</v>
      </c>
      <c r="AEC19" s="13"/>
      <c r="AED19" s="13">
        <v>6</v>
      </c>
      <c r="AEE19" s="13">
        <v>2</v>
      </c>
      <c r="AEF19" s="13">
        <v>30</v>
      </c>
      <c r="AEG19" s="13"/>
      <c r="AEH19" s="13">
        <v>12</v>
      </c>
      <c r="AEI19" s="13">
        <v>13</v>
      </c>
      <c r="AEJ19" s="13">
        <f t="shared" si="284"/>
        <v>17</v>
      </c>
      <c r="AEK19" s="13">
        <v>1</v>
      </c>
      <c r="AEL19" s="13">
        <v>1</v>
      </c>
      <c r="AEM19" s="13"/>
      <c r="AEN19" s="13"/>
      <c r="AEO19" s="13"/>
      <c r="AEP19" s="13"/>
      <c r="AEQ19" s="13">
        <v>3</v>
      </c>
      <c r="AER19" s="13">
        <v>3</v>
      </c>
      <c r="AES19" s="13">
        <f t="shared" si="196"/>
        <v>13</v>
      </c>
    </row>
    <row r="20" spans="2:825" ht="16.2" customHeight="1" x14ac:dyDescent="0.3">
      <c r="B20" s="11" t="s">
        <v>125</v>
      </c>
      <c r="C20" s="41" t="s">
        <v>144</v>
      </c>
      <c r="D20" s="295"/>
      <c r="E20" s="295"/>
      <c r="F20" s="295"/>
      <c r="G20" s="295"/>
      <c r="H20" s="340" t="s">
        <v>603</v>
      </c>
      <c r="I20" s="336">
        <v>45</v>
      </c>
      <c r="J20" s="13">
        <v>7</v>
      </c>
      <c r="K20" s="13">
        <v>3</v>
      </c>
      <c r="L20" s="13">
        <v>4</v>
      </c>
      <c r="M20" s="13">
        <v>0</v>
      </c>
      <c r="N20" s="13">
        <v>7</v>
      </c>
      <c r="O20" s="13">
        <v>0</v>
      </c>
      <c r="P20" s="13"/>
      <c r="Q20" s="13"/>
      <c r="R20" s="13">
        <v>1</v>
      </c>
      <c r="S20" s="13">
        <v>0</v>
      </c>
      <c r="T20" s="13">
        <v>6</v>
      </c>
      <c r="U20" s="13">
        <v>0</v>
      </c>
      <c r="V20" s="12"/>
      <c r="X20" s="13">
        <v>45</v>
      </c>
      <c r="Y20" s="13">
        <v>7</v>
      </c>
      <c r="Z20" s="13">
        <v>1</v>
      </c>
      <c r="AA20" s="13">
        <v>2</v>
      </c>
      <c r="AB20" s="13">
        <v>0</v>
      </c>
      <c r="AC20" s="13">
        <v>0</v>
      </c>
      <c r="AD20" s="13">
        <v>0</v>
      </c>
      <c r="AE20" s="13"/>
      <c r="AF20" s="13"/>
      <c r="AG20" s="13">
        <v>1</v>
      </c>
      <c r="AH20" s="13">
        <v>0</v>
      </c>
      <c r="AI20" s="13">
        <v>8</v>
      </c>
      <c r="AJ20" s="13">
        <v>0</v>
      </c>
      <c r="AK20" s="12"/>
      <c r="AM20" s="13">
        <v>81</v>
      </c>
      <c r="AN20" s="13">
        <v>8</v>
      </c>
      <c r="AO20" s="13">
        <v>4</v>
      </c>
      <c r="AP20" s="13">
        <v>6</v>
      </c>
      <c r="AQ20" s="13">
        <v>26</v>
      </c>
      <c r="AR20" s="13">
        <v>9</v>
      </c>
      <c r="AS20" s="13">
        <v>0</v>
      </c>
      <c r="AT20" s="13"/>
      <c r="AU20" s="13"/>
      <c r="AV20" s="13">
        <v>0</v>
      </c>
      <c r="AW20" s="13">
        <v>0</v>
      </c>
      <c r="AX20" s="13">
        <v>0</v>
      </c>
      <c r="AY20" s="13">
        <v>0</v>
      </c>
      <c r="AZ20" s="12"/>
      <c r="BB20" s="13">
        <v>134</v>
      </c>
      <c r="BC20" s="13">
        <v>11</v>
      </c>
      <c r="BD20" s="13">
        <v>2</v>
      </c>
      <c r="BE20" s="13">
        <v>11</v>
      </c>
      <c r="BF20" s="13">
        <v>15</v>
      </c>
      <c r="BG20" s="13">
        <v>0</v>
      </c>
      <c r="BH20" s="13">
        <v>0</v>
      </c>
      <c r="BI20" s="13">
        <v>17</v>
      </c>
      <c r="BJ20" s="13">
        <v>0</v>
      </c>
      <c r="BK20" s="13">
        <v>5</v>
      </c>
      <c r="BL20" s="13">
        <v>1</v>
      </c>
      <c r="BM20" s="13">
        <v>0</v>
      </c>
      <c r="BN20" s="13">
        <v>10</v>
      </c>
      <c r="BO20" s="13">
        <v>0</v>
      </c>
      <c r="BP20" s="12"/>
      <c r="BQ20" s="13">
        <v>9</v>
      </c>
      <c r="BR20" s="13">
        <v>9</v>
      </c>
      <c r="BS20" s="13">
        <v>5</v>
      </c>
      <c r="BT20" s="13">
        <v>5</v>
      </c>
      <c r="BU20" s="13">
        <f t="shared" si="197"/>
        <v>14</v>
      </c>
      <c r="BW20" s="13">
        <v>97</v>
      </c>
      <c r="BX20" s="13">
        <v>2</v>
      </c>
      <c r="BY20" s="13">
        <f>12-7</f>
        <v>5</v>
      </c>
      <c r="BZ20" s="13">
        <v>13</v>
      </c>
      <c r="CA20" s="13">
        <v>0</v>
      </c>
      <c r="CB20" s="13">
        <v>0</v>
      </c>
      <c r="CC20" s="13">
        <v>0</v>
      </c>
      <c r="CD20" s="13">
        <v>24</v>
      </c>
      <c r="CE20" s="13">
        <v>0</v>
      </c>
      <c r="CF20" s="13">
        <v>24</v>
      </c>
      <c r="CG20" s="13">
        <v>0</v>
      </c>
      <c r="CH20" s="13">
        <v>0</v>
      </c>
      <c r="CI20" s="13">
        <v>0</v>
      </c>
      <c r="CJ20" s="13">
        <v>0</v>
      </c>
      <c r="CK20" s="12"/>
      <c r="CL20" s="13">
        <v>3</v>
      </c>
      <c r="CM20" s="13">
        <v>24</v>
      </c>
      <c r="CN20" s="13"/>
      <c r="CO20" s="13"/>
      <c r="CP20" s="13">
        <f t="shared" si="198"/>
        <v>3</v>
      </c>
      <c r="CR20" s="13">
        <v>110</v>
      </c>
      <c r="CS20" s="13">
        <v>1</v>
      </c>
      <c r="CT20" s="13">
        <v>18</v>
      </c>
      <c r="CU20" s="13">
        <v>18</v>
      </c>
      <c r="CV20" s="13">
        <v>18</v>
      </c>
      <c r="CW20" s="13">
        <v>4</v>
      </c>
      <c r="CX20" s="13">
        <v>0</v>
      </c>
      <c r="CY20" s="13">
        <v>22</v>
      </c>
      <c r="CZ20" s="13">
        <v>29</v>
      </c>
      <c r="DA20" s="13">
        <v>22</v>
      </c>
      <c r="DB20" s="13">
        <v>1</v>
      </c>
      <c r="DC20" s="13">
        <v>6</v>
      </c>
      <c r="DD20" s="13">
        <v>4</v>
      </c>
      <c r="DE20" s="13">
        <v>6</v>
      </c>
      <c r="DF20" s="12"/>
      <c r="DG20" s="13">
        <v>4</v>
      </c>
      <c r="DH20" s="13">
        <v>17</v>
      </c>
      <c r="DI20" s="13">
        <v>3</v>
      </c>
      <c r="DJ20" s="13">
        <v>10</v>
      </c>
      <c r="DK20" s="13">
        <f t="shared" si="199"/>
        <v>7</v>
      </c>
      <c r="DM20" s="13">
        <v>113</v>
      </c>
      <c r="DN20" s="13">
        <v>0</v>
      </c>
      <c r="DO20" s="13">
        <v>3</v>
      </c>
      <c r="DP20" s="13">
        <v>19</v>
      </c>
      <c r="DQ20" s="13">
        <v>0</v>
      </c>
      <c r="DR20" s="13">
        <v>0</v>
      </c>
      <c r="DS20" s="13">
        <v>0</v>
      </c>
      <c r="DT20" s="13">
        <v>1</v>
      </c>
      <c r="DU20" s="13">
        <v>0</v>
      </c>
      <c r="DV20" s="13">
        <v>1</v>
      </c>
      <c r="DW20" s="13">
        <v>0</v>
      </c>
      <c r="DX20" s="13">
        <v>0</v>
      </c>
      <c r="DY20" s="13">
        <v>0</v>
      </c>
      <c r="DZ20" s="13">
        <v>0</v>
      </c>
      <c r="EA20" s="12"/>
      <c r="EB20" s="13"/>
      <c r="EC20" s="13"/>
      <c r="ED20" s="13">
        <v>1</v>
      </c>
      <c r="EE20" s="13">
        <v>1</v>
      </c>
      <c r="EF20" s="13">
        <f t="shared" si="200"/>
        <v>1</v>
      </c>
      <c r="EH20" s="13">
        <v>85</v>
      </c>
      <c r="EI20" s="13">
        <v>0</v>
      </c>
      <c r="EJ20" s="13">
        <v>9</v>
      </c>
      <c r="EK20" s="13">
        <v>12</v>
      </c>
      <c r="EL20" s="13">
        <v>0</v>
      </c>
      <c r="EM20" s="13">
        <v>0</v>
      </c>
      <c r="EN20" s="13">
        <v>0</v>
      </c>
      <c r="EO20" s="13">
        <v>9</v>
      </c>
      <c r="EP20" s="13">
        <v>0</v>
      </c>
      <c r="EQ20" s="13">
        <v>9</v>
      </c>
      <c r="ER20" s="13">
        <v>0</v>
      </c>
      <c r="ES20" s="13">
        <v>0</v>
      </c>
      <c r="ET20" s="13">
        <v>0</v>
      </c>
      <c r="EU20" s="13">
        <v>0</v>
      </c>
      <c r="EV20" s="12"/>
      <c r="EW20" s="13">
        <v>4</v>
      </c>
      <c r="EX20" s="13">
        <v>5</v>
      </c>
      <c r="EY20" s="13">
        <v>3</v>
      </c>
      <c r="EZ20" s="13">
        <v>4</v>
      </c>
      <c r="FA20" s="13">
        <f t="shared" si="201"/>
        <v>7</v>
      </c>
      <c r="FC20" s="13">
        <v>201</v>
      </c>
      <c r="FD20" s="13">
        <v>0</v>
      </c>
      <c r="FE20" s="13">
        <v>20</v>
      </c>
      <c r="FF20" s="13">
        <v>56</v>
      </c>
      <c r="FG20" s="13">
        <v>0</v>
      </c>
      <c r="FH20" s="13">
        <v>0</v>
      </c>
      <c r="FI20" s="13">
        <v>20</v>
      </c>
      <c r="FJ20" s="13">
        <v>2</v>
      </c>
      <c r="FK20" s="13">
        <v>0</v>
      </c>
      <c r="FL20" s="13">
        <v>2</v>
      </c>
      <c r="FM20" s="13">
        <v>0</v>
      </c>
      <c r="FN20" s="13">
        <v>0</v>
      </c>
      <c r="FO20" s="13">
        <v>0</v>
      </c>
      <c r="FP20" s="13">
        <v>0</v>
      </c>
      <c r="FQ20" s="12"/>
      <c r="FR20" s="13"/>
      <c r="FS20" s="13"/>
      <c r="FT20" s="13">
        <v>2</v>
      </c>
      <c r="FU20" s="13">
        <v>2</v>
      </c>
      <c r="FV20" s="13">
        <f t="shared" si="202"/>
        <v>2</v>
      </c>
      <c r="FX20" s="13">
        <v>181</v>
      </c>
      <c r="FY20" s="13">
        <v>0</v>
      </c>
      <c r="FZ20" s="13">
        <v>21</v>
      </c>
      <c r="GA20" s="13">
        <v>70</v>
      </c>
      <c r="GB20" s="13">
        <v>27</v>
      </c>
      <c r="GC20" s="13">
        <v>0</v>
      </c>
      <c r="GD20" s="13">
        <v>1</v>
      </c>
      <c r="GE20" s="13">
        <v>16</v>
      </c>
      <c r="GF20" s="13">
        <v>15</v>
      </c>
      <c r="GG20" s="13">
        <v>16</v>
      </c>
      <c r="GH20" s="13">
        <v>3</v>
      </c>
      <c r="GI20" s="13">
        <v>21</v>
      </c>
      <c r="GJ20" s="13">
        <v>4</v>
      </c>
      <c r="GK20" s="13">
        <v>4</v>
      </c>
      <c r="GL20" s="12"/>
      <c r="GM20" s="13">
        <v>6</v>
      </c>
      <c r="GN20" s="13">
        <v>12</v>
      </c>
      <c r="GO20" s="13">
        <v>3</v>
      </c>
      <c r="GP20" s="13">
        <v>6</v>
      </c>
      <c r="GQ20" s="13">
        <f t="shared" si="203"/>
        <v>9</v>
      </c>
      <c r="GS20" s="13">
        <v>20</v>
      </c>
      <c r="GT20" s="13">
        <v>0</v>
      </c>
      <c r="GU20" s="13">
        <v>1</v>
      </c>
      <c r="GV20" s="13">
        <v>17</v>
      </c>
      <c r="GW20" s="13">
        <v>0</v>
      </c>
      <c r="GX20" s="13">
        <v>0</v>
      </c>
      <c r="GY20" s="13">
        <v>0</v>
      </c>
      <c r="GZ20" s="13">
        <v>0</v>
      </c>
      <c r="HA20" s="13">
        <v>0</v>
      </c>
      <c r="HB20" s="13">
        <v>0</v>
      </c>
      <c r="HC20" s="13">
        <v>0</v>
      </c>
      <c r="HD20" s="13"/>
      <c r="HE20" s="13"/>
      <c r="HF20" s="13"/>
      <c r="HG20" s="12"/>
      <c r="HH20" s="13"/>
      <c r="HI20" s="13"/>
      <c r="HJ20" s="13"/>
      <c r="HK20" s="13"/>
      <c r="HL20" s="13">
        <f t="shared" si="204"/>
        <v>0</v>
      </c>
      <c r="HN20" s="13">
        <v>55</v>
      </c>
      <c r="HO20" s="13">
        <v>0</v>
      </c>
      <c r="HP20" s="13">
        <v>17</v>
      </c>
      <c r="HQ20" s="13">
        <v>2</v>
      </c>
      <c r="HR20" s="13">
        <v>48</v>
      </c>
      <c r="HS20" s="13">
        <v>10</v>
      </c>
      <c r="HT20" s="13">
        <v>10</v>
      </c>
      <c r="HU20" s="13">
        <v>10</v>
      </c>
      <c r="HV20" s="13">
        <v>34</v>
      </c>
      <c r="HW20" s="13">
        <v>10</v>
      </c>
      <c r="HX20" s="13">
        <v>3</v>
      </c>
      <c r="HY20" s="13">
        <v>38</v>
      </c>
      <c r="HZ20" s="13">
        <v>7</v>
      </c>
      <c r="IA20" s="13">
        <v>0</v>
      </c>
      <c r="IB20" s="12">
        <v>23</v>
      </c>
      <c r="IC20" s="13">
        <v>10</v>
      </c>
      <c r="ID20" s="13">
        <v>10</v>
      </c>
      <c r="IE20" s="13"/>
      <c r="IF20" s="13"/>
      <c r="IG20" s="13">
        <f t="shared" si="205"/>
        <v>10</v>
      </c>
      <c r="II20" s="13">
        <v>0</v>
      </c>
      <c r="IJ20" s="13">
        <f t="shared" si="206"/>
        <v>0</v>
      </c>
      <c r="IK20" s="13">
        <v>0</v>
      </c>
      <c r="IL20" s="13">
        <v>0</v>
      </c>
      <c r="IM20" s="13"/>
      <c r="IN20" s="13">
        <v>84</v>
      </c>
      <c r="IO20" s="13">
        <v>0</v>
      </c>
      <c r="IP20" s="13">
        <v>1</v>
      </c>
      <c r="IQ20" s="13">
        <v>2</v>
      </c>
      <c r="IR20" s="13">
        <v>18</v>
      </c>
      <c r="IS20" s="13">
        <v>12</v>
      </c>
      <c r="IT20" s="13">
        <v>20</v>
      </c>
      <c r="IU20" s="13"/>
      <c r="IV20" s="13"/>
      <c r="IW20" s="13">
        <v>2</v>
      </c>
      <c r="IX20" s="13">
        <v>2</v>
      </c>
      <c r="IY20" s="13">
        <f t="shared" si="207"/>
        <v>2</v>
      </c>
      <c r="JA20" s="13">
        <v>25</v>
      </c>
      <c r="JB20" s="13">
        <f t="shared" si="208"/>
        <v>3</v>
      </c>
      <c r="JC20" s="13">
        <v>2</v>
      </c>
      <c r="JD20" s="289">
        <v>1</v>
      </c>
      <c r="JE20" s="13">
        <v>0</v>
      </c>
      <c r="JF20" s="13">
        <v>60</v>
      </c>
      <c r="JG20" s="13">
        <v>0</v>
      </c>
      <c r="JH20" s="13">
        <v>9</v>
      </c>
      <c r="JI20" s="13">
        <v>2</v>
      </c>
      <c r="JJ20" s="13">
        <v>30</v>
      </c>
      <c r="JK20" s="13">
        <v>0</v>
      </c>
      <c r="JL20" s="13">
        <v>0</v>
      </c>
      <c r="JM20" s="13">
        <v>8</v>
      </c>
      <c r="JN20" s="13">
        <v>2</v>
      </c>
      <c r="JO20" s="13">
        <v>2</v>
      </c>
      <c r="JP20" s="13">
        <v>0</v>
      </c>
      <c r="JQ20" s="13">
        <v>0</v>
      </c>
      <c r="JR20" s="13">
        <f t="shared" si="209"/>
        <v>2</v>
      </c>
      <c r="JT20" s="13">
        <v>0</v>
      </c>
      <c r="JU20" s="13">
        <f t="shared" si="210"/>
        <v>0</v>
      </c>
      <c r="JV20" s="13">
        <v>0</v>
      </c>
      <c r="JW20" s="13">
        <v>0</v>
      </c>
      <c r="JX20" s="13"/>
      <c r="JY20" s="13">
        <v>0</v>
      </c>
      <c r="JZ20" s="13">
        <v>0</v>
      </c>
      <c r="KA20" s="13">
        <v>0</v>
      </c>
      <c r="KB20" s="13">
        <v>2</v>
      </c>
      <c r="KC20" s="13">
        <v>30</v>
      </c>
      <c r="KD20" s="13">
        <v>0</v>
      </c>
      <c r="KE20" s="13">
        <v>0</v>
      </c>
      <c r="KF20" s="13"/>
      <c r="KG20" s="13"/>
      <c r="KH20" s="13">
        <v>0</v>
      </c>
      <c r="KI20" s="13">
        <v>0</v>
      </c>
      <c r="KJ20" s="13">
        <f t="shared" si="211"/>
        <v>0</v>
      </c>
      <c r="KL20" s="13">
        <v>0</v>
      </c>
      <c r="KM20" s="13">
        <f t="shared" si="212"/>
        <v>0</v>
      </c>
      <c r="KN20" s="13">
        <v>0</v>
      </c>
      <c r="KO20" s="13">
        <v>0</v>
      </c>
      <c r="KP20" s="13"/>
      <c r="KQ20" s="13">
        <v>60</v>
      </c>
      <c r="KR20" s="13">
        <v>0</v>
      </c>
      <c r="KS20" s="13">
        <v>0</v>
      </c>
      <c r="KT20" s="13">
        <v>1</v>
      </c>
      <c r="KU20" s="13">
        <v>15</v>
      </c>
      <c r="KV20" s="13">
        <v>0</v>
      </c>
      <c r="KW20" s="13">
        <v>21</v>
      </c>
      <c r="KX20" s="13"/>
      <c r="KY20" s="13"/>
      <c r="KZ20" s="13"/>
      <c r="LA20" s="13"/>
      <c r="LB20" s="13">
        <f t="shared" si="213"/>
        <v>0</v>
      </c>
      <c r="LD20" s="13"/>
      <c r="LE20" s="13">
        <f t="shared" si="214"/>
        <v>0</v>
      </c>
      <c r="LF20" s="13"/>
      <c r="LG20" s="13"/>
      <c r="LH20" s="13"/>
      <c r="LI20" s="13">
        <v>40</v>
      </c>
      <c r="LJ20" s="13"/>
      <c r="LK20" s="13"/>
      <c r="LL20" s="13">
        <v>1</v>
      </c>
      <c r="LM20" s="13">
        <v>15</v>
      </c>
      <c r="LN20" s="13">
        <v>0</v>
      </c>
      <c r="LO20" s="13">
        <v>8</v>
      </c>
      <c r="LP20" s="13"/>
      <c r="LQ20" s="13"/>
      <c r="LR20" s="13"/>
      <c r="LS20" s="13"/>
      <c r="LT20" s="13">
        <f t="shared" si="215"/>
        <v>0</v>
      </c>
      <c r="LV20" s="13"/>
      <c r="LW20" s="13">
        <f t="shared" si="216"/>
        <v>0</v>
      </c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>
        <f t="shared" si="217"/>
        <v>0</v>
      </c>
      <c r="MN20" s="13">
        <v>0</v>
      </c>
      <c r="MO20" s="13">
        <f t="shared" si="218"/>
        <v>0</v>
      </c>
      <c r="MP20" s="13">
        <v>0</v>
      </c>
      <c r="MQ20" s="13">
        <v>0</v>
      </c>
      <c r="MR20" s="13"/>
      <c r="MS20" s="13">
        <v>0</v>
      </c>
      <c r="MT20" s="13">
        <v>0</v>
      </c>
      <c r="MU20" s="13">
        <v>0</v>
      </c>
      <c r="MV20" s="13">
        <v>0</v>
      </c>
      <c r="MW20" s="13">
        <v>0</v>
      </c>
      <c r="MX20" s="13">
        <v>0</v>
      </c>
      <c r="MY20" s="13">
        <v>0</v>
      </c>
      <c r="MZ20" s="13">
        <v>0</v>
      </c>
      <c r="NA20" s="13">
        <v>0</v>
      </c>
      <c r="NB20" s="13">
        <v>0</v>
      </c>
      <c r="NC20" s="13">
        <v>0</v>
      </c>
      <c r="ND20" s="13">
        <f t="shared" si="219"/>
        <v>0</v>
      </c>
      <c r="NF20" s="13">
        <v>0</v>
      </c>
      <c r="NG20" s="13">
        <f t="shared" si="220"/>
        <v>0</v>
      </c>
      <c r="NH20" s="13">
        <v>0</v>
      </c>
      <c r="NI20" s="13">
        <v>0</v>
      </c>
      <c r="NJ20" s="13"/>
      <c r="NK20" s="13">
        <v>16</v>
      </c>
      <c r="NL20" s="13">
        <v>0</v>
      </c>
      <c r="NM20" s="13">
        <v>0</v>
      </c>
      <c r="NN20" s="13">
        <v>2</v>
      </c>
      <c r="NO20" s="13">
        <v>30</v>
      </c>
      <c r="NP20" s="13">
        <v>0</v>
      </c>
      <c r="NQ20" s="13">
        <v>21</v>
      </c>
      <c r="NR20" s="13">
        <v>0</v>
      </c>
      <c r="NS20" s="13">
        <v>0</v>
      </c>
      <c r="NT20" s="13">
        <v>0</v>
      </c>
      <c r="NU20" s="13">
        <v>0</v>
      </c>
      <c r="NV20" s="13">
        <f t="shared" si="221"/>
        <v>0</v>
      </c>
      <c r="NX20" s="13">
        <v>3</v>
      </c>
      <c r="NY20" s="13">
        <f t="shared" si="222"/>
        <v>3</v>
      </c>
      <c r="NZ20" s="13">
        <v>1</v>
      </c>
      <c r="OA20" s="13">
        <v>2</v>
      </c>
      <c r="OB20" s="13"/>
      <c r="OC20" s="13">
        <v>48</v>
      </c>
      <c r="OD20" s="13">
        <v>3</v>
      </c>
      <c r="OE20" s="13">
        <v>6</v>
      </c>
      <c r="OF20" s="13">
        <v>1</v>
      </c>
      <c r="OG20" s="13">
        <v>15</v>
      </c>
      <c r="OH20" s="13">
        <v>0</v>
      </c>
      <c r="OI20" s="13">
        <v>26</v>
      </c>
      <c r="OJ20" s="13">
        <v>2</v>
      </c>
      <c r="OK20" s="13">
        <v>2</v>
      </c>
      <c r="OL20" s="13">
        <v>6</v>
      </c>
      <c r="OM20" s="13">
        <v>6</v>
      </c>
      <c r="ON20" s="13">
        <f t="shared" si="223"/>
        <v>8</v>
      </c>
      <c r="OP20" s="13">
        <v>3</v>
      </c>
      <c r="OQ20" s="13">
        <f t="shared" si="224"/>
        <v>3</v>
      </c>
      <c r="OR20" s="13"/>
      <c r="OS20" s="13">
        <v>3</v>
      </c>
      <c r="OT20" s="13"/>
      <c r="OU20" s="13">
        <v>71</v>
      </c>
      <c r="OV20" s="13"/>
      <c r="OW20" s="13">
        <v>7</v>
      </c>
      <c r="OX20" s="13">
        <v>1</v>
      </c>
      <c r="OY20" s="13">
        <v>15</v>
      </c>
      <c r="OZ20" s="13">
        <v>0</v>
      </c>
      <c r="PA20" s="13">
        <v>74</v>
      </c>
      <c r="PB20" s="13">
        <v>0</v>
      </c>
      <c r="PC20" s="13">
        <v>0</v>
      </c>
      <c r="PD20" s="13">
        <v>3</v>
      </c>
      <c r="PE20" s="13">
        <v>3</v>
      </c>
      <c r="PF20" s="13">
        <f t="shared" si="225"/>
        <v>3</v>
      </c>
      <c r="PH20" s="13">
        <v>0</v>
      </c>
      <c r="PI20" s="13">
        <f t="shared" si="226"/>
        <v>0</v>
      </c>
      <c r="PJ20" s="13">
        <v>0</v>
      </c>
      <c r="PK20" s="13">
        <v>0</v>
      </c>
      <c r="PL20" s="13"/>
      <c r="PM20" s="13">
        <v>83</v>
      </c>
      <c r="PN20" s="13">
        <v>0</v>
      </c>
      <c r="PO20" s="13">
        <v>10</v>
      </c>
      <c r="PP20" s="13">
        <v>2</v>
      </c>
      <c r="PQ20" s="13">
        <v>30</v>
      </c>
      <c r="PR20" s="13">
        <v>0</v>
      </c>
      <c r="PS20" s="13">
        <v>82</v>
      </c>
      <c r="PT20" s="13">
        <v>4</v>
      </c>
      <c r="PU20" s="13">
        <v>7</v>
      </c>
      <c r="PV20" s="13">
        <v>3</v>
      </c>
      <c r="PW20" s="13">
        <v>4</v>
      </c>
      <c r="PX20" s="13">
        <f t="shared" si="227"/>
        <v>7</v>
      </c>
      <c r="PZ20" s="13">
        <v>3</v>
      </c>
      <c r="QA20" s="13">
        <f t="shared" si="228"/>
        <v>3</v>
      </c>
      <c r="QB20" s="13">
        <v>3</v>
      </c>
      <c r="QC20" s="13"/>
      <c r="QD20" s="13"/>
      <c r="QE20" s="13">
        <v>57</v>
      </c>
      <c r="QF20" s="13"/>
      <c r="QG20" s="13">
        <v>7</v>
      </c>
      <c r="QH20" s="13">
        <v>2</v>
      </c>
      <c r="QI20" s="13">
        <v>27</v>
      </c>
      <c r="QJ20" s="13">
        <v>0</v>
      </c>
      <c r="QK20" s="13">
        <v>74</v>
      </c>
      <c r="QL20" s="13">
        <v>5</v>
      </c>
      <c r="QM20" s="13">
        <v>9</v>
      </c>
      <c r="QN20" s="13">
        <v>1</v>
      </c>
      <c r="QO20" s="13">
        <v>3</v>
      </c>
      <c r="QP20" s="13">
        <f t="shared" si="229"/>
        <v>6</v>
      </c>
      <c r="QR20" s="13">
        <v>3</v>
      </c>
      <c r="QS20" s="13">
        <f t="shared" si="230"/>
        <v>3</v>
      </c>
      <c r="QT20" s="13">
        <v>3</v>
      </c>
      <c r="QU20" s="13"/>
      <c r="QV20" s="13"/>
      <c r="QW20" s="13">
        <v>45</v>
      </c>
      <c r="QX20" s="13"/>
      <c r="QY20" s="13">
        <v>4</v>
      </c>
      <c r="QZ20" s="13">
        <v>2</v>
      </c>
      <c r="RA20" s="13">
        <v>30</v>
      </c>
      <c r="RB20" s="13"/>
      <c r="RC20" s="13">
        <v>63</v>
      </c>
      <c r="RD20" s="13">
        <v>7</v>
      </c>
      <c r="RE20" s="13">
        <v>13</v>
      </c>
      <c r="RF20" s="13">
        <v>2</v>
      </c>
      <c r="RG20" s="13">
        <v>9</v>
      </c>
      <c r="RH20" s="13">
        <f t="shared" si="231"/>
        <v>9</v>
      </c>
      <c r="RJ20" s="13"/>
      <c r="RK20" s="13">
        <f t="shared" si="232"/>
        <v>3</v>
      </c>
      <c r="RL20" s="13">
        <v>3</v>
      </c>
      <c r="RM20" s="13">
        <v>0</v>
      </c>
      <c r="RN20" s="13"/>
      <c r="RO20" s="13">
        <v>64</v>
      </c>
      <c r="RP20" s="13"/>
      <c r="RQ20" s="13">
        <v>4</v>
      </c>
      <c r="RR20" s="13">
        <v>1</v>
      </c>
      <c r="RS20" s="13">
        <v>15</v>
      </c>
      <c r="RT20" s="13">
        <v>0</v>
      </c>
      <c r="RU20" s="13">
        <v>25</v>
      </c>
      <c r="RV20" s="13">
        <v>2</v>
      </c>
      <c r="RW20" s="13">
        <v>4</v>
      </c>
      <c r="RX20" s="13">
        <v>2</v>
      </c>
      <c r="RY20" s="13">
        <v>2</v>
      </c>
      <c r="RZ20" s="13">
        <f t="shared" si="233"/>
        <v>4</v>
      </c>
      <c r="SB20" s="13">
        <v>4</v>
      </c>
      <c r="SC20" s="13">
        <f t="shared" si="234"/>
        <v>5</v>
      </c>
      <c r="SD20" s="13">
        <v>5</v>
      </c>
      <c r="SE20" s="13"/>
      <c r="SF20" s="13"/>
      <c r="SG20" s="13">
        <v>75</v>
      </c>
      <c r="SH20" s="13"/>
      <c r="SI20" s="13">
        <v>4</v>
      </c>
      <c r="SJ20" s="13">
        <v>1</v>
      </c>
      <c r="SK20" s="13">
        <v>15</v>
      </c>
      <c r="SL20" s="13"/>
      <c r="SM20" s="13">
        <v>41</v>
      </c>
      <c r="SN20" s="13">
        <v>9</v>
      </c>
      <c r="SO20" s="13">
        <v>9</v>
      </c>
      <c r="SP20" s="13">
        <v>6</v>
      </c>
      <c r="SQ20" s="13">
        <v>6</v>
      </c>
      <c r="SR20" s="13">
        <f t="shared" si="235"/>
        <v>15</v>
      </c>
      <c r="ST20" s="13"/>
      <c r="SU20" s="13">
        <f t="shared" si="236"/>
        <v>5</v>
      </c>
      <c r="SV20" s="13">
        <v>5</v>
      </c>
      <c r="SW20" s="13"/>
      <c r="SX20" s="13"/>
      <c r="SY20" s="13">
        <v>72</v>
      </c>
      <c r="SZ20" s="13"/>
      <c r="TA20" s="13">
        <v>5</v>
      </c>
      <c r="TB20" s="13">
        <v>1</v>
      </c>
      <c r="TC20" s="13">
        <v>15</v>
      </c>
      <c r="TD20" s="13"/>
      <c r="TE20" s="13">
        <v>41</v>
      </c>
      <c r="TF20" s="13">
        <v>4</v>
      </c>
      <c r="TG20" s="13">
        <v>6</v>
      </c>
      <c r="TH20" s="13">
        <v>5</v>
      </c>
      <c r="TI20" s="13">
        <v>5</v>
      </c>
      <c r="TJ20" s="13">
        <f t="shared" si="237"/>
        <v>9</v>
      </c>
      <c r="TL20" s="13">
        <v>5</v>
      </c>
      <c r="TM20" s="13">
        <f t="shared" si="238"/>
        <v>5</v>
      </c>
      <c r="TN20" s="13">
        <v>3</v>
      </c>
      <c r="TO20" s="13">
        <v>2</v>
      </c>
      <c r="TP20" s="13"/>
      <c r="TQ20" s="13">
        <v>75</v>
      </c>
      <c r="TR20" s="13"/>
      <c r="TS20" s="13">
        <v>5</v>
      </c>
      <c r="TT20" s="13">
        <v>1</v>
      </c>
      <c r="TU20" s="13">
        <v>15</v>
      </c>
      <c r="TV20" s="13"/>
      <c r="TW20" s="13">
        <v>37</v>
      </c>
      <c r="TX20" s="13">
        <v>6</v>
      </c>
      <c r="TY20" s="13">
        <v>8</v>
      </c>
      <c r="TZ20" s="13">
        <v>5</v>
      </c>
      <c r="UA20" s="13">
        <v>6</v>
      </c>
      <c r="UB20" s="13">
        <f t="shared" si="239"/>
        <v>11</v>
      </c>
      <c r="UD20" s="13"/>
      <c r="UE20" s="13">
        <f t="shared" si="240"/>
        <v>5</v>
      </c>
      <c r="UF20" s="13">
        <v>5</v>
      </c>
      <c r="UG20" s="13"/>
      <c r="UH20" s="13"/>
      <c r="UI20" s="13">
        <v>75</v>
      </c>
      <c r="UJ20" s="13"/>
      <c r="UK20" s="13">
        <v>7</v>
      </c>
      <c r="UL20" s="13">
        <v>1</v>
      </c>
      <c r="UM20" s="13">
        <v>15</v>
      </c>
      <c r="UN20" s="13"/>
      <c r="UO20" s="13">
        <v>40</v>
      </c>
      <c r="UP20" s="13">
        <v>6</v>
      </c>
      <c r="UQ20" s="13">
        <v>12</v>
      </c>
      <c r="UR20" s="13">
        <v>8</v>
      </c>
      <c r="US20" s="13">
        <v>6</v>
      </c>
      <c r="UT20" s="13">
        <f t="shared" si="241"/>
        <v>14</v>
      </c>
      <c r="UV20" s="13"/>
      <c r="UW20" s="13">
        <f t="shared" si="242"/>
        <v>5</v>
      </c>
      <c r="UX20" s="13">
        <v>5</v>
      </c>
      <c r="UY20" s="13"/>
      <c r="UZ20" s="13">
        <f t="shared" si="181"/>
        <v>377</v>
      </c>
      <c r="VA20" s="13">
        <v>178</v>
      </c>
      <c r="VB20" s="13">
        <f t="shared" si="243"/>
        <v>199</v>
      </c>
      <c r="VC20" s="13"/>
      <c r="VD20" s="13">
        <v>75</v>
      </c>
      <c r="VE20" s="13"/>
      <c r="VF20" s="13">
        <v>5</v>
      </c>
      <c r="VG20" s="13">
        <v>1</v>
      </c>
      <c r="VH20" s="13">
        <v>15</v>
      </c>
      <c r="VI20" s="13">
        <v>0</v>
      </c>
      <c r="VJ20" s="13">
        <v>2</v>
      </c>
      <c r="VK20" s="13">
        <v>5</v>
      </c>
      <c r="VL20" s="13">
        <f t="shared" si="276"/>
        <v>39</v>
      </c>
      <c r="VM20" s="13">
        <v>6</v>
      </c>
      <c r="VN20" s="13">
        <v>9</v>
      </c>
      <c r="VO20" s="13">
        <v>7</v>
      </c>
      <c r="VP20" s="13">
        <v>13</v>
      </c>
      <c r="VQ20" s="13"/>
      <c r="VR20" s="13"/>
      <c r="VS20" s="13">
        <v>11</v>
      </c>
      <c r="VT20" s="13">
        <v>12</v>
      </c>
      <c r="VU20" s="13">
        <f t="shared" si="182"/>
        <v>15</v>
      </c>
      <c r="VW20" s="13"/>
      <c r="VX20" s="13">
        <f t="shared" si="244"/>
        <v>2</v>
      </c>
      <c r="VY20" s="13"/>
      <c r="VZ20" s="13">
        <v>2</v>
      </c>
      <c r="WA20" s="13">
        <v>1</v>
      </c>
      <c r="WB20" s="13">
        <f t="shared" si="245"/>
        <v>1</v>
      </c>
      <c r="WC20" s="13">
        <f t="shared" si="246"/>
        <v>379</v>
      </c>
      <c r="WD20" s="13">
        <f t="shared" si="247"/>
        <v>179</v>
      </c>
      <c r="WE20" s="13">
        <f t="shared" si="248"/>
        <v>200</v>
      </c>
      <c r="WF20" s="13"/>
      <c r="WG20" s="13">
        <v>75</v>
      </c>
      <c r="WH20" s="13"/>
      <c r="WI20" s="13">
        <v>10</v>
      </c>
      <c r="WJ20" s="13">
        <v>1</v>
      </c>
      <c r="WK20" s="13">
        <v>15</v>
      </c>
      <c r="WL20" s="13"/>
      <c r="WM20" s="13">
        <v>6</v>
      </c>
      <c r="WN20" s="13">
        <v>6</v>
      </c>
      <c r="WO20" s="13">
        <f t="shared" si="249"/>
        <v>33</v>
      </c>
      <c r="WP20" s="13">
        <v>1</v>
      </c>
      <c r="WQ20" s="13">
        <v>2</v>
      </c>
      <c r="WR20" s="13">
        <v>6</v>
      </c>
      <c r="WS20" s="13">
        <v>10</v>
      </c>
      <c r="WT20" s="13"/>
      <c r="WU20" s="13"/>
      <c r="WV20" s="13">
        <v>10</v>
      </c>
      <c r="WW20" s="13">
        <v>15</v>
      </c>
      <c r="WX20" s="13">
        <f t="shared" si="183"/>
        <v>13</v>
      </c>
      <c r="WZ20" s="13"/>
      <c r="XA20" s="13"/>
      <c r="XB20" s="13"/>
      <c r="XC20" s="13"/>
      <c r="XD20" s="13"/>
      <c r="XE20" s="13">
        <f t="shared" si="250"/>
        <v>0</v>
      </c>
      <c r="XF20" s="13">
        <f t="shared" si="251"/>
        <v>379</v>
      </c>
      <c r="XG20" s="13">
        <f t="shared" si="252"/>
        <v>179</v>
      </c>
      <c r="XH20" s="13">
        <f t="shared" si="253"/>
        <v>200</v>
      </c>
      <c r="XI20" s="13"/>
      <c r="XJ20" s="13">
        <v>60</v>
      </c>
      <c r="XK20" s="13"/>
      <c r="XL20" s="13">
        <v>7</v>
      </c>
      <c r="XM20" s="13">
        <v>1</v>
      </c>
      <c r="XN20" s="13">
        <v>15</v>
      </c>
      <c r="XO20" s="13"/>
      <c r="XP20" s="13">
        <v>3</v>
      </c>
      <c r="XQ20" s="13">
        <v>5</v>
      </c>
      <c r="XR20" s="13">
        <v>25</v>
      </c>
      <c r="XS20" s="13">
        <v>4</v>
      </c>
      <c r="XT20" s="13">
        <v>4</v>
      </c>
      <c r="XU20" s="13">
        <v>3</v>
      </c>
      <c r="XV20" s="13">
        <v>4</v>
      </c>
      <c r="XW20" s="13"/>
      <c r="XX20" s="13"/>
      <c r="XY20" s="13">
        <v>11</v>
      </c>
      <c r="XZ20" s="13">
        <v>12</v>
      </c>
      <c r="YA20" s="13">
        <f t="shared" si="184"/>
        <v>10</v>
      </c>
      <c r="YC20" s="13"/>
      <c r="YD20" s="13">
        <f t="shared" si="254"/>
        <v>5</v>
      </c>
      <c r="YE20" s="13">
        <v>5</v>
      </c>
      <c r="YF20" s="13" t="s">
        <v>1003</v>
      </c>
      <c r="YG20" s="13"/>
      <c r="YH20" s="13">
        <f t="shared" si="255"/>
        <v>5</v>
      </c>
      <c r="YI20" s="13">
        <f t="shared" si="278"/>
        <v>384</v>
      </c>
      <c r="YJ20" s="13">
        <f t="shared" si="256"/>
        <v>179</v>
      </c>
      <c r="YK20" s="13">
        <f t="shared" si="257"/>
        <v>205</v>
      </c>
      <c r="YL20" s="13"/>
      <c r="YM20" s="13">
        <v>90</v>
      </c>
      <c r="YN20" s="13"/>
      <c r="YO20" s="13">
        <v>5</v>
      </c>
      <c r="YP20" s="13">
        <v>1</v>
      </c>
      <c r="YQ20" s="13">
        <v>15</v>
      </c>
      <c r="YR20" s="13"/>
      <c r="YS20" s="13">
        <v>5</v>
      </c>
      <c r="YT20" s="13">
        <v>5</v>
      </c>
      <c r="YU20" s="13">
        <v>36</v>
      </c>
      <c r="YV20" s="13">
        <v>2</v>
      </c>
      <c r="YW20" s="13">
        <v>2</v>
      </c>
      <c r="YX20" s="13">
        <v>3</v>
      </c>
      <c r="YY20" s="13">
        <v>3</v>
      </c>
      <c r="YZ20" s="13"/>
      <c r="ZA20" s="13"/>
      <c r="ZB20" s="13">
        <v>19</v>
      </c>
      <c r="ZC20" s="13">
        <v>26</v>
      </c>
      <c r="ZD20" s="13">
        <f t="shared" si="185"/>
        <v>10</v>
      </c>
      <c r="ZF20" s="13"/>
      <c r="ZG20" s="13">
        <f t="shared" si="258"/>
        <v>5</v>
      </c>
      <c r="ZH20" s="13">
        <v>5</v>
      </c>
      <c r="ZI20" s="13"/>
      <c r="ZJ20" s="13"/>
      <c r="ZK20" s="13">
        <f t="shared" si="259"/>
        <v>5</v>
      </c>
      <c r="ZL20" s="13">
        <f t="shared" si="279"/>
        <v>389</v>
      </c>
      <c r="ZM20" s="13">
        <f t="shared" si="260"/>
        <v>179</v>
      </c>
      <c r="ZN20" s="13">
        <f t="shared" si="261"/>
        <v>210</v>
      </c>
      <c r="ZO20" s="13"/>
      <c r="ZP20" s="13">
        <v>90</v>
      </c>
      <c r="ZQ20" s="13"/>
      <c r="ZR20" s="13">
        <v>7</v>
      </c>
      <c r="ZS20" s="13">
        <v>1</v>
      </c>
      <c r="ZT20" s="13">
        <v>15</v>
      </c>
      <c r="ZU20" s="13"/>
      <c r="ZV20" s="13">
        <v>3</v>
      </c>
      <c r="ZW20" s="13">
        <v>3</v>
      </c>
      <c r="ZX20" s="13">
        <v>44</v>
      </c>
      <c r="ZY20" s="13">
        <v>6</v>
      </c>
      <c r="ZZ20" s="13">
        <v>8</v>
      </c>
      <c r="AAA20" s="13">
        <v>4</v>
      </c>
      <c r="AAB20" s="13">
        <v>5</v>
      </c>
      <c r="AAC20" s="13"/>
      <c r="AAD20" s="13"/>
      <c r="AAE20" s="13">
        <v>22</v>
      </c>
      <c r="AAF20" s="13">
        <v>28</v>
      </c>
      <c r="AAG20" s="13">
        <f t="shared" si="186"/>
        <v>13</v>
      </c>
      <c r="AAI20" s="13"/>
      <c r="AAJ20" s="13">
        <f t="shared" si="262"/>
        <v>5</v>
      </c>
      <c r="AAK20" s="13">
        <v>5</v>
      </c>
      <c r="AAL20" s="13"/>
      <c r="AAM20" s="13"/>
      <c r="AAN20" s="13">
        <f t="shared" si="263"/>
        <v>5</v>
      </c>
      <c r="AAO20" s="13">
        <f t="shared" si="285"/>
        <v>394</v>
      </c>
      <c r="AAP20" s="13">
        <f t="shared" si="264"/>
        <v>179</v>
      </c>
      <c r="AAQ20" s="13">
        <f t="shared" si="265"/>
        <v>215</v>
      </c>
      <c r="AAR20" s="13"/>
      <c r="AAS20" s="13">
        <v>72</v>
      </c>
      <c r="AAT20" s="13"/>
      <c r="AAU20" s="13">
        <v>10</v>
      </c>
      <c r="AAV20" s="13">
        <v>1</v>
      </c>
      <c r="AAW20" s="13">
        <v>15</v>
      </c>
      <c r="AAX20" s="13"/>
      <c r="AAY20" s="13">
        <v>5</v>
      </c>
      <c r="AAZ20" s="13">
        <v>5</v>
      </c>
      <c r="ABA20" s="13">
        <f t="shared" si="266"/>
        <v>35</v>
      </c>
      <c r="ABB20" s="13">
        <v>3</v>
      </c>
      <c r="ABC20" s="13">
        <v>3</v>
      </c>
      <c r="ABD20" s="13">
        <v>15</v>
      </c>
      <c r="ABE20" s="13">
        <v>15</v>
      </c>
      <c r="ABF20" s="13"/>
      <c r="ABG20" s="13"/>
      <c r="ABH20" s="13">
        <v>12</v>
      </c>
      <c r="ABI20" s="13">
        <v>12</v>
      </c>
      <c r="ABJ20" s="13">
        <f t="shared" si="187"/>
        <v>23</v>
      </c>
      <c r="ABL20" s="13"/>
      <c r="ABM20" s="13">
        <f t="shared" si="188"/>
        <v>4</v>
      </c>
      <c r="ABN20" s="13">
        <v>4</v>
      </c>
      <c r="ABO20" s="13"/>
      <c r="ABP20" s="13"/>
      <c r="ABQ20" s="13">
        <f t="shared" si="267"/>
        <v>4</v>
      </c>
      <c r="ABR20" s="13">
        <f t="shared" si="286"/>
        <v>398</v>
      </c>
      <c r="ABS20" s="13">
        <f t="shared" si="268"/>
        <v>179</v>
      </c>
      <c r="ABT20" s="13">
        <f t="shared" si="269"/>
        <v>219</v>
      </c>
      <c r="ABU20" s="13"/>
      <c r="ABV20" s="13">
        <v>72</v>
      </c>
      <c r="ABW20" s="13"/>
      <c r="ABX20" s="13">
        <v>10</v>
      </c>
      <c r="ABY20" s="13">
        <v>1</v>
      </c>
      <c r="ABZ20" s="13">
        <v>15</v>
      </c>
      <c r="ACA20" s="13"/>
      <c r="ACB20" s="13">
        <v>5</v>
      </c>
      <c r="ACC20" s="13">
        <v>5</v>
      </c>
      <c r="ACD20" s="13">
        <f t="shared" si="189"/>
        <v>35</v>
      </c>
      <c r="ACE20" s="13">
        <v>4</v>
      </c>
      <c r="ACF20" s="13">
        <v>4</v>
      </c>
      <c r="ACG20" s="13">
        <v>12</v>
      </c>
      <c r="ACH20" s="13">
        <v>12</v>
      </c>
      <c r="ACI20" s="13"/>
      <c r="ACJ20" s="13"/>
      <c r="ACK20" s="13">
        <v>14</v>
      </c>
      <c r="ACL20" s="13">
        <v>14</v>
      </c>
      <c r="ACM20" s="13">
        <f t="shared" si="190"/>
        <v>21</v>
      </c>
      <c r="ACO20" s="13"/>
      <c r="ACP20" s="13">
        <f t="shared" si="277"/>
        <v>5</v>
      </c>
      <c r="ACQ20" s="13">
        <v>5</v>
      </c>
      <c r="ACR20" s="13"/>
      <c r="ACS20" s="13"/>
      <c r="ACT20" s="13">
        <f t="shared" si="270"/>
        <v>5</v>
      </c>
      <c r="ACU20" s="13">
        <f t="shared" si="287"/>
        <v>403</v>
      </c>
      <c r="ACV20" s="13">
        <f t="shared" si="271"/>
        <v>179</v>
      </c>
      <c r="ACW20" s="13">
        <f t="shared" si="272"/>
        <v>224</v>
      </c>
      <c r="ACX20" s="13"/>
      <c r="ACY20" s="13">
        <v>72</v>
      </c>
      <c r="ACZ20" s="13"/>
      <c r="ADA20" s="13">
        <v>7</v>
      </c>
      <c r="ADB20" s="13">
        <v>1</v>
      </c>
      <c r="ADC20" s="13">
        <v>15</v>
      </c>
      <c r="ADD20" s="13"/>
      <c r="ADE20" s="13">
        <v>4</v>
      </c>
      <c r="ADF20" s="13">
        <v>5</v>
      </c>
      <c r="ADG20" s="13">
        <f t="shared" si="192"/>
        <v>30</v>
      </c>
      <c r="ADH20" s="13">
        <v>7</v>
      </c>
      <c r="ADI20" s="13">
        <v>9</v>
      </c>
      <c r="ADJ20" s="13">
        <v>4</v>
      </c>
      <c r="ADK20" s="13">
        <v>5</v>
      </c>
      <c r="ADL20" s="13"/>
      <c r="ADM20" s="13"/>
      <c r="ADN20" s="13">
        <v>11</v>
      </c>
      <c r="ADO20" s="13">
        <v>11</v>
      </c>
      <c r="ADP20" s="13">
        <f t="shared" si="193"/>
        <v>15</v>
      </c>
      <c r="ADR20" s="13"/>
      <c r="ADS20" s="13">
        <f t="shared" si="194"/>
        <v>0</v>
      </c>
      <c r="ADT20" s="13"/>
      <c r="ADU20" s="13"/>
      <c r="ADV20" s="13">
        <v>7</v>
      </c>
      <c r="ADW20" s="13">
        <f t="shared" si="273"/>
        <v>-7</v>
      </c>
      <c r="ADX20" s="13">
        <f t="shared" si="288"/>
        <v>403</v>
      </c>
      <c r="ADY20" s="13">
        <f t="shared" si="274"/>
        <v>186</v>
      </c>
      <c r="ADZ20" s="13">
        <f t="shared" si="275"/>
        <v>217</v>
      </c>
      <c r="AEA20" s="13"/>
      <c r="AEB20" s="13">
        <v>72</v>
      </c>
      <c r="AEC20" s="13"/>
      <c r="AED20" s="13">
        <v>5</v>
      </c>
      <c r="AEE20" s="13">
        <v>1</v>
      </c>
      <c r="AEF20" s="13">
        <v>15</v>
      </c>
      <c r="AEG20" s="13"/>
      <c r="AEH20" s="13">
        <v>5</v>
      </c>
      <c r="AEI20" s="13">
        <v>5</v>
      </c>
      <c r="AEJ20" s="13">
        <f t="shared" si="284"/>
        <v>30</v>
      </c>
      <c r="AEK20" s="13">
        <v>8</v>
      </c>
      <c r="AEL20" s="13">
        <v>11</v>
      </c>
      <c r="AEM20" s="13">
        <v>1</v>
      </c>
      <c r="AEN20" s="13">
        <v>1</v>
      </c>
      <c r="AEO20" s="13"/>
      <c r="AEP20" s="13"/>
      <c r="AEQ20" s="13">
        <v>10</v>
      </c>
      <c r="AER20" s="13">
        <v>13</v>
      </c>
      <c r="AES20" s="13">
        <f t="shared" si="196"/>
        <v>14</v>
      </c>
    </row>
    <row r="21" spans="2:825" ht="16.2" customHeight="1" x14ac:dyDescent="0.3">
      <c r="B21" s="14" t="s">
        <v>126</v>
      </c>
      <c r="C21" s="42" t="s">
        <v>145</v>
      </c>
      <c r="D21" s="295"/>
      <c r="E21" s="295"/>
      <c r="F21" s="295"/>
      <c r="G21" s="295"/>
      <c r="H21" s="340" t="s">
        <v>603</v>
      </c>
      <c r="I21" s="336">
        <v>53</v>
      </c>
      <c r="J21" s="13">
        <v>0</v>
      </c>
      <c r="K21" s="13">
        <v>4</v>
      </c>
      <c r="L21" s="13">
        <v>10</v>
      </c>
      <c r="M21" s="13">
        <v>0</v>
      </c>
      <c r="N21" s="13">
        <v>0</v>
      </c>
      <c r="O21" s="13">
        <v>0</v>
      </c>
      <c r="P21" s="13"/>
      <c r="Q21" s="13"/>
      <c r="R21" s="13">
        <v>0</v>
      </c>
      <c r="S21" s="13">
        <v>0</v>
      </c>
      <c r="T21" s="13">
        <v>0</v>
      </c>
      <c r="U21" s="13">
        <v>0</v>
      </c>
      <c r="V21" s="15"/>
      <c r="X21" s="13">
        <v>48</v>
      </c>
      <c r="Y21" s="13">
        <v>1</v>
      </c>
      <c r="Z21" s="13">
        <v>3</v>
      </c>
      <c r="AA21" s="13">
        <v>12</v>
      </c>
      <c r="AB21" s="13">
        <v>0</v>
      </c>
      <c r="AC21" s="13">
        <v>0</v>
      </c>
      <c r="AD21" s="13">
        <v>0</v>
      </c>
      <c r="AE21" s="13"/>
      <c r="AF21" s="13"/>
      <c r="AG21" s="13">
        <v>0</v>
      </c>
      <c r="AH21" s="13">
        <v>0</v>
      </c>
      <c r="AI21" s="13">
        <v>0</v>
      </c>
      <c r="AJ21" s="13">
        <v>0</v>
      </c>
      <c r="AK21" s="15"/>
      <c r="AM21" s="13">
        <v>52</v>
      </c>
      <c r="AN21" s="13">
        <v>1</v>
      </c>
      <c r="AO21" s="13">
        <v>2</v>
      </c>
      <c r="AP21" s="13">
        <v>1</v>
      </c>
      <c r="AQ21" s="13">
        <v>0</v>
      </c>
      <c r="AR21" s="13">
        <v>0</v>
      </c>
      <c r="AS21" s="13">
        <v>0</v>
      </c>
      <c r="AT21" s="13"/>
      <c r="AU21" s="13"/>
      <c r="AV21" s="13">
        <v>0</v>
      </c>
      <c r="AW21" s="13">
        <v>0</v>
      </c>
      <c r="AX21" s="13">
        <v>0</v>
      </c>
      <c r="AY21" s="13">
        <v>0</v>
      </c>
      <c r="AZ21" s="15"/>
      <c r="BB21" s="13">
        <v>61</v>
      </c>
      <c r="BC21" s="13">
        <v>0</v>
      </c>
      <c r="BD21" s="13">
        <v>4</v>
      </c>
      <c r="BE21" s="13">
        <v>10</v>
      </c>
      <c r="BF21" s="13">
        <v>0</v>
      </c>
      <c r="BG21" s="13">
        <v>0</v>
      </c>
      <c r="BH21" s="13">
        <v>0</v>
      </c>
      <c r="BI21" s="13">
        <v>11</v>
      </c>
      <c r="BJ21" s="13">
        <v>0</v>
      </c>
      <c r="BK21" s="13">
        <v>9</v>
      </c>
      <c r="BL21" s="13">
        <v>2</v>
      </c>
      <c r="BM21" s="13">
        <v>7</v>
      </c>
      <c r="BN21" s="13">
        <v>6</v>
      </c>
      <c r="BO21" s="13">
        <v>0</v>
      </c>
      <c r="BP21" s="15"/>
      <c r="BQ21" s="13">
        <v>4</v>
      </c>
      <c r="BR21" s="13">
        <v>6</v>
      </c>
      <c r="BS21" s="13">
        <v>6</v>
      </c>
      <c r="BT21" s="13">
        <v>6</v>
      </c>
      <c r="BU21" s="13">
        <f t="shared" si="197"/>
        <v>10</v>
      </c>
      <c r="BW21" s="13">
        <v>52</v>
      </c>
      <c r="BX21" s="13">
        <v>0</v>
      </c>
      <c r="BY21" s="13">
        <v>3</v>
      </c>
      <c r="BZ21" s="13">
        <v>6</v>
      </c>
      <c r="CA21" s="13">
        <v>0</v>
      </c>
      <c r="CB21" s="13">
        <v>0</v>
      </c>
      <c r="CC21" s="13">
        <v>2</v>
      </c>
      <c r="CD21" s="13">
        <v>4</v>
      </c>
      <c r="CE21" s="13">
        <v>0</v>
      </c>
      <c r="CF21" s="13">
        <v>3</v>
      </c>
      <c r="CG21" s="13">
        <v>0</v>
      </c>
      <c r="CH21" s="13">
        <v>0</v>
      </c>
      <c r="CI21" s="13">
        <v>0</v>
      </c>
      <c r="CJ21" s="13">
        <v>0</v>
      </c>
      <c r="CK21" s="15"/>
      <c r="CL21" s="13">
        <v>1</v>
      </c>
      <c r="CM21" s="13">
        <v>1</v>
      </c>
      <c r="CN21" s="13">
        <v>2</v>
      </c>
      <c r="CO21" s="13">
        <v>2</v>
      </c>
      <c r="CP21" s="13">
        <f t="shared" si="198"/>
        <v>3</v>
      </c>
      <c r="CR21" s="13">
        <v>71</v>
      </c>
      <c r="CS21" s="13">
        <v>0</v>
      </c>
      <c r="CT21" s="13">
        <v>10</v>
      </c>
      <c r="CU21" s="13">
        <v>6</v>
      </c>
      <c r="CV21" s="13">
        <v>0</v>
      </c>
      <c r="CW21" s="13">
        <v>0</v>
      </c>
      <c r="CX21" s="13">
        <v>1</v>
      </c>
      <c r="CY21" s="13">
        <v>10</v>
      </c>
      <c r="CZ21" s="13">
        <v>0</v>
      </c>
      <c r="DA21" s="13">
        <v>10</v>
      </c>
      <c r="DB21" s="13">
        <v>0</v>
      </c>
      <c r="DC21" s="13">
        <v>0</v>
      </c>
      <c r="DD21" s="13">
        <v>0</v>
      </c>
      <c r="DE21" s="13">
        <v>0</v>
      </c>
      <c r="DF21" s="15"/>
      <c r="DG21" s="13">
        <v>6</v>
      </c>
      <c r="DH21" s="13">
        <v>6</v>
      </c>
      <c r="DI21" s="13">
        <v>3</v>
      </c>
      <c r="DJ21" s="13">
        <v>4</v>
      </c>
      <c r="DK21" s="13">
        <f t="shared" si="199"/>
        <v>9</v>
      </c>
      <c r="DM21" s="13">
        <v>64</v>
      </c>
      <c r="DN21" s="13">
        <v>1</v>
      </c>
      <c r="DO21" s="13">
        <v>5</v>
      </c>
      <c r="DP21" s="13">
        <v>10</v>
      </c>
      <c r="DQ21" s="13">
        <v>10</v>
      </c>
      <c r="DR21" s="13">
        <v>0</v>
      </c>
      <c r="DS21" s="13">
        <v>0</v>
      </c>
      <c r="DT21" s="13">
        <v>7</v>
      </c>
      <c r="DU21" s="13">
        <v>5</v>
      </c>
      <c r="DV21" s="13">
        <v>7</v>
      </c>
      <c r="DW21" s="13">
        <v>0</v>
      </c>
      <c r="DX21" s="13">
        <v>0</v>
      </c>
      <c r="DY21" s="13">
        <v>0</v>
      </c>
      <c r="DZ21" s="13">
        <v>0</v>
      </c>
      <c r="EA21" s="15"/>
      <c r="EB21" s="13">
        <v>3</v>
      </c>
      <c r="EC21" s="13">
        <v>3</v>
      </c>
      <c r="ED21" s="13">
        <v>7</v>
      </c>
      <c r="EE21" s="13">
        <v>8</v>
      </c>
      <c r="EF21" s="13">
        <f t="shared" si="200"/>
        <v>10</v>
      </c>
      <c r="EH21" s="13">
        <v>67</v>
      </c>
      <c r="EI21" s="13">
        <v>0</v>
      </c>
      <c r="EJ21" s="13">
        <v>5</v>
      </c>
      <c r="EK21" s="13">
        <v>6</v>
      </c>
      <c r="EL21" s="13">
        <v>0</v>
      </c>
      <c r="EM21" s="13">
        <v>0</v>
      </c>
      <c r="EN21" s="13">
        <v>0</v>
      </c>
      <c r="EO21" s="13">
        <v>7</v>
      </c>
      <c r="EP21" s="13">
        <v>0</v>
      </c>
      <c r="EQ21" s="13">
        <v>5</v>
      </c>
      <c r="ER21" s="13">
        <v>0</v>
      </c>
      <c r="ES21" s="13">
        <v>0</v>
      </c>
      <c r="ET21" s="13">
        <v>0</v>
      </c>
      <c r="EU21" s="13">
        <v>0</v>
      </c>
      <c r="EV21" s="15"/>
      <c r="EW21" s="13">
        <v>1</v>
      </c>
      <c r="EX21" s="13">
        <v>2</v>
      </c>
      <c r="EY21" s="13">
        <v>4</v>
      </c>
      <c r="EZ21" s="13">
        <v>5</v>
      </c>
      <c r="FA21" s="13">
        <f t="shared" si="201"/>
        <v>5</v>
      </c>
      <c r="FC21" s="13">
        <v>63</v>
      </c>
      <c r="FD21" s="13">
        <v>0</v>
      </c>
      <c r="FE21" s="13">
        <v>9</v>
      </c>
      <c r="FF21" s="13">
        <v>9</v>
      </c>
      <c r="FG21" s="13">
        <v>0</v>
      </c>
      <c r="FH21" s="13">
        <v>0</v>
      </c>
      <c r="FI21" s="13">
        <v>1</v>
      </c>
      <c r="FJ21" s="13">
        <v>7</v>
      </c>
      <c r="FK21" s="13">
        <v>0</v>
      </c>
      <c r="FL21" s="13">
        <v>7</v>
      </c>
      <c r="FM21" s="13">
        <v>0</v>
      </c>
      <c r="FN21" s="13">
        <v>0</v>
      </c>
      <c r="FO21" s="13">
        <v>0</v>
      </c>
      <c r="FP21" s="13">
        <v>0</v>
      </c>
      <c r="FQ21" s="15"/>
      <c r="FR21" s="13">
        <v>4</v>
      </c>
      <c r="FS21" s="13">
        <v>6</v>
      </c>
      <c r="FT21" s="13">
        <v>1</v>
      </c>
      <c r="FU21" s="13">
        <v>1</v>
      </c>
      <c r="FV21" s="13">
        <f t="shared" si="202"/>
        <v>5</v>
      </c>
      <c r="FX21" s="13">
        <v>77</v>
      </c>
      <c r="FY21" s="13">
        <v>0</v>
      </c>
      <c r="FZ21" s="13">
        <v>7</v>
      </c>
      <c r="GA21" s="13">
        <v>31</v>
      </c>
      <c r="GB21" s="13">
        <v>6</v>
      </c>
      <c r="GC21" s="13">
        <v>0</v>
      </c>
      <c r="GD21" s="13">
        <v>5</v>
      </c>
      <c r="GE21" s="13">
        <v>8</v>
      </c>
      <c r="GF21" s="13">
        <v>0</v>
      </c>
      <c r="GG21" s="13">
        <v>8</v>
      </c>
      <c r="GH21" s="13">
        <v>1</v>
      </c>
      <c r="GI21" s="13">
        <v>6</v>
      </c>
      <c r="GJ21" s="13">
        <v>0</v>
      </c>
      <c r="GK21" s="13">
        <v>0</v>
      </c>
      <c r="GL21" s="15"/>
      <c r="GM21" s="13">
        <v>4</v>
      </c>
      <c r="GN21" s="13">
        <v>4</v>
      </c>
      <c r="GO21" s="13">
        <v>4</v>
      </c>
      <c r="GP21" s="13">
        <v>4</v>
      </c>
      <c r="GQ21" s="13">
        <f t="shared" si="203"/>
        <v>8</v>
      </c>
      <c r="GS21" s="13">
        <v>47</v>
      </c>
      <c r="GT21" s="13">
        <v>0</v>
      </c>
      <c r="GU21" s="13">
        <v>5</v>
      </c>
      <c r="GV21" s="13">
        <v>2</v>
      </c>
      <c r="GW21" s="13">
        <v>0</v>
      </c>
      <c r="GX21" s="13">
        <v>0</v>
      </c>
      <c r="GY21" s="13">
        <v>1</v>
      </c>
      <c r="GZ21" s="13">
        <v>5</v>
      </c>
      <c r="HA21" s="13">
        <v>0</v>
      </c>
      <c r="HB21" s="13">
        <v>3</v>
      </c>
      <c r="HC21" s="13">
        <v>0</v>
      </c>
      <c r="HD21" s="13"/>
      <c r="HE21" s="13"/>
      <c r="HF21" s="13"/>
      <c r="HG21" s="15"/>
      <c r="HH21" s="13">
        <v>1</v>
      </c>
      <c r="HI21" s="13">
        <v>2</v>
      </c>
      <c r="HJ21" s="13">
        <v>2</v>
      </c>
      <c r="HK21" s="13">
        <v>3</v>
      </c>
      <c r="HL21" s="13">
        <f t="shared" si="204"/>
        <v>3</v>
      </c>
      <c r="HN21" s="13">
        <v>101</v>
      </c>
      <c r="HO21" s="13">
        <v>0</v>
      </c>
      <c r="HP21" s="13">
        <v>12</v>
      </c>
      <c r="HQ21" s="13">
        <v>0</v>
      </c>
      <c r="HR21" s="13">
        <v>9</v>
      </c>
      <c r="HS21" s="13">
        <v>2</v>
      </c>
      <c r="HT21" s="13">
        <v>4</v>
      </c>
      <c r="HU21" s="13">
        <v>14</v>
      </c>
      <c r="HV21" s="13">
        <v>2</v>
      </c>
      <c r="HW21" s="13">
        <v>6</v>
      </c>
      <c r="HX21" s="13">
        <v>1</v>
      </c>
      <c r="HY21" s="13">
        <v>7</v>
      </c>
      <c r="HZ21" s="13">
        <v>0</v>
      </c>
      <c r="IA21" s="13">
        <v>0</v>
      </c>
      <c r="IB21" s="12">
        <v>0</v>
      </c>
      <c r="IC21" s="13">
        <v>6</v>
      </c>
      <c r="ID21" s="13">
        <v>6</v>
      </c>
      <c r="IE21" s="13"/>
      <c r="IF21" s="13"/>
      <c r="IG21" s="13">
        <f t="shared" si="205"/>
        <v>6</v>
      </c>
      <c r="II21" s="13">
        <v>60</v>
      </c>
      <c r="IJ21" s="13">
        <f t="shared" si="206"/>
        <v>9</v>
      </c>
      <c r="IK21" s="13">
        <v>4</v>
      </c>
      <c r="IL21" s="13">
        <v>5</v>
      </c>
      <c r="IM21" s="13"/>
      <c r="IN21" s="13">
        <v>11</v>
      </c>
      <c r="IO21" s="13">
        <v>0</v>
      </c>
      <c r="IP21" s="13">
        <v>0</v>
      </c>
      <c r="IQ21" s="13">
        <v>1</v>
      </c>
      <c r="IR21" s="13">
        <v>10</v>
      </c>
      <c r="IS21" s="13">
        <v>0</v>
      </c>
      <c r="IT21" s="13">
        <v>11</v>
      </c>
      <c r="IU21" s="13">
        <v>1</v>
      </c>
      <c r="IV21" s="13">
        <v>1</v>
      </c>
      <c r="IW21" s="13">
        <v>4</v>
      </c>
      <c r="IX21" s="13">
        <v>4</v>
      </c>
      <c r="IY21" s="13">
        <f t="shared" si="207"/>
        <v>5</v>
      </c>
      <c r="JA21" s="13">
        <v>84</v>
      </c>
      <c r="JB21" s="13">
        <f t="shared" si="208"/>
        <v>16</v>
      </c>
      <c r="JC21" s="13">
        <v>7</v>
      </c>
      <c r="JD21" s="13">
        <v>9</v>
      </c>
      <c r="JE21" s="13">
        <v>0</v>
      </c>
      <c r="JF21" s="13">
        <v>18</v>
      </c>
      <c r="JG21" s="13">
        <v>0</v>
      </c>
      <c r="JH21" s="13">
        <v>0</v>
      </c>
      <c r="JI21" s="13">
        <v>1</v>
      </c>
      <c r="JJ21" s="13">
        <v>8</v>
      </c>
      <c r="JK21" s="13">
        <v>0</v>
      </c>
      <c r="JL21" s="13">
        <v>0</v>
      </c>
      <c r="JM21" s="13">
        <v>7</v>
      </c>
      <c r="JN21" s="13">
        <v>2</v>
      </c>
      <c r="JO21" s="13">
        <v>2</v>
      </c>
      <c r="JP21" s="13">
        <v>4</v>
      </c>
      <c r="JQ21" s="13">
        <v>5</v>
      </c>
      <c r="JR21" s="13">
        <f t="shared" si="209"/>
        <v>6</v>
      </c>
      <c r="JT21" s="13">
        <v>55</v>
      </c>
      <c r="JU21" s="13">
        <f t="shared" si="210"/>
        <v>7</v>
      </c>
      <c r="JV21" s="13">
        <v>3</v>
      </c>
      <c r="JW21" s="13">
        <v>4</v>
      </c>
      <c r="JX21" s="13"/>
      <c r="JY21" s="13">
        <v>9</v>
      </c>
      <c r="JZ21" s="13">
        <v>2</v>
      </c>
      <c r="KA21" s="13">
        <v>0</v>
      </c>
      <c r="KB21" s="13">
        <v>1</v>
      </c>
      <c r="KC21" s="13">
        <v>7</v>
      </c>
      <c r="KD21" s="13">
        <v>0</v>
      </c>
      <c r="KE21" s="13">
        <v>13</v>
      </c>
      <c r="KF21" s="13">
        <v>1</v>
      </c>
      <c r="KG21" s="13">
        <v>1</v>
      </c>
      <c r="KH21" s="13">
        <v>0</v>
      </c>
      <c r="KI21" s="13">
        <v>0</v>
      </c>
      <c r="KJ21" s="13">
        <f t="shared" si="211"/>
        <v>1</v>
      </c>
      <c r="KL21" s="13">
        <v>20</v>
      </c>
      <c r="KM21" s="13">
        <f t="shared" si="212"/>
        <v>8</v>
      </c>
      <c r="KN21" s="13">
        <v>6</v>
      </c>
      <c r="KO21" s="13">
        <v>2</v>
      </c>
      <c r="KP21" s="13"/>
      <c r="KQ21" s="13">
        <v>31</v>
      </c>
      <c r="KR21" s="13">
        <v>2</v>
      </c>
      <c r="KS21" s="13">
        <v>0</v>
      </c>
      <c r="KT21" s="13">
        <v>2</v>
      </c>
      <c r="KU21" s="13">
        <v>30</v>
      </c>
      <c r="KV21" s="13">
        <v>0</v>
      </c>
      <c r="KW21" s="13">
        <v>7</v>
      </c>
      <c r="KX21" s="13">
        <v>2</v>
      </c>
      <c r="KY21" s="13">
        <v>2</v>
      </c>
      <c r="KZ21" s="13">
        <v>1</v>
      </c>
      <c r="LA21" s="13">
        <v>1</v>
      </c>
      <c r="LB21" s="13">
        <f t="shared" si="213"/>
        <v>3</v>
      </c>
      <c r="LD21" s="13">
        <v>15</v>
      </c>
      <c r="LE21" s="13">
        <f t="shared" si="214"/>
        <v>8</v>
      </c>
      <c r="LF21" s="13">
        <v>1</v>
      </c>
      <c r="LG21" s="13">
        <v>7</v>
      </c>
      <c r="LH21" s="13"/>
      <c r="LI21" s="13">
        <v>40</v>
      </c>
      <c r="LJ21" s="13"/>
      <c r="LK21" s="13">
        <v>10</v>
      </c>
      <c r="LL21" s="13">
        <v>2</v>
      </c>
      <c r="LM21" s="13">
        <v>30</v>
      </c>
      <c r="LN21" s="13">
        <v>0</v>
      </c>
      <c r="LO21" s="13">
        <v>10</v>
      </c>
      <c r="LP21" s="13">
        <v>1</v>
      </c>
      <c r="LQ21" s="13">
        <v>1</v>
      </c>
      <c r="LR21" s="13">
        <v>5</v>
      </c>
      <c r="LS21" s="13">
        <v>7</v>
      </c>
      <c r="LT21" s="13">
        <f t="shared" si="215"/>
        <v>6</v>
      </c>
      <c r="LV21" s="13">
        <v>54</v>
      </c>
      <c r="LW21" s="13">
        <f t="shared" si="216"/>
        <v>12</v>
      </c>
      <c r="LX21" s="13">
        <v>7</v>
      </c>
      <c r="LY21" s="13">
        <v>5</v>
      </c>
      <c r="LZ21" s="13"/>
      <c r="MA21" s="13">
        <v>45</v>
      </c>
      <c r="MB21" s="13"/>
      <c r="MC21" s="13">
        <v>6</v>
      </c>
      <c r="MD21" s="13">
        <v>2</v>
      </c>
      <c r="ME21" s="13">
        <v>32</v>
      </c>
      <c r="MF21" s="13">
        <v>0</v>
      </c>
      <c r="MG21" s="13">
        <v>11</v>
      </c>
      <c r="MH21" s="13">
        <v>3</v>
      </c>
      <c r="MI21" s="13">
        <v>4</v>
      </c>
      <c r="MJ21" s="13">
        <v>4</v>
      </c>
      <c r="MK21" s="13">
        <v>4</v>
      </c>
      <c r="ML21" s="13">
        <f t="shared" si="217"/>
        <v>7</v>
      </c>
      <c r="MN21" s="13">
        <v>24</v>
      </c>
      <c r="MO21" s="13">
        <f t="shared" si="218"/>
        <v>9</v>
      </c>
      <c r="MP21" s="13">
        <v>5</v>
      </c>
      <c r="MQ21" s="13">
        <v>4</v>
      </c>
      <c r="MR21" s="13"/>
      <c r="MS21" s="13">
        <v>58</v>
      </c>
      <c r="MT21" s="13">
        <v>5</v>
      </c>
      <c r="MU21" s="13">
        <v>6</v>
      </c>
      <c r="MV21" s="13">
        <v>3</v>
      </c>
      <c r="MW21" s="13">
        <v>36</v>
      </c>
      <c r="MX21" s="13">
        <v>0</v>
      </c>
      <c r="MY21" s="13">
        <v>31</v>
      </c>
      <c r="MZ21" s="13">
        <v>6</v>
      </c>
      <c r="NA21" s="13">
        <v>8</v>
      </c>
      <c r="NB21" s="13">
        <v>2</v>
      </c>
      <c r="NC21" s="13">
        <v>3</v>
      </c>
      <c r="ND21" s="13">
        <f t="shared" si="219"/>
        <v>8</v>
      </c>
      <c r="NF21" s="13">
        <v>2</v>
      </c>
      <c r="NG21" s="13">
        <f t="shared" si="220"/>
        <v>3</v>
      </c>
      <c r="NH21" s="13">
        <v>3</v>
      </c>
      <c r="NI21" s="13">
        <v>0</v>
      </c>
      <c r="NJ21" s="13"/>
      <c r="NK21" s="13">
        <v>39</v>
      </c>
      <c r="NL21" s="13">
        <v>0</v>
      </c>
      <c r="NM21" s="13">
        <v>4</v>
      </c>
      <c r="NN21" s="13">
        <v>1</v>
      </c>
      <c r="NO21" s="13">
        <v>10</v>
      </c>
      <c r="NP21" s="13">
        <v>0</v>
      </c>
      <c r="NQ21" s="13">
        <v>20</v>
      </c>
      <c r="NR21" s="13">
        <v>3</v>
      </c>
      <c r="NS21" s="13">
        <v>6</v>
      </c>
      <c r="NT21" s="13">
        <v>1</v>
      </c>
      <c r="NU21" s="13">
        <v>2</v>
      </c>
      <c r="NV21" s="13">
        <f t="shared" si="221"/>
        <v>4</v>
      </c>
      <c r="NX21" s="13">
        <v>8</v>
      </c>
      <c r="NY21" s="13">
        <f t="shared" si="222"/>
        <v>4</v>
      </c>
      <c r="NZ21" s="13">
        <v>1</v>
      </c>
      <c r="OA21" s="13">
        <v>3</v>
      </c>
      <c r="OB21" s="13"/>
      <c r="OC21" s="13">
        <v>49</v>
      </c>
      <c r="OD21" s="13">
        <v>4</v>
      </c>
      <c r="OE21" s="13">
        <v>13</v>
      </c>
      <c r="OF21" s="13">
        <v>2</v>
      </c>
      <c r="OG21" s="13">
        <v>20</v>
      </c>
      <c r="OH21" s="13">
        <v>0</v>
      </c>
      <c r="OI21" s="13">
        <v>29</v>
      </c>
      <c r="OJ21" s="13">
        <v>2</v>
      </c>
      <c r="OK21" s="13">
        <v>3</v>
      </c>
      <c r="OL21" s="13">
        <v>1</v>
      </c>
      <c r="OM21" s="13">
        <v>1</v>
      </c>
      <c r="ON21" s="13">
        <f t="shared" si="223"/>
        <v>3</v>
      </c>
      <c r="OP21" s="13">
        <v>10</v>
      </c>
      <c r="OQ21" s="13">
        <f t="shared" si="224"/>
        <v>5</v>
      </c>
      <c r="OR21" s="13">
        <v>2</v>
      </c>
      <c r="OS21" s="13">
        <v>3</v>
      </c>
      <c r="OT21" s="13"/>
      <c r="OU21" s="13">
        <v>47</v>
      </c>
      <c r="OV21" s="13"/>
      <c r="OW21" s="13">
        <v>10</v>
      </c>
      <c r="OX21" s="13">
        <v>2</v>
      </c>
      <c r="OY21" s="13">
        <v>20</v>
      </c>
      <c r="OZ21" s="13">
        <v>0</v>
      </c>
      <c r="PA21" s="13">
        <v>43</v>
      </c>
      <c r="PB21" s="13">
        <v>5</v>
      </c>
      <c r="PC21" s="13">
        <v>9</v>
      </c>
      <c r="PD21" s="13">
        <v>8</v>
      </c>
      <c r="PE21" s="13">
        <v>13</v>
      </c>
      <c r="PF21" s="13">
        <f t="shared" si="225"/>
        <v>13</v>
      </c>
      <c r="PH21" s="13">
        <v>2</v>
      </c>
      <c r="PI21" s="13">
        <f t="shared" si="226"/>
        <v>2</v>
      </c>
      <c r="PJ21" s="13">
        <v>1</v>
      </c>
      <c r="PK21" s="13">
        <v>1</v>
      </c>
      <c r="PL21" s="13"/>
      <c r="PM21" s="13">
        <v>52</v>
      </c>
      <c r="PN21" s="13">
        <v>0</v>
      </c>
      <c r="PO21" s="13">
        <v>10</v>
      </c>
      <c r="PP21" s="13">
        <v>3</v>
      </c>
      <c r="PQ21" s="13">
        <v>30</v>
      </c>
      <c r="PR21" s="13">
        <v>0</v>
      </c>
      <c r="PS21" s="13">
        <v>47</v>
      </c>
      <c r="PT21" s="13">
        <v>1</v>
      </c>
      <c r="PU21" s="13">
        <v>3</v>
      </c>
      <c r="PV21" s="13">
        <v>1</v>
      </c>
      <c r="PW21" s="13">
        <v>1</v>
      </c>
      <c r="PX21" s="13">
        <f t="shared" si="227"/>
        <v>2</v>
      </c>
      <c r="PZ21" s="13"/>
      <c r="QA21" s="13">
        <f t="shared" si="228"/>
        <v>0</v>
      </c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>
        <f t="shared" si="229"/>
        <v>0</v>
      </c>
      <c r="QR21" s="13">
        <v>4</v>
      </c>
      <c r="QS21" s="13">
        <f t="shared" si="230"/>
        <v>4</v>
      </c>
      <c r="QT21" s="13">
        <v>3</v>
      </c>
      <c r="QU21" s="13">
        <v>1</v>
      </c>
      <c r="QV21" s="13"/>
      <c r="QW21" s="13">
        <v>44</v>
      </c>
      <c r="QX21" s="13"/>
      <c r="QY21" s="13">
        <v>7</v>
      </c>
      <c r="QZ21" s="13">
        <v>2</v>
      </c>
      <c r="RA21" s="13">
        <v>30</v>
      </c>
      <c r="RB21" s="13"/>
      <c r="RC21" s="13">
        <v>37</v>
      </c>
      <c r="RD21" s="13">
        <v>3</v>
      </c>
      <c r="RE21" s="13">
        <v>6</v>
      </c>
      <c r="RF21" s="13">
        <v>1</v>
      </c>
      <c r="RG21" s="13">
        <v>2</v>
      </c>
      <c r="RH21" s="13">
        <f t="shared" si="231"/>
        <v>4</v>
      </c>
      <c r="RJ21" s="13">
        <v>2</v>
      </c>
      <c r="RK21" s="13">
        <f t="shared" si="232"/>
        <v>2</v>
      </c>
      <c r="RL21" s="13">
        <v>0</v>
      </c>
      <c r="RM21" s="13">
        <v>2</v>
      </c>
      <c r="RN21" s="13"/>
      <c r="RO21" s="13">
        <v>45</v>
      </c>
      <c r="RP21" s="13">
        <v>1</v>
      </c>
      <c r="RQ21" s="13">
        <v>10</v>
      </c>
      <c r="RR21" s="13">
        <v>2</v>
      </c>
      <c r="RS21" s="13">
        <v>30</v>
      </c>
      <c r="RT21" s="13">
        <v>0</v>
      </c>
      <c r="RU21" s="13">
        <v>35</v>
      </c>
      <c r="RV21" s="13">
        <v>1</v>
      </c>
      <c r="RW21" s="13">
        <v>1</v>
      </c>
      <c r="RX21" s="13">
        <v>1</v>
      </c>
      <c r="RY21" s="13">
        <v>1</v>
      </c>
      <c r="RZ21" s="13">
        <f t="shared" si="233"/>
        <v>2</v>
      </c>
      <c r="SB21" s="13">
        <v>1</v>
      </c>
      <c r="SC21" s="13">
        <f t="shared" si="234"/>
        <v>5</v>
      </c>
      <c r="SD21" s="13">
        <v>1</v>
      </c>
      <c r="SE21" s="13">
        <v>4</v>
      </c>
      <c r="SF21" s="13"/>
      <c r="SG21" s="13">
        <v>44</v>
      </c>
      <c r="SH21" s="13"/>
      <c r="SI21" s="13">
        <v>10</v>
      </c>
      <c r="SJ21" s="13">
        <v>3</v>
      </c>
      <c r="SK21" s="13">
        <v>30</v>
      </c>
      <c r="SL21" s="13"/>
      <c r="SM21" s="13">
        <v>36</v>
      </c>
      <c r="SN21" s="13">
        <v>2</v>
      </c>
      <c r="SO21" s="13">
        <v>4</v>
      </c>
      <c r="SP21" s="13"/>
      <c r="SQ21" s="13"/>
      <c r="SR21" s="13">
        <f t="shared" si="235"/>
        <v>2</v>
      </c>
      <c r="ST21" s="13"/>
      <c r="SU21" s="13">
        <f t="shared" si="236"/>
        <v>5</v>
      </c>
      <c r="SV21" s="13">
        <v>3</v>
      </c>
      <c r="SW21" s="13">
        <v>2</v>
      </c>
      <c r="SX21" s="13"/>
      <c r="SY21" s="13">
        <v>49</v>
      </c>
      <c r="SZ21" s="13"/>
      <c r="TA21" s="13">
        <v>9</v>
      </c>
      <c r="TB21" s="13">
        <v>2</v>
      </c>
      <c r="TC21" s="13">
        <v>20</v>
      </c>
      <c r="TD21" s="13"/>
      <c r="TE21" s="13">
        <v>24</v>
      </c>
      <c r="TF21" s="13">
        <v>2</v>
      </c>
      <c r="TG21" s="13">
        <v>3</v>
      </c>
      <c r="TH21" s="13"/>
      <c r="TI21" s="13"/>
      <c r="TJ21" s="13">
        <f t="shared" si="237"/>
        <v>2</v>
      </c>
      <c r="TL21" s="13"/>
      <c r="TM21" s="13">
        <f t="shared" si="238"/>
        <v>5</v>
      </c>
      <c r="TN21" s="13">
        <v>3</v>
      </c>
      <c r="TO21" s="13">
        <v>2</v>
      </c>
      <c r="TP21" s="13"/>
      <c r="TQ21" s="13">
        <v>45</v>
      </c>
      <c r="TR21" s="13"/>
      <c r="TS21" s="13">
        <v>10</v>
      </c>
      <c r="TT21" s="13">
        <v>2</v>
      </c>
      <c r="TU21" s="13">
        <v>20</v>
      </c>
      <c r="TV21" s="13"/>
      <c r="TW21" s="13">
        <v>25</v>
      </c>
      <c r="TX21" s="13">
        <v>2</v>
      </c>
      <c r="TY21" s="13">
        <v>4</v>
      </c>
      <c r="TZ21" s="13">
        <v>2</v>
      </c>
      <c r="UA21" s="13">
        <v>3</v>
      </c>
      <c r="UB21" s="13">
        <f t="shared" si="239"/>
        <v>4</v>
      </c>
      <c r="UD21" s="13"/>
      <c r="UE21" s="13">
        <f t="shared" si="240"/>
        <v>5</v>
      </c>
      <c r="UF21" s="13">
        <v>2</v>
      </c>
      <c r="UG21" s="13">
        <v>3</v>
      </c>
      <c r="UH21" s="13"/>
      <c r="UI21" s="13">
        <v>45</v>
      </c>
      <c r="UJ21" s="13"/>
      <c r="UK21" s="13">
        <v>8</v>
      </c>
      <c r="UL21" s="13">
        <v>2</v>
      </c>
      <c r="UM21" s="13">
        <v>20</v>
      </c>
      <c r="UN21" s="13"/>
      <c r="UO21" s="13">
        <v>28</v>
      </c>
      <c r="UP21" s="13">
        <v>3</v>
      </c>
      <c r="UQ21" s="13">
        <v>5</v>
      </c>
      <c r="UR21" s="13">
        <v>14</v>
      </c>
      <c r="US21" s="13">
        <v>6</v>
      </c>
      <c r="UT21" s="13">
        <f t="shared" si="241"/>
        <v>17</v>
      </c>
      <c r="UV21" s="13"/>
      <c r="UW21" s="13">
        <f t="shared" si="242"/>
        <v>5</v>
      </c>
      <c r="UX21" s="13">
        <v>1</v>
      </c>
      <c r="UY21" s="13">
        <v>4</v>
      </c>
      <c r="UZ21" s="13">
        <f t="shared" si="181"/>
        <v>286</v>
      </c>
      <c r="VA21" s="13">
        <v>90</v>
      </c>
      <c r="VB21" s="13">
        <f t="shared" si="243"/>
        <v>196</v>
      </c>
      <c r="VC21" s="13"/>
      <c r="VD21" s="13">
        <v>45</v>
      </c>
      <c r="VE21" s="13"/>
      <c r="VF21" s="13">
        <v>9</v>
      </c>
      <c r="VG21" s="13">
        <v>2</v>
      </c>
      <c r="VH21" s="13">
        <v>20</v>
      </c>
      <c r="VI21" s="13">
        <v>0</v>
      </c>
      <c r="VJ21" s="13">
        <v>7</v>
      </c>
      <c r="VK21" s="13">
        <v>15</v>
      </c>
      <c r="VL21" s="13">
        <f t="shared" si="276"/>
        <v>31</v>
      </c>
      <c r="VM21" s="13">
        <v>2</v>
      </c>
      <c r="VN21" s="13">
        <v>3</v>
      </c>
      <c r="VO21" s="13">
        <v>4</v>
      </c>
      <c r="VP21" s="13">
        <v>6</v>
      </c>
      <c r="VQ21" s="13"/>
      <c r="VR21" s="13"/>
      <c r="VS21" s="13">
        <v>5</v>
      </c>
      <c r="VT21" s="13">
        <v>7</v>
      </c>
      <c r="VU21" s="13">
        <f t="shared" si="182"/>
        <v>13</v>
      </c>
      <c r="VW21" s="13">
        <v>2</v>
      </c>
      <c r="VX21" s="13">
        <f t="shared" si="244"/>
        <v>0</v>
      </c>
      <c r="VY21" s="13"/>
      <c r="VZ21" s="13"/>
      <c r="WA21" s="13"/>
      <c r="WB21" s="13">
        <f t="shared" si="245"/>
        <v>0</v>
      </c>
      <c r="WC21" s="13">
        <f t="shared" si="246"/>
        <v>286</v>
      </c>
      <c r="WD21" s="13">
        <f t="shared" si="247"/>
        <v>90</v>
      </c>
      <c r="WE21" s="13">
        <f t="shared" si="248"/>
        <v>196</v>
      </c>
      <c r="WF21" s="13"/>
      <c r="WG21" s="13">
        <v>44</v>
      </c>
      <c r="WH21" s="13"/>
      <c r="WI21" s="13">
        <v>10</v>
      </c>
      <c r="WJ21" s="13">
        <v>2</v>
      </c>
      <c r="WK21" s="13">
        <v>20</v>
      </c>
      <c r="WL21" s="13"/>
      <c r="WM21" s="13">
        <v>8</v>
      </c>
      <c r="WN21" s="13">
        <v>14</v>
      </c>
      <c r="WO21" s="13">
        <f t="shared" si="249"/>
        <v>30</v>
      </c>
      <c r="WP21" s="13">
        <v>2</v>
      </c>
      <c r="WQ21" s="13">
        <v>2</v>
      </c>
      <c r="WR21" s="13">
        <v>7</v>
      </c>
      <c r="WS21" s="13">
        <v>9</v>
      </c>
      <c r="WT21" s="13"/>
      <c r="WU21" s="13"/>
      <c r="WV21" s="13">
        <v>4</v>
      </c>
      <c r="WW21" s="13">
        <v>5</v>
      </c>
      <c r="WX21" s="13">
        <f t="shared" si="183"/>
        <v>17</v>
      </c>
      <c r="WZ21" s="13"/>
      <c r="XA21" s="13"/>
      <c r="XB21" s="13"/>
      <c r="XC21" s="13"/>
      <c r="XD21" s="13"/>
      <c r="XE21" s="13">
        <f t="shared" si="250"/>
        <v>0</v>
      </c>
      <c r="XF21" s="13">
        <f t="shared" si="251"/>
        <v>286</v>
      </c>
      <c r="XG21" s="13">
        <f t="shared" si="252"/>
        <v>90</v>
      </c>
      <c r="XH21" s="13">
        <f t="shared" si="253"/>
        <v>196</v>
      </c>
      <c r="XI21" s="13"/>
      <c r="XJ21" s="13">
        <v>45</v>
      </c>
      <c r="XK21" s="13"/>
      <c r="XL21" s="13">
        <v>9</v>
      </c>
      <c r="XM21" s="13">
        <v>2</v>
      </c>
      <c r="XN21" s="13">
        <v>20</v>
      </c>
      <c r="XO21" s="13"/>
      <c r="XP21" s="13">
        <v>7</v>
      </c>
      <c r="XQ21" s="13">
        <v>13</v>
      </c>
      <c r="XR21" s="13">
        <v>28</v>
      </c>
      <c r="XS21" s="13">
        <v>1</v>
      </c>
      <c r="XT21" s="13">
        <v>10</v>
      </c>
      <c r="XU21" s="13"/>
      <c r="XV21" s="13"/>
      <c r="XW21" s="13"/>
      <c r="XX21" s="13"/>
      <c r="XY21" s="13">
        <v>3</v>
      </c>
      <c r="XZ21" s="13">
        <v>5</v>
      </c>
      <c r="YA21" s="13">
        <f t="shared" si="184"/>
        <v>8</v>
      </c>
      <c r="YC21" s="13"/>
      <c r="YD21" s="13">
        <f t="shared" si="254"/>
        <v>0</v>
      </c>
      <c r="YE21" s="13"/>
      <c r="YF21" s="13"/>
      <c r="YG21" s="13">
        <v>1</v>
      </c>
      <c r="YH21" s="13">
        <f t="shared" si="255"/>
        <v>-1</v>
      </c>
      <c r="YI21" s="13">
        <f t="shared" si="278"/>
        <v>286</v>
      </c>
      <c r="YJ21" s="13">
        <f t="shared" si="256"/>
        <v>91</v>
      </c>
      <c r="YK21" s="13">
        <f t="shared" si="257"/>
        <v>195</v>
      </c>
      <c r="YL21" s="13"/>
      <c r="YM21" s="13">
        <v>45</v>
      </c>
      <c r="YN21" s="13"/>
      <c r="YO21" s="13">
        <v>10</v>
      </c>
      <c r="YP21" s="13">
        <v>2</v>
      </c>
      <c r="YQ21" s="13">
        <v>20</v>
      </c>
      <c r="YR21" s="13"/>
      <c r="YS21" s="13">
        <v>8</v>
      </c>
      <c r="YT21" s="13">
        <v>15</v>
      </c>
      <c r="YU21" s="13">
        <v>30</v>
      </c>
      <c r="YV21" s="13">
        <v>2</v>
      </c>
      <c r="YW21" s="13">
        <v>2</v>
      </c>
      <c r="YX21" s="13">
        <v>8</v>
      </c>
      <c r="YY21" s="13">
        <v>11</v>
      </c>
      <c r="YZ21" s="13"/>
      <c r="ZA21" s="13"/>
      <c r="ZB21" s="13">
        <v>1</v>
      </c>
      <c r="ZC21" s="13">
        <v>2</v>
      </c>
      <c r="ZD21" s="13">
        <f t="shared" si="185"/>
        <v>18</v>
      </c>
      <c r="ZF21" s="13"/>
      <c r="ZG21" s="13">
        <f t="shared" si="258"/>
        <v>2</v>
      </c>
      <c r="ZH21" s="13"/>
      <c r="ZI21" s="13">
        <v>2</v>
      </c>
      <c r="ZJ21" s="13">
        <v>3</v>
      </c>
      <c r="ZK21" s="13">
        <f t="shared" si="259"/>
        <v>-1</v>
      </c>
      <c r="ZL21" s="13">
        <f t="shared" si="279"/>
        <v>288</v>
      </c>
      <c r="ZM21" s="13">
        <f t="shared" si="260"/>
        <v>94</v>
      </c>
      <c r="ZN21" s="13">
        <f t="shared" si="261"/>
        <v>194</v>
      </c>
      <c r="ZO21" s="13"/>
      <c r="ZP21" s="13">
        <v>45</v>
      </c>
      <c r="ZQ21" s="13"/>
      <c r="ZR21" s="13">
        <v>5</v>
      </c>
      <c r="ZS21" s="13">
        <v>3</v>
      </c>
      <c r="ZT21" s="13">
        <v>30</v>
      </c>
      <c r="ZU21" s="13"/>
      <c r="ZV21" s="13">
        <v>8</v>
      </c>
      <c r="ZW21" s="13">
        <v>16</v>
      </c>
      <c r="ZX21" s="13">
        <v>31</v>
      </c>
      <c r="ZY21" s="13">
        <v>3</v>
      </c>
      <c r="ZZ21" s="13">
        <v>5</v>
      </c>
      <c r="AAA21" s="13">
        <v>7</v>
      </c>
      <c r="AAB21" s="13">
        <v>10</v>
      </c>
      <c r="AAC21" s="13"/>
      <c r="AAD21" s="13"/>
      <c r="AAE21" s="13"/>
      <c r="AAF21" s="13"/>
      <c r="AAG21" s="13">
        <f t="shared" si="186"/>
        <v>18</v>
      </c>
      <c r="AAI21" s="13"/>
      <c r="AAJ21" s="13">
        <f t="shared" si="262"/>
        <v>0</v>
      </c>
      <c r="AAK21" s="13"/>
      <c r="AAL21" s="13"/>
      <c r="AAM21" s="13">
        <v>2</v>
      </c>
      <c r="AAN21" s="13">
        <f t="shared" si="263"/>
        <v>-2</v>
      </c>
      <c r="AAO21" s="13">
        <f t="shared" si="285"/>
        <v>288</v>
      </c>
      <c r="AAP21" s="13">
        <f t="shared" si="264"/>
        <v>96</v>
      </c>
      <c r="AAQ21" s="13">
        <f t="shared" si="265"/>
        <v>192</v>
      </c>
      <c r="AAR21" s="13"/>
      <c r="AAS21" s="13">
        <v>36</v>
      </c>
      <c r="AAT21" s="13"/>
      <c r="AAU21" s="13">
        <v>10</v>
      </c>
      <c r="AAV21" s="13">
        <v>2</v>
      </c>
      <c r="AAW21" s="13">
        <v>20</v>
      </c>
      <c r="AAX21" s="13"/>
      <c r="AAY21" s="13">
        <v>11</v>
      </c>
      <c r="AAZ21" s="13">
        <v>13</v>
      </c>
      <c r="ABA21" s="13">
        <f t="shared" si="266"/>
        <v>28</v>
      </c>
      <c r="ABB21" s="13">
        <v>1</v>
      </c>
      <c r="ABC21" s="13">
        <v>2</v>
      </c>
      <c r="ABD21" s="13">
        <v>3</v>
      </c>
      <c r="ABE21" s="13">
        <v>5</v>
      </c>
      <c r="ABF21" s="13"/>
      <c r="ABG21" s="13"/>
      <c r="ABH21" s="13">
        <v>2</v>
      </c>
      <c r="ABI21" s="13">
        <v>8</v>
      </c>
      <c r="ABJ21" s="13">
        <f t="shared" si="187"/>
        <v>15</v>
      </c>
      <c r="ABL21" s="13"/>
      <c r="ABM21" s="13">
        <f t="shared" si="188"/>
        <v>2</v>
      </c>
      <c r="ABN21" s="13">
        <v>1</v>
      </c>
      <c r="ABO21" s="13">
        <v>1</v>
      </c>
      <c r="ABP21" s="13"/>
      <c r="ABQ21" s="13">
        <f t="shared" si="267"/>
        <v>2</v>
      </c>
      <c r="ABR21" s="13">
        <f t="shared" si="286"/>
        <v>290</v>
      </c>
      <c r="ABS21" s="13">
        <f t="shared" si="268"/>
        <v>96</v>
      </c>
      <c r="ABT21" s="13">
        <f t="shared" si="269"/>
        <v>194</v>
      </c>
      <c r="ABU21" s="13"/>
      <c r="ABV21" s="13">
        <v>36</v>
      </c>
      <c r="ABW21" s="13"/>
      <c r="ABX21" s="13">
        <v>5</v>
      </c>
      <c r="ABY21" s="13">
        <v>2</v>
      </c>
      <c r="ABZ21" s="13">
        <v>20</v>
      </c>
      <c r="ACA21" s="13"/>
      <c r="ACB21" s="13">
        <v>9</v>
      </c>
      <c r="ACC21" s="13">
        <v>16</v>
      </c>
      <c r="ACD21" s="13">
        <f t="shared" si="189"/>
        <v>22</v>
      </c>
      <c r="ACE21" s="13">
        <v>3</v>
      </c>
      <c r="ACF21" s="13">
        <v>4</v>
      </c>
      <c r="ACG21" s="13">
        <v>2</v>
      </c>
      <c r="ACH21" s="13">
        <v>2</v>
      </c>
      <c r="ACI21" s="13"/>
      <c r="ACJ21" s="13"/>
      <c r="ACK21" s="13"/>
      <c r="ACL21" s="13"/>
      <c r="ACM21" s="13">
        <f t="shared" si="190"/>
        <v>14</v>
      </c>
      <c r="ACO21" s="13"/>
      <c r="ACP21" s="13">
        <f t="shared" si="277"/>
        <v>0</v>
      </c>
      <c r="ACQ21" s="13"/>
      <c r="ACR21" s="13"/>
      <c r="ACS21" s="13">
        <v>2</v>
      </c>
      <c r="ACT21" s="13">
        <f t="shared" si="270"/>
        <v>-2</v>
      </c>
      <c r="ACU21" s="13">
        <f t="shared" si="287"/>
        <v>290</v>
      </c>
      <c r="ACV21" s="13">
        <f t="shared" si="271"/>
        <v>98</v>
      </c>
      <c r="ACW21" s="13">
        <f t="shared" si="272"/>
        <v>192</v>
      </c>
      <c r="ACX21" s="13"/>
      <c r="ACY21" s="13">
        <v>45</v>
      </c>
      <c r="ACZ21" s="13"/>
      <c r="ADA21" s="13">
        <v>7</v>
      </c>
      <c r="ADB21" s="13">
        <v>2</v>
      </c>
      <c r="ADC21" s="13">
        <v>20</v>
      </c>
      <c r="ADD21" s="13"/>
      <c r="ADE21" s="13">
        <v>8</v>
      </c>
      <c r="ADF21" s="13">
        <v>14</v>
      </c>
      <c r="ADG21" s="13">
        <f t="shared" si="192"/>
        <v>28</v>
      </c>
      <c r="ADH21" s="13">
        <v>1</v>
      </c>
      <c r="ADI21" s="13">
        <v>2</v>
      </c>
      <c r="ADJ21" s="13">
        <v>7</v>
      </c>
      <c r="ADK21" s="13">
        <v>11</v>
      </c>
      <c r="ADL21" s="13"/>
      <c r="ADM21" s="13"/>
      <c r="ADN21" s="13">
        <v>1</v>
      </c>
      <c r="ADO21" s="13">
        <v>1</v>
      </c>
      <c r="ADP21" s="13">
        <f t="shared" si="193"/>
        <v>16</v>
      </c>
      <c r="ADR21" s="13">
        <v>2</v>
      </c>
      <c r="ADS21" s="13">
        <f t="shared" si="194"/>
        <v>2</v>
      </c>
      <c r="ADT21" s="13">
        <v>1</v>
      </c>
      <c r="ADU21" s="13">
        <v>1</v>
      </c>
      <c r="ADV21" s="13"/>
      <c r="ADW21" s="13">
        <f t="shared" si="273"/>
        <v>2</v>
      </c>
      <c r="ADX21" s="13">
        <f t="shared" si="288"/>
        <v>292</v>
      </c>
      <c r="ADY21" s="13">
        <f t="shared" si="274"/>
        <v>98</v>
      </c>
      <c r="ADZ21" s="13">
        <f t="shared" si="275"/>
        <v>194</v>
      </c>
      <c r="AEA21" s="13"/>
      <c r="AEB21" s="13">
        <v>43</v>
      </c>
      <c r="AEC21" s="13"/>
      <c r="AED21" s="13">
        <v>7</v>
      </c>
      <c r="AEE21" s="13">
        <v>2</v>
      </c>
      <c r="AEF21" s="13">
        <v>20</v>
      </c>
      <c r="AEG21" s="13"/>
      <c r="AEH21" s="13">
        <v>6</v>
      </c>
      <c r="AEI21" s="13">
        <v>9</v>
      </c>
      <c r="AEJ21" s="13">
        <f t="shared" si="284"/>
        <v>21</v>
      </c>
      <c r="AEK21" s="13">
        <v>4</v>
      </c>
      <c r="AEL21" s="13">
        <v>6</v>
      </c>
      <c r="AEM21" s="13">
        <v>2</v>
      </c>
      <c r="AEN21" s="13">
        <v>4</v>
      </c>
      <c r="AEO21" s="13"/>
      <c r="AEP21" s="13"/>
      <c r="AEQ21" s="13">
        <v>2</v>
      </c>
      <c r="AER21" s="13">
        <v>2</v>
      </c>
      <c r="AES21" s="13">
        <f t="shared" si="196"/>
        <v>12</v>
      </c>
    </row>
    <row r="22" spans="2:825" ht="16.2" customHeight="1" x14ac:dyDescent="0.3">
      <c r="B22" s="14" t="s">
        <v>127</v>
      </c>
      <c r="C22" s="42" t="s">
        <v>146</v>
      </c>
      <c r="D22" s="295"/>
      <c r="E22" s="295"/>
      <c r="F22" s="295"/>
      <c r="G22" s="295"/>
      <c r="H22" s="340" t="s">
        <v>598</v>
      </c>
      <c r="I22" s="336">
        <v>93</v>
      </c>
      <c r="J22" s="13">
        <v>1</v>
      </c>
      <c r="K22" s="13">
        <v>10</v>
      </c>
      <c r="L22" s="13">
        <v>11</v>
      </c>
      <c r="M22" s="13">
        <v>0</v>
      </c>
      <c r="N22" s="13">
        <v>0</v>
      </c>
      <c r="O22" s="13">
        <v>0</v>
      </c>
      <c r="P22" s="13"/>
      <c r="Q22" s="13"/>
      <c r="R22" s="13">
        <v>2</v>
      </c>
      <c r="S22" s="13">
        <v>0</v>
      </c>
      <c r="T22" s="13">
        <v>21</v>
      </c>
      <c r="U22" s="13">
        <v>0</v>
      </c>
      <c r="V22" s="15"/>
      <c r="X22" s="13">
        <v>46</v>
      </c>
      <c r="Y22" s="13">
        <v>1</v>
      </c>
      <c r="Z22" s="13">
        <v>2</v>
      </c>
      <c r="AA22" s="13">
        <v>10</v>
      </c>
      <c r="AB22" s="13">
        <v>0</v>
      </c>
      <c r="AC22" s="13">
        <v>0</v>
      </c>
      <c r="AD22" s="13">
        <v>0</v>
      </c>
      <c r="AE22" s="13"/>
      <c r="AF22" s="13"/>
      <c r="AG22" s="13">
        <v>0</v>
      </c>
      <c r="AH22" s="13">
        <v>0</v>
      </c>
      <c r="AI22" s="13">
        <v>0</v>
      </c>
      <c r="AJ22" s="13">
        <v>0</v>
      </c>
      <c r="AK22" s="15"/>
      <c r="AM22" s="13">
        <v>63</v>
      </c>
      <c r="AN22" s="13">
        <v>0</v>
      </c>
      <c r="AO22" s="13">
        <v>8</v>
      </c>
      <c r="AP22" s="13">
        <v>6</v>
      </c>
      <c r="AQ22" s="13">
        <v>0</v>
      </c>
      <c r="AR22" s="13">
        <v>0</v>
      </c>
      <c r="AS22" s="13">
        <v>0</v>
      </c>
      <c r="AT22" s="13"/>
      <c r="AU22" s="13"/>
      <c r="AV22" s="13">
        <v>1</v>
      </c>
      <c r="AW22" s="13">
        <v>0</v>
      </c>
      <c r="AX22" s="13">
        <v>7</v>
      </c>
      <c r="AY22" s="13">
        <v>0</v>
      </c>
      <c r="AZ22" s="15"/>
      <c r="BB22" s="13">
        <v>92</v>
      </c>
      <c r="BC22" s="13">
        <v>0</v>
      </c>
      <c r="BD22" s="13">
        <v>5</v>
      </c>
      <c r="BE22" s="13">
        <v>14</v>
      </c>
      <c r="BF22" s="13">
        <v>11</v>
      </c>
      <c r="BG22" s="13">
        <v>0</v>
      </c>
      <c r="BH22" s="13">
        <v>0</v>
      </c>
      <c r="BI22" s="13">
        <v>13</v>
      </c>
      <c r="BJ22" s="13">
        <v>27</v>
      </c>
      <c r="BK22" s="13">
        <v>13</v>
      </c>
      <c r="BL22" s="13">
        <v>1</v>
      </c>
      <c r="BM22" s="13">
        <v>0</v>
      </c>
      <c r="BN22" s="13">
        <v>9</v>
      </c>
      <c r="BO22" s="13">
        <v>0</v>
      </c>
      <c r="BP22" s="15"/>
      <c r="BQ22" s="13">
        <v>7</v>
      </c>
      <c r="BR22" s="13">
        <v>12</v>
      </c>
      <c r="BS22" s="13">
        <v>12</v>
      </c>
      <c r="BT22" s="13">
        <v>18</v>
      </c>
      <c r="BU22" s="13">
        <f t="shared" si="197"/>
        <v>19</v>
      </c>
      <c r="BW22" s="13">
        <v>90</v>
      </c>
      <c r="BX22" s="13">
        <v>0</v>
      </c>
      <c r="BY22" s="13">
        <v>9</v>
      </c>
      <c r="BZ22" s="13">
        <v>17</v>
      </c>
      <c r="CA22" s="13">
        <v>6</v>
      </c>
      <c r="CB22" s="13">
        <v>0</v>
      </c>
      <c r="CC22" s="13">
        <v>1</v>
      </c>
      <c r="CD22" s="13">
        <v>7</v>
      </c>
      <c r="CE22" s="13">
        <v>0</v>
      </c>
      <c r="CF22" s="13">
        <v>7</v>
      </c>
      <c r="CG22" s="13">
        <v>1</v>
      </c>
      <c r="CH22" s="13">
        <v>7</v>
      </c>
      <c r="CI22" s="13">
        <v>0</v>
      </c>
      <c r="CJ22" s="13">
        <v>4</v>
      </c>
      <c r="CK22" s="15"/>
      <c r="CL22" s="13">
        <v>3</v>
      </c>
      <c r="CM22" s="13">
        <v>3</v>
      </c>
      <c r="CN22" s="13">
        <v>4</v>
      </c>
      <c r="CO22" s="13">
        <v>4</v>
      </c>
      <c r="CP22" s="13">
        <f t="shared" si="198"/>
        <v>7</v>
      </c>
      <c r="CR22" s="13">
        <v>95</v>
      </c>
      <c r="CS22" s="13">
        <v>0</v>
      </c>
      <c r="CT22" s="13">
        <v>7</v>
      </c>
      <c r="CU22" s="13">
        <v>18</v>
      </c>
      <c r="CV22" s="13">
        <v>10</v>
      </c>
      <c r="CW22" s="13">
        <v>0</v>
      </c>
      <c r="CX22" s="13">
        <v>3</v>
      </c>
      <c r="CY22" s="13">
        <v>6</v>
      </c>
      <c r="CZ22" s="13">
        <v>6</v>
      </c>
      <c r="DA22" s="13">
        <v>4</v>
      </c>
      <c r="DB22" s="13">
        <v>1</v>
      </c>
      <c r="DC22" s="13">
        <v>5</v>
      </c>
      <c r="DD22" s="13">
        <v>0</v>
      </c>
      <c r="DE22" s="13">
        <v>3</v>
      </c>
      <c r="DF22" s="15"/>
      <c r="DG22" s="13">
        <v>1</v>
      </c>
      <c r="DH22" s="13">
        <v>2</v>
      </c>
      <c r="DI22" s="13">
        <v>6</v>
      </c>
      <c r="DJ22" s="13">
        <v>8</v>
      </c>
      <c r="DK22" s="13">
        <f t="shared" si="199"/>
        <v>7</v>
      </c>
      <c r="DM22" s="13">
        <v>65</v>
      </c>
      <c r="DN22" s="13">
        <v>0</v>
      </c>
      <c r="DO22" s="13">
        <v>5</v>
      </c>
      <c r="DP22" s="13">
        <v>20</v>
      </c>
      <c r="DQ22" s="13">
        <v>0</v>
      </c>
      <c r="DR22" s="13">
        <v>0</v>
      </c>
      <c r="DS22" s="13">
        <v>2</v>
      </c>
      <c r="DT22" s="13">
        <v>8</v>
      </c>
      <c r="DU22" s="13">
        <v>0</v>
      </c>
      <c r="DV22" s="13">
        <v>8</v>
      </c>
      <c r="DW22" s="13">
        <v>1</v>
      </c>
      <c r="DX22" s="13">
        <v>4</v>
      </c>
      <c r="DY22" s="13">
        <v>1</v>
      </c>
      <c r="DZ22" s="13">
        <v>0</v>
      </c>
      <c r="EA22" s="15"/>
      <c r="EB22" s="13">
        <v>2</v>
      </c>
      <c r="EC22" s="13">
        <v>2</v>
      </c>
      <c r="ED22" s="13">
        <v>5</v>
      </c>
      <c r="EE22" s="13">
        <v>6</v>
      </c>
      <c r="EF22" s="13">
        <f t="shared" si="200"/>
        <v>7</v>
      </c>
      <c r="EH22" s="13">
        <v>80</v>
      </c>
      <c r="EI22" s="13">
        <v>1</v>
      </c>
      <c r="EJ22" s="13">
        <v>3</v>
      </c>
      <c r="EK22" s="13">
        <v>21</v>
      </c>
      <c r="EL22" s="13">
        <v>21</v>
      </c>
      <c r="EM22" s="13">
        <v>0</v>
      </c>
      <c r="EN22" s="13">
        <v>2</v>
      </c>
      <c r="EO22" s="13">
        <v>12</v>
      </c>
      <c r="EP22" s="13">
        <v>5</v>
      </c>
      <c r="EQ22" s="13">
        <v>11</v>
      </c>
      <c r="ER22" s="13">
        <v>1</v>
      </c>
      <c r="ES22" s="13">
        <v>5</v>
      </c>
      <c r="ET22" s="13">
        <v>0</v>
      </c>
      <c r="EU22" s="13">
        <v>2</v>
      </c>
      <c r="EV22" s="15"/>
      <c r="EW22" s="13">
        <v>1</v>
      </c>
      <c r="EX22" s="13">
        <v>1</v>
      </c>
      <c r="EY22" s="13">
        <v>10</v>
      </c>
      <c r="EZ22" s="13">
        <v>14</v>
      </c>
      <c r="FA22" s="13">
        <f t="shared" si="201"/>
        <v>11</v>
      </c>
      <c r="FC22" s="13">
        <v>60</v>
      </c>
      <c r="FD22" s="13">
        <v>0</v>
      </c>
      <c r="FE22" s="13">
        <v>8</v>
      </c>
      <c r="FF22" s="13">
        <v>35</v>
      </c>
      <c r="FG22" s="13">
        <v>0</v>
      </c>
      <c r="FH22" s="13">
        <v>0</v>
      </c>
      <c r="FI22" s="13">
        <v>0</v>
      </c>
      <c r="FJ22" s="13">
        <v>9</v>
      </c>
      <c r="FK22" s="13">
        <v>0</v>
      </c>
      <c r="FL22" s="13">
        <v>9</v>
      </c>
      <c r="FM22" s="13">
        <v>1</v>
      </c>
      <c r="FN22" s="13">
        <v>7</v>
      </c>
      <c r="FO22" s="13">
        <v>0</v>
      </c>
      <c r="FP22" s="13">
        <v>0</v>
      </c>
      <c r="FQ22" s="15"/>
      <c r="FR22" s="13">
        <v>2</v>
      </c>
      <c r="FS22" s="13">
        <v>3</v>
      </c>
      <c r="FT22" s="13">
        <v>6</v>
      </c>
      <c r="FU22" s="13">
        <v>6</v>
      </c>
      <c r="FV22" s="13">
        <f t="shared" si="202"/>
        <v>8</v>
      </c>
      <c r="FX22" s="13">
        <v>85</v>
      </c>
      <c r="FY22" s="13">
        <v>2</v>
      </c>
      <c r="FZ22" s="13">
        <v>9</v>
      </c>
      <c r="GA22" s="13">
        <v>43</v>
      </c>
      <c r="GB22" s="13">
        <v>16</v>
      </c>
      <c r="GC22" s="13">
        <v>0</v>
      </c>
      <c r="GD22" s="13">
        <v>3</v>
      </c>
      <c r="GE22" s="13">
        <v>12</v>
      </c>
      <c r="GF22" s="13">
        <v>9</v>
      </c>
      <c r="GG22" s="13">
        <v>12</v>
      </c>
      <c r="GH22" s="13">
        <v>1</v>
      </c>
      <c r="GI22" s="13">
        <v>3</v>
      </c>
      <c r="GJ22" s="13">
        <v>4</v>
      </c>
      <c r="GK22" s="13">
        <v>0</v>
      </c>
      <c r="GL22" s="15"/>
      <c r="GM22" s="13">
        <v>4</v>
      </c>
      <c r="GN22" s="13">
        <v>4</v>
      </c>
      <c r="GO22" s="13">
        <v>9</v>
      </c>
      <c r="GP22" s="13">
        <v>9</v>
      </c>
      <c r="GQ22" s="13">
        <f t="shared" si="203"/>
        <v>13</v>
      </c>
      <c r="GS22" s="13">
        <v>40</v>
      </c>
      <c r="GT22" s="13">
        <v>1</v>
      </c>
      <c r="GU22" s="13">
        <v>4</v>
      </c>
      <c r="GV22" s="13">
        <v>20</v>
      </c>
      <c r="GW22" s="13">
        <v>10</v>
      </c>
      <c r="GX22" s="13">
        <v>1</v>
      </c>
      <c r="GY22" s="13">
        <v>0</v>
      </c>
      <c r="GZ22" s="13">
        <v>4</v>
      </c>
      <c r="HA22" s="13">
        <v>3</v>
      </c>
      <c r="HB22" s="13">
        <v>4</v>
      </c>
      <c r="HC22" s="13">
        <v>0</v>
      </c>
      <c r="HD22" s="13"/>
      <c r="HE22" s="13"/>
      <c r="HF22" s="13"/>
      <c r="HG22" s="15"/>
      <c r="HH22" s="13">
        <v>2</v>
      </c>
      <c r="HI22" s="13">
        <v>2</v>
      </c>
      <c r="HJ22" s="13">
        <v>2</v>
      </c>
      <c r="HK22" s="13">
        <v>2</v>
      </c>
      <c r="HL22" s="13">
        <f t="shared" si="204"/>
        <v>4</v>
      </c>
      <c r="HN22" s="13">
        <v>100</v>
      </c>
      <c r="HO22" s="13">
        <v>0</v>
      </c>
      <c r="HP22" s="13">
        <v>11</v>
      </c>
      <c r="HQ22" s="13">
        <v>9</v>
      </c>
      <c r="HR22" s="13">
        <v>0</v>
      </c>
      <c r="HS22" s="13">
        <v>1</v>
      </c>
      <c r="HT22" s="13">
        <v>0</v>
      </c>
      <c r="HU22" s="13">
        <v>4</v>
      </c>
      <c r="HV22" s="13">
        <v>0</v>
      </c>
      <c r="HW22" s="13">
        <v>4</v>
      </c>
      <c r="HX22" s="13">
        <v>0</v>
      </c>
      <c r="HY22" s="13">
        <v>0</v>
      </c>
      <c r="HZ22" s="13">
        <v>0</v>
      </c>
      <c r="IA22" s="13">
        <v>0</v>
      </c>
      <c r="IB22" s="12">
        <v>0</v>
      </c>
      <c r="IC22" s="13">
        <v>4</v>
      </c>
      <c r="ID22" s="13">
        <v>4</v>
      </c>
      <c r="IE22" s="13"/>
      <c r="IF22" s="13"/>
      <c r="IG22" s="13">
        <f t="shared" si="205"/>
        <v>4</v>
      </c>
      <c r="II22" s="13">
        <v>30</v>
      </c>
      <c r="IJ22" s="13">
        <f t="shared" si="206"/>
        <v>3</v>
      </c>
      <c r="IK22" s="13">
        <v>0</v>
      </c>
      <c r="IL22" s="13">
        <v>3</v>
      </c>
      <c r="IM22" s="13"/>
      <c r="IN22" s="13">
        <v>10</v>
      </c>
      <c r="IO22" s="13">
        <v>0</v>
      </c>
      <c r="IP22" s="13">
        <v>2</v>
      </c>
      <c r="IQ22" s="13">
        <v>0</v>
      </c>
      <c r="IR22" s="13">
        <v>0</v>
      </c>
      <c r="IS22" s="13">
        <v>0</v>
      </c>
      <c r="IT22" s="13">
        <v>6</v>
      </c>
      <c r="IU22" s="13">
        <v>1</v>
      </c>
      <c r="IV22" s="13">
        <v>1</v>
      </c>
      <c r="IW22" s="13">
        <v>2</v>
      </c>
      <c r="IX22" s="13">
        <v>2</v>
      </c>
      <c r="IY22" s="13">
        <f t="shared" si="207"/>
        <v>3</v>
      </c>
      <c r="JA22" s="13">
        <v>60</v>
      </c>
      <c r="JB22" s="13">
        <f t="shared" si="208"/>
        <v>11</v>
      </c>
      <c r="JC22" s="13">
        <v>7</v>
      </c>
      <c r="JD22" s="13">
        <v>4</v>
      </c>
      <c r="JE22" s="13">
        <v>0</v>
      </c>
      <c r="JF22" s="13">
        <v>20</v>
      </c>
      <c r="JG22" s="13">
        <v>0</v>
      </c>
      <c r="JH22" s="13">
        <v>5</v>
      </c>
      <c r="JI22" s="13">
        <v>1</v>
      </c>
      <c r="JJ22" s="13">
        <v>9</v>
      </c>
      <c r="JK22" s="13">
        <v>0</v>
      </c>
      <c r="JL22" s="13">
        <v>0</v>
      </c>
      <c r="JM22" s="13">
        <v>13</v>
      </c>
      <c r="JN22" s="13">
        <v>2</v>
      </c>
      <c r="JO22" s="13">
        <v>2</v>
      </c>
      <c r="JP22" s="13">
        <v>3</v>
      </c>
      <c r="JQ22" s="13">
        <v>5</v>
      </c>
      <c r="JR22" s="13">
        <f t="shared" si="209"/>
        <v>5</v>
      </c>
      <c r="JT22" s="13">
        <v>62</v>
      </c>
      <c r="JU22" s="13">
        <f t="shared" si="210"/>
        <v>10</v>
      </c>
      <c r="JV22" s="13">
        <v>6</v>
      </c>
      <c r="JW22" s="13">
        <v>4</v>
      </c>
      <c r="JX22" s="13"/>
      <c r="JY22" s="13">
        <v>83</v>
      </c>
      <c r="JZ22" s="13">
        <v>7</v>
      </c>
      <c r="KA22" s="13">
        <v>6</v>
      </c>
      <c r="KB22" s="13">
        <v>1</v>
      </c>
      <c r="KC22" s="13">
        <v>8</v>
      </c>
      <c r="KD22" s="13">
        <v>0</v>
      </c>
      <c r="KE22" s="13">
        <v>24</v>
      </c>
      <c r="KF22" s="13">
        <v>8</v>
      </c>
      <c r="KG22" s="13">
        <v>8</v>
      </c>
      <c r="KH22" s="13">
        <v>8</v>
      </c>
      <c r="KI22" s="13">
        <v>10</v>
      </c>
      <c r="KJ22" s="13">
        <f t="shared" si="211"/>
        <v>16</v>
      </c>
      <c r="KL22" s="13">
        <v>14</v>
      </c>
      <c r="KM22" s="13">
        <f t="shared" si="212"/>
        <v>4</v>
      </c>
      <c r="KN22" s="13">
        <v>2</v>
      </c>
      <c r="KO22" s="13">
        <v>2</v>
      </c>
      <c r="KP22" s="13">
        <v>1</v>
      </c>
      <c r="KQ22" s="13">
        <v>57</v>
      </c>
      <c r="KR22" s="13">
        <v>3</v>
      </c>
      <c r="KS22" s="13">
        <v>5</v>
      </c>
      <c r="KT22" s="13">
        <v>1</v>
      </c>
      <c r="KU22" s="13">
        <v>17</v>
      </c>
      <c r="KV22" s="13">
        <v>0</v>
      </c>
      <c r="KW22" s="13">
        <v>26</v>
      </c>
      <c r="KX22" s="13">
        <v>5</v>
      </c>
      <c r="KY22" s="13">
        <v>6</v>
      </c>
      <c r="KZ22" s="13">
        <v>7</v>
      </c>
      <c r="LA22" s="13">
        <v>11</v>
      </c>
      <c r="LB22" s="13">
        <f t="shared" si="213"/>
        <v>12</v>
      </c>
      <c r="LD22" s="13">
        <v>19</v>
      </c>
      <c r="LE22" s="13">
        <f t="shared" si="214"/>
        <v>4</v>
      </c>
      <c r="LF22" s="13">
        <v>3</v>
      </c>
      <c r="LG22" s="13">
        <v>1</v>
      </c>
      <c r="LH22" s="13"/>
      <c r="LI22" s="13">
        <v>52</v>
      </c>
      <c r="LJ22" s="13"/>
      <c r="LK22" s="13">
        <v>1</v>
      </c>
      <c r="LL22" s="13">
        <v>1</v>
      </c>
      <c r="LM22" s="13">
        <v>10</v>
      </c>
      <c r="LN22" s="13">
        <v>0</v>
      </c>
      <c r="LO22" s="13">
        <v>21</v>
      </c>
      <c r="LP22" s="13">
        <v>5</v>
      </c>
      <c r="LQ22" s="13">
        <v>7</v>
      </c>
      <c r="LR22" s="13">
        <v>1</v>
      </c>
      <c r="LS22" s="13">
        <v>1</v>
      </c>
      <c r="LT22" s="13">
        <f t="shared" si="215"/>
        <v>6</v>
      </c>
      <c r="LV22" s="13">
        <v>32</v>
      </c>
      <c r="LW22" s="13">
        <f t="shared" si="216"/>
        <v>0</v>
      </c>
      <c r="LX22" s="13"/>
      <c r="LY22" s="13"/>
      <c r="LZ22" s="13"/>
      <c r="MA22" s="13">
        <v>63</v>
      </c>
      <c r="MB22" s="13"/>
      <c r="MC22" s="13">
        <v>5</v>
      </c>
      <c r="MD22" s="13">
        <v>2</v>
      </c>
      <c r="ME22" s="13">
        <v>29</v>
      </c>
      <c r="MF22" s="13">
        <v>0</v>
      </c>
      <c r="MG22" s="13">
        <v>30</v>
      </c>
      <c r="MH22" s="13">
        <v>1</v>
      </c>
      <c r="MI22" s="13">
        <v>4</v>
      </c>
      <c r="MJ22" s="13">
        <v>5</v>
      </c>
      <c r="MK22" s="13">
        <v>7</v>
      </c>
      <c r="ML22" s="13">
        <f t="shared" si="217"/>
        <v>6</v>
      </c>
      <c r="MN22" s="13">
        <v>16</v>
      </c>
      <c r="MO22" s="13">
        <f t="shared" si="218"/>
        <v>2</v>
      </c>
      <c r="MP22" s="13">
        <v>2</v>
      </c>
      <c r="MQ22" s="13">
        <v>0</v>
      </c>
      <c r="MR22" s="13"/>
      <c r="MS22" s="13">
        <v>9</v>
      </c>
      <c r="MT22" s="13">
        <v>1</v>
      </c>
      <c r="MU22" s="13">
        <v>2</v>
      </c>
      <c r="MV22" s="13">
        <v>1</v>
      </c>
      <c r="MW22" s="13">
        <v>16</v>
      </c>
      <c r="MX22" s="13">
        <v>0</v>
      </c>
      <c r="MY22" s="13">
        <v>3</v>
      </c>
      <c r="MZ22" s="13">
        <v>0</v>
      </c>
      <c r="NA22" s="13">
        <v>0</v>
      </c>
      <c r="NB22" s="13">
        <v>0</v>
      </c>
      <c r="NC22" s="13">
        <v>0</v>
      </c>
      <c r="ND22" s="13">
        <f t="shared" si="219"/>
        <v>0</v>
      </c>
      <c r="NF22" s="13">
        <v>0</v>
      </c>
      <c r="NG22" s="13">
        <f t="shared" si="220"/>
        <v>1</v>
      </c>
      <c r="NH22" s="13">
        <v>1</v>
      </c>
      <c r="NI22" s="13">
        <v>0</v>
      </c>
      <c r="NJ22" s="13"/>
      <c r="NK22" s="13">
        <v>34</v>
      </c>
      <c r="NL22" s="13">
        <v>0</v>
      </c>
      <c r="NM22" s="13">
        <v>2</v>
      </c>
      <c r="NN22" s="13">
        <v>2</v>
      </c>
      <c r="NO22" s="13">
        <v>32</v>
      </c>
      <c r="NP22" s="13">
        <v>0</v>
      </c>
      <c r="NQ22" s="13">
        <v>34</v>
      </c>
      <c r="NR22" s="13">
        <v>3</v>
      </c>
      <c r="NS22" s="13">
        <v>4</v>
      </c>
      <c r="NT22" s="13">
        <v>2</v>
      </c>
      <c r="NU22" s="13">
        <v>3</v>
      </c>
      <c r="NV22" s="13">
        <f t="shared" si="221"/>
        <v>5</v>
      </c>
      <c r="NX22" s="13">
        <v>0</v>
      </c>
      <c r="NY22" s="13">
        <f t="shared" si="222"/>
        <v>2</v>
      </c>
      <c r="NZ22" s="13">
        <v>2</v>
      </c>
      <c r="OA22" s="13">
        <v>0</v>
      </c>
      <c r="OB22" s="13"/>
      <c r="OC22" s="13">
        <v>67</v>
      </c>
      <c r="OD22" s="13">
        <v>0</v>
      </c>
      <c r="OE22" s="13">
        <v>5</v>
      </c>
      <c r="OF22" s="13">
        <v>2</v>
      </c>
      <c r="OG22" s="13">
        <v>31</v>
      </c>
      <c r="OH22" s="13">
        <v>0</v>
      </c>
      <c r="OI22" s="13">
        <v>38</v>
      </c>
      <c r="OJ22" s="13">
        <v>1</v>
      </c>
      <c r="OK22" s="13">
        <v>1</v>
      </c>
      <c r="OL22" s="13">
        <v>4</v>
      </c>
      <c r="OM22" s="13">
        <v>6</v>
      </c>
      <c r="ON22" s="13">
        <f t="shared" si="223"/>
        <v>5</v>
      </c>
      <c r="OP22" s="13">
        <v>0</v>
      </c>
      <c r="OQ22" s="13">
        <f t="shared" si="224"/>
        <v>4</v>
      </c>
      <c r="OR22" s="13">
        <v>4</v>
      </c>
      <c r="OS22" s="13"/>
      <c r="OT22" s="13"/>
      <c r="OU22" s="13">
        <v>72</v>
      </c>
      <c r="OV22" s="13"/>
      <c r="OW22" s="13">
        <v>7</v>
      </c>
      <c r="OX22" s="13">
        <v>2</v>
      </c>
      <c r="OY22" s="13">
        <v>32</v>
      </c>
      <c r="OZ22" s="13">
        <v>0</v>
      </c>
      <c r="PA22" s="13">
        <v>42</v>
      </c>
      <c r="PB22" s="13">
        <v>3</v>
      </c>
      <c r="PC22" s="13">
        <v>5</v>
      </c>
      <c r="PD22" s="13">
        <v>9</v>
      </c>
      <c r="PE22" s="13">
        <v>18</v>
      </c>
      <c r="PF22" s="13">
        <f t="shared" si="225"/>
        <v>12</v>
      </c>
      <c r="PH22" s="13">
        <v>0</v>
      </c>
      <c r="PI22" s="13">
        <f t="shared" si="226"/>
        <v>4</v>
      </c>
      <c r="PJ22" s="13">
        <v>0</v>
      </c>
      <c r="PK22" s="13">
        <v>4</v>
      </c>
      <c r="PL22" s="13"/>
      <c r="PM22" s="13">
        <v>72</v>
      </c>
      <c r="PN22" s="13">
        <v>0</v>
      </c>
      <c r="PO22" s="13">
        <v>8</v>
      </c>
      <c r="PP22" s="13">
        <v>2</v>
      </c>
      <c r="PQ22" s="13">
        <v>31</v>
      </c>
      <c r="PR22" s="13">
        <v>0</v>
      </c>
      <c r="PS22" s="13">
        <v>40</v>
      </c>
      <c r="PT22" s="13">
        <v>0</v>
      </c>
      <c r="PU22" s="13">
        <v>0</v>
      </c>
      <c r="PV22" s="13">
        <v>9</v>
      </c>
      <c r="PW22" s="13">
        <v>14</v>
      </c>
      <c r="PX22" s="13">
        <f t="shared" si="227"/>
        <v>9</v>
      </c>
      <c r="PZ22" s="13"/>
      <c r="QA22" s="13">
        <f t="shared" si="228"/>
        <v>3</v>
      </c>
      <c r="QB22" s="13">
        <v>3</v>
      </c>
      <c r="QC22" s="13"/>
      <c r="QD22" s="13"/>
      <c r="QE22" s="13">
        <v>72</v>
      </c>
      <c r="QF22" s="13"/>
      <c r="QG22" s="13">
        <v>5</v>
      </c>
      <c r="QH22" s="13">
        <v>1</v>
      </c>
      <c r="QI22" s="13">
        <v>16</v>
      </c>
      <c r="QJ22" s="13">
        <v>0</v>
      </c>
      <c r="QK22" s="13">
        <v>45</v>
      </c>
      <c r="QL22" s="13">
        <v>7</v>
      </c>
      <c r="QM22" s="13">
        <v>11</v>
      </c>
      <c r="QN22" s="13">
        <v>11</v>
      </c>
      <c r="QO22" s="13">
        <v>24</v>
      </c>
      <c r="QP22" s="13">
        <f t="shared" si="229"/>
        <v>18</v>
      </c>
      <c r="QR22" s="13"/>
      <c r="QS22" s="13">
        <f t="shared" si="230"/>
        <v>5</v>
      </c>
      <c r="QT22" s="13">
        <v>3</v>
      </c>
      <c r="QU22" s="13">
        <v>2</v>
      </c>
      <c r="QV22" s="13"/>
      <c r="QW22" s="13">
        <v>63</v>
      </c>
      <c r="QX22" s="13"/>
      <c r="QY22" s="13">
        <v>6</v>
      </c>
      <c r="QZ22" s="13">
        <v>1</v>
      </c>
      <c r="RA22" s="13">
        <v>15</v>
      </c>
      <c r="RB22" s="13"/>
      <c r="RC22" s="13">
        <v>28</v>
      </c>
      <c r="RD22" s="13">
        <v>8</v>
      </c>
      <c r="RE22" s="13">
        <v>9</v>
      </c>
      <c r="RF22" s="13">
        <v>7</v>
      </c>
      <c r="RG22" s="13">
        <v>10</v>
      </c>
      <c r="RH22" s="13">
        <f t="shared" si="231"/>
        <v>15</v>
      </c>
      <c r="RJ22" s="13"/>
      <c r="RK22" s="13">
        <f t="shared" si="232"/>
        <v>5</v>
      </c>
      <c r="RL22" s="13">
        <v>0</v>
      </c>
      <c r="RM22" s="13">
        <v>5</v>
      </c>
      <c r="RN22" s="13"/>
      <c r="RO22" s="13">
        <v>63</v>
      </c>
      <c r="RP22" s="13"/>
      <c r="RQ22" s="13">
        <v>4</v>
      </c>
      <c r="RR22" s="13">
        <v>1</v>
      </c>
      <c r="RS22" s="13">
        <v>18</v>
      </c>
      <c r="RT22" s="13">
        <v>0</v>
      </c>
      <c r="RU22" s="13">
        <v>41</v>
      </c>
      <c r="RV22" s="13">
        <v>3</v>
      </c>
      <c r="RW22" s="13">
        <v>6</v>
      </c>
      <c r="RX22" s="13">
        <v>2</v>
      </c>
      <c r="RY22" s="13">
        <v>5</v>
      </c>
      <c r="RZ22" s="13">
        <f t="shared" si="233"/>
        <v>5</v>
      </c>
      <c r="SB22" s="13"/>
      <c r="SC22" s="13">
        <f t="shared" si="234"/>
        <v>5</v>
      </c>
      <c r="SD22" s="13">
        <v>1</v>
      </c>
      <c r="SE22" s="13">
        <v>4</v>
      </c>
      <c r="SF22" s="13"/>
      <c r="SG22" s="13">
        <v>63</v>
      </c>
      <c r="SH22" s="13"/>
      <c r="SI22" s="13">
        <v>6</v>
      </c>
      <c r="SJ22" s="13">
        <v>1</v>
      </c>
      <c r="SK22" s="13">
        <v>18</v>
      </c>
      <c r="SL22" s="13"/>
      <c r="SM22" s="13">
        <v>41</v>
      </c>
      <c r="SN22" s="13">
        <v>2</v>
      </c>
      <c r="SO22" s="13">
        <v>4</v>
      </c>
      <c r="SP22" s="13">
        <v>5</v>
      </c>
      <c r="SQ22" s="13">
        <v>8</v>
      </c>
      <c r="SR22" s="13">
        <f t="shared" si="235"/>
        <v>7</v>
      </c>
      <c r="ST22" s="13"/>
      <c r="SU22" s="13">
        <f t="shared" si="236"/>
        <v>5</v>
      </c>
      <c r="SV22" s="13">
        <v>5</v>
      </c>
      <c r="SW22" s="13"/>
      <c r="SX22" s="13"/>
      <c r="SY22" s="13">
        <v>63</v>
      </c>
      <c r="SZ22" s="13"/>
      <c r="TA22" s="13">
        <v>7</v>
      </c>
      <c r="TB22" s="13">
        <v>1</v>
      </c>
      <c r="TC22" s="13">
        <v>18</v>
      </c>
      <c r="TD22" s="13"/>
      <c r="TE22" s="13">
        <v>31</v>
      </c>
      <c r="TF22" s="13">
        <v>1</v>
      </c>
      <c r="TG22" s="13">
        <v>1</v>
      </c>
      <c r="TH22" s="13">
        <v>7</v>
      </c>
      <c r="TI22" s="13">
        <v>14</v>
      </c>
      <c r="TJ22" s="13">
        <f t="shared" si="237"/>
        <v>8</v>
      </c>
      <c r="TL22" s="13"/>
      <c r="TM22" s="13">
        <f t="shared" si="238"/>
        <v>5</v>
      </c>
      <c r="TN22" s="13">
        <v>1</v>
      </c>
      <c r="TO22" s="13">
        <v>4</v>
      </c>
      <c r="TP22" s="13"/>
      <c r="TQ22" s="13">
        <v>72</v>
      </c>
      <c r="TR22" s="13"/>
      <c r="TS22" s="13">
        <v>5</v>
      </c>
      <c r="TT22" s="13">
        <v>1</v>
      </c>
      <c r="TU22" s="13">
        <v>15</v>
      </c>
      <c r="TV22" s="13"/>
      <c r="TW22" s="13">
        <v>33</v>
      </c>
      <c r="TX22" s="13"/>
      <c r="TY22" s="13"/>
      <c r="TZ22" s="13">
        <v>2</v>
      </c>
      <c r="UA22" s="13">
        <v>2</v>
      </c>
      <c r="UB22" s="13">
        <f t="shared" si="239"/>
        <v>2</v>
      </c>
      <c r="UD22" s="13"/>
      <c r="UE22" s="13">
        <f t="shared" si="240"/>
        <v>4</v>
      </c>
      <c r="UF22" s="13">
        <v>4</v>
      </c>
      <c r="UG22" s="13"/>
      <c r="UH22" s="13"/>
      <c r="UI22" s="13">
        <v>63</v>
      </c>
      <c r="UJ22" s="13"/>
      <c r="UK22" s="13">
        <v>6</v>
      </c>
      <c r="UL22" s="13">
        <v>1</v>
      </c>
      <c r="UM22" s="13">
        <v>15</v>
      </c>
      <c r="UN22" s="13"/>
      <c r="UO22" s="13">
        <v>30</v>
      </c>
      <c r="UP22" s="13">
        <v>5</v>
      </c>
      <c r="UQ22" s="13">
        <v>7</v>
      </c>
      <c r="UR22" s="13">
        <v>8</v>
      </c>
      <c r="US22" s="13">
        <v>8</v>
      </c>
      <c r="UT22" s="13">
        <f t="shared" si="241"/>
        <v>13</v>
      </c>
      <c r="UV22" s="13"/>
      <c r="UW22" s="13">
        <f t="shared" si="242"/>
        <v>5</v>
      </c>
      <c r="UX22" s="13">
        <v>1</v>
      </c>
      <c r="UY22" s="13">
        <v>4</v>
      </c>
      <c r="UZ22" s="13">
        <f t="shared" si="181"/>
        <v>387</v>
      </c>
      <c r="VA22" s="13">
        <v>205</v>
      </c>
      <c r="VB22" s="13">
        <f t="shared" si="243"/>
        <v>182</v>
      </c>
      <c r="VC22" s="13"/>
      <c r="VD22" s="13">
        <v>45</v>
      </c>
      <c r="VE22" s="13"/>
      <c r="VF22" s="13">
        <v>5</v>
      </c>
      <c r="VG22" s="13">
        <v>1</v>
      </c>
      <c r="VH22" s="13">
        <v>15</v>
      </c>
      <c r="VI22" s="13">
        <v>0</v>
      </c>
      <c r="VJ22" s="13">
        <v>9</v>
      </c>
      <c r="VK22" s="13">
        <v>10</v>
      </c>
      <c r="VL22" s="13">
        <f t="shared" si="276"/>
        <v>23</v>
      </c>
      <c r="VM22" s="13">
        <v>2</v>
      </c>
      <c r="VN22" s="13">
        <v>2</v>
      </c>
      <c r="VO22" s="13">
        <v>2</v>
      </c>
      <c r="VP22" s="13">
        <v>3</v>
      </c>
      <c r="VQ22" s="13"/>
      <c r="VR22" s="13"/>
      <c r="VS22" s="13">
        <v>7</v>
      </c>
      <c r="VT22" s="13">
        <v>8</v>
      </c>
      <c r="VU22" s="13">
        <f t="shared" si="182"/>
        <v>13</v>
      </c>
      <c r="VW22" s="13"/>
      <c r="VX22" s="13">
        <f t="shared" si="244"/>
        <v>0</v>
      </c>
      <c r="VY22" s="13"/>
      <c r="VZ22" s="13"/>
      <c r="WA22" s="13"/>
      <c r="WB22" s="13">
        <f t="shared" si="245"/>
        <v>0</v>
      </c>
      <c r="WC22" s="13">
        <f t="shared" si="246"/>
        <v>387</v>
      </c>
      <c r="WD22" s="13">
        <f t="shared" si="247"/>
        <v>205</v>
      </c>
      <c r="WE22" s="13">
        <f t="shared" si="248"/>
        <v>182</v>
      </c>
      <c r="WF22" s="13"/>
      <c r="WG22" s="13">
        <v>63</v>
      </c>
      <c r="WH22" s="13"/>
      <c r="WI22" s="13">
        <v>6</v>
      </c>
      <c r="WJ22" s="13">
        <v>1</v>
      </c>
      <c r="WK22" s="13">
        <v>16</v>
      </c>
      <c r="WL22" s="13"/>
      <c r="WM22" s="13">
        <v>10</v>
      </c>
      <c r="WN22" s="13">
        <v>12</v>
      </c>
      <c r="WO22" s="13">
        <f t="shared" si="249"/>
        <v>40</v>
      </c>
      <c r="WP22" s="13"/>
      <c r="WQ22" s="13"/>
      <c r="WR22" s="13">
        <v>2</v>
      </c>
      <c r="WS22" s="13">
        <v>4</v>
      </c>
      <c r="WT22" s="13"/>
      <c r="WU22" s="13"/>
      <c r="WV22" s="13">
        <v>16</v>
      </c>
      <c r="WW22" s="13">
        <v>24</v>
      </c>
      <c r="WX22" s="13">
        <f t="shared" si="183"/>
        <v>12</v>
      </c>
      <c r="WZ22" s="13"/>
      <c r="XA22" s="13"/>
      <c r="XB22" s="13"/>
      <c r="XC22" s="13"/>
      <c r="XD22" s="13"/>
      <c r="XE22" s="13">
        <f t="shared" si="250"/>
        <v>0</v>
      </c>
      <c r="XF22" s="13">
        <f t="shared" si="251"/>
        <v>387</v>
      </c>
      <c r="XG22" s="13">
        <f t="shared" si="252"/>
        <v>205</v>
      </c>
      <c r="XH22" s="13">
        <f t="shared" si="253"/>
        <v>182</v>
      </c>
      <c r="XI22" s="13"/>
      <c r="XJ22" s="13">
        <v>54</v>
      </c>
      <c r="XK22" s="13"/>
      <c r="XL22" s="13">
        <v>3</v>
      </c>
      <c r="XM22" s="13">
        <v>1</v>
      </c>
      <c r="XN22" s="13">
        <v>15</v>
      </c>
      <c r="XO22" s="13"/>
      <c r="XP22" s="13">
        <v>6</v>
      </c>
      <c r="XQ22" s="13">
        <v>8</v>
      </c>
      <c r="XR22" s="13">
        <v>24</v>
      </c>
      <c r="XS22" s="13">
        <v>2</v>
      </c>
      <c r="XT22" s="13">
        <v>3</v>
      </c>
      <c r="XU22" s="13">
        <v>5</v>
      </c>
      <c r="XV22" s="13">
        <v>6</v>
      </c>
      <c r="XW22" s="13"/>
      <c r="XX22" s="13"/>
      <c r="XY22" s="13">
        <v>6</v>
      </c>
      <c r="XZ22" s="13">
        <v>7</v>
      </c>
      <c r="YA22" s="13">
        <f t="shared" si="184"/>
        <v>13</v>
      </c>
      <c r="YC22" s="13">
        <v>2</v>
      </c>
      <c r="YD22" s="13">
        <f t="shared" si="254"/>
        <v>2</v>
      </c>
      <c r="YE22" s="13">
        <v>1</v>
      </c>
      <c r="YF22" s="13">
        <v>1</v>
      </c>
      <c r="YG22" s="13"/>
      <c r="YH22" s="13">
        <f t="shared" si="255"/>
        <v>2</v>
      </c>
      <c r="YI22" s="13">
        <f t="shared" si="278"/>
        <v>389</v>
      </c>
      <c r="YJ22" s="13">
        <f t="shared" si="256"/>
        <v>205</v>
      </c>
      <c r="YK22" s="13">
        <f t="shared" si="257"/>
        <v>184</v>
      </c>
      <c r="YL22" s="13">
        <v>1</v>
      </c>
      <c r="YM22" s="13">
        <v>63</v>
      </c>
      <c r="YN22" s="13"/>
      <c r="YO22" s="13">
        <v>5</v>
      </c>
      <c r="YP22" s="13">
        <v>1</v>
      </c>
      <c r="YQ22" s="13">
        <v>17</v>
      </c>
      <c r="YR22" s="13"/>
      <c r="YS22" s="13">
        <v>8</v>
      </c>
      <c r="YT22" s="13">
        <v>10</v>
      </c>
      <c r="YU22" s="13">
        <v>31</v>
      </c>
      <c r="YV22" s="13">
        <v>2</v>
      </c>
      <c r="YW22" s="13">
        <v>3</v>
      </c>
      <c r="YX22" s="13">
        <v>4</v>
      </c>
      <c r="YY22" s="13">
        <v>11</v>
      </c>
      <c r="YZ22" s="13"/>
      <c r="ZA22" s="13"/>
      <c r="ZB22" s="13">
        <v>5</v>
      </c>
      <c r="ZC22" s="13">
        <v>7</v>
      </c>
      <c r="ZD22" s="13">
        <f t="shared" si="185"/>
        <v>14</v>
      </c>
      <c r="ZF22" s="13"/>
      <c r="ZG22" s="13">
        <f t="shared" si="258"/>
        <v>5</v>
      </c>
      <c r="ZH22" s="13">
        <v>4</v>
      </c>
      <c r="ZI22" s="13">
        <v>1</v>
      </c>
      <c r="ZJ22" s="13">
        <v>1</v>
      </c>
      <c r="ZK22" s="13">
        <f t="shared" si="259"/>
        <v>4</v>
      </c>
      <c r="ZL22" s="13">
        <f t="shared" si="279"/>
        <v>394</v>
      </c>
      <c r="ZM22" s="13">
        <f t="shared" si="260"/>
        <v>206</v>
      </c>
      <c r="ZN22" s="13">
        <f t="shared" si="261"/>
        <v>188</v>
      </c>
      <c r="ZO22" s="13"/>
      <c r="ZP22" s="13">
        <v>63</v>
      </c>
      <c r="ZQ22" s="13"/>
      <c r="ZR22" s="13">
        <v>6</v>
      </c>
      <c r="ZS22" s="13">
        <v>2</v>
      </c>
      <c r="ZT22" s="13">
        <v>25</v>
      </c>
      <c r="ZU22" s="13"/>
      <c r="ZV22" s="13">
        <v>11</v>
      </c>
      <c r="ZW22" s="13">
        <v>14</v>
      </c>
      <c r="ZX22" s="13">
        <v>36</v>
      </c>
      <c r="ZY22" s="13">
        <v>7</v>
      </c>
      <c r="ZZ22" s="13">
        <v>8</v>
      </c>
      <c r="AAA22" s="13">
        <v>11</v>
      </c>
      <c r="AAB22" s="13">
        <v>14</v>
      </c>
      <c r="AAC22" s="13"/>
      <c r="AAD22" s="13"/>
      <c r="AAE22" s="13"/>
      <c r="AAF22" s="13"/>
      <c r="AAG22" s="13">
        <f t="shared" si="186"/>
        <v>29</v>
      </c>
      <c r="AAI22" s="13"/>
      <c r="AAJ22" s="13">
        <f t="shared" si="262"/>
        <v>4</v>
      </c>
      <c r="AAK22" s="13">
        <v>4</v>
      </c>
      <c r="AAL22" s="13"/>
      <c r="AAM22" s="13"/>
      <c r="AAN22" s="13">
        <f t="shared" si="263"/>
        <v>4</v>
      </c>
      <c r="AAO22" s="13">
        <f t="shared" si="285"/>
        <v>398</v>
      </c>
      <c r="AAP22" s="13">
        <f t="shared" si="264"/>
        <v>206</v>
      </c>
      <c r="AAQ22" s="13">
        <f t="shared" si="265"/>
        <v>192</v>
      </c>
      <c r="AAR22" s="13"/>
      <c r="AAS22" s="13">
        <v>54</v>
      </c>
      <c r="AAT22" s="13"/>
      <c r="AAU22" s="13">
        <v>5</v>
      </c>
      <c r="AAV22" s="13">
        <v>1</v>
      </c>
      <c r="AAW22" s="13">
        <v>15</v>
      </c>
      <c r="AAX22" s="13"/>
      <c r="AAY22" s="13">
        <v>8</v>
      </c>
      <c r="AAZ22" s="13">
        <v>8</v>
      </c>
      <c r="ABA22" s="13">
        <f t="shared" si="266"/>
        <v>30</v>
      </c>
      <c r="ABB22" s="13">
        <v>10</v>
      </c>
      <c r="ABC22" s="13">
        <v>12</v>
      </c>
      <c r="ABD22" s="13">
        <v>8</v>
      </c>
      <c r="ABE22" s="13">
        <v>10</v>
      </c>
      <c r="ABF22" s="13"/>
      <c r="ABG22" s="13"/>
      <c r="ABH22" s="13"/>
      <c r="ABI22" s="13"/>
      <c r="ABJ22" s="13">
        <f t="shared" si="187"/>
        <v>26</v>
      </c>
      <c r="ABL22" s="13"/>
      <c r="ABM22" s="13">
        <f t="shared" si="188"/>
        <v>3</v>
      </c>
      <c r="ABN22" s="13">
        <v>3</v>
      </c>
      <c r="ABO22" s="13"/>
      <c r="ABP22" s="13"/>
      <c r="ABQ22" s="13">
        <f t="shared" si="267"/>
        <v>3</v>
      </c>
      <c r="ABR22" s="13">
        <f t="shared" si="286"/>
        <v>401</v>
      </c>
      <c r="ABS22" s="13">
        <f t="shared" si="268"/>
        <v>206</v>
      </c>
      <c r="ABT22" s="13">
        <f t="shared" si="269"/>
        <v>195</v>
      </c>
      <c r="ABU22" s="13"/>
      <c r="ABV22" s="13">
        <v>54</v>
      </c>
      <c r="ABW22" s="13"/>
      <c r="ABX22" s="13">
        <v>7</v>
      </c>
      <c r="ABY22" s="13">
        <v>1</v>
      </c>
      <c r="ABZ22" s="13">
        <v>16</v>
      </c>
      <c r="ACA22" s="13"/>
      <c r="ACB22" s="13">
        <v>8</v>
      </c>
      <c r="ACC22" s="13">
        <v>10</v>
      </c>
      <c r="ACD22" s="13">
        <f t="shared" si="189"/>
        <v>30</v>
      </c>
      <c r="ACE22" s="13">
        <v>5</v>
      </c>
      <c r="ACF22" s="13">
        <v>5</v>
      </c>
      <c r="ACG22" s="13">
        <v>13</v>
      </c>
      <c r="ACH22" s="13">
        <v>15</v>
      </c>
      <c r="ACI22" s="13"/>
      <c r="ACJ22" s="13"/>
      <c r="ACK22" s="13"/>
      <c r="ACL22" s="13"/>
      <c r="ACM22" s="13">
        <f t="shared" si="190"/>
        <v>26</v>
      </c>
      <c r="ACO22" s="13"/>
      <c r="ACP22" s="13">
        <f t="shared" si="277"/>
        <v>1</v>
      </c>
      <c r="ACQ22" s="13">
        <v>1</v>
      </c>
      <c r="ACR22" s="13"/>
      <c r="ACS22" s="13">
        <v>3</v>
      </c>
      <c r="ACT22" s="13">
        <f t="shared" si="270"/>
        <v>-2</v>
      </c>
      <c r="ACU22" s="13">
        <f t="shared" si="287"/>
        <v>402</v>
      </c>
      <c r="ACV22" s="13">
        <f t="shared" si="271"/>
        <v>209</v>
      </c>
      <c r="ACW22" s="13">
        <f t="shared" si="272"/>
        <v>193</v>
      </c>
      <c r="ACX22" s="13"/>
      <c r="ACY22" s="13">
        <v>54</v>
      </c>
      <c r="ACZ22" s="13"/>
      <c r="ADA22" s="13"/>
      <c r="ADB22" s="13">
        <v>1</v>
      </c>
      <c r="ADC22" s="13">
        <v>15</v>
      </c>
      <c r="ADD22" s="13"/>
      <c r="ADE22" s="13">
        <v>7</v>
      </c>
      <c r="ADF22" s="13">
        <v>8</v>
      </c>
      <c r="ADG22" s="13">
        <f t="shared" si="192"/>
        <v>24</v>
      </c>
      <c r="ADH22" s="13">
        <v>2</v>
      </c>
      <c r="ADI22" s="13">
        <v>2</v>
      </c>
      <c r="ADJ22" s="13">
        <v>10</v>
      </c>
      <c r="ADK22" s="13">
        <v>14</v>
      </c>
      <c r="ADL22" s="13"/>
      <c r="ADM22" s="13"/>
      <c r="ADN22" s="13"/>
      <c r="ADO22" s="13"/>
      <c r="ADP22" s="13">
        <f t="shared" si="193"/>
        <v>19</v>
      </c>
      <c r="ADR22" s="13">
        <v>1</v>
      </c>
      <c r="ADS22" s="13">
        <f t="shared" si="194"/>
        <v>2</v>
      </c>
      <c r="ADT22" s="13"/>
      <c r="ADU22" s="13">
        <v>2</v>
      </c>
      <c r="ADV22" s="13">
        <v>15</v>
      </c>
      <c r="ADW22" s="13">
        <f t="shared" si="273"/>
        <v>-13</v>
      </c>
      <c r="ADX22" s="13">
        <f t="shared" si="288"/>
        <v>404</v>
      </c>
      <c r="ADY22" s="13">
        <f t="shared" si="274"/>
        <v>224</v>
      </c>
      <c r="ADZ22" s="13">
        <f t="shared" si="275"/>
        <v>180</v>
      </c>
      <c r="AEA22" s="13"/>
      <c r="AEB22" s="13">
        <v>51</v>
      </c>
      <c r="AEC22" s="13"/>
      <c r="AED22" s="13"/>
      <c r="AEE22" s="13">
        <v>1</v>
      </c>
      <c r="AEF22" s="13">
        <v>15</v>
      </c>
      <c r="AEG22" s="13"/>
      <c r="AEH22" s="13">
        <v>9</v>
      </c>
      <c r="AEI22" s="13">
        <v>10</v>
      </c>
      <c r="AEJ22" s="13">
        <f t="shared" si="284"/>
        <v>27</v>
      </c>
      <c r="AEK22" s="13">
        <v>6</v>
      </c>
      <c r="AEL22" s="13">
        <v>11</v>
      </c>
      <c r="AEM22" s="13">
        <v>4</v>
      </c>
      <c r="AEN22" s="13">
        <v>5</v>
      </c>
      <c r="AEO22" s="13"/>
      <c r="AEP22" s="13"/>
      <c r="AEQ22" s="13">
        <v>1</v>
      </c>
      <c r="AER22" s="13">
        <v>1</v>
      </c>
      <c r="AES22" s="13">
        <f t="shared" si="196"/>
        <v>19</v>
      </c>
    </row>
    <row r="23" spans="2:825" ht="16.2" customHeight="1" x14ac:dyDescent="0.3">
      <c r="B23" s="14" t="s">
        <v>128</v>
      </c>
      <c r="C23" s="42" t="s">
        <v>147</v>
      </c>
      <c r="D23" s="295"/>
      <c r="E23" s="295"/>
      <c r="F23" s="295"/>
      <c r="G23" s="295"/>
      <c r="H23" s="340" t="s">
        <v>603</v>
      </c>
      <c r="I23" s="336">
        <v>59</v>
      </c>
      <c r="J23" s="13">
        <v>2</v>
      </c>
      <c r="K23" s="13">
        <v>9</v>
      </c>
      <c r="L23" s="13">
        <v>9</v>
      </c>
      <c r="M23" s="13">
        <v>0</v>
      </c>
      <c r="N23" s="13">
        <v>0</v>
      </c>
      <c r="O23" s="13">
        <v>0</v>
      </c>
      <c r="P23" s="13"/>
      <c r="Q23" s="13"/>
      <c r="R23" s="13">
        <v>0</v>
      </c>
      <c r="S23" s="13">
        <v>0</v>
      </c>
      <c r="T23" s="13">
        <v>0</v>
      </c>
      <c r="U23" s="13">
        <v>0</v>
      </c>
      <c r="V23" s="15"/>
      <c r="X23" s="13">
        <v>42</v>
      </c>
      <c r="Y23" s="13">
        <v>2</v>
      </c>
      <c r="Z23" s="13">
        <v>7</v>
      </c>
      <c r="AA23" s="13">
        <v>5</v>
      </c>
      <c r="AB23" s="13">
        <v>0</v>
      </c>
      <c r="AC23" s="13">
        <v>0</v>
      </c>
      <c r="AD23" s="13">
        <v>0</v>
      </c>
      <c r="AE23" s="13"/>
      <c r="AF23" s="13"/>
      <c r="AG23" s="13">
        <v>0</v>
      </c>
      <c r="AH23" s="13">
        <v>0</v>
      </c>
      <c r="AI23" s="13">
        <v>0</v>
      </c>
      <c r="AJ23" s="13">
        <v>0</v>
      </c>
      <c r="AK23" s="15"/>
      <c r="AM23" s="13">
        <v>53</v>
      </c>
      <c r="AN23" s="13">
        <v>5</v>
      </c>
      <c r="AO23" s="13">
        <v>5</v>
      </c>
      <c r="AP23" s="13">
        <v>6</v>
      </c>
      <c r="AQ23" s="13">
        <v>0</v>
      </c>
      <c r="AR23" s="13">
        <v>0</v>
      </c>
      <c r="AS23" s="13">
        <v>0</v>
      </c>
      <c r="AT23" s="13"/>
      <c r="AU23" s="13"/>
      <c r="AV23" s="13">
        <v>0</v>
      </c>
      <c r="AW23" s="13">
        <v>0</v>
      </c>
      <c r="AX23" s="13">
        <v>0</v>
      </c>
      <c r="AY23" s="13">
        <v>0</v>
      </c>
      <c r="AZ23" s="15"/>
      <c r="BB23" s="13">
        <v>69</v>
      </c>
      <c r="BC23" s="13">
        <v>3</v>
      </c>
      <c r="BD23" s="13">
        <v>7</v>
      </c>
      <c r="BE23" s="13">
        <v>18</v>
      </c>
      <c r="BF23" s="13">
        <v>0</v>
      </c>
      <c r="BG23" s="13">
        <v>0</v>
      </c>
      <c r="BH23" s="13">
        <v>1</v>
      </c>
      <c r="BI23" s="13">
        <v>12</v>
      </c>
      <c r="BJ23" s="13">
        <v>0</v>
      </c>
      <c r="BK23" s="13">
        <v>12</v>
      </c>
      <c r="BL23" s="13">
        <v>1</v>
      </c>
      <c r="BM23" s="13">
        <v>0</v>
      </c>
      <c r="BN23" s="13">
        <v>6</v>
      </c>
      <c r="BO23" s="13">
        <v>0</v>
      </c>
      <c r="BP23" s="15"/>
      <c r="BQ23" s="13">
        <v>4</v>
      </c>
      <c r="BR23" s="13">
        <v>4</v>
      </c>
      <c r="BS23" s="13">
        <v>8</v>
      </c>
      <c r="BT23" s="13">
        <v>8</v>
      </c>
      <c r="BU23" s="13">
        <f t="shared" si="197"/>
        <v>12</v>
      </c>
      <c r="BW23" s="13">
        <v>74</v>
      </c>
      <c r="BX23" s="13">
        <v>8</v>
      </c>
      <c r="BY23" s="13">
        <v>10</v>
      </c>
      <c r="BZ23" s="13">
        <v>19</v>
      </c>
      <c r="CA23" s="13">
        <v>0</v>
      </c>
      <c r="CB23" s="13">
        <v>0</v>
      </c>
      <c r="CC23" s="13">
        <v>4</v>
      </c>
      <c r="CD23" s="13">
        <v>18</v>
      </c>
      <c r="CE23" s="13">
        <v>0</v>
      </c>
      <c r="CF23" s="13">
        <v>18</v>
      </c>
      <c r="CG23" s="13">
        <v>1</v>
      </c>
      <c r="CH23" s="13">
        <v>6</v>
      </c>
      <c r="CI23" s="13">
        <v>1</v>
      </c>
      <c r="CJ23" s="13">
        <v>3</v>
      </c>
      <c r="CK23" s="15"/>
      <c r="CL23" s="13">
        <v>7</v>
      </c>
      <c r="CM23" s="13">
        <v>7</v>
      </c>
      <c r="CN23" s="13">
        <v>9</v>
      </c>
      <c r="CO23" s="13">
        <v>11</v>
      </c>
      <c r="CP23" s="13">
        <f t="shared" si="198"/>
        <v>16</v>
      </c>
      <c r="CR23" s="13">
        <v>81</v>
      </c>
      <c r="CS23" s="13">
        <v>5</v>
      </c>
      <c r="CT23" s="13">
        <v>7</v>
      </c>
      <c r="CU23" s="13">
        <v>20</v>
      </c>
      <c r="CV23" s="13">
        <v>0</v>
      </c>
      <c r="CW23" s="13">
        <v>0</v>
      </c>
      <c r="CX23" s="13">
        <v>3</v>
      </c>
      <c r="CY23" s="13">
        <v>15</v>
      </c>
      <c r="CZ23" s="13">
        <v>0</v>
      </c>
      <c r="DA23" s="13">
        <v>15</v>
      </c>
      <c r="DB23" s="13">
        <v>1</v>
      </c>
      <c r="DC23" s="13">
        <v>2</v>
      </c>
      <c r="DD23" s="13">
        <v>6</v>
      </c>
      <c r="DE23" s="13">
        <v>4</v>
      </c>
      <c r="DF23" s="15"/>
      <c r="DG23" s="13">
        <v>4</v>
      </c>
      <c r="DH23" s="13">
        <v>4</v>
      </c>
      <c r="DI23" s="13">
        <v>10</v>
      </c>
      <c r="DJ23" s="13">
        <v>11</v>
      </c>
      <c r="DK23" s="13">
        <f t="shared" si="199"/>
        <v>14</v>
      </c>
      <c r="DM23" s="13">
        <v>91</v>
      </c>
      <c r="DN23" s="13">
        <v>5</v>
      </c>
      <c r="DO23" s="13">
        <v>10</v>
      </c>
      <c r="DP23" s="13">
        <v>15</v>
      </c>
      <c r="DQ23" s="13">
        <v>0</v>
      </c>
      <c r="DR23" s="13">
        <v>0</v>
      </c>
      <c r="DS23" s="13">
        <v>2</v>
      </c>
      <c r="DT23" s="13">
        <v>17</v>
      </c>
      <c r="DU23" s="13">
        <v>0</v>
      </c>
      <c r="DV23" s="13">
        <v>17</v>
      </c>
      <c r="DW23" s="13">
        <v>1</v>
      </c>
      <c r="DX23" s="13">
        <v>2</v>
      </c>
      <c r="DY23" s="13">
        <v>6</v>
      </c>
      <c r="DZ23" s="13">
        <v>0</v>
      </c>
      <c r="EA23" s="15"/>
      <c r="EB23" s="13">
        <v>9</v>
      </c>
      <c r="EC23" s="13">
        <v>10</v>
      </c>
      <c r="ED23" s="13">
        <v>7</v>
      </c>
      <c r="EE23" s="13">
        <v>7</v>
      </c>
      <c r="EF23" s="13">
        <f t="shared" si="200"/>
        <v>16</v>
      </c>
      <c r="EH23" s="13">
        <v>95</v>
      </c>
      <c r="EI23" s="13">
        <v>1</v>
      </c>
      <c r="EJ23" s="13">
        <v>7</v>
      </c>
      <c r="EK23" s="13">
        <v>15</v>
      </c>
      <c r="EL23" s="13">
        <v>27</v>
      </c>
      <c r="EM23" s="13">
        <v>0</v>
      </c>
      <c r="EN23" s="13">
        <v>1</v>
      </c>
      <c r="EO23" s="13">
        <v>17</v>
      </c>
      <c r="EP23" s="13">
        <v>1</v>
      </c>
      <c r="EQ23" s="13">
        <v>17</v>
      </c>
      <c r="ER23" s="13">
        <v>1</v>
      </c>
      <c r="ES23" s="13">
        <v>3</v>
      </c>
      <c r="ET23" s="13">
        <v>4</v>
      </c>
      <c r="EU23" s="13">
        <v>0</v>
      </c>
      <c r="EV23" s="15"/>
      <c r="EW23" s="13">
        <v>7</v>
      </c>
      <c r="EX23" s="13">
        <v>7</v>
      </c>
      <c r="EY23" s="13">
        <v>9</v>
      </c>
      <c r="EZ23" s="13">
        <v>10</v>
      </c>
      <c r="FA23" s="13">
        <f t="shared" si="201"/>
        <v>16</v>
      </c>
      <c r="FC23" s="13">
        <v>114</v>
      </c>
      <c r="FD23" s="13">
        <v>3</v>
      </c>
      <c r="FE23" s="13">
        <v>11</v>
      </c>
      <c r="FF23" s="13">
        <v>20</v>
      </c>
      <c r="FG23" s="13">
        <v>0</v>
      </c>
      <c r="FH23" s="13">
        <v>0</v>
      </c>
      <c r="FI23" s="13">
        <v>1</v>
      </c>
      <c r="FJ23" s="13">
        <v>12</v>
      </c>
      <c r="FK23" s="13">
        <v>0</v>
      </c>
      <c r="FL23" s="13">
        <v>12</v>
      </c>
      <c r="FM23" s="13">
        <v>1</v>
      </c>
      <c r="FN23" s="13">
        <v>11</v>
      </c>
      <c r="FO23" s="13">
        <v>0</v>
      </c>
      <c r="FP23" s="13">
        <v>4</v>
      </c>
      <c r="FQ23" s="15"/>
      <c r="FR23" s="13">
        <v>5</v>
      </c>
      <c r="FS23" s="13">
        <v>5</v>
      </c>
      <c r="FT23" s="13">
        <v>6</v>
      </c>
      <c r="FU23" s="13">
        <v>7</v>
      </c>
      <c r="FV23" s="13">
        <f t="shared" si="202"/>
        <v>11</v>
      </c>
      <c r="FX23" s="13">
        <v>135</v>
      </c>
      <c r="FY23" s="13">
        <v>0</v>
      </c>
      <c r="FZ23" s="13">
        <v>12</v>
      </c>
      <c r="GA23" s="13">
        <v>40</v>
      </c>
      <c r="GB23" s="13">
        <v>10</v>
      </c>
      <c r="GC23" s="13">
        <v>0</v>
      </c>
      <c r="GD23" s="13">
        <v>3</v>
      </c>
      <c r="GE23" s="13">
        <v>15</v>
      </c>
      <c r="GF23" s="13">
        <v>0</v>
      </c>
      <c r="GG23" s="13">
        <v>15</v>
      </c>
      <c r="GH23" s="13">
        <v>1</v>
      </c>
      <c r="GI23" s="13">
        <v>8</v>
      </c>
      <c r="GJ23" s="13">
        <v>0</v>
      </c>
      <c r="GK23" s="13">
        <v>2</v>
      </c>
      <c r="GL23" s="15"/>
      <c r="GM23" s="13">
        <v>6</v>
      </c>
      <c r="GN23" s="13">
        <v>6</v>
      </c>
      <c r="GO23" s="13">
        <v>8</v>
      </c>
      <c r="GP23" s="13">
        <v>9</v>
      </c>
      <c r="GQ23" s="13">
        <f t="shared" si="203"/>
        <v>14</v>
      </c>
      <c r="GS23" s="13">
        <v>18</v>
      </c>
      <c r="GT23" s="13">
        <v>0</v>
      </c>
      <c r="GU23" s="13">
        <v>3</v>
      </c>
      <c r="GV23" s="13">
        <v>14</v>
      </c>
      <c r="GW23" s="13">
        <v>3</v>
      </c>
      <c r="GX23" s="13">
        <v>0</v>
      </c>
      <c r="GY23" s="13">
        <v>2</v>
      </c>
      <c r="GZ23" s="13">
        <v>4</v>
      </c>
      <c r="HA23" s="13">
        <v>9</v>
      </c>
      <c r="HB23" s="13">
        <v>4</v>
      </c>
      <c r="HC23" s="13">
        <v>0</v>
      </c>
      <c r="HD23" s="13"/>
      <c r="HE23" s="13"/>
      <c r="HF23" s="13"/>
      <c r="HG23" s="15"/>
      <c r="HH23" s="13">
        <v>3</v>
      </c>
      <c r="HI23" s="13">
        <v>11</v>
      </c>
      <c r="HJ23" s="13">
        <v>2</v>
      </c>
      <c r="HK23" s="13">
        <v>2</v>
      </c>
      <c r="HL23" s="13">
        <f t="shared" si="204"/>
        <v>5</v>
      </c>
      <c r="HN23" s="13">
        <v>69</v>
      </c>
      <c r="HO23" s="13">
        <v>0</v>
      </c>
      <c r="HP23" s="13">
        <v>10</v>
      </c>
      <c r="HQ23" s="13">
        <v>12</v>
      </c>
      <c r="HR23" s="13">
        <v>0</v>
      </c>
      <c r="HS23" s="13">
        <v>1</v>
      </c>
      <c r="HT23" s="13">
        <v>4</v>
      </c>
      <c r="HU23" s="13">
        <v>9</v>
      </c>
      <c r="HV23" s="13">
        <v>0</v>
      </c>
      <c r="HW23" s="13">
        <v>9</v>
      </c>
      <c r="HX23" s="13">
        <v>1</v>
      </c>
      <c r="HY23" s="13">
        <v>6</v>
      </c>
      <c r="HZ23" s="13">
        <v>10</v>
      </c>
      <c r="IA23" s="13">
        <v>0</v>
      </c>
      <c r="IB23" s="12">
        <v>9</v>
      </c>
      <c r="IC23" s="13">
        <v>5</v>
      </c>
      <c r="ID23" s="13">
        <v>5</v>
      </c>
      <c r="IE23" s="13">
        <v>4</v>
      </c>
      <c r="IF23" s="13">
        <v>4</v>
      </c>
      <c r="IG23" s="13">
        <f t="shared" si="205"/>
        <v>9</v>
      </c>
      <c r="II23" s="13">
        <v>39</v>
      </c>
      <c r="IJ23" s="13">
        <f t="shared" si="206"/>
        <v>12</v>
      </c>
      <c r="IK23" s="13">
        <v>3</v>
      </c>
      <c r="IL23" s="13">
        <v>9</v>
      </c>
      <c r="IM23" s="13"/>
      <c r="IN23" s="13">
        <v>12</v>
      </c>
      <c r="IO23" s="13">
        <v>0</v>
      </c>
      <c r="IP23" s="13">
        <v>0</v>
      </c>
      <c r="IQ23" s="13">
        <v>1</v>
      </c>
      <c r="IR23" s="13">
        <v>0</v>
      </c>
      <c r="IS23" s="13">
        <v>0</v>
      </c>
      <c r="IT23" s="13">
        <v>9</v>
      </c>
      <c r="IU23" s="13">
        <v>2</v>
      </c>
      <c r="IV23" s="13">
        <v>2</v>
      </c>
      <c r="IW23" s="13">
        <v>3</v>
      </c>
      <c r="IX23" s="13">
        <v>3</v>
      </c>
      <c r="IY23" s="13">
        <f t="shared" si="207"/>
        <v>5</v>
      </c>
      <c r="JA23" s="13">
        <v>60</v>
      </c>
      <c r="JB23" s="13">
        <f t="shared" si="208"/>
        <v>12</v>
      </c>
      <c r="JC23" s="13">
        <v>5</v>
      </c>
      <c r="JD23" s="13">
        <v>7</v>
      </c>
      <c r="JE23" s="13">
        <v>0</v>
      </c>
      <c r="JF23" s="13">
        <v>10</v>
      </c>
      <c r="JG23" s="13">
        <v>1</v>
      </c>
      <c r="JH23" s="13">
        <v>2</v>
      </c>
      <c r="JI23" s="13">
        <v>1</v>
      </c>
      <c r="JJ23" s="13">
        <v>3</v>
      </c>
      <c r="JK23" s="13">
        <v>7</v>
      </c>
      <c r="JL23" s="13">
        <v>5</v>
      </c>
      <c r="JM23" s="13">
        <v>17</v>
      </c>
      <c r="JN23" s="13">
        <v>3</v>
      </c>
      <c r="JO23" s="13">
        <v>3</v>
      </c>
      <c r="JP23" s="13">
        <v>6</v>
      </c>
      <c r="JQ23" s="13">
        <v>8</v>
      </c>
      <c r="JR23" s="13">
        <f t="shared" si="209"/>
        <v>9</v>
      </c>
      <c r="JT23" s="13">
        <v>0</v>
      </c>
      <c r="JU23" s="13">
        <f t="shared" si="210"/>
        <v>0</v>
      </c>
      <c r="JV23" s="13">
        <v>0</v>
      </c>
      <c r="JW23" s="13">
        <v>0</v>
      </c>
      <c r="JX23" s="13"/>
      <c r="JY23" s="13">
        <v>40</v>
      </c>
      <c r="JZ23" s="13">
        <v>0</v>
      </c>
      <c r="KA23" s="13">
        <v>0</v>
      </c>
      <c r="KB23" s="13">
        <v>2</v>
      </c>
      <c r="KC23" s="13">
        <v>20</v>
      </c>
      <c r="KD23" s="13">
        <v>10</v>
      </c>
      <c r="KE23" s="13">
        <v>9</v>
      </c>
      <c r="KF23" s="13"/>
      <c r="KG23" s="13"/>
      <c r="KH23" s="13">
        <v>1</v>
      </c>
      <c r="KI23" s="13">
        <v>1</v>
      </c>
      <c r="KJ23" s="13">
        <f t="shared" si="211"/>
        <v>1</v>
      </c>
      <c r="KL23" s="13">
        <v>0</v>
      </c>
      <c r="KM23" s="13">
        <f t="shared" si="212"/>
        <v>0</v>
      </c>
      <c r="KN23" s="13">
        <v>0</v>
      </c>
      <c r="KO23" s="13">
        <v>0</v>
      </c>
      <c r="KP23" s="13"/>
      <c r="KQ23" s="13">
        <v>36</v>
      </c>
      <c r="KR23" s="13">
        <v>0</v>
      </c>
      <c r="KS23" s="13">
        <v>2</v>
      </c>
      <c r="KT23" s="13">
        <v>2</v>
      </c>
      <c r="KU23" s="13">
        <v>30</v>
      </c>
      <c r="KV23" s="13">
        <v>0</v>
      </c>
      <c r="KW23" s="13">
        <v>15</v>
      </c>
      <c r="KX23" s="13">
        <v>3</v>
      </c>
      <c r="KY23" s="13">
        <v>3</v>
      </c>
      <c r="KZ23" s="13">
        <v>2</v>
      </c>
      <c r="LA23" s="13">
        <v>2</v>
      </c>
      <c r="LB23" s="13">
        <f t="shared" si="213"/>
        <v>5</v>
      </c>
      <c r="LD23" s="13"/>
      <c r="LE23" s="13">
        <f t="shared" si="214"/>
        <v>0</v>
      </c>
      <c r="LF23" s="13"/>
      <c r="LG23" s="13"/>
      <c r="LH23" s="13"/>
      <c r="LI23" s="13">
        <v>45</v>
      </c>
      <c r="LJ23" s="13"/>
      <c r="LK23" s="13">
        <v>6</v>
      </c>
      <c r="LL23" s="13">
        <v>2</v>
      </c>
      <c r="LM23" s="13">
        <v>21</v>
      </c>
      <c r="LN23" s="13">
        <v>0</v>
      </c>
      <c r="LO23" s="13">
        <v>12</v>
      </c>
      <c r="LP23" s="13">
        <v>4</v>
      </c>
      <c r="LQ23" s="13">
        <v>4</v>
      </c>
      <c r="LR23" s="13">
        <v>2</v>
      </c>
      <c r="LS23" s="13">
        <v>2</v>
      </c>
      <c r="LT23" s="13">
        <f t="shared" si="215"/>
        <v>6</v>
      </c>
      <c r="LV23" s="13"/>
      <c r="LW23" s="13">
        <f t="shared" si="216"/>
        <v>0</v>
      </c>
      <c r="LX23" s="13"/>
      <c r="LY23" s="13"/>
      <c r="LZ23" s="13"/>
      <c r="MA23" s="13">
        <v>54</v>
      </c>
      <c r="MB23" s="13"/>
      <c r="MC23" s="13">
        <v>7</v>
      </c>
      <c r="MD23" s="13">
        <v>2</v>
      </c>
      <c r="ME23" s="13">
        <v>17</v>
      </c>
      <c r="MF23" s="13">
        <v>0</v>
      </c>
      <c r="MG23" s="13">
        <v>13</v>
      </c>
      <c r="MH23" s="13">
        <v>3</v>
      </c>
      <c r="MI23" s="13">
        <v>4</v>
      </c>
      <c r="MJ23" s="13">
        <v>1</v>
      </c>
      <c r="MK23" s="13">
        <v>1</v>
      </c>
      <c r="ML23" s="13">
        <f t="shared" si="217"/>
        <v>4</v>
      </c>
      <c r="MN23" s="13">
        <v>0</v>
      </c>
      <c r="MO23" s="13">
        <f t="shared" si="218"/>
        <v>0</v>
      </c>
      <c r="MP23" s="13">
        <v>0</v>
      </c>
      <c r="MQ23" s="13">
        <v>0</v>
      </c>
      <c r="MR23" s="13"/>
      <c r="MS23" s="13">
        <v>18</v>
      </c>
      <c r="MT23" s="13">
        <v>0</v>
      </c>
      <c r="MU23" s="13">
        <v>5</v>
      </c>
      <c r="MV23" s="13">
        <v>1</v>
      </c>
      <c r="MW23" s="13">
        <v>11</v>
      </c>
      <c r="MX23" s="13">
        <v>0</v>
      </c>
      <c r="MY23" s="13">
        <v>5</v>
      </c>
      <c r="MZ23" s="13">
        <v>1</v>
      </c>
      <c r="NA23" s="13">
        <v>1</v>
      </c>
      <c r="NB23" s="13">
        <v>1</v>
      </c>
      <c r="NC23" s="13">
        <v>1</v>
      </c>
      <c r="ND23" s="13">
        <f t="shared" si="219"/>
        <v>2</v>
      </c>
      <c r="NF23" s="13">
        <v>8</v>
      </c>
      <c r="NG23" s="13">
        <f t="shared" si="220"/>
        <v>6</v>
      </c>
      <c r="NH23" s="13">
        <v>6</v>
      </c>
      <c r="NI23" s="13">
        <v>0</v>
      </c>
      <c r="NJ23" s="13"/>
      <c r="NK23" s="13">
        <v>27</v>
      </c>
      <c r="NL23" s="13">
        <v>3</v>
      </c>
      <c r="NM23" s="13">
        <v>8</v>
      </c>
      <c r="NN23" s="13">
        <v>2</v>
      </c>
      <c r="NO23" s="13">
        <v>20</v>
      </c>
      <c r="NP23" s="13">
        <v>0</v>
      </c>
      <c r="NQ23" s="13">
        <v>25</v>
      </c>
      <c r="NR23" s="13">
        <v>6</v>
      </c>
      <c r="NS23" s="13">
        <v>8</v>
      </c>
      <c r="NT23" s="13">
        <v>0</v>
      </c>
      <c r="NU23" s="13">
        <v>0</v>
      </c>
      <c r="NV23" s="13">
        <f t="shared" si="221"/>
        <v>6</v>
      </c>
      <c r="NX23" s="13">
        <v>8</v>
      </c>
      <c r="NY23" s="13">
        <f t="shared" si="222"/>
        <v>8</v>
      </c>
      <c r="NZ23" s="13">
        <v>8</v>
      </c>
      <c r="OA23" s="13">
        <v>0</v>
      </c>
      <c r="OB23" s="13"/>
      <c r="OC23" s="13">
        <v>27</v>
      </c>
      <c r="OD23" s="13">
        <v>8</v>
      </c>
      <c r="OE23" s="13">
        <v>4</v>
      </c>
      <c r="OF23" s="13">
        <v>2</v>
      </c>
      <c r="OG23" s="13">
        <v>20</v>
      </c>
      <c r="OH23" s="13">
        <v>0</v>
      </c>
      <c r="OI23" s="13">
        <v>39</v>
      </c>
      <c r="OJ23" s="13">
        <v>4</v>
      </c>
      <c r="OK23" s="13">
        <v>8</v>
      </c>
      <c r="OL23" s="13">
        <v>2</v>
      </c>
      <c r="OM23" s="13">
        <v>4</v>
      </c>
      <c r="ON23" s="13">
        <f t="shared" si="223"/>
        <v>6</v>
      </c>
      <c r="OP23" s="13">
        <v>5</v>
      </c>
      <c r="OQ23" s="13">
        <f t="shared" si="224"/>
        <v>5</v>
      </c>
      <c r="OR23" s="13">
        <v>5</v>
      </c>
      <c r="OS23" s="13"/>
      <c r="OT23" s="13"/>
      <c r="OU23" s="13">
        <v>27</v>
      </c>
      <c r="OV23" s="13"/>
      <c r="OW23" s="13">
        <v>6</v>
      </c>
      <c r="OX23" s="13">
        <v>2</v>
      </c>
      <c r="OY23" s="13">
        <v>20</v>
      </c>
      <c r="OZ23" s="13">
        <v>0</v>
      </c>
      <c r="PA23" s="13">
        <v>43</v>
      </c>
      <c r="PB23" s="13">
        <v>4</v>
      </c>
      <c r="PC23" s="13">
        <v>9</v>
      </c>
      <c r="PD23" s="13">
        <v>7</v>
      </c>
      <c r="PE23" s="13">
        <v>11</v>
      </c>
      <c r="PF23" s="13">
        <f t="shared" si="225"/>
        <v>11</v>
      </c>
      <c r="PH23" s="13">
        <v>0</v>
      </c>
      <c r="PI23" s="13">
        <f t="shared" si="226"/>
        <v>6</v>
      </c>
      <c r="PJ23" s="13">
        <v>5</v>
      </c>
      <c r="PK23" s="13">
        <v>1</v>
      </c>
      <c r="PL23" s="13"/>
      <c r="PM23" s="13">
        <v>45</v>
      </c>
      <c r="PN23" s="13">
        <v>0</v>
      </c>
      <c r="PO23" s="13">
        <v>5</v>
      </c>
      <c r="PP23" s="13">
        <v>3</v>
      </c>
      <c r="PQ23" s="13">
        <v>30</v>
      </c>
      <c r="PR23" s="13">
        <v>0</v>
      </c>
      <c r="PS23" s="13">
        <v>59</v>
      </c>
      <c r="PT23" s="13">
        <v>6</v>
      </c>
      <c r="PU23" s="13">
        <v>9</v>
      </c>
      <c r="PV23" s="13">
        <v>8</v>
      </c>
      <c r="PW23" s="13">
        <v>11</v>
      </c>
      <c r="PX23" s="13">
        <f t="shared" si="227"/>
        <v>14</v>
      </c>
      <c r="PZ23" s="13"/>
      <c r="QA23" s="13">
        <f t="shared" si="228"/>
        <v>5</v>
      </c>
      <c r="QB23" s="13">
        <v>4</v>
      </c>
      <c r="QC23" s="13">
        <v>1</v>
      </c>
      <c r="QD23" s="13"/>
      <c r="QE23" s="13">
        <v>54</v>
      </c>
      <c r="QF23" s="13"/>
      <c r="QG23" s="13">
        <v>5</v>
      </c>
      <c r="QH23" s="13">
        <v>3</v>
      </c>
      <c r="QI23" s="13">
        <v>30</v>
      </c>
      <c r="QJ23" s="13">
        <v>0</v>
      </c>
      <c r="QK23" s="13">
        <v>57</v>
      </c>
      <c r="QL23" s="13">
        <v>4</v>
      </c>
      <c r="QM23" s="13">
        <v>8</v>
      </c>
      <c r="QN23" s="13">
        <v>12</v>
      </c>
      <c r="QO23" s="13">
        <v>14</v>
      </c>
      <c r="QP23" s="13">
        <f t="shared" si="229"/>
        <v>16</v>
      </c>
      <c r="QR23" s="13">
        <v>5</v>
      </c>
      <c r="QS23" s="13">
        <f t="shared" si="230"/>
        <v>5</v>
      </c>
      <c r="QT23" s="13">
        <v>3</v>
      </c>
      <c r="QU23" s="13">
        <v>2</v>
      </c>
      <c r="QV23" s="13"/>
      <c r="QW23" s="13">
        <v>45</v>
      </c>
      <c r="QX23" s="13">
        <v>5</v>
      </c>
      <c r="QY23" s="13">
        <v>6</v>
      </c>
      <c r="QZ23" s="13">
        <v>2</v>
      </c>
      <c r="RA23" s="13">
        <v>25</v>
      </c>
      <c r="RB23" s="13"/>
      <c r="RC23" s="13">
        <v>60</v>
      </c>
      <c r="RD23" s="13">
        <v>3</v>
      </c>
      <c r="RE23" s="13">
        <v>8</v>
      </c>
      <c r="RF23" s="13">
        <v>8</v>
      </c>
      <c r="RG23" s="13">
        <v>20</v>
      </c>
      <c r="RH23" s="13">
        <f t="shared" si="231"/>
        <v>11</v>
      </c>
      <c r="RJ23" s="13"/>
      <c r="RK23" s="13">
        <f t="shared" si="232"/>
        <v>5</v>
      </c>
      <c r="RL23" s="13">
        <v>1</v>
      </c>
      <c r="RM23" s="13">
        <v>4</v>
      </c>
      <c r="RN23" s="13"/>
      <c r="RO23" s="13">
        <v>63</v>
      </c>
      <c r="RP23" s="13"/>
      <c r="RQ23" s="13">
        <v>6</v>
      </c>
      <c r="RR23" s="13">
        <v>2</v>
      </c>
      <c r="RS23" s="13">
        <v>29</v>
      </c>
      <c r="RT23" s="13">
        <v>0</v>
      </c>
      <c r="RU23" s="13">
        <v>38</v>
      </c>
      <c r="RV23" s="13">
        <v>3</v>
      </c>
      <c r="RW23" s="13">
        <v>3</v>
      </c>
      <c r="RX23" s="13"/>
      <c r="RY23" s="13"/>
      <c r="RZ23" s="13">
        <f t="shared" si="233"/>
        <v>3</v>
      </c>
      <c r="SB23" s="13"/>
      <c r="SC23" s="13">
        <f t="shared" si="234"/>
        <v>5</v>
      </c>
      <c r="SD23" s="13">
        <v>1</v>
      </c>
      <c r="SE23" s="13">
        <v>4</v>
      </c>
      <c r="SF23" s="13"/>
      <c r="SG23" s="13">
        <v>72</v>
      </c>
      <c r="SH23" s="13"/>
      <c r="SI23" s="13">
        <v>4</v>
      </c>
      <c r="SJ23" s="13">
        <v>2</v>
      </c>
      <c r="SK23" s="13">
        <v>27</v>
      </c>
      <c r="SL23" s="13"/>
      <c r="SM23" s="13">
        <v>61</v>
      </c>
      <c r="SN23" s="13">
        <v>4</v>
      </c>
      <c r="SO23" s="13">
        <v>8</v>
      </c>
      <c r="SP23" s="13">
        <v>6</v>
      </c>
      <c r="SQ23" s="13">
        <v>9</v>
      </c>
      <c r="SR23" s="13">
        <f t="shared" si="235"/>
        <v>10</v>
      </c>
      <c r="ST23" s="13"/>
      <c r="SU23" s="13">
        <f t="shared" si="236"/>
        <v>5</v>
      </c>
      <c r="SV23" s="13">
        <v>1</v>
      </c>
      <c r="SW23" s="13">
        <v>4</v>
      </c>
      <c r="SX23" s="13"/>
      <c r="SY23" s="13">
        <v>54</v>
      </c>
      <c r="SZ23" s="13"/>
      <c r="TA23" s="13">
        <v>5</v>
      </c>
      <c r="TB23" s="13">
        <v>2</v>
      </c>
      <c r="TC23" s="13">
        <v>20</v>
      </c>
      <c r="TD23" s="13"/>
      <c r="TE23" s="13">
        <v>35</v>
      </c>
      <c r="TF23" s="13">
        <v>1</v>
      </c>
      <c r="TG23" s="13">
        <v>2</v>
      </c>
      <c r="TH23" s="13">
        <v>11</v>
      </c>
      <c r="TI23" s="13">
        <v>19</v>
      </c>
      <c r="TJ23" s="13">
        <f t="shared" si="237"/>
        <v>12</v>
      </c>
      <c r="TL23" s="13"/>
      <c r="TM23" s="13">
        <f t="shared" si="238"/>
        <v>5</v>
      </c>
      <c r="TN23" s="13">
        <v>1</v>
      </c>
      <c r="TO23" s="13">
        <v>4</v>
      </c>
      <c r="TP23" s="13"/>
      <c r="TQ23" s="13">
        <v>63</v>
      </c>
      <c r="TR23" s="13"/>
      <c r="TS23" s="13">
        <v>5</v>
      </c>
      <c r="TT23" s="13">
        <v>2</v>
      </c>
      <c r="TU23" s="13">
        <v>20</v>
      </c>
      <c r="TV23" s="13"/>
      <c r="TW23" s="13">
        <v>28</v>
      </c>
      <c r="TX23" s="13">
        <v>1</v>
      </c>
      <c r="TY23" s="13">
        <v>2</v>
      </c>
      <c r="TZ23" s="13">
        <v>6</v>
      </c>
      <c r="UA23" s="13">
        <v>9</v>
      </c>
      <c r="UB23" s="13">
        <f t="shared" si="239"/>
        <v>7</v>
      </c>
      <c r="UD23" s="13"/>
      <c r="UE23" s="13">
        <f t="shared" si="240"/>
        <v>5</v>
      </c>
      <c r="UF23" s="13">
        <v>2</v>
      </c>
      <c r="UG23" s="13">
        <v>3</v>
      </c>
      <c r="UH23" s="13"/>
      <c r="UI23" s="13">
        <v>63</v>
      </c>
      <c r="UJ23" s="13"/>
      <c r="UK23" s="13">
        <v>12</v>
      </c>
      <c r="UL23" s="13">
        <v>2</v>
      </c>
      <c r="UM23" s="13">
        <v>20</v>
      </c>
      <c r="UN23" s="13"/>
      <c r="UO23" s="13">
        <v>28</v>
      </c>
      <c r="UP23" s="13">
        <v>1</v>
      </c>
      <c r="UQ23" s="13">
        <v>1</v>
      </c>
      <c r="UR23" s="13">
        <v>11</v>
      </c>
      <c r="US23" s="13">
        <v>14</v>
      </c>
      <c r="UT23" s="13">
        <f t="shared" si="241"/>
        <v>12</v>
      </c>
      <c r="UV23" s="13"/>
      <c r="UW23" s="13">
        <f t="shared" si="242"/>
        <v>5</v>
      </c>
      <c r="UX23" s="13">
        <v>5</v>
      </c>
      <c r="UY23" s="13"/>
      <c r="UZ23" s="13">
        <f t="shared" si="181"/>
        <v>380</v>
      </c>
      <c r="VA23" s="13">
        <v>162</v>
      </c>
      <c r="VB23" s="13">
        <f t="shared" si="243"/>
        <v>218</v>
      </c>
      <c r="VC23" s="13"/>
      <c r="VD23" s="13">
        <v>63</v>
      </c>
      <c r="VE23" s="13"/>
      <c r="VF23" s="13">
        <v>10</v>
      </c>
      <c r="VG23" s="13">
        <v>2</v>
      </c>
      <c r="VH23" s="13">
        <v>20</v>
      </c>
      <c r="VI23" s="13">
        <v>0</v>
      </c>
      <c r="VJ23" s="13">
        <v>9</v>
      </c>
      <c r="VK23" s="13">
        <v>11</v>
      </c>
      <c r="VL23" s="13">
        <f t="shared" si="276"/>
        <v>30</v>
      </c>
      <c r="VM23" s="13">
        <v>6</v>
      </c>
      <c r="VN23" s="13">
        <v>9</v>
      </c>
      <c r="VO23" s="13">
        <v>9</v>
      </c>
      <c r="VP23" s="13">
        <v>10</v>
      </c>
      <c r="VQ23" s="13"/>
      <c r="VR23" s="13"/>
      <c r="VS23" s="13"/>
      <c r="VT23" s="13"/>
      <c r="VU23" s="13">
        <f t="shared" si="182"/>
        <v>24</v>
      </c>
      <c r="VW23" s="13"/>
      <c r="VX23" s="13">
        <f t="shared" si="244"/>
        <v>0</v>
      </c>
      <c r="VY23" s="13"/>
      <c r="VZ23" s="13"/>
      <c r="WA23" s="13"/>
      <c r="WB23" s="13">
        <f t="shared" si="245"/>
        <v>0</v>
      </c>
      <c r="WC23" s="13">
        <f t="shared" si="246"/>
        <v>380</v>
      </c>
      <c r="WD23" s="13">
        <f t="shared" si="247"/>
        <v>162</v>
      </c>
      <c r="WE23" s="13">
        <f t="shared" si="248"/>
        <v>218</v>
      </c>
      <c r="WF23" s="13"/>
      <c r="WG23" s="13">
        <v>63</v>
      </c>
      <c r="WH23" s="13"/>
      <c r="WI23" s="13">
        <v>10</v>
      </c>
      <c r="WJ23" s="13">
        <v>2</v>
      </c>
      <c r="WK23" s="13">
        <v>20</v>
      </c>
      <c r="WL23" s="13"/>
      <c r="WM23" s="13">
        <v>7</v>
      </c>
      <c r="WN23" s="13">
        <v>12</v>
      </c>
      <c r="WO23" s="13">
        <f t="shared" si="249"/>
        <v>30</v>
      </c>
      <c r="WP23" s="13">
        <v>4</v>
      </c>
      <c r="WQ23" s="13">
        <v>6</v>
      </c>
      <c r="WR23" s="13">
        <v>10</v>
      </c>
      <c r="WS23" s="13">
        <v>11</v>
      </c>
      <c r="WT23" s="13"/>
      <c r="WU23" s="13"/>
      <c r="WV23" s="13">
        <v>1</v>
      </c>
      <c r="WW23" s="13">
        <v>1</v>
      </c>
      <c r="WX23" s="13">
        <f t="shared" si="183"/>
        <v>21</v>
      </c>
      <c r="WZ23" s="13"/>
      <c r="XA23" s="13"/>
      <c r="XB23" s="13"/>
      <c r="XC23" s="13"/>
      <c r="XD23" s="13"/>
      <c r="XE23" s="13">
        <f t="shared" si="250"/>
        <v>0</v>
      </c>
      <c r="XF23" s="13">
        <f t="shared" si="251"/>
        <v>380</v>
      </c>
      <c r="XG23" s="13">
        <f t="shared" si="252"/>
        <v>162</v>
      </c>
      <c r="XH23" s="13">
        <f t="shared" si="253"/>
        <v>218</v>
      </c>
      <c r="XI23" s="13"/>
      <c r="XJ23" s="13">
        <v>54</v>
      </c>
      <c r="XK23" s="13"/>
      <c r="XL23" s="13">
        <v>10</v>
      </c>
      <c r="XM23" s="13">
        <v>2</v>
      </c>
      <c r="XN23" s="13">
        <v>20</v>
      </c>
      <c r="XO23" s="13"/>
      <c r="XP23" s="13">
        <v>9</v>
      </c>
      <c r="XQ23" s="13">
        <v>11</v>
      </c>
      <c r="XR23" s="13">
        <v>24</v>
      </c>
      <c r="XS23" s="13">
        <v>3</v>
      </c>
      <c r="XT23" s="13">
        <v>3</v>
      </c>
      <c r="XU23" s="13">
        <v>4</v>
      </c>
      <c r="XV23" s="13">
        <v>7</v>
      </c>
      <c r="XW23" s="13"/>
      <c r="XX23" s="13"/>
      <c r="XY23" s="13">
        <v>2</v>
      </c>
      <c r="XZ23" s="13">
        <v>3</v>
      </c>
      <c r="YA23" s="13">
        <f t="shared" si="184"/>
        <v>16</v>
      </c>
      <c r="YC23" s="13"/>
      <c r="YD23" s="13">
        <f t="shared" si="254"/>
        <v>2</v>
      </c>
      <c r="YE23" s="13">
        <v>1</v>
      </c>
      <c r="YF23" s="13">
        <v>1</v>
      </c>
      <c r="YG23" s="13"/>
      <c r="YH23" s="13">
        <f t="shared" si="255"/>
        <v>2</v>
      </c>
      <c r="YI23" s="13">
        <f t="shared" si="278"/>
        <v>382</v>
      </c>
      <c r="YJ23" s="13">
        <f t="shared" si="256"/>
        <v>162</v>
      </c>
      <c r="YK23" s="13">
        <f t="shared" si="257"/>
        <v>220</v>
      </c>
      <c r="YL23" s="13"/>
      <c r="YM23" s="13">
        <v>54</v>
      </c>
      <c r="YN23" s="13"/>
      <c r="YO23" s="13">
        <v>4</v>
      </c>
      <c r="YP23" s="13">
        <v>2</v>
      </c>
      <c r="YQ23" s="13">
        <v>20</v>
      </c>
      <c r="YR23" s="13"/>
      <c r="YS23" s="13">
        <v>9</v>
      </c>
      <c r="YT23" s="13">
        <v>12</v>
      </c>
      <c r="YU23" s="13">
        <v>37</v>
      </c>
      <c r="YV23" s="13">
        <v>3</v>
      </c>
      <c r="YW23" s="13">
        <v>7</v>
      </c>
      <c r="YX23" s="13">
        <v>5</v>
      </c>
      <c r="YY23" s="13">
        <v>7</v>
      </c>
      <c r="YZ23" s="13"/>
      <c r="ZA23" s="13"/>
      <c r="ZB23" s="13">
        <v>7</v>
      </c>
      <c r="ZC23" s="13">
        <v>11</v>
      </c>
      <c r="ZD23" s="13">
        <f t="shared" si="185"/>
        <v>17</v>
      </c>
      <c r="ZF23" s="13"/>
      <c r="ZG23" s="13">
        <f t="shared" si="258"/>
        <v>1</v>
      </c>
      <c r="ZH23" s="13">
        <v>1</v>
      </c>
      <c r="ZI23" s="13"/>
      <c r="ZJ23" s="13"/>
      <c r="ZK23" s="13">
        <f t="shared" si="259"/>
        <v>1</v>
      </c>
      <c r="ZL23" s="13">
        <f t="shared" si="279"/>
        <v>383</v>
      </c>
      <c r="ZM23" s="13">
        <f t="shared" si="260"/>
        <v>162</v>
      </c>
      <c r="ZN23" s="13">
        <f t="shared" si="261"/>
        <v>221</v>
      </c>
      <c r="ZO23" s="13"/>
      <c r="ZP23" s="13">
        <v>63</v>
      </c>
      <c r="ZQ23" s="13"/>
      <c r="ZR23" s="13">
        <v>8</v>
      </c>
      <c r="ZS23" s="13">
        <v>1</v>
      </c>
      <c r="ZT23" s="13">
        <v>10</v>
      </c>
      <c r="ZU23" s="13"/>
      <c r="ZV23" s="13">
        <v>4</v>
      </c>
      <c r="ZW23" s="13">
        <v>5</v>
      </c>
      <c r="ZX23" s="13">
        <v>28</v>
      </c>
      <c r="ZY23" s="13">
        <v>6</v>
      </c>
      <c r="ZZ23" s="13">
        <v>7</v>
      </c>
      <c r="AAA23" s="13">
        <v>16</v>
      </c>
      <c r="AAB23" s="13">
        <v>16</v>
      </c>
      <c r="AAC23" s="13"/>
      <c r="AAD23" s="13"/>
      <c r="AAE23" s="13"/>
      <c r="AAF23" s="13"/>
      <c r="AAG23" s="13">
        <f t="shared" si="186"/>
        <v>26</v>
      </c>
      <c r="AAI23" s="13"/>
      <c r="AAJ23" s="13">
        <f t="shared" si="262"/>
        <v>2</v>
      </c>
      <c r="AAK23" s="13"/>
      <c r="AAL23" s="13">
        <v>2</v>
      </c>
      <c r="AAM23" s="13"/>
      <c r="AAN23" s="13">
        <f t="shared" si="263"/>
        <v>2</v>
      </c>
      <c r="AAO23" s="13">
        <f t="shared" si="285"/>
        <v>385</v>
      </c>
      <c r="AAP23" s="13">
        <f t="shared" si="264"/>
        <v>162</v>
      </c>
      <c r="AAQ23" s="13">
        <f t="shared" si="265"/>
        <v>223</v>
      </c>
      <c r="AAR23" s="13"/>
      <c r="AAS23" s="13">
        <v>62</v>
      </c>
      <c r="AAT23" s="13"/>
      <c r="AAU23" s="13">
        <v>7</v>
      </c>
      <c r="AAV23" s="13">
        <v>1</v>
      </c>
      <c r="AAW23" s="13">
        <v>9</v>
      </c>
      <c r="AAX23" s="13"/>
      <c r="AAY23" s="13">
        <v>6</v>
      </c>
      <c r="AAZ23" s="13">
        <v>6</v>
      </c>
      <c r="ABA23" s="13">
        <f t="shared" si="266"/>
        <v>19</v>
      </c>
      <c r="ABB23" s="13">
        <v>3</v>
      </c>
      <c r="ABC23" s="13">
        <v>5</v>
      </c>
      <c r="ABD23" s="13">
        <v>8</v>
      </c>
      <c r="ABE23" s="13">
        <v>8</v>
      </c>
      <c r="ABF23" s="13"/>
      <c r="ABG23" s="13"/>
      <c r="ABH23" s="13"/>
      <c r="ABI23" s="13"/>
      <c r="ABJ23" s="13">
        <f t="shared" si="187"/>
        <v>17</v>
      </c>
      <c r="ABL23" s="13"/>
      <c r="ABM23" s="13">
        <f t="shared" si="188"/>
        <v>0</v>
      </c>
      <c r="ABN23" s="13"/>
      <c r="ABO23" s="13"/>
      <c r="ABP23" s="13"/>
      <c r="ABQ23" s="13">
        <f t="shared" si="267"/>
        <v>0</v>
      </c>
      <c r="ABR23" s="13">
        <f t="shared" si="286"/>
        <v>385</v>
      </c>
      <c r="ABS23" s="13">
        <f t="shared" si="268"/>
        <v>162</v>
      </c>
      <c r="ABT23" s="13">
        <f t="shared" si="269"/>
        <v>223</v>
      </c>
      <c r="ABU23" s="13"/>
      <c r="ABV23" s="13"/>
      <c r="ABW23" s="13"/>
      <c r="ABX23" s="13"/>
      <c r="ABY23" s="13"/>
      <c r="ABZ23" s="13"/>
      <c r="ACA23" s="13"/>
      <c r="ACB23" s="13"/>
      <c r="ACC23" s="13"/>
      <c r="ACD23" s="13">
        <f t="shared" si="189"/>
        <v>0</v>
      </c>
      <c r="ACE23" s="13"/>
      <c r="ACF23" s="13"/>
      <c r="ACG23" s="13"/>
      <c r="ACH23" s="13"/>
      <c r="ACI23" s="13"/>
      <c r="ACJ23" s="13"/>
      <c r="ACK23" s="13"/>
      <c r="ACL23" s="13"/>
      <c r="ACM23" s="13">
        <f t="shared" si="190"/>
        <v>0</v>
      </c>
      <c r="ACO23" s="13"/>
      <c r="ACP23" s="13">
        <f t="shared" si="277"/>
        <v>0</v>
      </c>
      <c r="ACQ23" s="13"/>
      <c r="ACR23" s="13"/>
      <c r="ACS23" s="13"/>
      <c r="ACT23" s="13">
        <f t="shared" si="270"/>
        <v>0</v>
      </c>
      <c r="ACU23" s="13">
        <f t="shared" si="287"/>
        <v>385</v>
      </c>
      <c r="ACV23" s="13">
        <f t="shared" si="271"/>
        <v>162</v>
      </c>
      <c r="ACW23" s="13">
        <f t="shared" si="272"/>
        <v>223</v>
      </c>
      <c r="ACX23" s="13"/>
      <c r="ACY23" s="13"/>
      <c r="ACZ23" s="13"/>
      <c r="ADA23" s="13"/>
      <c r="ADB23" s="13"/>
      <c r="ADC23" s="13"/>
      <c r="ADD23" s="13"/>
      <c r="ADE23" s="13"/>
      <c r="ADF23" s="13"/>
      <c r="ADG23" s="13">
        <f t="shared" si="192"/>
        <v>0</v>
      </c>
      <c r="ADH23" s="13"/>
      <c r="ADI23" s="13"/>
      <c r="ADJ23" s="13"/>
      <c r="ADK23" s="13"/>
      <c r="ADL23" s="13"/>
      <c r="ADM23" s="13"/>
      <c r="ADN23" s="13"/>
      <c r="ADO23" s="13"/>
      <c r="ADP23" s="13">
        <f t="shared" si="193"/>
        <v>0</v>
      </c>
      <c r="ADR23" s="13"/>
      <c r="ADS23" s="13">
        <f t="shared" si="194"/>
        <v>2</v>
      </c>
      <c r="ADT23" s="13">
        <v>1</v>
      </c>
      <c r="ADU23" s="13">
        <v>1</v>
      </c>
      <c r="ADV23" s="13">
        <v>2</v>
      </c>
      <c r="ADW23" s="13">
        <f t="shared" si="273"/>
        <v>0</v>
      </c>
      <c r="ADX23" s="13">
        <f t="shared" si="288"/>
        <v>387</v>
      </c>
      <c r="ADY23" s="13">
        <f t="shared" si="274"/>
        <v>164</v>
      </c>
      <c r="ADZ23" s="13">
        <f t="shared" si="275"/>
        <v>223</v>
      </c>
      <c r="AEA23" s="13"/>
      <c r="AEB23" s="13">
        <v>48</v>
      </c>
      <c r="AEC23" s="13"/>
      <c r="AED23" s="13">
        <v>5</v>
      </c>
      <c r="AEE23" s="13">
        <v>2</v>
      </c>
      <c r="AEF23" s="13">
        <v>20</v>
      </c>
      <c r="AEG23" s="13"/>
      <c r="AEH23" s="13">
        <v>8</v>
      </c>
      <c r="AEI23" s="13">
        <v>10</v>
      </c>
      <c r="AEJ23" s="13">
        <f t="shared" si="284"/>
        <v>32</v>
      </c>
      <c r="AEK23" s="13">
        <v>5</v>
      </c>
      <c r="AEL23" s="13">
        <v>9</v>
      </c>
      <c r="AEM23" s="13">
        <v>6</v>
      </c>
      <c r="AEN23" s="13">
        <v>11</v>
      </c>
      <c r="AEO23" s="13"/>
      <c r="AEP23" s="13"/>
      <c r="AEQ23" s="13">
        <v>1</v>
      </c>
      <c r="AER23" s="13">
        <v>2</v>
      </c>
      <c r="AES23" s="13">
        <f t="shared" si="196"/>
        <v>19</v>
      </c>
    </row>
    <row r="24" spans="2:825" ht="16.2" customHeight="1" x14ac:dyDescent="0.3">
      <c r="B24" s="14" t="s">
        <v>129</v>
      </c>
      <c r="C24" s="42" t="s">
        <v>148</v>
      </c>
      <c r="D24" s="295"/>
      <c r="E24" s="295"/>
      <c r="F24" s="295"/>
      <c r="G24" s="295"/>
      <c r="H24" s="340" t="s">
        <v>598</v>
      </c>
      <c r="I24" s="336">
        <v>58</v>
      </c>
      <c r="J24" s="13">
        <v>3</v>
      </c>
      <c r="K24" s="13">
        <v>5</v>
      </c>
      <c r="L24" s="13">
        <v>7</v>
      </c>
      <c r="M24" s="13">
        <v>0</v>
      </c>
      <c r="N24" s="13">
        <v>0</v>
      </c>
      <c r="O24" s="13">
        <v>1</v>
      </c>
      <c r="P24" s="13"/>
      <c r="Q24" s="13"/>
      <c r="R24" s="13">
        <v>1</v>
      </c>
      <c r="S24" s="13">
        <v>0</v>
      </c>
      <c r="T24" s="13">
        <v>5</v>
      </c>
      <c r="U24" s="13">
        <v>0</v>
      </c>
      <c r="V24" s="15"/>
      <c r="X24" s="13">
        <v>60</v>
      </c>
      <c r="Y24" s="13">
        <v>2</v>
      </c>
      <c r="Z24" s="13">
        <v>5</v>
      </c>
      <c r="AA24" s="13">
        <v>17</v>
      </c>
      <c r="AB24" s="13">
        <v>0</v>
      </c>
      <c r="AC24" s="13">
        <v>0</v>
      </c>
      <c r="AD24" s="13">
        <v>0</v>
      </c>
      <c r="AE24" s="13"/>
      <c r="AF24" s="13"/>
      <c r="AG24" s="13">
        <v>2</v>
      </c>
      <c r="AH24" s="13">
        <v>0</v>
      </c>
      <c r="AI24" s="13">
        <v>15</v>
      </c>
      <c r="AJ24" s="13">
        <v>0</v>
      </c>
      <c r="AK24" s="15"/>
      <c r="AM24" s="13">
        <v>60</v>
      </c>
      <c r="AN24" s="13">
        <v>0</v>
      </c>
      <c r="AO24" s="13">
        <v>1</v>
      </c>
      <c r="AP24" s="13">
        <v>24</v>
      </c>
      <c r="AQ24" s="13">
        <v>16</v>
      </c>
      <c r="AR24" s="13">
        <v>0</v>
      </c>
      <c r="AS24" s="13">
        <v>0</v>
      </c>
      <c r="AT24" s="13"/>
      <c r="AU24" s="13"/>
      <c r="AV24" s="13">
        <v>0</v>
      </c>
      <c r="AW24" s="13">
        <v>0</v>
      </c>
      <c r="AX24" s="13">
        <v>0</v>
      </c>
      <c r="AY24" s="13">
        <v>0</v>
      </c>
      <c r="AZ24" s="15"/>
      <c r="BB24" s="13">
        <v>94</v>
      </c>
      <c r="BC24" s="13">
        <v>2</v>
      </c>
      <c r="BD24" s="13">
        <v>5</v>
      </c>
      <c r="BE24" s="13">
        <v>27</v>
      </c>
      <c r="BF24" s="13">
        <v>0</v>
      </c>
      <c r="BG24" s="13">
        <v>0</v>
      </c>
      <c r="BH24" s="13">
        <v>0</v>
      </c>
      <c r="BI24" s="13">
        <v>58</v>
      </c>
      <c r="BJ24" s="13">
        <v>0</v>
      </c>
      <c r="BK24" s="13">
        <v>58</v>
      </c>
      <c r="BL24" s="13">
        <v>1</v>
      </c>
      <c r="BM24" s="13">
        <v>0</v>
      </c>
      <c r="BN24" s="13">
        <v>7</v>
      </c>
      <c r="BO24" s="13">
        <v>0</v>
      </c>
      <c r="BP24" s="15"/>
      <c r="BQ24" s="13">
        <v>6</v>
      </c>
      <c r="BR24" s="13">
        <v>11</v>
      </c>
      <c r="BS24" s="13">
        <v>26</v>
      </c>
      <c r="BT24" s="13">
        <v>47</v>
      </c>
      <c r="BU24" s="13">
        <f t="shared" si="197"/>
        <v>32</v>
      </c>
      <c r="BW24" s="13">
        <v>68</v>
      </c>
      <c r="BX24" s="13">
        <v>1</v>
      </c>
      <c r="BY24" s="13">
        <v>8</v>
      </c>
      <c r="BZ24" s="13">
        <v>19</v>
      </c>
      <c r="CA24" s="13">
        <v>0</v>
      </c>
      <c r="CB24" s="13">
        <v>1</v>
      </c>
      <c r="CC24" s="13">
        <v>0</v>
      </c>
      <c r="CD24" s="13">
        <v>20</v>
      </c>
      <c r="CE24" s="13">
        <v>0</v>
      </c>
      <c r="CF24" s="13">
        <v>20</v>
      </c>
      <c r="CG24" s="13">
        <v>1</v>
      </c>
      <c r="CH24" s="13">
        <v>7</v>
      </c>
      <c r="CI24" s="13">
        <v>0</v>
      </c>
      <c r="CJ24" s="13">
        <v>5</v>
      </c>
      <c r="CK24" s="15"/>
      <c r="CL24" s="13">
        <v>4</v>
      </c>
      <c r="CM24" s="13">
        <v>6</v>
      </c>
      <c r="CN24" s="13">
        <v>9</v>
      </c>
      <c r="CO24" s="13">
        <v>14</v>
      </c>
      <c r="CP24" s="13">
        <f t="shared" si="198"/>
        <v>13</v>
      </c>
      <c r="CR24" s="13">
        <v>110</v>
      </c>
      <c r="CS24" s="13">
        <v>1</v>
      </c>
      <c r="CT24" s="13">
        <v>5</v>
      </c>
      <c r="CU24" s="13">
        <v>26</v>
      </c>
      <c r="CV24" s="13">
        <v>15</v>
      </c>
      <c r="CW24" s="13">
        <v>0</v>
      </c>
      <c r="CX24" s="13">
        <v>1</v>
      </c>
      <c r="CY24" s="13">
        <v>41</v>
      </c>
      <c r="CZ24" s="13">
        <v>0</v>
      </c>
      <c r="DA24" s="13">
        <v>41</v>
      </c>
      <c r="DB24" s="13">
        <v>0</v>
      </c>
      <c r="DC24" s="13">
        <v>0</v>
      </c>
      <c r="DD24" s="13">
        <v>0</v>
      </c>
      <c r="DE24" s="13">
        <v>0</v>
      </c>
      <c r="DF24" s="15"/>
      <c r="DG24" s="13">
        <v>4</v>
      </c>
      <c r="DH24" s="13">
        <v>7</v>
      </c>
      <c r="DI24" s="13">
        <v>18</v>
      </c>
      <c r="DJ24" s="13">
        <v>35</v>
      </c>
      <c r="DK24" s="13">
        <f t="shared" si="199"/>
        <v>22</v>
      </c>
      <c r="DM24" s="13">
        <v>70</v>
      </c>
      <c r="DN24" s="13">
        <v>0</v>
      </c>
      <c r="DO24" s="13">
        <v>4</v>
      </c>
      <c r="DP24" s="13">
        <v>22</v>
      </c>
      <c r="DQ24" s="13">
        <v>41</v>
      </c>
      <c r="DR24" s="13">
        <v>0</v>
      </c>
      <c r="DS24" s="13">
        <v>0</v>
      </c>
      <c r="DT24" s="13">
        <v>39</v>
      </c>
      <c r="DU24" s="13">
        <v>7</v>
      </c>
      <c r="DV24" s="13">
        <v>39</v>
      </c>
      <c r="DW24" s="13">
        <v>1</v>
      </c>
      <c r="DX24" s="13">
        <v>6</v>
      </c>
      <c r="DY24" s="13">
        <v>0</v>
      </c>
      <c r="DZ24" s="13">
        <v>5</v>
      </c>
      <c r="EA24" s="15"/>
      <c r="EB24" s="13">
        <v>5</v>
      </c>
      <c r="EC24" s="13">
        <v>10</v>
      </c>
      <c r="ED24" s="13">
        <v>18</v>
      </c>
      <c r="EE24" s="13">
        <v>34</v>
      </c>
      <c r="EF24" s="13">
        <f t="shared" si="200"/>
        <v>23</v>
      </c>
      <c r="EH24" s="13">
        <v>60</v>
      </c>
      <c r="EI24" s="13">
        <v>2</v>
      </c>
      <c r="EJ24" s="13">
        <v>2</v>
      </c>
      <c r="EK24" s="13">
        <v>15</v>
      </c>
      <c r="EL24" s="13">
        <v>0</v>
      </c>
      <c r="EM24" s="13">
        <v>0</v>
      </c>
      <c r="EN24" s="13">
        <v>2</v>
      </c>
      <c r="EO24" s="13">
        <v>22</v>
      </c>
      <c r="EP24" s="13">
        <v>0</v>
      </c>
      <c r="EQ24" s="13">
        <v>22</v>
      </c>
      <c r="ER24" s="13">
        <v>0</v>
      </c>
      <c r="ES24" s="13">
        <v>0</v>
      </c>
      <c r="ET24" s="13">
        <v>0</v>
      </c>
      <c r="EU24" s="13">
        <v>0</v>
      </c>
      <c r="EV24" s="15"/>
      <c r="EW24" s="13">
        <v>2</v>
      </c>
      <c r="EX24" s="13">
        <v>4</v>
      </c>
      <c r="EY24" s="13">
        <v>10</v>
      </c>
      <c r="EZ24" s="13">
        <v>18</v>
      </c>
      <c r="FA24" s="13">
        <f t="shared" si="201"/>
        <v>12</v>
      </c>
      <c r="FC24" s="13">
        <v>73</v>
      </c>
      <c r="FD24" s="13">
        <v>0</v>
      </c>
      <c r="FE24" s="13">
        <v>4</v>
      </c>
      <c r="FF24" s="13">
        <v>41</v>
      </c>
      <c r="FG24" s="13">
        <v>30</v>
      </c>
      <c r="FH24" s="13">
        <v>0</v>
      </c>
      <c r="FI24" s="13">
        <v>2</v>
      </c>
      <c r="FJ24" s="13">
        <v>34</v>
      </c>
      <c r="FK24" s="13">
        <v>2</v>
      </c>
      <c r="FL24" s="13">
        <v>34</v>
      </c>
      <c r="FM24" s="13">
        <v>1</v>
      </c>
      <c r="FN24" s="13">
        <v>7</v>
      </c>
      <c r="FO24" s="13">
        <v>0</v>
      </c>
      <c r="FP24" s="13">
        <v>0</v>
      </c>
      <c r="FQ24" s="15"/>
      <c r="FR24" s="13">
        <v>3</v>
      </c>
      <c r="FS24" s="13">
        <v>6</v>
      </c>
      <c r="FT24" s="13">
        <v>17</v>
      </c>
      <c r="FU24" s="13">
        <v>28</v>
      </c>
      <c r="FV24" s="13">
        <f t="shared" si="202"/>
        <v>20</v>
      </c>
      <c r="FX24" s="13">
        <v>118</v>
      </c>
      <c r="FY24" s="13">
        <v>0</v>
      </c>
      <c r="FZ24" s="13">
        <v>4</v>
      </c>
      <c r="GA24" s="13">
        <v>61</v>
      </c>
      <c r="GB24" s="13">
        <v>12</v>
      </c>
      <c r="GC24" s="13">
        <v>0</v>
      </c>
      <c r="GD24" s="13">
        <v>2</v>
      </c>
      <c r="GE24" s="13">
        <v>19</v>
      </c>
      <c r="GF24" s="13">
        <v>0</v>
      </c>
      <c r="GG24" s="13">
        <v>19</v>
      </c>
      <c r="GH24" s="13">
        <v>1</v>
      </c>
      <c r="GI24" s="13">
        <v>10</v>
      </c>
      <c r="GJ24" s="13">
        <v>0</v>
      </c>
      <c r="GK24" s="13">
        <v>0</v>
      </c>
      <c r="GL24" s="15"/>
      <c r="GM24" s="13">
        <v>2</v>
      </c>
      <c r="GN24" s="13">
        <v>3</v>
      </c>
      <c r="GO24" s="13">
        <v>9</v>
      </c>
      <c r="GP24" s="13">
        <v>16</v>
      </c>
      <c r="GQ24" s="13">
        <f t="shared" si="203"/>
        <v>11</v>
      </c>
      <c r="GS24" s="13">
        <v>10</v>
      </c>
      <c r="GT24" s="13">
        <v>0</v>
      </c>
      <c r="GU24" s="13">
        <v>3</v>
      </c>
      <c r="GV24" s="13">
        <v>7</v>
      </c>
      <c r="GW24" s="13">
        <v>0</v>
      </c>
      <c r="GX24" s="13">
        <v>0</v>
      </c>
      <c r="GY24" s="13">
        <v>0</v>
      </c>
      <c r="GZ24" s="13">
        <v>7</v>
      </c>
      <c r="HA24" s="13">
        <v>0</v>
      </c>
      <c r="HB24" s="13">
        <v>7</v>
      </c>
      <c r="HC24" s="13">
        <v>0</v>
      </c>
      <c r="HD24" s="13"/>
      <c r="HE24" s="13"/>
      <c r="HF24" s="13"/>
      <c r="HG24" s="15"/>
      <c r="HH24" s="13">
        <v>3</v>
      </c>
      <c r="HI24" s="13">
        <v>5</v>
      </c>
      <c r="HJ24" s="13">
        <v>1</v>
      </c>
      <c r="HK24" s="13">
        <v>2</v>
      </c>
      <c r="HL24" s="13">
        <f t="shared" si="204"/>
        <v>4</v>
      </c>
      <c r="HN24" s="13">
        <v>139</v>
      </c>
      <c r="HO24" s="13">
        <v>1</v>
      </c>
      <c r="HP24" s="13">
        <v>9</v>
      </c>
      <c r="HQ24" s="13">
        <v>0</v>
      </c>
      <c r="HR24" s="13">
        <v>7</v>
      </c>
      <c r="HS24" s="13">
        <v>1</v>
      </c>
      <c r="HT24" s="13">
        <v>0</v>
      </c>
      <c r="HU24" s="13">
        <v>24</v>
      </c>
      <c r="HV24" s="13">
        <v>14</v>
      </c>
      <c r="HW24" s="13">
        <v>14</v>
      </c>
      <c r="HX24" s="13">
        <v>1</v>
      </c>
      <c r="HY24" s="13">
        <v>10</v>
      </c>
      <c r="HZ24" s="13">
        <v>0</v>
      </c>
      <c r="IA24" s="13">
        <v>0</v>
      </c>
      <c r="IB24" s="12">
        <v>0</v>
      </c>
      <c r="IC24" s="13">
        <v>3</v>
      </c>
      <c r="ID24" s="13">
        <v>14</v>
      </c>
      <c r="IE24" s="13">
        <v>5</v>
      </c>
      <c r="IF24" s="13">
        <v>10</v>
      </c>
      <c r="IG24" s="13">
        <f t="shared" si="205"/>
        <v>8</v>
      </c>
      <c r="II24" s="13">
        <v>30</v>
      </c>
      <c r="IJ24" s="13">
        <f t="shared" si="206"/>
        <v>0</v>
      </c>
      <c r="IK24" s="13">
        <v>0</v>
      </c>
      <c r="IL24" s="13">
        <v>0</v>
      </c>
      <c r="IM24" s="13"/>
      <c r="IN24" s="13">
        <v>10</v>
      </c>
      <c r="IO24" s="13">
        <v>0</v>
      </c>
      <c r="IP24" s="13">
        <v>0</v>
      </c>
      <c r="IQ24" s="13">
        <v>1</v>
      </c>
      <c r="IR24" s="13">
        <v>1</v>
      </c>
      <c r="IS24" s="13">
        <v>9</v>
      </c>
      <c r="IT24" s="13">
        <v>1</v>
      </c>
      <c r="IU24" s="13"/>
      <c r="IV24" s="13"/>
      <c r="IW24" s="13"/>
      <c r="IX24" s="13"/>
      <c r="IY24" s="13">
        <f t="shared" si="207"/>
        <v>0</v>
      </c>
      <c r="JA24" s="13">
        <v>50</v>
      </c>
      <c r="JB24" s="13">
        <f t="shared" si="208"/>
        <v>5</v>
      </c>
      <c r="JC24" s="13">
        <v>3</v>
      </c>
      <c r="JD24" s="13">
        <v>2</v>
      </c>
      <c r="JE24" s="13">
        <v>0</v>
      </c>
      <c r="JF24" s="13">
        <v>30</v>
      </c>
      <c r="JG24" s="13">
        <v>0</v>
      </c>
      <c r="JH24" s="13">
        <v>3</v>
      </c>
      <c r="JI24" s="13">
        <v>1</v>
      </c>
      <c r="JJ24" s="13">
        <v>0</v>
      </c>
      <c r="JK24" s="13">
        <v>10</v>
      </c>
      <c r="JL24" s="13">
        <v>0</v>
      </c>
      <c r="JM24" s="13">
        <v>34</v>
      </c>
      <c r="JN24" s="13">
        <v>4</v>
      </c>
      <c r="JO24" s="13">
        <v>9</v>
      </c>
      <c r="JP24" s="13">
        <v>2</v>
      </c>
      <c r="JQ24" s="13">
        <v>4</v>
      </c>
      <c r="JR24" s="13">
        <f t="shared" si="209"/>
        <v>6</v>
      </c>
      <c r="JT24" s="13">
        <v>40</v>
      </c>
      <c r="JU24" s="13">
        <f t="shared" si="210"/>
        <v>4</v>
      </c>
      <c r="JV24" s="13">
        <v>3</v>
      </c>
      <c r="JW24" s="13">
        <v>1</v>
      </c>
      <c r="JX24" s="13"/>
      <c r="JY24" s="13">
        <v>100</v>
      </c>
      <c r="JZ24" s="13">
        <v>3</v>
      </c>
      <c r="KA24" s="13">
        <v>4</v>
      </c>
      <c r="KB24" s="13">
        <v>1</v>
      </c>
      <c r="KC24" s="13">
        <v>3</v>
      </c>
      <c r="KD24" s="13">
        <v>0</v>
      </c>
      <c r="KE24" s="13">
        <v>22</v>
      </c>
      <c r="KF24" s="13">
        <v>6</v>
      </c>
      <c r="KG24" s="13">
        <v>10</v>
      </c>
      <c r="KH24" s="13">
        <v>5</v>
      </c>
      <c r="KI24" s="13">
        <v>5</v>
      </c>
      <c r="KJ24" s="13">
        <f t="shared" si="211"/>
        <v>11</v>
      </c>
      <c r="KL24" s="13">
        <v>5</v>
      </c>
      <c r="KM24" s="13">
        <f t="shared" si="212"/>
        <v>1</v>
      </c>
      <c r="KN24" s="13">
        <v>0</v>
      </c>
      <c r="KO24" s="13">
        <v>1</v>
      </c>
      <c r="KP24" s="13"/>
      <c r="KQ24" s="13">
        <v>100</v>
      </c>
      <c r="KR24" s="13">
        <v>0</v>
      </c>
      <c r="KS24" s="13">
        <v>4</v>
      </c>
      <c r="KT24" s="13">
        <v>1</v>
      </c>
      <c r="KU24" s="13">
        <v>8</v>
      </c>
      <c r="KV24" s="13">
        <v>0</v>
      </c>
      <c r="KW24" s="13">
        <v>23</v>
      </c>
      <c r="KX24" s="13">
        <v>2</v>
      </c>
      <c r="KY24" s="13">
        <v>4</v>
      </c>
      <c r="KZ24" s="13">
        <v>3</v>
      </c>
      <c r="LA24" s="13">
        <v>6</v>
      </c>
      <c r="LB24" s="13">
        <f t="shared" si="213"/>
        <v>5</v>
      </c>
      <c r="LD24" s="13">
        <v>27</v>
      </c>
      <c r="LE24" s="13">
        <f t="shared" si="214"/>
        <v>6</v>
      </c>
      <c r="LF24" s="13">
        <v>2</v>
      </c>
      <c r="LG24" s="13">
        <v>4</v>
      </c>
      <c r="LH24" s="13"/>
      <c r="LI24" s="13">
        <v>63</v>
      </c>
      <c r="LJ24" s="13"/>
      <c r="LK24" s="13">
        <v>5</v>
      </c>
      <c r="LL24" s="13">
        <v>1</v>
      </c>
      <c r="LM24" s="13">
        <v>15</v>
      </c>
      <c r="LN24" s="13">
        <v>0</v>
      </c>
      <c r="LO24" s="13">
        <v>22</v>
      </c>
      <c r="LP24" s="13">
        <v>4</v>
      </c>
      <c r="LQ24" s="13">
        <v>6</v>
      </c>
      <c r="LR24" s="13">
        <v>5</v>
      </c>
      <c r="LS24" s="13">
        <v>8</v>
      </c>
      <c r="LT24" s="13">
        <f t="shared" si="215"/>
        <v>9</v>
      </c>
      <c r="LV24" s="13">
        <v>10</v>
      </c>
      <c r="LW24" s="13">
        <f t="shared" si="216"/>
        <v>4</v>
      </c>
      <c r="LX24" s="13">
        <v>2</v>
      </c>
      <c r="LY24" s="13">
        <v>2</v>
      </c>
      <c r="LZ24" s="13"/>
      <c r="MA24" s="13">
        <v>68</v>
      </c>
      <c r="MB24" s="13"/>
      <c r="MC24" s="13">
        <v>8</v>
      </c>
      <c r="MD24" s="13">
        <v>1</v>
      </c>
      <c r="ME24" s="13">
        <v>16</v>
      </c>
      <c r="MF24" s="13">
        <v>0</v>
      </c>
      <c r="MG24" s="13">
        <v>23</v>
      </c>
      <c r="MH24" s="13">
        <v>2</v>
      </c>
      <c r="MI24" s="13">
        <v>2</v>
      </c>
      <c r="MJ24" s="13">
        <v>5</v>
      </c>
      <c r="MK24" s="13">
        <v>9</v>
      </c>
      <c r="ML24" s="13">
        <f t="shared" si="217"/>
        <v>7</v>
      </c>
      <c r="MN24" s="13">
        <v>9</v>
      </c>
      <c r="MO24" s="13">
        <f t="shared" si="218"/>
        <v>1</v>
      </c>
      <c r="MP24" s="13">
        <v>0</v>
      </c>
      <c r="MQ24" s="13">
        <v>1</v>
      </c>
      <c r="MR24" s="13"/>
      <c r="MS24" s="13">
        <v>55</v>
      </c>
      <c r="MT24" s="13">
        <v>1</v>
      </c>
      <c r="MU24" s="13">
        <v>7</v>
      </c>
      <c r="MV24" s="13">
        <v>3</v>
      </c>
      <c r="MW24" s="13">
        <v>33</v>
      </c>
      <c r="MX24" s="13">
        <v>0</v>
      </c>
      <c r="MY24" s="13">
        <v>31</v>
      </c>
      <c r="MZ24" s="13">
        <v>0</v>
      </c>
      <c r="NA24" s="13">
        <v>0</v>
      </c>
      <c r="NB24" s="13">
        <v>4</v>
      </c>
      <c r="NC24" s="13">
        <v>7</v>
      </c>
      <c r="ND24" s="13">
        <f t="shared" si="219"/>
        <v>4</v>
      </c>
      <c r="NF24" s="13">
        <v>8</v>
      </c>
      <c r="NG24" s="13">
        <f t="shared" si="220"/>
        <v>11</v>
      </c>
      <c r="NH24" s="13">
        <v>4</v>
      </c>
      <c r="NI24" s="13">
        <v>7</v>
      </c>
      <c r="NJ24" s="13"/>
      <c r="NK24" s="13">
        <v>54</v>
      </c>
      <c r="NL24" s="13">
        <v>2</v>
      </c>
      <c r="NM24" s="13">
        <v>13</v>
      </c>
      <c r="NN24" s="13">
        <v>1</v>
      </c>
      <c r="NO24" s="13">
        <v>15</v>
      </c>
      <c r="NP24" s="13">
        <v>0</v>
      </c>
      <c r="NQ24" s="13">
        <v>21</v>
      </c>
      <c r="NR24" s="13">
        <v>1</v>
      </c>
      <c r="NS24" s="13">
        <v>2</v>
      </c>
      <c r="NT24" s="13">
        <v>2</v>
      </c>
      <c r="NU24" s="13">
        <v>3</v>
      </c>
      <c r="NV24" s="13">
        <f t="shared" si="221"/>
        <v>3</v>
      </c>
      <c r="NX24" s="13">
        <v>4</v>
      </c>
      <c r="NY24" s="13">
        <f t="shared" si="222"/>
        <v>3</v>
      </c>
      <c r="NZ24" s="13">
        <v>2</v>
      </c>
      <c r="OA24" s="13">
        <v>1</v>
      </c>
      <c r="OB24" s="13"/>
      <c r="OC24" s="13">
        <v>64</v>
      </c>
      <c r="OD24" s="13">
        <v>2</v>
      </c>
      <c r="OE24" s="13">
        <v>9</v>
      </c>
      <c r="OF24" s="13">
        <v>2</v>
      </c>
      <c r="OG24" s="13">
        <v>24</v>
      </c>
      <c r="OH24" s="13">
        <v>0</v>
      </c>
      <c r="OI24" s="13">
        <v>23</v>
      </c>
      <c r="OJ24" s="13">
        <v>1</v>
      </c>
      <c r="OK24" s="13">
        <v>1</v>
      </c>
      <c r="OL24" s="13">
        <v>1</v>
      </c>
      <c r="OM24" s="13">
        <v>2</v>
      </c>
      <c r="ON24" s="13">
        <f t="shared" si="223"/>
        <v>2</v>
      </c>
      <c r="OP24" s="13">
        <v>3</v>
      </c>
      <c r="OQ24" s="13">
        <f t="shared" si="224"/>
        <v>3</v>
      </c>
      <c r="OR24" s="13">
        <v>1</v>
      </c>
      <c r="OS24" s="13">
        <v>2</v>
      </c>
      <c r="OT24" s="13"/>
      <c r="OU24" s="13">
        <v>56</v>
      </c>
      <c r="OV24" s="13"/>
      <c r="OW24" s="13">
        <v>5</v>
      </c>
      <c r="OX24" s="13">
        <v>3</v>
      </c>
      <c r="OY24" s="13">
        <v>35</v>
      </c>
      <c r="OZ24" s="13">
        <v>0</v>
      </c>
      <c r="PA24" s="13">
        <v>46</v>
      </c>
      <c r="PB24" s="13">
        <v>3</v>
      </c>
      <c r="PC24" s="13">
        <v>5</v>
      </c>
      <c r="PD24" s="13">
        <v>5</v>
      </c>
      <c r="PE24" s="13">
        <v>9</v>
      </c>
      <c r="PF24" s="13">
        <f t="shared" si="225"/>
        <v>8</v>
      </c>
      <c r="PH24" s="13">
        <v>1</v>
      </c>
      <c r="PI24" s="13">
        <f t="shared" si="226"/>
        <v>4</v>
      </c>
      <c r="PJ24" s="13">
        <v>2</v>
      </c>
      <c r="PK24" s="13">
        <v>2</v>
      </c>
      <c r="PL24" s="13"/>
      <c r="PM24" s="13">
        <v>81</v>
      </c>
      <c r="PN24" s="13">
        <v>0</v>
      </c>
      <c r="PO24" s="13">
        <v>11</v>
      </c>
      <c r="PP24" s="13">
        <v>2</v>
      </c>
      <c r="PQ24" s="13">
        <v>32</v>
      </c>
      <c r="PR24" s="13">
        <v>0</v>
      </c>
      <c r="PS24" s="13">
        <v>50</v>
      </c>
      <c r="PT24" s="13">
        <v>0</v>
      </c>
      <c r="PU24" s="13">
        <v>0</v>
      </c>
      <c r="PV24" s="13">
        <v>2</v>
      </c>
      <c r="PW24" s="13">
        <v>4</v>
      </c>
      <c r="PX24" s="13">
        <f t="shared" si="227"/>
        <v>2</v>
      </c>
      <c r="PZ24" s="13">
        <v>4</v>
      </c>
      <c r="QA24" s="13">
        <f t="shared" si="228"/>
        <v>4</v>
      </c>
      <c r="QB24" s="13">
        <v>2</v>
      </c>
      <c r="QC24" s="13">
        <v>2</v>
      </c>
      <c r="QD24" s="13"/>
      <c r="QE24" s="13">
        <v>72</v>
      </c>
      <c r="QF24" s="13"/>
      <c r="QG24" s="13">
        <v>11</v>
      </c>
      <c r="QH24" s="13">
        <v>3</v>
      </c>
      <c r="QI24" s="13">
        <v>30</v>
      </c>
      <c r="QJ24" s="13">
        <v>0</v>
      </c>
      <c r="QK24" s="13">
        <v>71</v>
      </c>
      <c r="QL24" s="13">
        <v>8</v>
      </c>
      <c r="QM24" s="13">
        <v>18</v>
      </c>
      <c r="QN24" s="13">
        <v>8</v>
      </c>
      <c r="QO24" s="13">
        <v>20</v>
      </c>
      <c r="QP24" s="13">
        <f t="shared" si="229"/>
        <v>16</v>
      </c>
      <c r="QR24" s="13">
        <v>5</v>
      </c>
      <c r="QS24" s="13">
        <f t="shared" si="230"/>
        <v>4</v>
      </c>
      <c r="QT24" s="13">
        <v>3</v>
      </c>
      <c r="QU24" s="13">
        <v>1</v>
      </c>
      <c r="QV24" s="13"/>
      <c r="QW24" s="13">
        <v>63</v>
      </c>
      <c r="QX24" s="13">
        <v>4</v>
      </c>
      <c r="QY24" s="13">
        <v>10</v>
      </c>
      <c r="QZ24" s="13">
        <v>2</v>
      </c>
      <c r="RA24" s="13">
        <v>30</v>
      </c>
      <c r="RB24" s="13"/>
      <c r="RC24" s="13">
        <v>44</v>
      </c>
      <c r="RD24" s="13">
        <v>6</v>
      </c>
      <c r="RE24" s="13">
        <v>10</v>
      </c>
      <c r="RF24" s="13">
        <v>6</v>
      </c>
      <c r="RG24" s="13">
        <v>13</v>
      </c>
      <c r="RH24" s="13">
        <f t="shared" si="231"/>
        <v>12</v>
      </c>
      <c r="RJ24" s="13"/>
      <c r="RK24" s="13">
        <f t="shared" si="232"/>
        <v>5</v>
      </c>
      <c r="RL24" s="13">
        <v>0</v>
      </c>
      <c r="RM24" s="13">
        <v>5</v>
      </c>
      <c r="RN24" s="13"/>
      <c r="RO24" s="13">
        <v>45</v>
      </c>
      <c r="RP24" s="13"/>
      <c r="RQ24" s="13">
        <v>12</v>
      </c>
      <c r="RR24" s="13">
        <v>2</v>
      </c>
      <c r="RS24" s="13">
        <v>30</v>
      </c>
      <c r="RT24" s="13">
        <v>0</v>
      </c>
      <c r="RU24" s="13">
        <v>38</v>
      </c>
      <c r="RV24" s="13">
        <v>4</v>
      </c>
      <c r="RW24" s="13">
        <v>6</v>
      </c>
      <c r="RX24" s="13">
        <v>1</v>
      </c>
      <c r="RY24" s="13">
        <v>2</v>
      </c>
      <c r="RZ24" s="13">
        <f t="shared" si="233"/>
        <v>5</v>
      </c>
      <c r="SB24" s="13"/>
      <c r="SC24" s="13">
        <f t="shared" si="234"/>
        <v>5</v>
      </c>
      <c r="SD24" s="13">
        <v>2</v>
      </c>
      <c r="SE24" s="13">
        <v>3</v>
      </c>
      <c r="SF24" s="13"/>
      <c r="SG24" s="13">
        <v>63</v>
      </c>
      <c r="SH24" s="13"/>
      <c r="SI24" s="13">
        <v>8</v>
      </c>
      <c r="SJ24" s="13">
        <v>2</v>
      </c>
      <c r="SK24" s="13">
        <v>30</v>
      </c>
      <c r="SL24" s="13">
        <v>15</v>
      </c>
      <c r="SM24" s="13">
        <v>42</v>
      </c>
      <c r="SN24" s="13">
        <v>2</v>
      </c>
      <c r="SO24" s="13">
        <v>6</v>
      </c>
      <c r="SP24" s="13">
        <v>2</v>
      </c>
      <c r="SQ24" s="13">
        <v>3</v>
      </c>
      <c r="SR24" s="13">
        <f t="shared" si="235"/>
        <v>4</v>
      </c>
      <c r="ST24" s="13"/>
      <c r="SU24" s="13">
        <f t="shared" si="236"/>
        <v>3</v>
      </c>
      <c r="SV24" s="13"/>
      <c r="SW24" s="13">
        <v>3</v>
      </c>
      <c r="SX24" s="13"/>
      <c r="SY24" s="13">
        <v>48</v>
      </c>
      <c r="SZ24" s="13"/>
      <c r="TA24" s="13"/>
      <c r="TB24" s="13">
        <v>3</v>
      </c>
      <c r="TC24" s="13">
        <v>30</v>
      </c>
      <c r="TD24" s="13"/>
      <c r="TE24" s="13">
        <v>35</v>
      </c>
      <c r="TF24" s="13">
        <v>4</v>
      </c>
      <c r="TG24" s="13">
        <v>7</v>
      </c>
      <c r="TH24" s="13">
        <v>1</v>
      </c>
      <c r="TI24" s="13">
        <v>1</v>
      </c>
      <c r="TJ24" s="13">
        <f t="shared" si="237"/>
        <v>5</v>
      </c>
      <c r="TL24" s="13"/>
      <c r="TM24" s="13">
        <f t="shared" si="238"/>
        <v>5</v>
      </c>
      <c r="TN24" s="13">
        <v>5</v>
      </c>
      <c r="TO24" s="13"/>
      <c r="TP24" s="13"/>
      <c r="TQ24" s="13">
        <v>54</v>
      </c>
      <c r="TR24" s="13"/>
      <c r="TS24" s="13">
        <v>7</v>
      </c>
      <c r="TT24" s="13">
        <v>3</v>
      </c>
      <c r="TU24" s="13">
        <v>30</v>
      </c>
      <c r="TV24" s="13"/>
      <c r="TW24" s="13">
        <v>38</v>
      </c>
      <c r="TX24" s="13">
        <v>2</v>
      </c>
      <c r="TY24" s="13">
        <v>4</v>
      </c>
      <c r="TZ24" s="13">
        <v>6</v>
      </c>
      <c r="UA24" s="13">
        <v>10</v>
      </c>
      <c r="UB24" s="13">
        <f t="shared" si="239"/>
        <v>8</v>
      </c>
      <c r="UD24" s="13"/>
      <c r="UE24" s="13">
        <f t="shared" si="240"/>
        <v>5</v>
      </c>
      <c r="UF24" s="13">
        <v>4</v>
      </c>
      <c r="UG24" s="13">
        <v>1</v>
      </c>
      <c r="UH24" s="13"/>
      <c r="UI24" s="13">
        <v>82</v>
      </c>
      <c r="UJ24" s="13"/>
      <c r="UK24" s="13">
        <v>10</v>
      </c>
      <c r="UL24" s="13">
        <v>2</v>
      </c>
      <c r="UM24" s="13">
        <v>35</v>
      </c>
      <c r="UN24" s="13">
        <v>1</v>
      </c>
      <c r="UO24" s="13">
        <v>92</v>
      </c>
      <c r="UP24" s="13">
        <v>9</v>
      </c>
      <c r="UQ24" s="13">
        <v>19</v>
      </c>
      <c r="UR24" s="13">
        <v>50</v>
      </c>
      <c r="US24" s="13">
        <v>14</v>
      </c>
      <c r="UT24" s="13">
        <f t="shared" si="241"/>
        <v>59</v>
      </c>
      <c r="UV24" s="13">
        <v>2</v>
      </c>
      <c r="UW24" s="13">
        <f t="shared" si="242"/>
        <v>5</v>
      </c>
      <c r="UX24" s="13">
        <v>2</v>
      </c>
      <c r="UY24" s="13">
        <v>3</v>
      </c>
      <c r="UZ24" s="13">
        <f t="shared" si="181"/>
        <v>399</v>
      </c>
      <c r="VA24" s="13">
        <v>183</v>
      </c>
      <c r="VB24" s="13">
        <f t="shared" si="243"/>
        <v>216</v>
      </c>
      <c r="VC24" s="13">
        <v>1</v>
      </c>
      <c r="VD24" s="13">
        <v>72</v>
      </c>
      <c r="VE24" s="13">
        <v>2</v>
      </c>
      <c r="VF24" s="13">
        <v>10</v>
      </c>
      <c r="VG24" s="13">
        <v>2</v>
      </c>
      <c r="VH24" s="13">
        <v>30</v>
      </c>
      <c r="VI24" s="13">
        <v>0</v>
      </c>
      <c r="VJ24" s="13">
        <v>7</v>
      </c>
      <c r="VK24" s="13">
        <v>15</v>
      </c>
      <c r="VL24" s="13">
        <f t="shared" si="276"/>
        <v>47</v>
      </c>
      <c r="VM24" s="13">
        <v>4</v>
      </c>
      <c r="VN24" s="13">
        <v>6</v>
      </c>
      <c r="VO24" s="13">
        <v>7</v>
      </c>
      <c r="VP24" s="13">
        <v>12</v>
      </c>
      <c r="VQ24" s="13"/>
      <c r="VR24" s="13"/>
      <c r="VS24" s="13">
        <v>6</v>
      </c>
      <c r="VT24" s="13">
        <v>14</v>
      </c>
      <c r="VU24" s="13">
        <f t="shared" si="182"/>
        <v>18</v>
      </c>
      <c r="VW24" s="13"/>
      <c r="VX24" s="13">
        <f t="shared" si="244"/>
        <v>0</v>
      </c>
      <c r="VY24" s="13"/>
      <c r="VZ24" s="13"/>
      <c r="WA24" s="13">
        <v>1</v>
      </c>
      <c r="WB24" s="13">
        <f t="shared" si="245"/>
        <v>-1</v>
      </c>
      <c r="WC24" s="13">
        <f t="shared" si="246"/>
        <v>399</v>
      </c>
      <c r="WD24" s="13">
        <f t="shared" si="247"/>
        <v>184</v>
      </c>
      <c r="WE24" s="13">
        <f t="shared" si="248"/>
        <v>215</v>
      </c>
      <c r="WF24" s="13"/>
      <c r="WG24" s="13">
        <v>72</v>
      </c>
      <c r="WH24" s="13"/>
      <c r="WI24" s="13">
        <v>8</v>
      </c>
      <c r="WJ24" s="13">
        <v>2</v>
      </c>
      <c r="WK24" s="13">
        <v>30</v>
      </c>
      <c r="WL24" s="13"/>
      <c r="WM24" s="13">
        <v>6</v>
      </c>
      <c r="WN24" s="13">
        <v>10</v>
      </c>
      <c r="WO24" s="13">
        <f t="shared" si="249"/>
        <v>27</v>
      </c>
      <c r="WP24" s="13">
        <v>3</v>
      </c>
      <c r="WQ24" s="13">
        <v>5</v>
      </c>
      <c r="WR24" s="13">
        <v>2</v>
      </c>
      <c r="WS24" s="13">
        <v>3</v>
      </c>
      <c r="WT24" s="13"/>
      <c r="WU24" s="13"/>
      <c r="WV24" s="13">
        <v>5</v>
      </c>
      <c r="WW24" s="13">
        <v>9</v>
      </c>
      <c r="WX24" s="13">
        <f t="shared" si="183"/>
        <v>11</v>
      </c>
      <c r="WZ24" s="13"/>
      <c r="XA24" s="13"/>
      <c r="XB24" s="13"/>
      <c r="XC24" s="13"/>
      <c r="XD24" s="13">
        <v>1</v>
      </c>
      <c r="XE24" s="13">
        <f t="shared" si="250"/>
        <v>-1</v>
      </c>
      <c r="XF24" s="13">
        <f t="shared" si="251"/>
        <v>399</v>
      </c>
      <c r="XG24" s="13">
        <f t="shared" si="252"/>
        <v>185</v>
      </c>
      <c r="XH24" s="13">
        <f t="shared" si="253"/>
        <v>214</v>
      </c>
      <c r="XI24" s="13"/>
      <c r="XJ24" s="13">
        <v>72</v>
      </c>
      <c r="XK24" s="13"/>
      <c r="XL24" s="13">
        <v>8</v>
      </c>
      <c r="XM24" s="13">
        <v>3</v>
      </c>
      <c r="XN24" s="13">
        <v>30</v>
      </c>
      <c r="XO24" s="13"/>
      <c r="XP24" s="13">
        <v>6</v>
      </c>
      <c r="XQ24" s="13">
        <v>18</v>
      </c>
      <c r="XR24" s="13">
        <v>31</v>
      </c>
      <c r="XS24" s="13">
        <v>2</v>
      </c>
      <c r="XT24" s="13">
        <v>3</v>
      </c>
      <c r="XU24" s="13">
        <v>1</v>
      </c>
      <c r="XV24" s="13">
        <v>2</v>
      </c>
      <c r="XW24" s="13"/>
      <c r="XX24" s="13"/>
      <c r="XY24" s="13">
        <v>4</v>
      </c>
      <c r="XZ24" s="13">
        <v>8</v>
      </c>
      <c r="YA24" s="13">
        <f t="shared" si="184"/>
        <v>9</v>
      </c>
      <c r="YC24" s="13"/>
      <c r="YD24" s="13">
        <f t="shared" si="254"/>
        <v>2</v>
      </c>
      <c r="YE24" s="13">
        <v>1</v>
      </c>
      <c r="YF24" s="13">
        <v>1</v>
      </c>
      <c r="YG24" s="13">
        <v>1</v>
      </c>
      <c r="YH24" s="13">
        <f t="shared" si="255"/>
        <v>1</v>
      </c>
      <c r="YI24" s="13">
        <f t="shared" si="278"/>
        <v>401</v>
      </c>
      <c r="YJ24" s="13">
        <f>SUM(XG24,YG24)</f>
        <v>186</v>
      </c>
      <c r="YK24" s="13">
        <f t="shared" si="257"/>
        <v>215</v>
      </c>
      <c r="YL24" s="13"/>
      <c r="YM24" s="13">
        <v>54</v>
      </c>
      <c r="YN24" s="13"/>
      <c r="YO24" s="13">
        <v>10</v>
      </c>
      <c r="YP24" s="13">
        <v>2</v>
      </c>
      <c r="YQ24" s="13">
        <v>30</v>
      </c>
      <c r="YR24" s="13">
        <v>3</v>
      </c>
      <c r="YS24" s="13">
        <v>6</v>
      </c>
      <c r="YT24" s="13">
        <v>10</v>
      </c>
      <c r="YU24" s="13">
        <v>32</v>
      </c>
      <c r="YV24" s="13">
        <v>7</v>
      </c>
      <c r="YW24" s="13">
        <v>13</v>
      </c>
      <c r="YX24" s="13">
        <v>5</v>
      </c>
      <c r="YY24" s="13">
        <v>9</v>
      </c>
      <c r="YZ24" s="13"/>
      <c r="ZA24" s="13"/>
      <c r="ZB24" s="13"/>
      <c r="ZC24" s="13"/>
      <c r="ZD24" s="13">
        <f t="shared" si="185"/>
        <v>18</v>
      </c>
      <c r="ZF24" s="13"/>
      <c r="ZG24" s="13">
        <f t="shared" si="258"/>
        <v>5</v>
      </c>
      <c r="ZH24" s="13">
        <v>3</v>
      </c>
      <c r="ZI24" s="13">
        <v>2</v>
      </c>
      <c r="ZJ24" s="13"/>
      <c r="ZK24" s="13">
        <f t="shared" si="259"/>
        <v>5</v>
      </c>
      <c r="ZL24" s="13">
        <f t="shared" si="279"/>
        <v>406</v>
      </c>
      <c r="ZM24" s="13">
        <f>SUM(YJ24,ZJ24)</f>
        <v>186</v>
      </c>
      <c r="ZN24" s="13">
        <f t="shared" si="261"/>
        <v>220</v>
      </c>
      <c r="ZO24" s="13"/>
      <c r="ZP24" s="13">
        <v>63</v>
      </c>
      <c r="ZQ24" s="13"/>
      <c r="ZR24" s="13">
        <v>10</v>
      </c>
      <c r="ZS24" s="13">
        <v>2</v>
      </c>
      <c r="ZT24" s="13">
        <v>30</v>
      </c>
      <c r="ZU24" s="13"/>
      <c r="ZV24" s="13">
        <v>9</v>
      </c>
      <c r="ZW24" s="13">
        <v>17</v>
      </c>
      <c r="ZX24" s="13">
        <v>39</v>
      </c>
      <c r="ZY24" s="13">
        <v>5</v>
      </c>
      <c r="ZZ24" s="13">
        <v>9</v>
      </c>
      <c r="AAA24" s="13">
        <v>7</v>
      </c>
      <c r="AAB24" s="13">
        <v>12</v>
      </c>
      <c r="AAC24" s="13"/>
      <c r="AAD24" s="13"/>
      <c r="AAE24" s="13">
        <v>1</v>
      </c>
      <c r="AAF24" s="13">
        <v>1</v>
      </c>
      <c r="AAG24" s="13">
        <f t="shared" si="186"/>
        <v>21</v>
      </c>
      <c r="AAI24" s="13"/>
      <c r="AAJ24" s="13">
        <f t="shared" si="262"/>
        <v>1</v>
      </c>
      <c r="AAK24" s="13">
        <v>1</v>
      </c>
      <c r="AAL24" s="13"/>
      <c r="AAM24" s="13"/>
      <c r="AAN24" s="13">
        <f t="shared" si="263"/>
        <v>1</v>
      </c>
      <c r="AAO24" s="13">
        <f t="shared" si="285"/>
        <v>407</v>
      </c>
      <c r="AAP24" s="13">
        <f>SUM(ZM24,AAM24)</f>
        <v>186</v>
      </c>
      <c r="AAQ24" s="13">
        <f t="shared" si="265"/>
        <v>221</v>
      </c>
      <c r="AAR24" s="13"/>
      <c r="AAS24" s="13">
        <v>72</v>
      </c>
      <c r="AAT24" s="13"/>
      <c r="AAU24" s="13">
        <v>8</v>
      </c>
      <c r="AAV24" s="13">
        <v>2</v>
      </c>
      <c r="AAW24" s="13">
        <v>30</v>
      </c>
      <c r="AAX24" s="13"/>
      <c r="AAY24" s="13">
        <v>39</v>
      </c>
      <c r="AAZ24" s="13">
        <v>41</v>
      </c>
      <c r="ABA24" s="13">
        <f t="shared" si="266"/>
        <v>56</v>
      </c>
      <c r="ABB24" s="13">
        <v>6</v>
      </c>
      <c r="ABC24" s="13">
        <v>12</v>
      </c>
      <c r="ABD24" s="13">
        <v>2</v>
      </c>
      <c r="ABE24" s="13">
        <v>3</v>
      </c>
      <c r="ABF24" s="13"/>
      <c r="ABG24" s="13"/>
      <c r="ABH24" s="13"/>
      <c r="ABI24" s="13"/>
      <c r="ABJ24" s="13">
        <f t="shared" si="187"/>
        <v>47</v>
      </c>
      <c r="ABL24" s="13"/>
      <c r="ABM24" s="13">
        <f t="shared" si="188"/>
        <v>0</v>
      </c>
      <c r="ABN24" s="13"/>
      <c r="ABO24" s="13"/>
      <c r="ABP24" s="13"/>
      <c r="ABQ24" s="13">
        <f t="shared" si="267"/>
        <v>0</v>
      </c>
      <c r="ABR24" s="13">
        <f t="shared" si="286"/>
        <v>407</v>
      </c>
      <c r="ABS24" s="13">
        <f>SUM(AAP24,ABP24)</f>
        <v>186</v>
      </c>
      <c r="ABT24" s="13">
        <f t="shared" si="269"/>
        <v>221</v>
      </c>
      <c r="ABU24" s="13"/>
      <c r="ABV24" s="13">
        <v>54</v>
      </c>
      <c r="ABW24" s="13"/>
      <c r="ABX24" s="13">
        <v>8</v>
      </c>
      <c r="ABY24" s="13">
        <v>2</v>
      </c>
      <c r="ABZ24" s="13">
        <v>26</v>
      </c>
      <c r="ACA24" s="13"/>
      <c r="ACB24" s="13">
        <v>6</v>
      </c>
      <c r="ACC24" s="13">
        <v>10</v>
      </c>
      <c r="ACD24" s="13">
        <f t="shared" si="189"/>
        <v>22</v>
      </c>
      <c r="ACE24" s="13">
        <v>2</v>
      </c>
      <c r="ACF24" s="13">
        <v>4</v>
      </c>
      <c r="ACG24" s="13">
        <v>3</v>
      </c>
      <c r="ACH24" s="13">
        <v>6</v>
      </c>
      <c r="ACI24" s="13"/>
      <c r="ACJ24" s="13"/>
      <c r="ACK24" s="13">
        <v>1</v>
      </c>
      <c r="ACL24" s="13">
        <v>2</v>
      </c>
      <c r="ACM24" s="13">
        <f t="shared" si="190"/>
        <v>11</v>
      </c>
      <c r="ACO24" s="13"/>
      <c r="ACP24" s="13">
        <f t="shared" si="277"/>
        <v>3</v>
      </c>
      <c r="ACQ24" s="13">
        <v>2</v>
      </c>
      <c r="ACR24" s="13">
        <v>1</v>
      </c>
      <c r="ACS24" s="13"/>
      <c r="ACT24" s="13">
        <f t="shared" si="270"/>
        <v>3</v>
      </c>
      <c r="ACU24" s="13">
        <f t="shared" si="287"/>
        <v>410</v>
      </c>
      <c r="ACV24" s="13">
        <f>SUM(ABS24,ACS24)</f>
        <v>186</v>
      </c>
      <c r="ACW24" s="13">
        <f t="shared" si="272"/>
        <v>224</v>
      </c>
      <c r="ACX24" s="13"/>
      <c r="ACY24" s="13">
        <v>54</v>
      </c>
      <c r="ACZ24" s="13"/>
      <c r="ADA24" s="13">
        <v>6</v>
      </c>
      <c r="ADB24" s="13">
        <v>2</v>
      </c>
      <c r="ADC24" s="13">
        <v>30</v>
      </c>
      <c r="ADD24" s="13"/>
      <c r="ADE24" s="13">
        <v>5</v>
      </c>
      <c r="ADF24" s="13">
        <v>9</v>
      </c>
      <c r="ADG24" s="13">
        <f t="shared" si="192"/>
        <v>21</v>
      </c>
      <c r="ADH24" s="13">
        <v>3</v>
      </c>
      <c r="ADI24" s="13">
        <v>6</v>
      </c>
      <c r="ADJ24" s="13">
        <v>3</v>
      </c>
      <c r="ADK24" s="13">
        <v>6</v>
      </c>
      <c r="ADL24" s="13"/>
      <c r="ADM24" s="13"/>
      <c r="ADN24" s="13"/>
      <c r="ADO24" s="13"/>
      <c r="ADP24" s="13">
        <f t="shared" si="193"/>
        <v>11</v>
      </c>
      <c r="ADR24" s="13">
        <v>3</v>
      </c>
      <c r="ADS24" s="13">
        <f t="shared" si="194"/>
        <v>12</v>
      </c>
      <c r="ADT24" s="13">
        <v>4</v>
      </c>
      <c r="ADU24" s="13">
        <v>8</v>
      </c>
      <c r="ADV24" s="13">
        <v>2</v>
      </c>
      <c r="ADW24" s="13">
        <f t="shared" si="273"/>
        <v>10</v>
      </c>
      <c r="ADX24" s="13">
        <f t="shared" si="288"/>
        <v>422</v>
      </c>
      <c r="ADY24" s="13">
        <f>SUM(ACV24,ADV24)</f>
        <v>188</v>
      </c>
      <c r="ADZ24" s="13">
        <f t="shared" si="275"/>
        <v>234</v>
      </c>
      <c r="AEA24" s="13"/>
      <c r="AEB24" s="13">
        <v>63</v>
      </c>
      <c r="AEC24" s="13"/>
      <c r="AED24" s="13">
        <v>12</v>
      </c>
      <c r="AEE24" s="13">
        <v>1</v>
      </c>
      <c r="AEF24" s="13">
        <v>15</v>
      </c>
      <c r="AEG24" s="13"/>
      <c r="AEH24" s="13">
        <v>6</v>
      </c>
      <c r="AEI24" s="13">
        <v>12</v>
      </c>
      <c r="AEJ24" s="13">
        <f t="shared" si="284"/>
        <v>34</v>
      </c>
      <c r="AEK24" s="13">
        <v>5</v>
      </c>
      <c r="AEL24" s="13">
        <v>10</v>
      </c>
      <c r="AEM24" s="13">
        <v>6</v>
      </c>
      <c r="AEN24" s="13">
        <v>10</v>
      </c>
      <c r="AEO24" s="13"/>
      <c r="AEP24" s="13"/>
      <c r="AEQ24" s="13">
        <v>1</v>
      </c>
      <c r="AER24" s="13">
        <v>2</v>
      </c>
      <c r="AES24" s="13">
        <f t="shared" si="196"/>
        <v>17</v>
      </c>
    </row>
    <row r="25" spans="2:825" ht="16.2" customHeight="1" x14ac:dyDescent="0.3">
      <c r="B25" s="14" t="s">
        <v>130</v>
      </c>
      <c r="C25" s="42" t="s">
        <v>149</v>
      </c>
      <c r="D25" s="295"/>
      <c r="E25" s="295"/>
      <c r="F25" s="295"/>
      <c r="G25" s="295"/>
      <c r="H25" s="340" t="s">
        <v>598</v>
      </c>
      <c r="I25" s="336">
        <v>61</v>
      </c>
      <c r="J25" s="13">
        <v>1</v>
      </c>
      <c r="K25" s="13">
        <v>2</v>
      </c>
      <c r="L25" s="13">
        <v>7</v>
      </c>
      <c r="M25" s="13">
        <v>0</v>
      </c>
      <c r="N25" s="13">
        <v>0</v>
      </c>
      <c r="O25" s="13">
        <v>0</v>
      </c>
      <c r="P25" s="13"/>
      <c r="Q25" s="13"/>
      <c r="R25" s="13">
        <v>1</v>
      </c>
      <c r="S25" s="13">
        <v>0</v>
      </c>
      <c r="T25" s="13">
        <v>8</v>
      </c>
      <c r="U25" s="13">
        <v>0</v>
      </c>
      <c r="V25" s="15"/>
      <c r="X25" s="13">
        <v>60</v>
      </c>
      <c r="Y25" s="13">
        <v>0</v>
      </c>
      <c r="Z25" s="13">
        <v>4</v>
      </c>
      <c r="AA25" s="13">
        <v>8</v>
      </c>
      <c r="AB25" s="13">
        <v>0</v>
      </c>
      <c r="AC25" s="13">
        <v>0</v>
      </c>
      <c r="AD25" s="13">
        <v>0</v>
      </c>
      <c r="AE25" s="13"/>
      <c r="AF25" s="13"/>
      <c r="AG25" s="13">
        <v>1</v>
      </c>
      <c r="AH25" s="13">
        <v>0</v>
      </c>
      <c r="AI25" s="13">
        <v>7</v>
      </c>
      <c r="AJ25" s="13">
        <v>0</v>
      </c>
      <c r="AK25" s="15"/>
      <c r="AM25" s="13">
        <v>70</v>
      </c>
      <c r="AN25" s="13">
        <v>0</v>
      </c>
      <c r="AO25" s="13">
        <v>1</v>
      </c>
      <c r="AP25" s="13">
        <v>8</v>
      </c>
      <c r="AQ25" s="13">
        <v>0</v>
      </c>
      <c r="AR25" s="13">
        <v>0</v>
      </c>
      <c r="AS25" s="13">
        <v>0</v>
      </c>
      <c r="AT25" s="13"/>
      <c r="AU25" s="13"/>
      <c r="AV25" s="13">
        <v>1</v>
      </c>
      <c r="AW25" s="13">
        <v>0</v>
      </c>
      <c r="AX25" s="13">
        <v>9</v>
      </c>
      <c r="AY25" s="13">
        <v>0</v>
      </c>
      <c r="AZ25" s="15"/>
      <c r="BB25" s="13">
        <v>104</v>
      </c>
      <c r="BC25" s="13">
        <v>0</v>
      </c>
      <c r="BD25" s="13">
        <v>7</v>
      </c>
      <c r="BE25" s="13">
        <v>11</v>
      </c>
      <c r="BF25" s="13">
        <v>10</v>
      </c>
      <c r="BG25" s="13">
        <v>0</v>
      </c>
      <c r="BH25" s="13">
        <v>6</v>
      </c>
      <c r="BI25" s="13">
        <v>23</v>
      </c>
      <c r="BJ25" s="13">
        <v>19</v>
      </c>
      <c r="BK25" s="13">
        <v>17</v>
      </c>
      <c r="BL25" s="13">
        <v>2</v>
      </c>
      <c r="BM25" s="13">
        <v>0</v>
      </c>
      <c r="BN25" s="13">
        <v>10</v>
      </c>
      <c r="BO25" s="13">
        <v>0</v>
      </c>
      <c r="BP25" s="15"/>
      <c r="BQ25" s="13">
        <v>7</v>
      </c>
      <c r="BR25" s="13">
        <v>15</v>
      </c>
      <c r="BS25" s="13">
        <v>13</v>
      </c>
      <c r="BT25" s="13">
        <v>18</v>
      </c>
      <c r="BU25" s="13">
        <f t="shared" si="197"/>
        <v>20</v>
      </c>
      <c r="BW25" s="13">
        <v>90</v>
      </c>
      <c r="BX25" s="13">
        <v>0</v>
      </c>
      <c r="BY25" s="13">
        <v>7</v>
      </c>
      <c r="BZ25" s="13">
        <v>12</v>
      </c>
      <c r="CA25" s="13">
        <v>0</v>
      </c>
      <c r="CB25" s="13">
        <v>0</v>
      </c>
      <c r="CC25" s="13">
        <v>1</v>
      </c>
      <c r="CD25" s="13">
        <v>19</v>
      </c>
      <c r="CE25" s="13">
        <v>0</v>
      </c>
      <c r="CF25" s="13">
        <v>19</v>
      </c>
      <c r="CG25" s="13">
        <v>1</v>
      </c>
      <c r="CH25" s="13">
        <v>6</v>
      </c>
      <c r="CI25" s="13">
        <v>0</v>
      </c>
      <c r="CJ25" s="13">
        <v>3</v>
      </c>
      <c r="CK25" s="15"/>
      <c r="CL25" s="13">
        <v>5</v>
      </c>
      <c r="CM25" s="13">
        <v>8</v>
      </c>
      <c r="CN25" s="13">
        <v>7</v>
      </c>
      <c r="CO25" s="13">
        <v>11</v>
      </c>
      <c r="CP25" s="13">
        <f t="shared" si="198"/>
        <v>12</v>
      </c>
      <c r="CR25" s="13">
        <v>90</v>
      </c>
      <c r="CS25" s="13">
        <v>0</v>
      </c>
      <c r="CT25" s="13">
        <v>4</v>
      </c>
      <c r="CU25" s="13">
        <v>15</v>
      </c>
      <c r="CV25" s="13">
        <v>16</v>
      </c>
      <c r="CW25" s="13">
        <v>0</v>
      </c>
      <c r="CX25" s="13">
        <v>0</v>
      </c>
      <c r="CY25" s="13">
        <v>7</v>
      </c>
      <c r="CZ25" s="13">
        <v>15</v>
      </c>
      <c r="DA25" s="13">
        <v>7</v>
      </c>
      <c r="DB25" s="13">
        <v>2</v>
      </c>
      <c r="DC25" s="13">
        <v>14</v>
      </c>
      <c r="DD25" s="13">
        <v>0</v>
      </c>
      <c r="DE25" s="13">
        <v>5</v>
      </c>
      <c r="DF25" s="15"/>
      <c r="DG25" s="13">
        <v>2</v>
      </c>
      <c r="DH25" s="13">
        <v>5</v>
      </c>
      <c r="DI25" s="13">
        <v>5</v>
      </c>
      <c r="DJ25" s="13">
        <v>11</v>
      </c>
      <c r="DK25" s="13">
        <f t="shared" si="199"/>
        <v>7</v>
      </c>
      <c r="DM25" s="13">
        <v>65</v>
      </c>
      <c r="DN25" s="13">
        <v>0</v>
      </c>
      <c r="DO25" s="13">
        <v>8</v>
      </c>
      <c r="DP25" s="13">
        <v>11</v>
      </c>
      <c r="DQ25" s="13">
        <v>12</v>
      </c>
      <c r="DR25" s="13">
        <v>0</v>
      </c>
      <c r="DS25" s="13">
        <v>5</v>
      </c>
      <c r="DT25" s="13">
        <v>15</v>
      </c>
      <c r="DU25" s="13">
        <v>4</v>
      </c>
      <c r="DV25" s="13">
        <v>15</v>
      </c>
      <c r="DW25" s="13">
        <v>1</v>
      </c>
      <c r="DX25" s="13">
        <v>6</v>
      </c>
      <c r="DY25" s="13">
        <v>0</v>
      </c>
      <c r="DZ25" s="13">
        <v>4</v>
      </c>
      <c r="EA25" s="15"/>
      <c r="EB25" s="13">
        <v>5</v>
      </c>
      <c r="EC25" s="13">
        <v>8</v>
      </c>
      <c r="ED25" s="13">
        <v>6</v>
      </c>
      <c r="EE25" s="13">
        <v>7</v>
      </c>
      <c r="EF25" s="13">
        <f t="shared" si="200"/>
        <v>11</v>
      </c>
      <c r="EH25" s="13">
        <v>96</v>
      </c>
      <c r="EI25" s="13">
        <v>0</v>
      </c>
      <c r="EJ25" s="13">
        <v>3</v>
      </c>
      <c r="EK25" s="13">
        <v>12</v>
      </c>
      <c r="EL25" s="13">
        <v>25</v>
      </c>
      <c r="EM25" s="13">
        <v>0</v>
      </c>
      <c r="EN25" s="13">
        <v>0</v>
      </c>
      <c r="EO25" s="13">
        <v>15</v>
      </c>
      <c r="EP25" s="13">
        <v>11</v>
      </c>
      <c r="EQ25" s="13">
        <v>15</v>
      </c>
      <c r="ER25" s="13">
        <v>1</v>
      </c>
      <c r="ES25" s="13">
        <v>7</v>
      </c>
      <c r="ET25" s="13">
        <v>0</v>
      </c>
      <c r="EU25" s="13">
        <v>4</v>
      </c>
      <c r="EV25" s="15"/>
      <c r="EW25" s="13">
        <v>1</v>
      </c>
      <c r="EX25" s="13">
        <v>1</v>
      </c>
      <c r="EY25" s="13">
        <v>16</v>
      </c>
      <c r="EZ25" s="13">
        <v>21</v>
      </c>
      <c r="FA25" s="13">
        <f t="shared" si="201"/>
        <v>17</v>
      </c>
      <c r="FC25" s="13">
        <v>114</v>
      </c>
      <c r="FD25" s="13">
        <v>0</v>
      </c>
      <c r="FE25" s="13">
        <v>8</v>
      </c>
      <c r="FF25" s="13">
        <v>18</v>
      </c>
      <c r="FG25" s="13">
        <v>0</v>
      </c>
      <c r="FH25" s="13">
        <v>0</v>
      </c>
      <c r="FI25" s="13">
        <v>0</v>
      </c>
      <c r="FJ25" s="13">
        <v>18</v>
      </c>
      <c r="FK25" s="13">
        <v>0</v>
      </c>
      <c r="FL25" s="13">
        <v>18</v>
      </c>
      <c r="FM25" s="13">
        <v>1</v>
      </c>
      <c r="FN25" s="13">
        <v>7</v>
      </c>
      <c r="FO25" s="13">
        <v>0</v>
      </c>
      <c r="FP25" s="13">
        <v>0</v>
      </c>
      <c r="FQ25" s="15"/>
      <c r="FR25" s="13">
        <v>6</v>
      </c>
      <c r="FS25" s="13">
        <v>9</v>
      </c>
      <c r="FT25" s="13">
        <v>7</v>
      </c>
      <c r="FU25" s="13">
        <v>9</v>
      </c>
      <c r="FV25" s="13">
        <f t="shared" si="202"/>
        <v>13</v>
      </c>
      <c r="FX25" s="13">
        <v>107</v>
      </c>
      <c r="FY25" s="13">
        <v>0</v>
      </c>
      <c r="FZ25" s="13">
        <v>11</v>
      </c>
      <c r="GA25" s="13">
        <v>40</v>
      </c>
      <c r="GB25" s="13">
        <v>11</v>
      </c>
      <c r="GC25" s="13">
        <v>0</v>
      </c>
      <c r="GD25" s="13">
        <v>2</v>
      </c>
      <c r="GE25" s="13">
        <v>18</v>
      </c>
      <c r="GF25" s="13">
        <v>5</v>
      </c>
      <c r="GG25" s="13">
        <v>18</v>
      </c>
      <c r="GH25" s="13">
        <v>1</v>
      </c>
      <c r="GI25" s="13">
        <v>10</v>
      </c>
      <c r="GJ25" s="13">
        <v>0</v>
      </c>
      <c r="GK25" s="13">
        <v>2</v>
      </c>
      <c r="GL25" s="15"/>
      <c r="GM25" s="13">
        <v>9</v>
      </c>
      <c r="GN25" s="13">
        <v>10</v>
      </c>
      <c r="GO25" s="13">
        <v>7</v>
      </c>
      <c r="GP25" s="13">
        <v>8</v>
      </c>
      <c r="GQ25" s="13">
        <f t="shared" si="203"/>
        <v>16</v>
      </c>
      <c r="GS25" s="13">
        <v>10</v>
      </c>
      <c r="GT25" s="13">
        <v>0</v>
      </c>
      <c r="GU25" s="13">
        <v>1</v>
      </c>
      <c r="GV25" s="13">
        <v>2</v>
      </c>
      <c r="GW25" s="13">
        <v>12</v>
      </c>
      <c r="GX25" s="13">
        <v>0</v>
      </c>
      <c r="GY25" s="13">
        <v>2</v>
      </c>
      <c r="GZ25" s="13">
        <v>6</v>
      </c>
      <c r="HA25" s="13">
        <v>19</v>
      </c>
      <c r="HB25" s="13">
        <v>6</v>
      </c>
      <c r="HC25" s="13">
        <v>0</v>
      </c>
      <c r="HD25" s="13"/>
      <c r="HE25" s="13"/>
      <c r="HF25" s="13"/>
      <c r="HG25" s="15"/>
      <c r="HH25" s="13">
        <v>3</v>
      </c>
      <c r="HI25" s="13">
        <v>9</v>
      </c>
      <c r="HJ25" s="13">
        <v>4</v>
      </c>
      <c r="HK25" s="13">
        <v>8</v>
      </c>
      <c r="HL25" s="13">
        <f t="shared" si="204"/>
        <v>7</v>
      </c>
      <c r="HN25" s="13">
        <v>70</v>
      </c>
      <c r="HO25" s="13">
        <v>0</v>
      </c>
      <c r="HP25" s="13">
        <v>13</v>
      </c>
      <c r="HQ25" s="13">
        <v>5</v>
      </c>
      <c r="HR25" s="13">
        <v>0</v>
      </c>
      <c r="HS25" s="13">
        <v>3</v>
      </c>
      <c r="HT25" s="13">
        <v>7</v>
      </c>
      <c r="HU25" s="13">
        <v>22</v>
      </c>
      <c r="HV25" s="13">
        <v>0</v>
      </c>
      <c r="HW25" s="13">
        <v>21</v>
      </c>
      <c r="HX25" s="13">
        <v>1</v>
      </c>
      <c r="HY25" s="13">
        <v>10</v>
      </c>
      <c r="HZ25" s="13">
        <v>0</v>
      </c>
      <c r="IA25" s="13">
        <v>5</v>
      </c>
      <c r="IB25" s="12">
        <v>0</v>
      </c>
      <c r="IC25" s="13">
        <v>10</v>
      </c>
      <c r="ID25" s="13">
        <v>15</v>
      </c>
      <c r="IE25" s="13">
        <v>3</v>
      </c>
      <c r="IF25" s="13">
        <v>6</v>
      </c>
      <c r="IG25" s="13">
        <f t="shared" si="205"/>
        <v>13</v>
      </c>
      <c r="II25" s="13">
        <v>40</v>
      </c>
      <c r="IJ25" s="13">
        <f t="shared" si="206"/>
        <v>11</v>
      </c>
      <c r="IK25" s="13">
        <v>8</v>
      </c>
      <c r="IL25" s="13">
        <v>3</v>
      </c>
      <c r="IM25" s="13"/>
      <c r="IN25" s="13">
        <v>20</v>
      </c>
      <c r="IO25" s="13">
        <v>4</v>
      </c>
      <c r="IP25" s="13">
        <v>0</v>
      </c>
      <c r="IQ25" s="13">
        <v>2</v>
      </c>
      <c r="IR25" s="13">
        <v>7</v>
      </c>
      <c r="IS25" s="13">
        <v>11</v>
      </c>
      <c r="IT25" s="13">
        <v>41</v>
      </c>
      <c r="IU25" s="13">
        <v>9</v>
      </c>
      <c r="IV25" s="13">
        <v>17</v>
      </c>
      <c r="IW25" s="13">
        <v>6</v>
      </c>
      <c r="IX25" s="13">
        <v>9</v>
      </c>
      <c r="IY25" s="13">
        <f t="shared" si="207"/>
        <v>15</v>
      </c>
      <c r="JA25" s="13">
        <v>50</v>
      </c>
      <c r="JB25" s="13">
        <f t="shared" si="208"/>
        <v>10</v>
      </c>
      <c r="JC25" s="13">
        <v>6</v>
      </c>
      <c r="JD25" s="13">
        <v>4</v>
      </c>
      <c r="JE25" s="13">
        <v>0</v>
      </c>
      <c r="JF25" s="13">
        <v>30</v>
      </c>
      <c r="JG25" s="13">
        <v>3</v>
      </c>
      <c r="JH25" s="13">
        <v>3</v>
      </c>
      <c r="JI25" s="13">
        <v>2</v>
      </c>
      <c r="JJ25" s="13">
        <v>19</v>
      </c>
      <c r="JK25" s="13">
        <v>3</v>
      </c>
      <c r="JL25" s="13">
        <v>13</v>
      </c>
      <c r="JM25" s="13">
        <v>28</v>
      </c>
      <c r="JN25" s="13">
        <v>4</v>
      </c>
      <c r="JO25" s="13">
        <v>7</v>
      </c>
      <c r="JP25" s="13">
        <v>2</v>
      </c>
      <c r="JQ25" s="13">
        <v>4</v>
      </c>
      <c r="JR25" s="13">
        <f t="shared" si="209"/>
        <v>6</v>
      </c>
      <c r="JT25" s="13">
        <v>40</v>
      </c>
      <c r="JU25" s="13">
        <f t="shared" si="210"/>
        <v>5</v>
      </c>
      <c r="JV25" s="13">
        <v>2</v>
      </c>
      <c r="JW25" s="13">
        <v>3</v>
      </c>
      <c r="JX25" s="13"/>
      <c r="JY25" s="13">
        <v>40</v>
      </c>
      <c r="JZ25" s="13">
        <v>4</v>
      </c>
      <c r="KA25" s="13">
        <v>1</v>
      </c>
      <c r="KB25" s="13">
        <v>1</v>
      </c>
      <c r="KC25" s="13">
        <v>8</v>
      </c>
      <c r="KD25" s="13">
        <v>0</v>
      </c>
      <c r="KE25" s="13">
        <v>16</v>
      </c>
      <c r="KF25" s="13">
        <v>5</v>
      </c>
      <c r="KG25" s="13">
        <v>7</v>
      </c>
      <c r="KH25" s="13">
        <v>5</v>
      </c>
      <c r="KI25" s="13">
        <v>7</v>
      </c>
      <c r="KJ25" s="13">
        <f t="shared" si="211"/>
        <v>10</v>
      </c>
      <c r="KL25" s="13">
        <v>8</v>
      </c>
      <c r="KM25" s="13">
        <f t="shared" si="212"/>
        <v>2</v>
      </c>
      <c r="KN25" s="13">
        <v>0</v>
      </c>
      <c r="KO25" s="13">
        <v>2</v>
      </c>
      <c r="KP25" s="13"/>
      <c r="KQ25" s="13">
        <v>36</v>
      </c>
      <c r="KR25" s="13">
        <v>2</v>
      </c>
      <c r="KS25" s="13">
        <v>0</v>
      </c>
      <c r="KT25" s="13">
        <v>2</v>
      </c>
      <c r="KU25" s="13">
        <v>22</v>
      </c>
      <c r="KV25" s="13">
        <v>0</v>
      </c>
      <c r="KW25" s="13">
        <v>18</v>
      </c>
      <c r="KX25" s="13"/>
      <c r="KY25" s="13"/>
      <c r="KZ25" s="13">
        <v>2</v>
      </c>
      <c r="LA25" s="13">
        <v>4</v>
      </c>
      <c r="LB25" s="13">
        <f t="shared" si="213"/>
        <v>2</v>
      </c>
      <c r="LD25" s="13">
        <v>6</v>
      </c>
      <c r="LE25" s="13">
        <f t="shared" si="214"/>
        <v>1</v>
      </c>
      <c r="LF25" s="13">
        <v>1</v>
      </c>
      <c r="LG25" s="13"/>
      <c r="LH25" s="13"/>
      <c r="LI25" s="13">
        <v>63</v>
      </c>
      <c r="LJ25" s="13">
        <v>1</v>
      </c>
      <c r="LK25" s="13">
        <v>8</v>
      </c>
      <c r="LL25" s="13">
        <v>2</v>
      </c>
      <c r="LM25" s="13">
        <v>23</v>
      </c>
      <c r="LN25" s="13">
        <v>3</v>
      </c>
      <c r="LO25" s="13">
        <v>22</v>
      </c>
      <c r="LP25" s="13">
        <v>3</v>
      </c>
      <c r="LQ25" s="13">
        <v>6</v>
      </c>
      <c r="LR25" s="13">
        <v>2</v>
      </c>
      <c r="LS25" s="13">
        <v>3</v>
      </c>
      <c r="LT25" s="13">
        <f t="shared" si="215"/>
        <v>5</v>
      </c>
      <c r="LV25" s="13">
        <v>8</v>
      </c>
      <c r="LW25" s="13">
        <f t="shared" si="216"/>
        <v>3</v>
      </c>
      <c r="LX25" s="13">
        <v>2</v>
      </c>
      <c r="LY25" s="13">
        <v>1</v>
      </c>
      <c r="LZ25" s="13"/>
      <c r="MA25" s="13">
        <v>45</v>
      </c>
      <c r="MB25" s="13">
        <v>3</v>
      </c>
      <c r="MC25" s="13">
        <v>3</v>
      </c>
      <c r="MD25" s="13">
        <v>2</v>
      </c>
      <c r="ME25" s="13">
        <v>26</v>
      </c>
      <c r="MF25" s="13">
        <v>4</v>
      </c>
      <c r="MG25" s="13">
        <v>39</v>
      </c>
      <c r="MH25" s="13">
        <v>2</v>
      </c>
      <c r="MI25" s="13">
        <v>10</v>
      </c>
      <c r="MJ25" s="13">
        <v>2</v>
      </c>
      <c r="MK25" s="13">
        <v>4</v>
      </c>
      <c r="ML25" s="13">
        <f t="shared" si="217"/>
        <v>4</v>
      </c>
      <c r="MN25" s="13">
        <v>11</v>
      </c>
      <c r="MO25" s="13">
        <f t="shared" si="218"/>
        <v>5</v>
      </c>
      <c r="MP25" s="13">
        <v>3</v>
      </c>
      <c r="MQ25" s="13">
        <v>2</v>
      </c>
      <c r="MR25" s="13"/>
      <c r="MS25" s="13">
        <v>45</v>
      </c>
      <c r="MT25" s="13">
        <v>5</v>
      </c>
      <c r="MU25" s="13">
        <v>4</v>
      </c>
      <c r="MV25" s="13">
        <v>2</v>
      </c>
      <c r="MW25" s="13">
        <v>28</v>
      </c>
      <c r="MX25" s="13">
        <v>0</v>
      </c>
      <c r="MY25" s="13">
        <v>42</v>
      </c>
      <c r="MZ25" s="13">
        <v>3</v>
      </c>
      <c r="NA25" s="13">
        <v>8</v>
      </c>
      <c r="NB25" s="13">
        <v>7</v>
      </c>
      <c r="NC25" s="13">
        <v>15</v>
      </c>
      <c r="ND25" s="13">
        <f t="shared" si="219"/>
        <v>10</v>
      </c>
      <c r="NF25" s="13">
        <v>5</v>
      </c>
      <c r="NG25" s="13">
        <f t="shared" si="220"/>
        <v>5</v>
      </c>
      <c r="NH25" s="13">
        <v>4</v>
      </c>
      <c r="NI25" s="13">
        <v>1</v>
      </c>
      <c r="NJ25" s="13"/>
      <c r="NK25" s="13">
        <v>36</v>
      </c>
      <c r="NL25" s="13">
        <v>5</v>
      </c>
      <c r="NM25" s="13">
        <v>8</v>
      </c>
      <c r="NN25" s="13">
        <v>1</v>
      </c>
      <c r="NO25" s="13">
        <v>14</v>
      </c>
      <c r="NP25" s="13">
        <v>0</v>
      </c>
      <c r="NQ25" s="13">
        <v>87</v>
      </c>
      <c r="NR25" s="13">
        <v>4</v>
      </c>
      <c r="NS25" s="13">
        <v>12</v>
      </c>
      <c r="NT25" s="13">
        <v>8</v>
      </c>
      <c r="NU25" s="13">
        <v>20</v>
      </c>
      <c r="NV25" s="13">
        <f t="shared" si="221"/>
        <v>12</v>
      </c>
      <c r="NX25" s="13">
        <v>5</v>
      </c>
      <c r="NY25" s="13">
        <f t="shared" si="222"/>
        <v>5</v>
      </c>
      <c r="NZ25" s="13">
        <v>4</v>
      </c>
      <c r="OA25" s="13">
        <v>1</v>
      </c>
      <c r="OB25" s="13"/>
      <c r="OC25" s="13">
        <v>45</v>
      </c>
      <c r="OD25" s="13">
        <v>5</v>
      </c>
      <c r="OE25" s="13">
        <v>2</v>
      </c>
      <c r="OF25" s="13">
        <v>1</v>
      </c>
      <c r="OG25" s="13">
        <v>13</v>
      </c>
      <c r="OH25" s="13">
        <v>2</v>
      </c>
      <c r="OI25" s="13">
        <v>60</v>
      </c>
      <c r="OJ25" s="13">
        <v>3</v>
      </c>
      <c r="OK25" s="13">
        <v>7</v>
      </c>
      <c r="OL25" s="13">
        <v>3</v>
      </c>
      <c r="OM25" s="13">
        <v>11</v>
      </c>
      <c r="ON25" s="13">
        <f t="shared" si="223"/>
        <v>6</v>
      </c>
      <c r="OP25" s="13">
        <v>5</v>
      </c>
      <c r="OQ25" s="13">
        <f t="shared" si="224"/>
        <v>7</v>
      </c>
      <c r="OR25" s="13">
        <v>4</v>
      </c>
      <c r="OS25" s="13">
        <v>3</v>
      </c>
      <c r="OT25" s="13"/>
      <c r="OU25" s="13">
        <v>45</v>
      </c>
      <c r="OV25" s="13">
        <v>5</v>
      </c>
      <c r="OW25" s="13">
        <v>4</v>
      </c>
      <c r="OX25" s="13">
        <v>1</v>
      </c>
      <c r="OY25" s="13">
        <v>14</v>
      </c>
      <c r="OZ25" s="13">
        <v>0</v>
      </c>
      <c r="PA25" s="13">
        <v>44</v>
      </c>
      <c r="PB25" s="13">
        <v>6</v>
      </c>
      <c r="PC25" s="13">
        <v>11</v>
      </c>
      <c r="PD25" s="13">
        <v>4</v>
      </c>
      <c r="PE25" s="13">
        <v>7</v>
      </c>
      <c r="PF25" s="13">
        <f t="shared" si="225"/>
        <v>10</v>
      </c>
      <c r="PH25" s="13">
        <v>2</v>
      </c>
      <c r="PI25" s="13">
        <f t="shared" si="226"/>
        <v>6</v>
      </c>
      <c r="PJ25" s="13">
        <v>4</v>
      </c>
      <c r="PK25" s="13">
        <v>2</v>
      </c>
      <c r="PL25" s="13"/>
      <c r="PM25" s="13">
        <v>54</v>
      </c>
      <c r="PN25" s="13">
        <v>2</v>
      </c>
      <c r="PO25" s="13">
        <v>4</v>
      </c>
      <c r="PP25" s="13">
        <v>2</v>
      </c>
      <c r="PQ25" s="13">
        <v>24</v>
      </c>
      <c r="PR25" s="13">
        <v>4</v>
      </c>
      <c r="PS25" s="13">
        <v>57</v>
      </c>
      <c r="PT25" s="13">
        <v>4</v>
      </c>
      <c r="PU25" s="13">
        <v>6</v>
      </c>
      <c r="PV25" s="13">
        <v>4</v>
      </c>
      <c r="PW25" s="13">
        <v>8</v>
      </c>
      <c r="PX25" s="13">
        <f t="shared" si="227"/>
        <v>8</v>
      </c>
      <c r="PZ25" s="13">
        <v>5</v>
      </c>
      <c r="QA25" s="13">
        <f t="shared" si="228"/>
        <v>5</v>
      </c>
      <c r="QB25" s="13">
        <v>4</v>
      </c>
      <c r="QC25" s="13">
        <v>1</v>
      </c>
      <c r="QD25" s="13"/>
      <c r="QE25" s="13">
        <v>54</v>
      </c>
      <c r="QF25" s="13">
        <v>5</v>
      </c>
      <c r="QG25" s="13">
        <v>5</v>
      </c>
      <c r="QH25" s="13">
        <v>1</v>
      </c>
      <c r="QI25" s="13">
        <v>14</v>
      </c>
      <c r="QJ25" s="13">
        <v>0</v>
      </c>
      <c r="QK25" s="13">
        <v>76</v>
      </c>
      <c r="QL25" s="13">
        <v>22</v>
      </c>
      <c r="QM25" s="13">
        <v>44</v>
      </c>
      <c r="QN25" s="13">
        <v>2</v>
      </c>
      <c r="QO25" s="13">
        <v>4</v>
      </c>
      <c r="QP25" s="13">
        <f t="shared" si="229"/>
        <v>24</v>
      </c>
      <c r="QR25" s="13">
        <v>5</v>
      </c>
      <c r="QS25" s="13">
        <f t="shared" si="230"/>
        <v>5</v>
      </c>
      <c r="QT25" s="13">
        <v>3</v>
      </c>
      <c r="QU25" s="13">
        <v>2</v>
      </c>
      <c r="QV25" s="13"/>
      <c r="QW25" s="13">
        <v>36</v>
      </c>
      <c r="QX25" s="13">
        <v>5</v>
      </c>
      <c r="QY25" s="13">
        <v>4</v>
      </c>
      <c r="QZ25" s="13">
        <v>1</v>
      </c>
      <c r="RA25" s="13">
        <v>15</v>
      </c>
      <c r="RB25" s="13"/>
      <c r="RC25" s="13">
        <v>43</v>
      </c>
      <c r="RD25" s="13">
        <v>5</v>
      </c>
      <c r="RE25" s="13">
        <v>12</v>
      </c>
      <c r="RF25" s="13">
        <v>8</v>
      </c>
      <c r="RG25" s="13">
        <v>15</v>
      </c>
      <c r="RH25" s="13">
        <f t="shared" si="231"/>
        <v>13</v>
      </c>
      <c r="RJ25" s="13">
        <v>4</v>
      </c>
      <c r="RK25" s="13">
        <f t="shared" si="232"/>
        <v>1</v>
      </c>
      <c r="RL25" s="13">
        <v>1</v>
      </c>
      <c r="RM25" s="13">
        <v>0</v>
      </c>
      <c r="RN25" s="13"/>
      <c r="RO25" s="13">
        <v>45</v>
      </c>
      <c r="RP25" s="13">
        <v>1</v>
      </c>
      <c r="RQ25" s="13">
        <v>5</v>
      </c>
      <c r="RR25" s="13">
        <v>1</v>
      </c>
      <c r="RS25" s="13">
        <v>13</v>
      </c>
      <c r="RT25" s="13">
        <v>1</v>
      </c>
      <c r="RU25" s="13">
        <v>37</v>
      </c>
      <c r="RV25" s="13">
        <v>2</v>
      </c>
      <c r="RW25" s="13">
        <v>5</v>
      </c>
      <c r="RX25" s="13">
        <v>1</v>
      </c>
      <c r="RY25" s="13">
        <v>1</v>
      </c>
      <c r="RZ25" s="13">
        <f t="shared" si="233"/>
        <v>3</v>
      </c>
      <c r="SB25" s="13">
        <v>2</v>
      </c>
      <c r="SC25" s="13">
        <f t="shared" si="234"/>
        <v>4</v>
      </c>
      <c r="SD25" s="13">
        <v>2</v>
      </c>
      <c r="SE25" s="13">
        <v>2</v>
      </c>
      <c r="SF25" s="13"/>
      <c r="SG25" s="13">
        <v>45</v>
      </c>
      <c r="SH25" s="13">
        <v>2</v>
      </c>
      <c r="SI25" s="13">
        <v>5</v>
      </c>
      <c r="SJ25" s="13">
        <v>1</v>
      </c>
      <c r="SK25" s="13">
        <v>13</v>
      </c>
      <c r="SL25" s="13">
        <v>1</v>
      </c>
      <c r="SM25" s="13">
        <v>45</v>
      </c>
      <c r="SN25" s="13">
        <v>3</v>
      </c>
      <c r="SO25" s="13">
        <v>7</v>
      </c>
      <c r="SP25" s="13">
        <v>2</v>
      </c>
      <c r="SQ25" s="13">
        <v>4</v>
      </c>
      <c r="SR25" s="13">
        <f t="shared" si="235"/>
        <v>5</v>
      </c>
      <c r="ST25" s="13">
        <v>3</v>
      </c>
      <c r="SU25" s="13">
        <f t="shared" si="236"/>
        <v>5</v>
      </c>
      <c r="SV25" s="13">
        <v>3</v>
      </c>
      <c r="SW25" s="13">
        <v>2</v>
      </c>
      <c r="SX25" s="13"/>
      <c r="SY25" s="13">
        <v>45</v>
      </c>
      <c r="SZ25" s="13">
        <v>3</v>
      </c>
      <c r="TA25" s="13">
        <v>6</v>
      </c>
      <c r="TB25" s="13">
        <v>1</v>
      </c>
      <c r="TC25" s="13">
        <v>13</v>
      </c>
      <c r="TD25" s="13">
        <v>2</v>
      </c>
      <c r="TE25" s="13">
        <v>35</v>
      </c>
      <c r="TF25" s="13">
        <v>4</v>
      </c>
      <c r="TG25" s="13">
        <v>7</v>
      </c>
      <c r="TH25" s="13">
        <v>4</v>
      </c>
      <c r="TI25" s="13">
        <v>8</v>
      </c>
      <c r="TJ25" s="13">
        <f t="shared" si="237"/>
        <v>8</v>
      </c>
      <c r="TL25" s="13"/>
      <c r="TM25" s="13">
        <f t="shared" si="238"/>
        <v>5</v>
      </c>
      <c r="TN25" s="13">
        <v>3</v>
      </c>
      <c r="TO25" s="13">
        <v>2</v>
      </c>
      <c r="TP25" s="13"/>
      <c r="TQ25" s="13">
        <v>54</v>
      </c>
      <c r="TR25" s="13"/>
      <c r="TS25" s="13">
        <v>3</v>
      </c>
      <c r="TT25" s="13">
        <v>1</v>
      </c>
      <c r="TU25" s="13">
        <v>13</v>
      </c>
      <c r="TV25" s="13"/>
      <c r="TW25" s="13">
        <v>28</v>
      </c>
      <c r="TX25" s="13">
        <v>1</v>
      </c>
      <c r="TY25" s="13">
        <v>2</v>
      </c>
      <c r="TZ25" s="13">
        <v>3</v>
      </c>
      <c r="UA25" s="13">
        <v>4</v>
      </c>
      <c r="UB25" s="13">
        <f t="shared" si="239"/>
        <v>4</v>
      </c>
      <c r="UD25" s="13"/>
      <c r="UE25" s="13">
        <f t="shared" si="240"/>
        <v>5</v>
      </c>
      <c r="UF25" s="13">
        <v>4</v>
      </c>
      <c r="UG25" s="13">
        <v>1</v>
      </c>
      <c r="UH25" s="13"/>
      <c r="UI25" s="13">
        <v>45</v>
      </c>
      <c r="UJ25" s="13"/>
      <c r="UK25" s="13">
        <v>3</v>
      </c>
      <c r="UL25" s="13">
        <v>1</v>
      </c>
      <c r="UM25" s="13">
        <v>11</v>
      </c>
      <c r="UN25" s="13">
        <v>1</v>
      </c>
      <c r="UO25" s="13">
        <v>31</v>
      </c>
      <c r="UP25" s="13"/>
      <c r="UQ25" s="13"/>
      <c r="UR25" s="13">
        <v>5</v>
      </c>
      <c r="US25" s="13">
        <v>2</v>
      </c>
      <c r="UT25" s="13">
        <f t="shared" si="241"/>
        <v>5</v>
      </c>
      <c r="UV25" s="13"/>
      <c r="UW25" s="13">
        <f t="shared" si="242"/>
        <v>5</v>
      </c>
      <c r="UX25" s="13">
        <v>3</v>
      </c>
      <c r="UY25" s="13">
        <v>2</v>
      </c>
      <c r="UZ25" s="13">
        <f t="shared" si="181"/>
        <v>313</v>
      </c>
      <c r="VA25" s="13">
        <v>122</v>
      </c>
      <c r="VB25" s="13">
        <f t="shared" si="243"/>
        <v>191</v>
      </c>
      <c r="VC25" s="13"/>
      <c r="VD25" s="13">
        <v>63</v>
      </c>
      <c r="VE25" s="13"/>
      <c r="VF25" s="13">
        <v>4</v>
      </c>
      <c r="VG25" s="13">
        <v>1</v>
      </c>
      <c r="VH25" s="13">
        <v>14</v>
      </c>
      <c r="VI25" s="13">
        <v>2</v>
      </c>
      <c r="VJ25" s="13">
        <v>3</v>
      </c>
      <c r="VK25" s="13">
        <v>8</v>
      </c>
      <c r="VL25" s="13">
        <f t="shared" si="276"/>
        <v>43</v>
      </c>
      <c r="VM25" s="13">
        <v>7</v>
      </c>
      <c r="VN25" s="13">
        <v>15</v>
      </c>
      <c r="VO25" s="13">
        <v>13</v>
      </c>
      <c r="VP25" s="13">
        <v>20</v>
      </c>
      <c r="VQ25" s="13"/>
      <c r="VR25" s="13"/>
      <c r="VS25" s="13"/>
      <c r="VT25" s="13"/>
      <c r="VU25" s="13">
        <f t="shared" si="182"/>
        <v>23</v>
      </c>
      <c r="VW25" s="13"/>
      <c r="VX25" s="13">
        <f t="shared" si="244"/>
        <v>0</v>
      </c>
      <c r="VY25" s="13"/>
      <c r="VZ25" s="13"/>
      <c r="WA25" s="13"/>
      <c r="WB25" s="13">
        <f t="shared" si="245"/>
        <v>0</v>
      </c>
      <c r="WC25" s="13">
        <f t="shared" si="246"/>
        <v>313</v>
      </c>
      <c r="WD25" s="13">
        <f t="shared" si="247"/>
        <v>122</v>
      </c>
      <c r="WE25" s="13">
        <f t="shared" si="248"/>
        <v>191</v>
      </c>
      <c r="WF25" s="13"/>
      <c r="WG25" s="13">
        <v>54</v>
      </c>
      <c r="WH25" s="13"/>
      <c r="WI25" s="13">
        <v>6</v>
      </c>
      <c r="WJ25" s="13">
        <v>1</v>
      </c>
      <c r="WK25" s="13">
        <v>14</v>
      </c>
      <c r="WL25" s="13"/>
      <c r="WM25" s="13">
        <v>2</v>
      </c>
      <c r="WN25" s="13">
        <v>6</v>
      </c>
      <c r="WO25" s="13">
        <f t="shared" si="249"/>
        <v>19</v>
      </c>
      <c r="WP25" s="13">
        <v>1</v>
      </c>
      <c r="WQ25" s="13">
        <v>2</v>
      </c>
      <c r="WR25" s="13"/>
      <c r="WS25" s="13"/>
      <c r="WT25" s="13"/>
      <c r="WU25" s="13"/>
      <c r="WV25" s="13">
        <v>6</v>
      </c>
      <c r="WW25" s="13">
        <v>11</v>
      </c>
      <c r="WX25" s="13">
        <f t="shared" si="183"/>
        <v>3</v>
      </c>
      <c r="WZ25" s="13"/>
      <c r="XA25" s="13"/>
      <c r="XB25" s="13"/>
      <c r="XC25" s="13"/>
      <c r="XD25" s="13">
        <v>2</v>
      </c>
      <c r="XE25" s="13">
        <f t="shared" si="250"/>
        <v>-2</v>
      </c>
      <c r="XF25" s="13">
        <f t="shared" si="251"/>
        <v>313</v>
      </c>
      <c r="XG25" s="13">
        <f t="shared" si="252"/>
        <v>124</v>
      </c>
      <c r="XH25" s="13">
        <f t="shared" si="253"/>
        <v>189</v>
      </c>
      <c r="XI25" s="13"/>
      <c r="XJ25" s="13">
        <v>45</v>
      </c>
      <c r="XK25" s="13"/>
      <c r="XL25" s="13">
        <v>5</v>
      </c>
      <c r="XM25" s="13">
        <v>1</v>
      </c>
      <c r="XN25" s="13">
        <v>13</v>
      </c>
      <c r="XO25" s="13"/>
      <c r="XP25" s="13">
        <v>3</v>
      </c>
      <c r="XQ25" s="13">
        <v>6</v>
      </c>
      <c r="XR25" s="13">
        <v>16</v>
      </c>
      <c r="XS25" s="13">
        <v>2</v>
      </c>
      <c r="XT25" s="13">
        <v>4</v>
      </c>
      <c r="XU25" s="13">
        <v>2</v>
      </c>
      <c r="XV25" s="13">
        <v>4</v>
      </c>
      <c r="XW25" s="13"/>
      <c r="XX25" s="13"/>
      <c r="XY25" s="13">
        <v>1</v>
      </c>
      <c r="XZ25" s="13">
        <v>2</v>
      </c>
      <c r="YA25" s="13">
        <f t="shared" si="184"/>
        <v>7</v>
      </c>
      <c r="YC25" s="13"/>
      <c r="YD25" s="13">
        <f t="shared" si="254"/>
        <v>4</v>
      </c>
      <c r="YE25" s="13">
        <v>4</v>
      </c>
      <c r="YF25" s="13" t="s">
        <v>1003</v>
      </c>
      <c r="YG25" s="13"/>
      <c r="YH25" s="13">
        <f t="shared" si="255"/>
        <v>4</v>
      </c>
      <c r="YI25" s="13">
        <f t="shared" si="278"/>
        <v>317</v>
      </c>
      <c r="YJ25" s="13">
        <f t="shared" si="256"/>
        <v>124</v>
      </c>
      <c r="YK25" s="13">
        <f t="shared" si="257"/>
        <v>193</v>
      </c>
      <c r="YL25" s="13"/>
      <c r="YM25" s="13">
        <v>54</v>
      </c>
      <c r="YN25" s="13"/>
      <c r="YO25" s="13">
        <v>4</v>
      </c>
      <c r="YP25" s="13">
        <v>1</v>
      </c>
      <c r="YQ25" s="13">
        <v>13</v>
      </c>
      <c r="YR25" s="13">
        <v>1</v>
      </c>
      <c r="YS25" s="13">
        <v>2</v>
      </c>
      <c r="YT25" s="13">
        <v>4</v>
      </c>
      <c r="YU25" s="13">
        <v>39</v>
      </c>
      <c r="YV25" s="13">
        <v>4</v>
      </c>
      <c r="YW25" s="13">
        <v>16</v>
      </c>
      <c r="YX25" s="13">
        <v>2</v>
      </c>
      <c r="YY25" s="13">
        <v>3</v>
      </c>
      <c r="YZ25" s="13"/>
      <c r="ZA25" s="13"/>
      <c r="ZB25" s="13">
        <v>4</v>
      </c>
      <c r="ZC25" s="13">
        <v>16</v>
      </c>
      <c r="ZD25" s="13">
        <f t="shared" si="185"/>
        <v>8</v>
      </c>
      <c r="ZF25" s="13"/>
      <c r="ZG25" s="13">
        <f t="shared" si="258"/>
        <v>8</v>
      </c>
      <c r="ZH25" s="13">
        <v>6</v>
      </c>
      <c r="ZI25" s="13">
        <v>2</v>
      </c>
      <c r="ZJ25" s="13">
        <v>1</v>
      </c>
      <c r="ZK25" s="13">
        <f t="shared" si="259"/>
        <v>7</v>
      </c>
      <c r="ZL25" s="13">
        <f t="shared" si="279"/>
        <v>325</v>
      </c>
      <c r="ZM25" s="13">
        <f t="shared" ref="ZM25:ZM29" si="289">SUM(YJ25,ZJ25)</f>
        <v>125</v>
      </c>
      <c r="ZN25" s="13">
        <f t="shared" si="261"/>
        <v>200</v>
      </c>
      <c r="ZO25" s="13"/>
      <c r="ZP25" s="13">
        <v>54</v>
      </c>
      <c r="ZQ25" s="13"/>
      <c r="ZR25" s="13">
        <v>5</v>
      </c>
      <c r="ZS25" s="13">
        <v>1</v>
      </c>
      <c r="ZT25" s="13">
        <v>13</v>
      </c>
      <c r="ZU25" s="13">
        <v>2</v>
      </c>
      <c r="ZV25" s="13">
        <v>5</v>
      </c>
      <c r="ZW25" s="13">
        <v>8</v>
      </c>
      <c r="ZX25" s="13">
        <v>32</v>
      </c>
      <c r="ZY25" s="13">
        <v>6</v>
      </c>
      <c r="ZZ25" s="13">
        <v>10</v>
      </c>
      <c r="AAA25" s="13">
        <v>6</v>
      </c>
      <c r="AAB25" s="13">
        <v>11</v>
      </c>
      <c r="AAC25" s="13"/>
      <c r="AAD25" s="13"/>
      <c r="AAE25" s="13">
        <v>2</v>
      </c>
      <c r="AAF25" s="13">
        <v>3</v>
      </c>
      <c r="AAG25" s="13">
        <f t="shared" si="186"/>
        <v>17</v>
      </c>
      <c r="AAI25" s="13"/>
      <c r="AAJ25" s="13">
        <f t="shared" si="262"/>
        <v>3</v>
      </c>
      <c r="AAK25" s="13">
        <v>3</v>
      </c>
      <c r="AAL25" s="13"/>
      <c r="AAM25" s="13"/>
      <c r="AAN25" s="13">
        <f t="shared" si="263"/>
        <v>3</v>
      </c>
      <c r="AAO25" s="13">
        <f t="shared" si="285"/>
        <v>328</v>
      </c>
      <c r="AAP25" s="13">
        <f t="shared" ref="AAP25:AAP29" si="290">SUM(ZM25,AAM25)</f>
        <v>125</v>
      </c>
      <c r="AAQ25" s="13">
        <f t="shared" si="265"/>
        <v>203</v>
      </c>
      <c r="AAR25" s="13"/>
      <c r="AAS25" s="13">
        <v>54</v>
      </c>
      <c r="AAT25" s="13"/>
      <c r="AAU25" s="13">
        <v>2</v>
      </c>
      <c r="AAV25" s="13">
        <v>1</v>
      </c>
      <c r="AAW25" s="13">
        <v>13</v>
      </c>
      <c r="AAX25" s="13">
        <v>1</v>
      </c>
      <c r="AAY25" s="13">
        <v>8</v>
      </c>
      <c r="AAZ25" s="13">
        <v>8</v>
      </c>
      <c r="ABA25" s="13">
        <f t="shared" si="266"/>
        <v>26</v>
      </c>
      <c r="ABB25" s="13">
        <v>3</v>
      </c>
      <c r="ABC25" s="13">
        <v>6</v>
      </c>
      <c r="ABD25" s="13">
        <v>3</v>
      </c>
      <c r="ABE25" s="13">
        <v>6</v>
      </c>
      <c r="ABF25" s="13"/>
      <c r="ABG25" s="13"/>
      <c r="ABH25" s="13">
        <v>3</v>
      </c>
      <c r="ABI25" s="13">
        <v>6</v>
      </c>
      <c r="ABJ25" s="13">
        <f t="shared" si="187"/>
        <v>14</v>
      </c>
      <c r="ABL25" s="13"/>
      <c r="ABM25" s="13">
        <f t="shared" si="188"/>
        <v>2</v>
      </c>
      <c r="ABN25" s="13">
        <v>2</v>
      </c>
      <c r="ABO25" s="13"/>
      <c r="ABP25" s="13"/>
      <c r="ABQ25" s="13">
        <f t="shared" si="267"/>
        <v>2</v>
      </c>
      <c r="ABR25" s="13">
        <f t="shared" si="286"/>
        <v>330</v>
      </c>
      <c r="ABS25" s="13">
        <f t="shared" ref="ABS25:ABS29" si="291">SUM(AAP25,ABP25)</f>
        <v>125</v>
      </c>
      <c r="ABT25" s="13">
        <f t="shared" si="269"/>
        <v>205</v>
      </c>
      <c r="ABU25" s="13"/>
      <c r="ABV25" s="13">
        <v>45</v>
      </c>
      <c r="ABW25" s="13"/>
      <c r="ABX25" s="13">
        <v>3</v>
      </c>
      <c r="ABY25" s="13">
        <v>1</v>
      </c>
      <c r="ABZ25" s="13">
        <v>13</v>
      </c>
      <c r="ACA25" s="13"/>
      <c r="ACB25" s="13">
        <v>5</v>
      </c>
      <c r="ACC25" s="13">
        <v>10</v>
      </c>
      <c r="ACD25" s="13">
        <f t="shared" si="189"/>
        <v>40</v>
      </c>
      <c r="ACE25" s="13">
        <v>5</v>
      </c>
      <c r="ACF25" s="13">
        <v>12</v>
      </c>
      <c r="ACG25" s="13">
        <v>3</v>
      </c>
      <c r="ACH25" s="13">
        <v>5</v>
      </c>
      <c r="ACI25" s="13"/>
      <c r="ACJ25" s="13"/>
      <c r="ACK25" s="13">
        <v>5</v>
      </c>
      <c r="ACL25" s="13">
        <v>13</v>
      </c>
      <c r="ACM25" s="13">
        <f t="shared" si="190"/>
        <v>13</v>
      </c>
      <c r="ACO25" s="13"/>
      <c r="ACP25" s="13">
        <f t="shared" si="277"/>
        <v>3</v>
      </c>
      <c r="ACQ25" s="13">
        <v>3</v>
      </c>
      <c r="ACR25" s="13"/>
      <c r="ACS25" s="13">
        <v>3</v>
      </c>
      <c r="ACT25" s="13">
        <f t="shared" si="270"/>
        <v>0</v>
      </c>
      <c r="ACU25" s="13">
        <f t="shared" si="287"/>
        <v>333</v>
      </c>
      <c r="ACV25" s="13">
        <f t="shared" ref="ACV25:ACV29" si="292">SUM(ABS25,ACS25)</f>
        <v>128</v>
      </c>
      <c r="ACW25" s="13">
        <f t="shared" si="272"/>
        <v>205</v>
      </c>
      <c r="ACX25" s="13"/>
      <c r="ACY25" s="13">
        <v>54</v>
      </c>
      <c r="ACZ25" s="13"/>
      <c r="ADA25" s="13">
        <v>4</v>
      </c>
      <c r="ADB25" s="13">
        <v>1</v>
      </c>
      <c r="ADC25" s="13">
        <v>14</v>
      </c>
      <c r="ADD25" s="13"/>
      <c r="ADE25" s="13">
        <v>4</v>
      </c>
      <c r="ADF25" s="13">
        <v>10</v>
      </c>
      <c r="ADG25" s="13">
        <f t="shared" si="192"/>
        <v>46</v>
      </c>
      <c r="ADH25" s="13">
        <v>7</v>
      </c>
      <c r="ADI25" s="13">
        <v>18</v>
      </c>
      <c r="ADJ25" s="13">
        <v>8</v>
      </c>
      <c r="ADK25" s="13">
        <v>18</v>
      </c>
      <c r="ADL25" s="13"/>
      <c r="ADM25" s="13"/>
      <c r="ADN25" s="13"/>
      <c r="ADO25" s="13"/>
      <c r="ADP25" s="13">
        <f t="shared" si="193"/>
        <v>19</v>
      </c>
      <c r="ADR25" s="13">
        <v>3</v>
      </c>
      <c r="ADS25" s="13">
        <f t="shared" si="194"/>
        <v>3</v>
      </c>
      <c r="ADT25" s="13">
        <v>2</v>
      </c>
      <c r="ADU25" s="13">
        <v>1</v>
      </c>
      <c r="ADV25" s="13">
        <v>1</v>
      </c>
      <c r="ADW25" s="13">
        <f t="shared" si="273"/>
        <v>2</v>
      </c>
      <c r="ADX25" s="13">
        <f t="shared" si="288"/>
        <v>336</v>
      </c>
      <c r="ADY25" s="13">
        <f t="shared" ref="ADY25:ADY29" si="293">SUM(ACV25,ADV25)</f>
        <v>129</v>
      </c>
      <c r="ADZ25" s="13">
        <f t="shared" si="275"/>
        <v>207</v>
      </c>
      <c r="AEA25" s="13"/>
      <c r="AEB25" s="13">
        <v>56</v>
      </c>
      <c r="AEC25" s="13"/>
      <c r="AED25" s="13">
        <v>5</v>
      </c>
      <c r="AEE25" s="13">
        <v>1</v>
      </c>
      <c r="AEF25" s="13">
        <v>13</v>
      </c>
      <c r="AEG25" s="13"/>
      <c r="AEH25" s="13">
        <v>3</v>
      </c>
      <c r="AEI25" s="13">
        <v>8</v>
      </c>
      <c r="AEJ25" s="13">
        <f t="shared" si="284"/>
        <v>35</v>
      </c>
      <c r="AEK25" s="13">
        <v>8</v>
      </c>
      <c r="AEL25" s="13">
        <v>21</v>
      </c>
      <c r="AEM25" s="13">
        <v>1</v>
      </c>
      <c r="AEN25" s="13">
        <v>4</v>
      </c>
      <c r="AEO25" s="13"/>
      <c r="AEP25" s="13"/>
      <c r="AEQ25" s="13">
        <v>1</v>
      </c>
      <c r="AER25" s="13">
        <v>2</v>
      </c>
      <c r="AES25" s="13">
        <f t="shared" si="196"/>
        <v>12</v>
      </c>
    </row>
    <row r="26" spans="2:825" ht="16.2" customHeight="1" x14ac:dyDescent="0.3">
      <c r="B26" s="14" t="s">
        <v>131</v>
      </c>
      <c r="C26" s="42" t="s">
        <v>150</v>
      </c>
      <c r="D26" s="295"/>
      <c r="E26" s="295"/>
      <c r="F26" s="295"/>
      <c r="G26" s="295"/>
      <c r="H26" s="340" t="s">
        <v>598</v>
      </c>
      <c r="I26" s="336">
        <v>79</v>
      </c>
      <c r="J26" s="13">
        <v>0</v>
      </c>
      <c r="K26" s="13">
        <v>3</v>
      </c>
      <c r="L26" s="13">
        <v>13</v>
      </c>
      <c r="M26" s="13">
        <v>0</v>
      </c>
      <c r="N26" s="13">
        <v>0</v>
      </c>
      <c r="O26" s="13">
        <v>0</v>
      </c>
      <c r="P26" s="13"/>
      <c r="Q26" s="13"/>
      <c r="R26" s="13">
        <v>1</v>
      </c>
      <c r="S26" s="13">
        <v>0</v>
      </c>
      <c r="T26" s="13">
        <v>9</v>
      </c>
      <c r="U26" s="13">
        <v>0</v>
      </c>
      <c r="V26" s="15"/>
      <c r="X26" s="13">
        <v>58</v>
      </c>
      <c r="Y26" s="13">
        <v>2</v>
      </c>
      <c r="Z26" s="13">
        <v>1</v>
      </c>
      <c r="AA26" s="13">
        <v>12</v>
      </c>
      <c r="AB26" s="13">
        <v>0</v>
      </c>
      <c r="AC26" s="13">
        <v>0</v>
      </c>
      <c r="AD26" s="13">
        <v>0</v>
      </c>
      <c r="AE26" s="13"/>
      <c r="AF26" s="13"/>
      <c r="AG26" s="13">
        <v>2</v>
      </c>
      <c r="AH26" s="13">
        <v>0</v>
      </c>
      <c r="AI26" s="13">
        <v>16</v>
      </c>
      <c r="AJ26" s="13">
        <v>0</v>
      </c>
      <c r="AK26" s="15"/>
      <c r="AM26" s="13">
        <v>49</v>
      </c>
      <c r="AN26" s="13">
        <v>0</v>
      </c>
      <c r="AO26" s="13">
        <v>4</v>
      </c>
      <c r="AP26" s="13">
        <v>8</v>
      </c>
      <c r="AQ26" s="13">
        <v>0</v>
      </c>
      <c r="AR26" s="13">
        <v>0</v>
      </c>
      <c r="AS26" s="13">
        <v>0</v>
      </c>
      <c r="AT26" s="13"/>
      <c r="AU26" s="13"/>
      <c r="AV26" s="13">
        <v>0</v>
      </c>
      <c r="AW26" s="13">
        <v>0</v>
      </c>
      <c r="AX26" s="13">
        <v>0</v>
      </c>
      <c r="AY26" s="13">
        <v>0</v>
      </c>
      <c r="AZ26" s="15"/>
      <c r="BB26" s="13">
        <v>138</v>
      </c>
      <c r="BC26" s="13">
        <v>1</v>
      </c>
      <c r="BD26" s="13">
        <v>3</v>
      </c>
      <c r="BE26" s="13">
        <v>26</v>
      </c>
      <c r="BF26" s="13">
        <v>5</v>
      </c>
      <c r="BG26" s="13">
        <v>0</v>
      </c>
      <c r="BH26" s="13">
        <v>2</v>
      </c>
      <c r="BI26" s="13">
        <v>12</v>
      </c>
      <c r="BJ26" s="13">
        <v>14</v>
      </c>
      <c r="BK26" s="13">
        <v>12</v>
      </c>
      <c r="BL26" s="13">
        <v>1</v>
      </c>
      <c r="BM26" s="13">
        <v>0</v>
      </c>
      <c r="BN26" s="13">
        <v>7</v>
      </c>
      <c r="BO26" s="13">
        <v>0</v>
      </c>
      <c r="BP26" s="15"/>
      <c r="BQ26" s="13">
        <v>3</v>
      </c>
      <c r="BR26" s="13">
        <v>6</v>
      </c>
      <c r="BS26" s="13">
        <v>11</v>
      </c>
      <c r="BT26" s="13">
        <v>14</v>
      </c>
      <c r="BU26" s="13">
        <f t="shared" si="197"/>
        <v>14</v>
      </c>
      <c r="BW26" s="13">
        <v>100</v>
      </c>
      <c r="BX26" s="13">
        <v>0</v>
      </c>
      <c r="BY26" s="13">
        <v>4</v>
      </c>
      <c r="BZ26" s="13">
        <v>18</v>
      </c>
      <c r="CA26" s="13">
        <v>7</v>
      </c>
      <c r="CB26" s="13">
        <v>0</v>
      </c>
      <c r="CC26" s="13">
        <v>0</v>
      </c>
      <c r="CD26" s="13">
        <v>6</v>
      </c>
      <c r="CE26" s="13">
        <v>0</v>
      </c>
      <c r="CF26" s="13">
        <v>6</v>
      </c>
      <c r="CG26" s="13">
        <v>1</v>
      </c>
      <c r="CH26" s="13">
        <v>7</v>
      </c>
      <c r="CI26" s="13">
        <v>0</v>
      </c>
      <c r="CJ26" s="13">
        <v>0</v>
      </c>
      <c r="CK26" s="15"/>
      <c r="CL26" s="13">
        <v>1</v>
      </c>
      <c r="CM26" s="13">
        <v>1</v>
      </c>
      <c r="CN26" s="13">
        <v>4</v>
      </c>
      <c r="CO26" s="13">
        <v>5</v>
      </c>
      <c r="CP26" s="13">
        <f t="shared" si="198"/>
        <v>5</v>
      </c>
      <c r="CR26" s="13">
        <v>119</v>
      </c>
      <c r="CS26" s="13">
        <v>1</v>
      </c>
      <c r="CT26" s="13">
        <v>2</v>
      </c>
      <c r="CU26" s="13">
        <v>43</v>
      </c>
      <c r="CV26" s="13">
        <v>9</v>
      </c>
      <c r="CW26" s="13">
        <v>0</v>
      </c>
      <c r="CX26" s="13">
        <v>0</v>
      </c>
      <c r="CY26" s="13">
        <v>19</v>
      </c>
      <c r="CZ26" s="13">
        <v>0</v>
      </c>
      <c r="DA26" s="13">
        <v>17</v>
      </c>
      <c r="DB26" s="13">
        <v>1</v>
      </c>
      <c r="DC26" s="13">
        <v>6</v>
      </c>
      <c r="DD26" s="13">
        <v>0</v>
      </c>
      <c r="DE26" s="13">
        <v>1</v>
      </c>
      <c r="DF26" s="15"/>
      <c r="DG26" s="13">
        <v>1</v>
      </c>
      <c r="DH26" s="13">
        <v>1</v>
      </c>
      <c r="DI26" s="13">
        <v>17</v>
      </c>
      <c r="DJ26" s="13">
        <v>18</v>
      </c>
      <c r="DK26" s="13">
        <f t="shared" si="199"/>
        <v>18</v>
      </c>
      <c r="DM26" s="13">
        <v>147</v>
      </c>
      <c r="DN26" s="13">
        <v>1</v>
      </c>
      <c r="DO26" s="13">
        <v>11</v>
      </c>
      <c r="DP26" s="13">
        <v>40</v>
      </c>
      <c r="DQ26" s="13">
        <v>18</v>
      </c>
      <c r="DR26" s="13">
        <v>1</v>
      </c>
      <c r="DS26" s="13">
        <v>0</v>
      </c>
      <c r="DT26" s="13">
        <v>5</v>
      </c>
      <c r="DU26" s="13">
        <v>9</v>
      </c>
      <c r="DV26" s="13">
        <v>5</v>
      </c>
      <c r="DW26" s="13">
        <v>1</v>
      </c>
      <c r="DX26" s="13">
        <v>5</v>
      </c>
      <c r="DY26" s="13">
        <v>1</v>
      </c>
      <c r="DZ26" s="13">
        <v>0</v>
      </c>
      <c r="EA26" s="15"/>
      <c r="EB26" s="13">
        <v>3</v>
      </c>
      <c r="EC26" s="13">
        <v>4</v>
      </c>
      <c r="ED26" s="13">
        <v>5</v>
      </c>
      <c r="EE26" s="13">
        <v>7</v>
      </c>
      <c r="EF26" s="13">
        <f t="shared" si="200"/>
        <v>8</v>
      </c>
      <c r="EH26" s="13">
        <v>135</v>
      </c>
      <c r="EI26" s="13">
        <v>0</v>
      </c>
      <c r="EJ26" s="13">
        <v>5</v>
      </c>
      <c r="EK26" s="13">
        <v>58</v>
      </c>
      <c r="EL26" s="13">
        <v>0</v>
      </c>
      <c r="EM26" s="13">
        <v>0</v>
      </c>
      <c r="EN26" s="13">
        <v>0</v>
      </c>
      <c r="EO26" s="13">
        <v>9</v>
      </c>
      <c r="EP26" s="13">
        <v>0</v>
      </c>
      <c r="EQ26" s="13">
        <v>9</v>
      </c>
      <c r="ER26" s="13">
        <v>1</v>
      </c>
      <c r="ES26" s="13">
        <v>7</v>
      </c>
      <c r="ET26" s="13">
        <v>0</v>
      </c>
      <c r="EU26" s="13">
        <v>0</v>
      </c>
      <c r="EV26" s="15"/>
      <c r="EW26" s="13">
        <v>1</v>
      </c>
      <c r="EX26" s="13">
        <v>1</v>
      </c>
      <c r="EY26" s="13">
        <v>7</v>
      </c>
      <c r="EZ26" s="13">
        <v>8</v>
      </c>
      <c r="FA26" s="13">
        <f t="shared" si="201"/>
        <v>8</v>
      </c>
      <c r="FC26" s="13">
        <v>70</v>
      </c>
      <c r="FD26" s="13">
        <v>0</v>
      </c>
      <c r="FE26" s="13">
        <v>3</v>
      </c>
      <c r="FF26" s="13">
        <v>34</v>
      </c>
      <c r="FG26" s="13">
        <v>25</v>
      </c>
      <c r="FH26" s="13">
        <v>0</v>
      </c>
      <c r="FI26" s="13">
        <v>0</v>
      </c>
      <c r="FJ26" s="13">
        <v>10</v>
      </c>
      <c r="FK26" s="13">
        <v>10</v>
      </c>
      <c r="FL26" s="13">
        <v>10</v>
      </c>
      <c r="FM26" s="13">
        <v>1</v>
      </c>
      <c r="FN26" s="13">
        <v>6</v>
      </c>
      <c r="FO26" s="13">
        <v>0</v>
      </c>
      <c r="FP26" s="13">
        <v>0</v>
      </c>
      <c r="FQ26" s="15"/>
      <c r="FR26" s="13">
        <v>1</v>
      </c>
      <c r="FS26" s="13">
        <v>1</v>
      </c>
      <c r="FT26" s="13">
        <v>15</v>
      </c>
      <c r="FU26" s="13">
        <v>15</v>
      </c>
      <c r="FV26" s="13">
        <f t="shared" si="202"/>
        <v>16</v>
      </c>
      <c r="FX26" s="13">
        <v>90</v>
      </c>
      <c r="FY26" s="13">
        <v>0</v>
      </c>
      <c r="FZ26" s="13">
        <v>0</v>
      </c>
      <c r="GA26" s="13">
        <v>19</v>
      </c>
      <c r="GB26" s="13">
        <v>0</v>
      </c>
      <c r="GC26" s="13">
        <v>0</v>
      </c>
      <c r="GD26" s="13">
        <v>0</v>
      </c>
      <c r="GE26" s="13">
        <v>8</v>
      </c>
      <c r="GF26" s="13">
        <v>0</v>
      </c>
      <c r="GG26" s="13">
        <v>8</v>
      </c>
      <c r="GH26" s="13">
        <v>1</v>
      </c>
      <c r="GI26" s="13">
        <v>3</v>
      </c>
      <c r="GJ26" s="13">
        <v>10</v>
      </c>
      <c r="GK26" s="13">
        <v>0</v>
      </c>
      <c r="GL26" s="15"/>
      <c r="GM26" s="13"/>
      <c r="GN26" s="13"/>
      <c r="GO26" s="13">
        <v>7</v>
      </c>
      <c r="GP26" s="13">
        <v>8</v>
      </c>
      <c r="GQ26" s="13">
        <f t="shared" si="203"/>
        <v>7</v>
      </c>
      <c r="GS26" s="13">
        <v>10</v>
      </c>
      <c r="GT26" s="13">
        <v>0</v>
      </c>
      <c r="GU26" s="13">
        <v>0</v>
      </c>
      <c r="GV26" s="13">
        <v>2</v>
      </c>
      <c r="GW26" s="13">
        <v>14</v>
      </c>
      <c r="GX26" s="13">
        <v>0</v>
      </c>
      <c r="GY26" s="13">
        <v>0</v>
      </c>
      <c r="GZ26" s="13">
        <v>1</v>
      </c>
      <c r="HA26" s="13">
        <v>10</v>
      </c>
      <c r="HB26" s="13">
        <v>1</v>
      </c>
      <c r="HC26" s="13">
        <v>0</v>
      </c>
      <c r="HD26" s="13"/>
      <c r="HE26" s="13"/>
      <c r="HF26" s="13"/>
      <c r="HG26" s="15"/>
      <c r="HH26" s="13">
        <v>1</v>
      </c>
      <c r="HI26" s="13">
        <v>1</v>
      </c>
      <c r="HJ26" s="13">
        <v>3</v>
      </c>
      <c r="HK26" s="13">
        <v>3</v>
      </c>
      <c r="HL26" s="13">
        <f t="shared" si="204"/>
        <v>4</v>
      </c>
      <c r="HN26" s="13">
        <v>54</v>
      </c>
      <c r="HO26" s="13">
        <v>0</v>
      </c>
      <c r="HP26" s="13">
        <v>2</v>
      </c>
      <c r="HQ26" s="13">
        <v>9</v>
      </c>
      <c r="HR26" s="13">
        <v>0</v>
      </c>
      <c r="HS26" s="13">
        <v>1</v>
      </c>
      <c r="HT26" s="13">
        <v>5</v>
      </c>
      <c r="HU26" s="13">
        <v>2</v>
      </c>
      <c r="HV26" s="13">
        <v>0</v>
      </c>
      <c r="HW26" s="13">
        <v>2</v>
      </c>
      <c r="HX26" s="13">
        <v>1</v>
      </c>
      <c r="HY26" s="13">
        <v>10</v>
      </c>
      <c r="HZ26" s="13">
        <v>0</v>
      </c>
      <c r="IA26" s="13">
        <v>0</v>
      </c>
      <c r="IB26" s="12">
        <v>0</v>
      </c>
      <c r="IC26" s="13"/>
      <c r="ID26" s="13"/>
      <c r="IE26" s="13">
        <v>4</v>
      </c>
      <c r="IF26" s="13">
        <v>4</v>
      </c>
      <c r="IG26" s="13">
        <f t="shared" si="205"/>
        <v>4</v>
      </c>
      <c r="II26" s="13">
        <v>40</v>
      </c>
      <c r="IJ26" s="13">
        <f t="shared" si="206"/>
        <v>11</v>
      </c>
      <c r="IK26" s="13">
        <v>2</v>
      </c>
      <c r="IL26" s="13">
        <v>9</v>
      </c>
      <c r="IM26" s="13">
        <v>1</v>
      </c>
      <c r="IN26" s="13">
        <v>15</v>
      </c>
      <c r="IO26" s="13">
        <v>0</v>
      </c>
      <c r="IP26" s="13">
        <v>0</v>
      </c>
      <c r="IQ26" s="13">
        <v>1</v>
      </c>
      <c r="IR26" s="13">
        <v>4</v>
      </c>
      <c r="IS26" s="13">
        <v>6</v>
      </c>
      <c r="IT26" s="13">
        <v>12</v>
      </c>
      <c r="IU26" s="13">
        <v>1</v>
      </c>
      <c r="IV26" s="13">
        <v>2</v>
      </c>
      <c r="IW26" s="13">
        <v>3</v>
      </c>
      <c r="IX26" s="13">
        <v>3</v>
      </c>
      <c r="IY26" s="13">
        <f t="shared" si="207"/>
        <v>4</v>
      </c>
      <c r="JA26" s="13">
        <v>50</v>
      </c>
      <c r="JB26" s="13">
        <f t="shared" si="208"/>
        <v>14</v>
      </c>
      <c r="JC26" s="13">
        <v>1</v>
      </c>
      <c r="JD26" s="13">
        <v>13</v>
      </c>
      <c r="JE26" s="13">
        <v>0</v>
      </c>
      <c r="JF26" s="13">
        <v>25</v>
      </c>
      <c r="JG26" s="13">
        <v>1</v>
      </c>
      <c r="JH26" s="13">
        <v>2</v>
      </c>
      <c r="JI26" s="13">
        <v>1</v>
      </c>
      <c r="JJ26" s="13">
        <v>10</v>
      </c>
      <c r="JK26" s="13">
        <v>0</v>
      </c>
      <c r="JL26" s="13">
        <v>0</v>
      </c>
      <c r="JM26" s="13">
        <v>30</v>
      </c>
      <c r="JN26" s="13">
        <v>3</v>
      </c>
      <c r="JO26" s="13">
        <v>3</v>
      </c>
      <c r="JP26" s="13">
        <v>11</v>
      </c>
      <c r="JQ26" s="13">
        <v>13</v>
      </c>
      <c r="JR26" s="13">
        <f t="shared" si="209"/>
        <v>14</v>
      </c>
      <c r="JT26" s="13">
        <v>60</v>
      </c>
      <c r="JU26" s="13">
        <f t="shared" si="210"/>
        <v>10</v>
      </c>
      <c r="JV26" s="13">
        <v>0</v>
      </c>
      <c r="JW26" s="13">
        <v>10</v>
      </c>
      <c r="JX26" s="13"/>
      <c r="JY26" s="13">
        <v>60</v>
      </c>
      <c r="JZ26" s="13">
        <v>3</v>
      </c>
      <c r="KA26" s="13">
        <v>4</v>
      </c>
      <c r="KB26" s="13">
        <v>1</v>
      </c>
      <c r="KC26" s="13">
        <v>10</v>
      </c>
      <c r="KD26" s="13">
        <v>0</v>
      </c>
      <c r="KE26" s="13">
        <v>36</v>
      </c>
      <c r="KF26" s="13"/>
      <c r="KG26" s="13"/>
      <c r="KH26" s="13">
        <v>19</v>
      </c>
      <c r="KI26" s="13">
        <v>26</v>
      </c>
      <c r="KJ26" s="13">
        <f t="shared" si="211"/>
        <v>19</v>
      </c>
      <c r="KL26" s="13">
        <v>7</v>
      </c>
      <c r="KM26" s="13">
        <f t="shared" si="212"/>
        <v>0</v>
      </c>
      <c r="KN26" s="13">
        <v>0</v>
      </c>
      <c r="KO26" s="13">
        <v>0</v>
      </c>
      <c r="KP26" s="13"/>
      <c r="KQ26" s="13">
        <v>49</v>
      </c>
      <c r="KR26" s="13">
        <v>0</v>
      </c>
      <c r="KS26" s="13">
        <v>0</v>
      </c>
      <c r="KT26" s="13">
        <v>1</v>
      </c>
      <c r="KU26" s="13">
        <v>13</v>
      </c>
      <c r="KV26" s="13">
        <v>0</v>
      </c>
      <c r="KW26" s="13">
        <v>19</v>
      </c>
      <c r="KX26" s="13">
        <v>2</v>
      </c>
      <c r="KY26" s="13">
        <v>3</v>
      </c>
      <c r="KZ26" s="13">
        <v>5</v>
      </c>
      <c r="LA26" s="13">
        <v>5</v>
      </c>
      <c r="LB26" s="13">
        <f t="shared" si="213"/>
        <v>7</v>
      </c>
      <c r="LD26" s="13">
        <v>5</v>
      </c>
      <c r="LE26" s="13">
        <f t="shared" si="214"/>
        <v>0</v>
      </c>
      <c r="LF26" s="13"/>
      <c r="LG26" s="13"/>
      <c r="LH26" s="13"/>
      <c r="LI26" s="13">
        <v>61</v>
      </c>
      <c r="LJ26" s="13"/>
      <c r="LK26" s="13"/>
      <c r="LL26" s="13">
        <v>2</v>
      </c>
      <c r="LM26" s="13">
        <v>15</v>
      </c>
      <c r="LN26" s="13">
        <v>0</v>
      </c>
      <c r="LO26" s="13">
        <v>31</v>
      </c>
      <c r="LP26" s="13"/>
      <c r="LQ26" s="13"/>
      <c r="LR26" s="13">
        <v>5</v>
      </c>
      <c r="LS26" s="13">
        <v>9</v>
      </c>
      <c r="LT26" s="13">
        <f t="shared" si="215"/>
        <v>5</v>
      </c>
      <c r="LV26" s="13">
        <v>21</v>
      </c>
      <c r="LW26" s="13">
        <f t="shared" si="216"/>
        <v>2</v>
      </c>
      <c r="LX26" s="13">
        <v>1</v>
      </c>
      <c r="LY26" s="13">
        <v>1</v>
      </c>
      <c r="LZ26" s="13"/>
      <c r="MA26" s="13">
        <v>63</v>
      </c>
      <c r="MB26" s="13"/>
      <c r="MC26" s="13">
        <v>6</v>
      </c>
      <c r="MD26" s="13">
        <v>1</v>
      </c>
      <c r="ME26" s="13">
        <v>15</v>
      </c>
      <c r="MF26" s="13">
        <v>1</v>
      </c>
      <c r="MG26" s="13">
        <v>34</v>
      </c>
      <c r="MH26" s="13">
        <v>6</v>
      </c>
      <c r="MI26" s="13">
        <v>8</v>
      </c>
      <c r="MJ26" s="13">
        <v>5</v>
      </c>
      <c r="MK26" s="13">
        <v>7</v>
      </c>
      <c r="ML26" s="13">
        <f t="shared" si="217"/>
        <v>11</v>
      </c>
      <c r="MN26" s="13">
        <v>8</v>
      </c>
      <c r="MO26" s="13">
        <f t="shared" si="218"/>
        <v>2</v>
      </c>
      <c r="MP26" s="13">
        <v>1</v>
      </c>
      <c r="MQ26" s="13">
        <v>1</v>
      </c>
      <c r="MR26" s="13"/>
      <c r="MS26" s="13">
        <v>54</v>
      </c>
      <c r="MT26" s="13">
        <v>0</v>
      </c>
      <c r="MU26" s="13">
        <v>4</v>
      </c>
      <c r="MV26" s="13">
        <v>2</v>
      </c>
      <c r="MW26" s="13">
        <v>21</v>
      </c>
      <c r="MX26" s="13">
        <v>2</v>
      </c>
      <c r="MY26" s="13">
        <v>30</v>
      </c>
      <c r="MZ26" s="13">
        <v>4</v>
      </c>
      <c r="NA26" s="13">
        <v>5</v>
      </c>
      <c r="NB26" s="13">
        <v>4</v>
      </c>
      <c r="NC26" s="13">
        <v>6</v>
      </c>
      <c r="ND26" s="13">
        <f t="shared" si="219"/>
        <v>8</v>
      </c>
      <c r="NF26" s="13">
        <v>5</v>
      </c>
      <c r="NG26" s="13">
        <f t="shared" si="220"/>
        <v>5</v>
      </c>
      <c r="NH26" s="13">
        <v>2</v>
      </c>
      <c r="NI26" s="13">
        <v>3</v>
      </c>
      <c r="NJ26" s="13"/>
      <c r="NK26" s="13">
        <v>54</v>
      </c>
      <c r="NL26" s="13">
        <v>5</v>
      </c>
      <c r="NM26" s="13">
        <v>7</v>
      </c>
      <c r="NN26" s="13">
        <v>1</v>
      </c>
      <c r="NO26" s="13">
        <v>14</v>
      </c>
      <c r="NP26" s="13">
        <v>0</v>
      </c>
      <c r="NQ26" s="13">
        <v>34</v>
      </c>
      <c r="NR26" s="13">
        <v>1</v>
      </c>
      <c r="NS26" s="13">
        <v>2</v>
      </c>
      <c r="NT26" s="13">
        <v>9</v>
      </c>
      <c r="NU26" s="13">
        <v>12</v>
      </c>
      <c r="NV26" s="13">
        <f t="shared" si="221"/>
        <v>10</v>
      </c>
      <c r="NX26" s="13">
        <v>5</v>
      </c>
      <c r="NY26" s="13">
        <f t="shared" si="222"/>
        <v>5</v>
      </c>
      <c r="NZ26" s="13">
        <v>1</v>
      </c>
      <c r="OA26" s="13">
        <v>4</v>
      </c>
      <c r="OB26" s="13"/>
      <c r="OC26" s="13">
        <v>58</v>
      </c>
      <c r="OD26" s="13">
        <v>5</v>
      </c>
      <c r="OE26" s="13">
        <v>6</v>
      </c>
      <c r="OF26" s="13">
        <v>1</v>
      </c>
      <c r="OG26" s="13">
        <v>14</v>
      </c>
      <c r="OH26" s="13">
        <v>0</v>
      </c>
      <c r="OI26" s="13">
        <v>42</v>
      </c>
      <c r="OJ26" s="13">
        <v>4</v>
      </c>
      <c r="OK26" s="13">
        <v>6</v>
      </c>
      <c r="OL26" s="13">
        <v>5</v>
      </c>
      <c r="OM26" s="13">
        <v>11</v>
      </c>
      <c r="ON26" s="13">
        <f t="shared" si="223"/>
        <v>9</v>
      </c>
      <c r="OP26" s="13">
        <v>5</v>
      </c>
      <c r="OQ26" s="13">
        <f t="shared" si="224"/>
        <v>5</v>
      </c>
      <c r="OR26" s="13">
        <v>2</v>
      </c>
      <c r="OS26" s="13">
        <v>3</v>
      </c>
      <c r="OT26" s="13"/>
      <c r="OU26" s="13">
        <v>63</v>
      </c>
      <c r="OV26" s="13"/>
      <c r="OW26" s="13">
        <v>11</v>
      </c>
      <c r="OX26" s="13">
        <v>1</v>
      </c>
      <c r="OY26" s="13">
        <v>15</v>
      </c>
      <c r="OZ26" s="13">
        <v>0</v>
      </c>
      <c r="PA26" s="13">
        <v>56</v>
      </c>
      <c r="PB26" s="13">
        <v>4</v>
      </c>
      <c r="PC26" s="13">
        <v>8</v>
      </c>
      <c r="PD26" s="13">
        <v>24</v>
      </c>
      <c r="PE26" s="13">
        <v>36</v>
      </c>
      <c r="PF26" s="13">
        <f t="shared" si="225"/>
        <v>28</v>
      </c>
      <c r="PH26" s="13">
        <v>0</v>
      </c>
      <c r="PI26" s="13">
        <f t="shared" si="226"/>
        <v>5</v>
      </c>
      <c r="PJ26" s="13">
        <v>5</v>
      </c>
      <c r="PK26" s="13">
        <v>0</v>
      </c>
      <c r="PL26" s="13"/>
      <c r="PM26" s="13">
        <v>72</v>
      </c>
      <c r="PN26" s="13">
        <v>0</v>
      </c>
      <c r="PO26" s="13">
        <v>12</v>
      </c>
      <c r="PP26" s="13">
        <v>2</v>
      </c>
      <c r="PQ26" s="13">
        <v>27</v>
      </c>
      <c r="PR26" s="13">
        <v>0</v>
      </c>
      <c r="PS26" s="13">
        <v>73</v>
      </c>
      <c r="PT26" s="13">
        <v>3</v>
      </c>
      <c r="PU26" s="13">
        <v>5</v>
      </c>
      <c r="PV26" s="13">
        <v>21</v>
      </c>
      <c r="PW26" s="13">
        <v>40</v>
      </c>
      <c r="PX26" s="13">
        <f t="shared" si="227"/>
        <v>24</v>
      </c>
      <c r="PZ26" s="13"/>
      <c r="QA26" s="13">
        <f t="shared" si="228"/>
        <v>5</v>
      </c>
      <c r="QB26" s="13">
        <v>5</v>
      </c>
      <c r="QC26" s="13"/>
      <c r="QD26" s="13"/>
      <c r="QE26" s="13">
        <v>81</v>
      </c>
      <c r="QF26" s="13"/>
      <c r="QG26" s="13">
        <v>6</v>
      </c>
      <c r="QH26" s="13">
        <v>1</v>
      </c>
      <c r="QI26" s="13">
        <v>13</v>
      </c>
      <c r="QJ26" s="13">
        <v>0</v>
      </c>
      <c r="QK26" s="13">
        <v>57</v>
      </c>
      <c r="QL26" s="13">
        <v>5</v>
      </c>
      <c r="QM26" s="13">
        <v>9</v>
      </c>
      <c r="QN26" s="13">
        <v>22</v>
      </c>
      <c r="QO26" s="13">
        <v>36</v>
      </c>
      <c r="QP26" s="13">
        <f t="shared" si="229"/>
        <v>27</v>
      </c>
      <c r="QR26" s="13">
        <v>5</v>
      </c>
      <c r="QS26" s="13">
        <f t="shared" si="230"/>
        <v>5</v>
      </c>
      <c r="QT26" s="13">
        <v>3</v>
      </c>
      <c r="QU26" s="13">
        <v>2</v>
      </c>
      <c r="QV26" s="13"/>
      <c r="QW26" s="13">
        <v>54</v>
      </c>
      <c r="QX26" s="13"/>
      <c r="QY26" s="13">
        <v>5</v>
      </c>
      <c r="QZ26" s="13">
        <v>1</v>
      </c>
      <c r="RA26" s="13">
        <v>15</v>
      </c>
      <c r="RB26" s="13"/>
      <c r="RC26" s="13">
        <v>46</v>
      </c>
      <c r="RD26" s="13">
        <v>2</v>
      </c>
      <c r="RE26" s="13">
        <v>2</v>
      </c>
      <c r="RF26" s="13">
        <v>13</v>
      </c>
      <c r="RG26" s="13">
        <v>27</v>
      </c>
      <c r="RH26" s="13">
        <f t="shared" si="231"/>
        <v>15</v>
      </c>
      <c r="RJ26" s="13"/>
      <c r="RK26" s="13">
        <f t="shared" si="232"/>
        <v>5</v>
      </c>
      <c r="RL26" s="13">
        <v>3</v>
      </c>
      <c r="RM26" s="13">
        <v>2</v>
      </c>
      <c r="RN26" s="13"/>
      <c r="RO26" s="13">
        <v>81</v>
      </c>
      <c r="RP26" s="13"/>
      <c r="RQ26" s="13">
        <v>8</v>
      </c>
      <c r="RR26" s="13">
        <v>1</v>
      </c>
      <c r="RS26" s="13">
        <v>15</v>
      </c>
      <c r="RT26" s="13">
        <v>0</v>
      </c>
      <c r="RU26" s="13">
        <v>43</v>
      </c>
      <c r="RV26" s="13">
        <v>1</v>
      </c>
      <c r="RW26" s="13">
        <v>1</v>
      </c>
      <c r="RX26" s="13">
        <v>10</v>
      </c>
      <c r="RY26" s="13">
        <v>10</v>
      </c>
      <c r="RZ26" s="13">
        <f t="shared" si="233"/>
        <v>11</v>
      </c>
      <c r="SB26" s="13"/>
      <c r="SC26" s="13">
        <f t="shared" si="234"/>
        <v>5</v>
      </c>
      <c r="SD26" s="13">
        <v>5</v>
      </c>
      <c r="SE26" s="13"/>
      <c r="SF26" s="13"/>
      <c r="SG26" s="13">
        <v>72</v>
      </c>
      <c r="SH26" s="13"/>
      <c r="SI26" s="13">
        <v>9</v>
      </c>
      <c r="SJ26" s="13">
        <v>1</v>
      </c>
      <c r="SK26" s="13">
        <v>15</v>
      </c>
      <c r="SL26" s="13"/>
      <c r="SM26" s="13">
        <v>40</v>
      </c>
      <c r="SN26" s="13">
        <v>2</v>
      </c>
      <c r="SO26" s="13">
        <v>2</v>
      </c>
      <c r="SP26" s="13">
        <v>4</v>
      </c>
      <c r="SQ26" s="13">
        <v>5</v>
      </c>
      <c r="SR26" s="13">
        <f t="shared" si="235"/>
        <v>6</v>
      </c>
      <c r="ST26" s="13"/>
      <c r="SU26" s="13">
        <f t="shared" si="236"/>
        <v>5</v>
      </c>
      <c r="SV26" s="13">
        <v>3</v>
      </c>
      <c r="SW26" s="13">
        <v>2</v>
      </c>
      <c r="SX26" s="13"/>
      <c r="SY26" s="13">
        <v>72</v>
      </c>
      <c r="SZ26" s="13"/>
      <c r="TA26" s="13">
        <v>7</v>
      </c>
      <c r="TB26" s="13">
        <v>1</v>
      </c>
      <c r="TC26" s="13">
        <v>10</v>
      </c>
      <c r="TD26" s="13"/>
      <c r="TE26" s="13">
        <v>50</v>
      </c>
      <c r="TF26" s="13">
        <v>1</v>
      </c>
      <c r="TG26" s="13">
        <v>1</v>
      </c>
      <c r="TH26" s="13">
        <v>10</v>
      </c>
      <c r="TI26" s="13">
        <v>13</v>
      </c>
      <c r="TJ26" s="13">
        <f t="shared" si="237"/>
        <v>11</v>
      </c>
      <c r="TL26" s="13"/>
      <c r="TM26" s="13">
        <f t="shared" si="238"/>
        <v>5</v>
      </c>
      <c r="TN26" s="13">
        <v>2</v>
      </c>
      <c r="TO26" s="13">
        <v>3</v>
      </c>
      <c r="TP26" s="13"/>
      <c r="TQ26" s="13">
        <v>59</v>
      </c>
      <c r="TR26" s="13"/>
      <c r="TS26" s="13">
        <v>4</v>
      </c>
      <c r="TT26" s="13">
        <v>1</v>
      </c>
      <c r="TU26" s="13">
        <v>15</v>
      </c>
      <c r="TV26" s="13"/>
      <c r="TW26" s="13">
        <v>43</v>
      </c>
      <c r="TX26" s="13">
        <v>1</v>
      </c>
      <c r="TY26" s="13">
        <v>3</v>
      </c>
      <c r="TZ26" s="13">
        <v>13</v>
      </c>
      <c r="UA26" s="13">
        <v>26</v>
      </c>
      <c r="UB26" s="13">
        <f t="shared" si="239"/>
        <v>14</v>
      </c>
      <c r="UD26" s="13"/>
      <c r="UE26" s="13">
        <f t="shared" si="240"/>
        <v>5</v>
      </c>
      <c r="UF26" s="13">
        <v>4</v>
      </c>
      <c r="UG26" s="13">
        <v>1</v>
      </c>
      <c r="UH26" s="13"/>
      <c r="UI26" s="13">
        <v>63</v>
      </c>
      <c r="UJ26" s="13"/>
      <c r="UK26" s="13">
        <v>6</v>
      </c>
      <c r="UL26" s="13">
        <v>1</v>
      </c>
      <c r="UM26" s="13">
        <v>12</v>
      </c>
      <c r="UN26" s="13"/>
      <c r="UO26" s="13">
        <v>40</v>
      </c>
      <c r="UP26" s="13">
        <v>5</v>
      </c>
      <c r="UQ26" s="13">
        <v>9</v>
      </c>
      <c r="UR26" s="13">
        <v>10</v>
      </c>
      <c r="US26" s="13">
        <v>19</v>
      </c>
      <c r="UT26" s="13">
        <f t="shared" si="241"/>
        <v>15</v>
      </c>
      <c r="UV26" s="13"/>
      <c r="UW26" s="13">
        <f t="shared" si="242"/>
        <v>5</v>
      </c>
      <c r="UX26" s="13">
        <v>3</v>
      </c>
      <c r="UY26" s="13">
        <v>2</v>
      </c>
      <c r="UZ26" s="13">
        <f t="shared" si="181"/>
        <v>419</v>
      </c>
      <c r="VA26" s="13">
        <v>274</v>
      </c>
      <c r="VB26" s="13">
        <f t="shared" si="243"/>
        <v>145</v>
      </c>
      <c r="VC26" s="13"/>
      <c r="VD26" s="13">
        <v>72</v>
      </c>
      <c r="VE26" s="13"/>
      <c r="VF26" s="13">
        <v>6</v>
      </c>
      <c r="VG26" s="13">
        <v>1</v>
      </c>
      <c r="VH26" s="13">
        <v>15</v>
      </c>
      <c r="VI26" s="13">
        <v>0</v>
      </c>
      <c r="VJ26" s="13">
        <v>2</v>
      </c>
      <c r="VK26" s="13">
        <v>10</v>
      </c>
      <c r="VL26" s="13">
        <f t="shared" si="276"/>
        <v>43</v>
      </c>
      <c r="VM26" s="13">
        <v>1</v>
      </c>
      <c r="VN26" s="13">
        <v>1</v>
      </c>
      <c r="VO26" s="13">
        <v>6</v>
      </c>
      <c r="VP26" s="13">
        <v>10</v>
      </c>
      <c r="VQ26" s="13"/>
      <c r="VR26" s="13"/>
      <c r="VS26" s="13">
        <v>13</v>
      </c>
      <c r="VT26" s="13">
        <v>22</v>
      </c>
      <c r="VU26" s="13">
        <f t="shared" si="182"/>
        <v>9</v>
      </c>
      <c r="VW26" s="13"/>
      <c r="VX26" s="13">
        <f t="shared" si="244"/>
        <v>0</v>
      </c>
      <c r="VY26" s="13"/>
      <c r="VZ26" s="13"/>
      <c r="WA26" s="13"/>
      <c r="WB26" s="13">
        <f t="shared" si="245"/>
        <v>0</v>
      </c>
      <c r="WC26" s="13">
        <f t="shared" si="246"/>
        <v>419</v>
      </c>
      <c r="WD26" s="13">
        <f t="shared" si="247"/>
        <v>274</v>
      </c>
      <c r="WE26" s="13">
        <f t="shared" si="248"/>
        <v>145</v>
      </c>
      <c r="WF26" s="13"/>
      <c r="WG26" s="13">
        <v>63</v>
      </c>
      <c r="WH26" s="13"/>
      <c r="WI26" s="13">
        <v>5</v>
      </c>
      <c r="WJ26" s="13">
        <v>1</v>
      </c>
      <c r="WK26" s="13">
        <v>15</v>
      </c>
      <c r="WL26" s="13"/>
      <c r="WM26" s="13">
        <v>2</v>
      </c>
      <c r="WN26" s="13">
        <v>6</v>
      </c>
      <c r="WO26" s="13">
        <f t="shared" si="249"/>
        <v>23</v>
      </c>
      <c r="WP26" s="13"/>
      <c r="WQ26" s="13"/>
      <c r="WR26" s="13">
        <v>2</v>
      </c>
      <c r="WS26" s="13">
        <v>2</v>
      </c>
      <c r="WT26" s="13"/>
      <c r="WU26" s="13"/>
      <c r="WV26" s="13">
        <v>13</v>
      </c>
      <c r="WW26" s="13">
        <v>15</v>
      </c>
      <c r="WX26" s="13">
        <f t="shared" si="183"/>
        <v>4</v>
      </c>
      <c r="WZ26" s="13"/>
      <c r="XA26" s="13"/>
      <c r="XB26" s="13"/>
      <c r="XC26" s="13"/>
      <c r="XD26" s="13"/>
      <c r="XE26" s="13">
        <f t="shared" si="250"/>
        <v>0</v>
      </c>
      <c r="XF26" s="13">
        <f t="shared" si="251"/>
        <v>419</v>
      </c>
      <c r="XG26" s="13">
        <f t="shared" si="252"/>
        <v>274</v>
      </c>
      <c r="XH26" s="13">
        <f t="shared" si="253"/>
        <v>145</v>
      </c>
      <c r="XI26" s="13"/>
      <c r="XJ26" s="13">
        <v>72</v>
      </c>
      <c r="XK26" s="13"/>
      <c r="XL26" s="13">
        <v>4</v>
      </c>
      <c r="XM26" s="13">
        <v>1</v>
      </c>
      <c r="XN26" s="13">
        <v>12</v>
      </c>
      <c r="XO26" s="13"/>
      <c r="XP26" s="13">
        <v>4</v>
      </c>
      <c r="XQ26" s="13">
        <v>15</v>
      </c>
      <c r="XR26" s="13">
        <v>30</v>
      </c>
      <c r="XS26" s="13">
        <v>1</v>
      </c>
      <c r="XT26" s="13">
        <v>1</v>
      </c>
      <c r="XU26" s="13">
        <v>4</v>
      </c>
      <c r="XV26" s="13">
        <v>5</v>
      </c>
      <c r="XW26" s="13"/>
      <c r="XX26" s="13"/>
      <c r="XY26" s="13">
        <v>8</v>
      </c>
      <c r="XZ26" s="13">
        <v>9</v>
      </c>
      <c r="YA26" s="13">
        <f t="shared" si="184"/>
        <v>9</v>
      </c>
      <c r="YC26" s="13"/>
      <c r="YD26" s="13">
        <f t="shared" si="254"/>
        <v>3</v>
      </c>
      <c r="YE26" s="13">
        <v>3</v>
      </c>
      <c r="YF26" s="13" t="s">
        <v>1003</v>
      </c>
      <c r="YG26" s="13">
        <v>1</v>
      </c>
      <c r="YH26" s="13">
        <f t="shared" si="255"/>
        <v>2</v>
      </c>
      <c r="YI26" s="13">
        <f t="shared" si="278"/>
        <v>422</v>
      </c>
      <c r="YJ26" s="13">
        <f t="shared" si="256"/>
        <v>275</v>
      </c>
      <c r="YK26" s="13">
        <f t="shared" si="257"/>
        <v>147</v>
      </c>
      <c r="YL26" s="13"/>
      <c r="YM26" s="13">
        <v>72</v>
      </c>
      <c r="YN26" s="13"/>
      <c r="YO26" s="13">
        <v>4</v>
      </c>
      <c r="YP26" s="13">
        <v>1</v>
      </c>
      <c r="YQ26" s="13">
        <v>12</v>
      </c>
      <c r="YR26" s="13"/>
      <c r="YS26" s="13">
        <v>3</v>
      </c>
      <c r="YT26" s="13">
        <v>10</v>
      </c>
      <c r="YU26" s="13">
        <v>27</v>
      </c>
      <c r="YV26" s="13"/>
      <c r="YW26" s="13"/>
      <c r="YX26" s="13">
        <v>1</v>
      </c>
      <c r="YY26" s="13">
        <v>2</v>
      </c>
      <c r="YZ26" s="13"/>
      <c r="ZA26" s="13"/>
      <c r="ZB26" s="13">
        <v>8</v>
      </c>
      <c r="ZC26" s="13">
        <v>15</v>
      </c>
      <c r="ZD26" s="13">
        <f t="shared" si="185"/>
        <v>4</v>
      </c>
      <c r="ZF26" s="13"/>
      <c r="ZG26" s="13">
        <f t="shared" si="258"/>
        <v>3</v>
      </c>
      <c r="ZH26" s="13">
        <v>3</v>
      </c>
      <c r="ZI26" s="13"/>
      <c r="ZJ26" s="13"/>
      <c r="ZK26" s="13">
        <f t="shared" si="259"/>
        <v>3</v>
      </c>
      <c r="ZL26" s="13">
        <f t="shared" si="279"/>
        <v>425</v>
      </c>
      <c r="ZM26" s="13">
        <f t="shared" si="289"/>
        <v>275</v>
      </c>
      <c r="ZN26" s="13">
        <f t="shared" si="261"/>
        <v>150</v>
      </c>
      <c r="ZO26" s="13"/>
      <c r="ZP26" s="13">
        <v>72</v>
      </c>
      <c r="ZQ26" s="13"/>
      <c r="ZR26" s="13">
        <v>3</v>
      </c>
      <c r="ZS26" s="13">
        <v>1</v>
      </c>
      <c r="ZT26" s="13">
        <v>14</v>
      </c>
      <c r="ZU26" s="13">
        <v>0</v>
      </c>
      <c r="ZV26" s="13">
        <v>3</v>
      </c>
      <c r="ZW26" s="13">
        <v>10</v>
      </c>
      <c r="ZX26" s="13">
        <v>33</v>
      </c>
      <c r="ZY26" s="13">
        <v>3</v>
      </c>
      <c r="ZZ26" s="13">
        <v>6</v>
      </c>
      <c r="AAA26" s="13">
        <v>11</v>
      </c>
      <c r="AAB26" s="13">
        <v>17</v>
      </c>
      <c r="AAC26" s="13"/>
      <c r="AAD26" s="13"/>
      <c r="AAE26" s="13"/>
      <c r="AAF26" s="13"/>
      <c r="AAG26" s="13">
        <f t="shared" si="186"/>
        <v>17</v>
      </c>
      <c r="AAI26" s="13"/>
      <c r="AAJ26" s="13">
        <f t="shared" si="262"/>
        <v>2</v>
      </c>
      <c r="AAK26" s="13">
        <v>2</v>
      </c>
      <c r="AAL26" s="13"/>
      <c r="AAM26" s="13"/>
      <c r="AAN26" s="13">
        <f t="shared" si="263"/>
        <v>2</v>
      </c>
      <c r="AAO26" s="13">
        <f t="shared" si="285"/>
        <v>427</v>
      </c>
      <c r="AAP26" s="13">
        <f t="shared" si="290"/>
        <v>275</v>
      </c>
      <c r="AAQ26" s="13">
        <f t="shared" si="265"/>
        <v>152</v>
      </c>
      <c r="AAR26" s="13"/>
      <c r="AAS26" s="13">
        <v>54</v>
      </c>
      <c r="AAT26" s="13"/>
      <c r="AAU26" s="13">
        <v>5</v>
      </c>
      <c r="AAV26" s="13">
        <v>1</v>
      </c>
      <c r="AAW26" s="13">
        <v>15</v>
      </c>
      <c r="AAX26" s="13"/>
      <c r="AAY26" s="13">
        <v>10</v>
      </c>
      <c r="AAZ26" s="13">
        <v>10</v>
      </c>
      <c r="ABA26" s="13">
        <f t="shared" si="266"/>
        <v>43</v>
      </c>
      <c r="ABB26" s="13">
        <v>6</v>
      </c>
      <c r="ABC26" s="13">
        <v>14</v>
      </c>
      <c r="ABD26" s="13">
        <v>11</v>
      </c>
      <c r="ABE26" s="13">
        <v>19</v>
      </c>
      <c r="ABF26" s="13"/>
      <c r="ABG26" s="13"/>
      <c r="ABH26" s="13"/>
      <c r="ABI26" s="13"/>
      <c r="ABJ26" s="13">
        <f t="shared" si="187"/>
        <v>27</v>
      </c>
      <c r="ABL26" s="13"/>
      <c r="ABM26" s="13">
        <f t="shared" si="188"/>
        <v>2</v>
      </c>
      <c r="ABN26" s="13">
        <v>2</v>
      </c>
      <c r="ABO26" s="13"/>
      <c r="ABP26" s="13"/>
      <c r="ABQ26" s="13">
        <f t="shared" si="267"/>
        <v>2</v>
      </c>
      <c r="ABR26" s="13">
        <f t="shared" si="286"/>
        <v>429</v>
      </c>
      <c r="ABS26" s="13">
        <f t="shared" si="291"/>
        <v>275</v>
      </c>
      <c r="ABT26" s="13">
        <f t="shared" si="269"/>
        <v>154</v>
      </c>
      <c r="ABU26" s="13"/>
      <c r="ABV26" s="13">
        <v>54</v>
      </c>
      <c r="ABW26" s="13"/>
      <c r="ABX26" s="13">
        <v>4</v>
      </c>
      <c r="ABY26" s="13">
        <v>1</v>
      </c>
      <c r="ABZ26" s="13">
        <v>12</v>
      </c>
      <c r="ACA26" s="13"/>
      <c r="ACB26" s="13">
        <v>3</v>
      </c>
      <c r="ACC26" s="13">
        <v>10</v>
      </c>
      <c r="ACD26" s="13">
        <f t="shared" si="189"/>
        <v>27</v>
      </c>
      <c r="ACE26" s="13">
        <v>2</v>
      </c>
      <c r="ACF26" s="13">
        <v>4</v>
      </c>
      <c r="ACG26" s="13">
        <v>9</v>
      </c>
      <c r="ACH26" s="13">
        <v>13</v>
      </c>
      <c r="ACI26" s="13"/>
      <c r="ACJ26" s="13"/>
      <c r="ACK26" s="13"/>
      <c r="ACL26" s="13"/>
      <c r="ACM26" s="13">
        <f t="shared" si="190"/>
        <v>14</v>
      </c>
      <c r="ACO26" s="13"/>
      <c r="ACP26" s="13">
        <f t="shared" si="277"/>
        <v>1</v>
      </c>
      <c r="ACQ26" s="13">
        <v>1</v>
      </c>
      <c r="ACR26" s="13"/>
      <c r="ACS26" s="13"/>
      <c r="ACT26" s="13">
        <f t="shared" si="270"/>
        <v>1</v>
      </c>
      <c r="ACU26" s="13">
        <f t="shared" si="287"/>
        <v>430</v>
      </c>
      <c r="ACV26" s="13">
        <f t="shared" si="292"/>
        <v>275</v>
      </c>
      <c r="ACW26" s="13">
        <f t="shared" si="272"/>
        <v>155</v>
      </c>
      <c r="ACX26" s="13"/>
      <c r="ACY26" s="13">
        <v>54</v>
      </c>
      <c r="ACZ26" s="13"/>
      <c r="ADA26" s="13">
        <v>3</v>
      </c>
      <c r="ADB26" s="13">
        <v>1</v>
      </c>
      <c r="ADC26" s="13">
        <v>14</v>
      </c>
      <c r="ADD26" s="13"/>
      <c r="ADE26" s="13">
        <v>2</v>
      </c>
      <c r="ADF26" s="13">
        <v>6</v>
      </c>
      <c r="ADG26" s="13">
        <f t="shared" si="192"/>
        <v>25</v>
      </c>
      <c r="ADH26" s="13">
        <v>3</v>
      </c>
      <c r="ADI26" s="13">
        <v>5</v>
      </c>
      <c r="ADJ26" s="13">
        <v>8</v>
      </c>
      <c r="ADK26" s="13">
        <v>14</v>
      </c>
      <c r="ADL26" s="13"/>
      <c r="ADM26" s="13"/>
      <c r="ADN26" s="13"/>
      <c r="ADO26" s="13"/>
      <c r="ADP26" s="13">
        <f t="shared" si="193"/>
        <v>13</v>
      </c>
      <c r="ADR26" s="13"/>
      <c r="ADS26" s="13">
        <f t="shared" si="194"/>
        <v>1</v>
      </c>
      <c r="ADT26" s="13">
        <v>1</v>
      </c>
      <c r="ADU26" s="13"/>
      <c r="ADV26" s="13">
        <v>5</v>
      </c>
      <c r="ADW26" s="13">
        <f t="shared" si="273"/>
        <v>-4</v>
      </c>
      <c r="ADX26" s="13">
        <f t="shared" si="288"/>
        <v>431</v>
      </c>
      <c r="ADY26" s="13">
        <f t="shared" si="293"/>
        <v>280</v>
      </c>
      <c r="ADZ26" s="13">
        <f t="shared" si="275"/>
        <v>151</v>
      </c>
      <c r="AEA26" s="13"/>
      <c r="AEB26" s="13">
        <v>59</v>
      </c>
      <c r="AEC26" s="13"/>
      <c r="AED26" s="13">
        <v>3</v>
      </c>
      <c r="AEE26" s="13">
        <v>1</v>
      </c>
      <c r="AEF26" s="13">
        <v>14</v>
      </c>
      <c r="AEG26" s="13"/>
      <c r="AEH26" s="13">
        <v>3</v>
      </c>
      <c r="AEI26" s="13">
        <v>6</v>
      </c>
      <c r="AEJ26" s="13">
        <f t="shared" si="284"/>
        <v>22</v>
      </c>
      <c r="AEK26" s="13">
        <v>2</v>
      </c>
      <c r="AEL26" s="13">
        <v>3</v>
      </c>
      <c r="AEM26" s="13">
        <v>8</v>
      </c>
      <c r="AEN26" s="13">
        <v>13</v>
      </c>
      <c r="AEO26" s="13"/>
      <c r="AEP26" s="13"/>
      <c r="AEQ26" s="13"/>
      <c r="AER26" s="13"/>
      <c r="AES26" s="13">
        <f t="shared" si="196"/>
        <v>13</v>
      </c>
    </row>
    <row r="27" spans="2:825" ht="16.2" customHeight="1" x14ac:dyDescent="0.3">
      <c r="B27" s="14" t="s">
        <v>132</v>
      </c>
      <c r="C27" s="42" t="s">
        <v>151</v>
      </c>
      <c r="D27" s="295"/>
      <c r="E27" s="295"/>
      <c r="F27" s="295"/>
      <c r="G27" s="295"/>
      <c r="H27" s="340" t="s">
        <v>598</v>
      </c>
      <c r="I27" s="336">
        <v>60</v>
      </c>
      <c r="J27" s="13">
        <v>1</v>
      </c>
      <c r="K27" s="13">
        <v>2</v>
      </c>
      <c r="L27" s="13">
        <v>8</v>
      </c>
      <c r="M27" s="13">
        <v>0</v>
      </c>
      <c r="N27" s="13">
        <v>0</v>
      </c>
      <c r="O27" s="13">
        <v>1</v>
      </c>
      <c r="P27" s="13"/>
      <c r="Q27" s="13"/>
      <c r="R27" s="13">
        <v>1</v>
      </c>
      <c r="S27" s="13">
        <v>0</v>
      </c>
      <c r="T27" s="13">
        <v>8</v>
      </c>
      <c r="U27" s="13">
        <v>0</v>
      </c>
      <c r="V27" s="15"/>
      <c r="X27" s="13">
        <v>60</v>
      </c>
      <c r="Y27" s="13">
        <v>3</v>
      </c>
      <c r="Z27" s="13">
        <v>1</v>
      </c>
      <c r="AA27" s="13">
        <v>5</v>
      </c>
      <c r="AB27" s="13">
        <v>0</v>
      </c>
      <c r="AC27" s="13">
        <v>0</v>
      </c>
      <c r="AD27" s="13">
        <v>0</v>
      </c>
      <c r="AE27" s="13"/>
      <c r="AF27" s="13"/>
      <c r="AG27" s="13">
        <v>1</v>
      </c>
      <c r="AH27" s="13">
        <v>0</v>
      </c>
      <c r="AI27" s="13">
        <v>5</v>
      </c>
      <c r="AJ27" s="13">
        <v>0</v>
      </c>
      <c r="AK27" s="15"/>
      <c r="AM27" s="13">
        <v>70</v>
      </c>
      <c r="AN27" s="13">
        <v>2</v>
      </c>
      <c r="AO27" s="13">
        <v>2</v>
      </c>
      <c r="AP27" s="13">
        <v>4</v>
      </c>
      <c r="AQ27" s="13">
        <v>0</v>
      </c>
      <c r="AR27" s="13">
        <v>0</v>
      </c>
      <c r="AS27" s="13">
        <v>0</v>
      </c>
      <c r="AT27" s="13"/>
      <c r="AU27" s="13"/>
      <c r="AV27" s="13">
        <v>1</v>
      </c>
      <c r="AW27" s="13">
        <v>0</v>
      </c>
      <c r="AX27" s="13">
        <v>5</v>
      </c>
      <c r="AY27" s="13">
        <v>0</v>
      </c>
      <c r="AZ27" s="15"/>
      <c r="BB27" s="13">
        <v>124</v>
      </c>
      <c r="BC27" s="13">
        <v>3</v>
      </c>
      <c r="BD27" s="13">
        <v>3</v>
      </c>
      <c r="BE27" s="13">
        <v>7</v>
      </c>
      <c r="BF27" s="13">
        <v>0</v>
      </c>
      <c r="BG27" s="13">
        <v>0</v>
      </c>
      <c r="BH27" s="13">
        <v>1</v>
      </c>
      <c r="BI27" s="13">
        <v>11</v>
      </c>
      <c r="BJ27" s="13">
        <v>0</v>
      </c>
      <c r="BK27" s="13">
        <v>11</v>
      </c>
      <c r="BL27" s="13">
        <v>1</v>
      </c>
      <c r="BM27" s="13">
        <v>0</v>
      </c>
      <c r="BN27" s="13">
        <v>5</v>
      </c>
      <c r="BO27" s="13">
        <v>0</v>
      </c>
      <c r="BP27" s="15"/>
      <c r="BQ27" s="13">
        <v>2</v>
      </c>
      <c r="BR27" s="13">
        <v>4</v>
      </c>
      <c r="BS27" s="13">
        <v>5</v>
      </c>
      <c r="BT27" s="13">
        <v>7</v>
      </c>
      <c r="BU27" s="13">
        <f t="shared" si="197"/>
        <v>7</v>
      </c>
      <c r="BW27" s="13">
        <v>59</v>
      </c>
      <c r="BX27" s="13">
        <v>0</v>
      </c>
      <c r="BY27" s="13">
        <v>4</v>
      </c>
      <c r="BZ27" s="13">
        <v>9</v>
      </c>
      <c r="CA27" s="13">
        <v>0</v>
      </c>
      <c r="CB27" s="13">
        <v>0</v>
      </c>
      <c r="CC27" s="13">
        <v>1</v>
      </c>
      <c r="CD27" s="13">
        <v>21</v>
      </c>
      <c r="CE27" s="13">
        <v>0</v>
      </c>
      <c r="CF27" s="13">
        <v>21</v>
      </c>
      <c r="CG27" s="13">
        <v>1</v>
      </c>
      <c r="CH27" s="13">
        <v>2</v>
      </c>
      <c r="CI27" s="13">
        <v>6</v>
      </c>
      <c r="CJ27" s="13">
        <v>0</v>
      </c>
      <c r="CK27" s="15"/>
      <c r="CL27" s="13">
        <v>4</v>
      </c>
      <c r="CM27" s="13">
        <v>7</v>
      </c>
      <c r="CN27" s="13">
        <v>10</v>
      </c>
      <c r="CO27" s="13">
        <v>15</v>
      </c>
      <c r="CP27" s="13">
        <f t="shared" si="198"/>
        <v>14</v>
      </c>
      <c r="CR27" s="13">
        <v>64</v>
      </c>
      <c r="CS27" s="13">
        <v>0</v>
      </c>
      <c r="CT27" s="13">
        <v>7</v>
      </c>
      <c r="CU27" s="13">
        <v>9</v>
      </c>
      <c r="CV27" s="13">
        <v>16</v>
      </c>
      <c r="CW27" s="13">
        <v>0</v>
      </c>
      <c r="CX27" s="13">
        <v>0</v>
      </c>
      <c r="CY27" s="13">
        <v>11</v>
      </c>
      <c r="CZ27" s="13">
        <v>21</v>
      </c>
      <c r="DA27" s="13">
        <v>11</v>
      </c>
      <c r="DB27" s="13">
        <v>1</v>
      </c>
      <c r="DC27" s="13">
        <v>10</v>
      </c>
      <c r="DD27" s="13">
        <v>0</v>
      </c>
      <c r="DE27" s="13">
        <v>3</v>
      </c>
      <c r="DF27" s="15"/>
      <c r="DG27" s="13">
        <v>3</v>
      </c>
      <c r="DH27" s="13">
        <v>4</v>
      </c>
      <c r="DI27" s="13">
        <v>8</v>
      </c>
      <c r="DJ27" s="13">
        <v>16</v>
      </c>
      <c r="DK27" s="13">
        <f t="shared" si="199"/>
        <v>11</v>
      </c>
      <c r="DM27" s="13">
        <v>58</v>
      </c>
      <c r="DN27" s="13">
        <v>0</v>
      </c>
      <c r="DO27" s="13">
        <v>1</v>
      </c>
      <c r="DP27" s="13">
        <v>13</v>
      </c>
      <c r="DQ27" s="13">
        <v>0</v>
      </c>
      <c r="DR27" s="13">
        <v>0</v>
      </c>
      <c r="DS27" s="13">
        <v>0</v>
      </c>
      <c r="DT27" s="13">
        <v>21</v>
      </c>
      <c r="DU27" s="13">
        <v>0</v>
      </c>
      <c r="DV27" s="13">
        <v>21</v>
      </c>
      <c r="DW27" s="13">
        <v>1</v>
      </c>
      <c r="DX27" s="13">
        <v>6</v>
      </c>
      <c r="DY27" s="13">
        <v>0</v>
      </c>
      <c r="DZ27" s="13">
        <v>2</v>
      </c>
      <c r="EA27" s="15"/>
      <c r="EB27" s="13">
        <v>1</v>
      </c>
      <c r="EC27" s="13">
        <v>2</v>
      </c>
      <c r="ED27" s="13">
        <v>13</v>
      </c>
      <c r="EE27" s="13">
        <v>19</v>
      </c>
      <c r="EF27" s="13">
        <f t="shared" si="200"/>
        <v>14</v>
      </c>
      <c r="EH27" s="13">
        <v>80</v>
      </c>
      <c r="EI27" s="13">
        <v>0</v>
      </c>
      <c r="EJ27" s="13">
        <v>2</v>
      </c>
      <c r="EK27" s="13">
        <v>21</v>
      </c>
      <c r="EL27" s="13">
        <v>16</v>
      </c>
      <c r="EM27" s="13">
        <v>0</v>
      </c>
      <c r="EN27" s="13">
        <v>0</v>
      </c>
      <c r="EO27" s="13">
        <v>21</v>
      </c>
      <c r="EP27" s="13">
        <v>8</v>
      </c>
      <c r="EQ27" s="13">
        <v>21</v>
      </c>
      <c r="ER27" s="13">
        <v>0</v>
      </c>
      <c r="ES27" s="13">
        <v>0</v>
      </c>
      <c r="ET27" s="13">
        <v>0</v>
      </c>
      <c r="EU27" s="13">
        <v>0</v>
      </c>
      <c r="EV27" s="15"/>
      <c r="EW27" s="13">
        <v>2</v>
      </c>
      <c r="EX27" s="13">
        <v>4</v>
      </c>
      <c r="EY27" s="13">
        <v>15</v>
      </c>
      <c r="EZ27" s="13">
        <v>22</v>
      </c>
      <c r="FA27" s="13">
        <f t="shared" si="201"/>
        <v>17</v>
      </c>
      <c r="FC27" s="13">
        <v>94</v>
      </c>
      <c r="FD27" s="13">
        <v>1</v>
      </c>
      <c r="FE27" s="13">
        <v>6</v>
      </c>
      <c r="FF27" s="13">
        <v>74</v>
      </c>
      <c r="FG27" s="13">
        <v>16</v>
      </c>
      <c r="FH27" s="13">
        <v>0</v>
      </c>
      <c r="FI27" s="13">
        <v>0</v>
      </c>
      <c r="FJ27" s="13">
        <v>32</v>
      </c>
      <c r="FK27" s="13">
        <v>8</v>
      </c>
      <c r="FL27" s="13">
        <v>32</v>
      </c>
      <c r="FM27" s="13">
        <v>1</v>
      </c>
      <c r="FN27" s="13">
        <v>8</v>
      </c>
      <c r="FO27" s="13">
        <v>0</v>
      </c>
      <c r="FP27" s="13">
        <v>0</v>
      </c>
      <c r="FQ27" s="15"/>
      <c r="FR27" s="13">
        <v>6</v>
      </c>
      <c r="FS27" s="13">
        <v>12</v>
      </c>
      <c r="FT27" s="13">
        <v>16</v>
      </c>
      <c r="FU27" s="13">
        <v>23</v>
      </c>
      <c r="FV27" s="13">
        <f t="shared" si="202"/>
        <v>22</v>
      </c>
      <c r="FX27" s="13">
        <v>95</v>
      </c>
      <c r="FY27" s="13">
        <v>0</v>
      </c>
      <c r="FZ27" s="13">
        <v>1</v>
      </c>
      <c r="GA27" s="13">
        <v>23</v>
      </c>
      <c r="GB27" s="13">
        <v>0</v>
      </c>
      <c r="GC27" s="13">
        <v>0</v>
      </c>
      <c r="GD27" s="13">
        <v>0</v>
      </c>
      <c r="GE27" s="13">
        <v>21</v>
      </c>
      <c r="GF27" s="13">
        <v>0</v>
      </c>
      <c r="GG27" s="13">
        <v>20</v>
      </c>
      <c r="GH27" s="13">
        <v>1</v>
      </c>
      <c r="GI27" s="13">
        <v>7</v>
      </c>
      <c r="GJ27" s="13">
        <v>0</v>
      </c>
      <c r="GK27" s="13">
        <v>0</v>
      </c>
      <c r="GL27" s="15"/>
      <c r="GM27" s="13">
        <v>1</v>
      </c>
      <c r="GN27" s="13">
        <v>2</v>
      </c>
      <c r="GO27" s="13">
        <v>12</v>
      </c>
      <c r="GP27" s="13">
        <v>18</v>
      </c>
      <c r="GQ27" s="13">
        <f t="shared" si="203"/>
        <v>13</v>
      </c>
      <c r="GS27" s="13">
        <v>20</v>
      </c>
      <c r="GT27" s="13">
        <v>0</v>
      </c>
      <c r="GU27" s="13">
        <v>0</v>
      </c>
      <c r="GV27" s="13">
        <v>11</v>
      </c>
      <c r="GW27" s="13">
        <v>7</v>
      </c>
      <c r="GX27" s="13">
        <v>3</v>
      </c>
      <c r="GY27" s="13">
        <v>0</v>
      </c>
      <c r="GZ27" s="13">
        <v>2</v>
      </c>
      <c r="HA27" s="13">
        <v>1</v>
      </c>
      <c r="HB27" s="13">
        <v>2</v>
      </c>
      <c r="HC27" s="13">
        <v>0</v>
      </c>
      <c r="HD27" s="13"/>
      <c r="HE27" s="13"/>
      <c r="HF27" s="13"/>
      <c r="HG27" s="15"/>
      <c r="HH27" s="13"/>
      <c r="HI27" s="13"/>
      <c r="HJ27" s="13">
        <v>1</v>
      </c>
      <c r="HK27" s="13">
        <v>2</v>
      </c>
      <c r="HL27" s="13">
        <f t="shared" si="204"/>
        <v>1</v>
      </c>
      <c r="HN27" s="13">
        <v>90</v>
      </c>
      <c r="HO27" s="13">
        <v>0</v>
      </c>
      <c r="HP27" s="13">
        <v>4</v>
      </c>
      <c r="HQ27" s="13">
        <v>12</v>
      </c>
      <c r="HR27" s="13">
        <v>9</v>
      </c>
      <c r="HS27" s="13">
        <v>3</v>
      </c>
      <c r="HT27" s="13">
        <v>2</v>
      </c>
      <c r="HU27" s="13">
        <v>10</v>
      </c>
      <c r="HV27" s="13">
        <v>0</v>
      </c>
      <c r="HW27" s="13">
        <v>10</v>
      </c>
      <c r="HX27" s="13">
        <v>1</v>
      </c>
      <c r="HY27" s="13">
        <v>2</v>
      </c>
      <c r="HZ27" s="13">
        <v>6</v>
      </c>
      <c r="IA27" s="13">
        <v>0</v>
      </c>
      <c r="IB27" s="12">
        <v>2</v>
      </c>
      <c r="IC27" s="13">
        <v>1</v>
      </c>
      <c r="ID27" s="13">
        <v>2</v>
      </c>
      <c r="IE27" s="13">
        <v>7</v>
      </c>
      <c r="IF27" s="13">
        <v>8</v>
      </c>
      <c r="IG27" s="13">
        <f t="shared" si="205"/>
        <v>8</v>
      </c>
      <c r="II27" s="13">
        <v>40</v>
      </c>
      <c r="IJ27" s="13">
        <f t="shared" si="206"/>
        <v>4</v>
      </c>
      <c r="IK27" s="13">
        <v>0</v>
      </c>
      <c r="IL27" s="13">
        <v>4</v>
      </c>
      <c r="IM27" s="13"/>
      <c r="IN27" s="13">
        <v>17</v>
      </c>
      <c r="IO27" s="13">
        <v>0</v>
      </c>
      <c r="IP27" s="13">
        <v>0</v>
      </c>
      <c r="IQ27" s="13">
        <v>2</v>
      </c>
      <c r="IR27" s="13">
        <v>3</v>
      </c>
      <c r="IS27" s="13">
        <v>15</v>
      </c>
      <c r="IT27" s="13">
        <v>12</v>
      </c>
      <c r="IU27" s="13"/>
      <c r="IV27" s="13"/>
      <c r="IW27" s="13">
        <v>6</v>
      </c>
      <c r="IX27" s="13">
        <v>8</v>
      </c>
      <c r="IY27" s="13">
        <f t="shared" si="207"/>
        <v>6</v>
      </c>
      <c r="JA27" s="13">
        <v>56</v>
      </c>
      <c r="JB27" s="13">
        <f t="shared" si="208"/>
        <v>6</v>
      </c>
      <c r="JC27" s="13">
        <v>2</v>
      </c>
      <c r="JD27" s="13">
        <v>4</v>
      </c>
      <c r="JE27" s="13">
        <v>0</v>
      </c>
      <c r="JF27" s="13">
        <v>17</v>
      </c>
      <c r="JG27" s="13">
        <v>0</v>
      </c>
      <c r="JH27" s="13">
        <v>0</v>
      </c>
      <c r="JI27" s="13">
        <v>1</v>
      </c>
      <c r="JJ27" s="13">
        <v>3</v>
      </c>
      <c r="JK27" s="13">
        <v>5</v>
      </c>
      <c r="JL27" s="13">
        <v>5</v>
      </c>
      <c r="JM27" s="13">
        <v>23</v>
      </c>
      <c r="JN27" s="13">
        <v>2</v>
      </c>
      <c r="JO27" s="13">
        <v>3</v>
      </c>
      <c r="JP27" s="13">
        <v>5</v>
      </c>
      <c r="JQ27" s="13">
        <v>8</v>
      </c>
      <c r="JR27" s="13">
        <f t="shared" si="209"/>
        <v>7</v>
      </c>
      <c r="JT27" s="13">
        <v>41</v>
      </c>
      <c r="JU27" s="13">
        <f t="shared" si="210"/>
        <v>5</v>
      </c>
      <c r="JV27" s="13">
        <v>5</v>
      </c>
      <c r="JW27" s="13">
        <v>0</v>
      </c>
      <c r="JX27" s="13"/>
      <c r="JY27" s="13">
        <v>50</v>
      </c>
      <c r="JZ27" s="13">
        <v>0</v>
      </c>
      <c r="KA27" s="13">
        <v>2</v>
      </c>
      <c r="KB27" s="13">
        <v>2</v>
      </c>
      <c r="KC27" s="13">
        <v>23</v>
      </c>
      <c r="KD27" s="13">
        <v>0</v>
      </c>
      <c r="KE27" s="13">
        <v>18</v>
      </c>
      <c r="KF27" s="13">
        <v>1</v>
      </c>
      <c r="KG27" s="13">
        <v>2</v>
      </c>
      <c r="KH27" s="13">
        <v>3</v>
      </c>
      <c r="KI27" s="13">
        <v>9</v>
      </c>
      <c r="KJ27" s="13">
        <f t="shared" si="211"/>
        <v>4</v>
      </c>
      <c r="KL27" s="13">
        <v>0</v>
      </c>
      <c r="KM27" s="13">
        <f t="shared" si="212"/>
        <v>1</v>
      </c>
      <c r="KN27" s="13">
        <v>0</v>
      </c>
      <c r="KO27" s="13">
        <v>1</v>
      </c>
      <c r="KP27" s="13"/>
      <c r="KQ27" s="13">
        <v>44</v>
      </c>
      <c r="KR27" s="13">
        <v>0</v>
      </c>
      <c r="KS27" s="13">
        <v>0</v>
      </c>
      <c r="KT27" s="13">
        <v>1</v>
      </c>
      <c r="KU27" s="13">
        <v>13</v>
      </c>
      <c r="KV27" s="13">
        <v>0</v>
      </c>
      <c r="KW27" s="13">
        <v>15</v>
      </c>
      <c r="KX27" s="13">
        <v>1</v>
      </c>
      <c r="KY27" s="13">
        <v>1</v>
      </c>
      <c r="KZ27" s="13">
        <v>2</v>
      </c>
      <c r="LA27" s="13">
        <v>4</v>
      </c>
      <c r="LB27" s="13">
        <f t="shared" si="213"/>
        <v>3</v>
      </c>
      <c r="LD27" s="13"/>
      <c r="LE27" s="13">
        <f t="shared" si="214"/>
        <v>2</v>
      </c>
      <c r="LF27" s="13">
        <v>2</v>
      </c>
      <c r="LG27" s="13"/>
      <c r="LH27" s="13"/>
      <c r="LI27" s="13">
        <v>178</v>
      </c>
      <c r="LJ27" s="13"/>
      <c r="LK27" s="13">
        <v>4</v>
      </c>
      <c r="LL27" s="13">
        <v>1</v>
      </c>
      <c r="LM27" s="13">
        <v>10</v>
      </c>
      <c r="LN27" s="13">
        <v>0</v>
      </c>
      <c r="LO27" s="13">
        <v>13</v>
      </c>
      <c r="LP27" s="13"/>
      <c r="LQ27" s="13"/>
      <c r="LR27" s="13">
        <v>3</v>
      </c>
      <c r="LS27" s="13">
        <v>4</v>
      </c>
      <c r="LT27" s="13">
        <f t="shared" si="215"/>
        <v>3</v>
      </c>
      <c r="LV27" s="13">
        <v>5</v>
      </c>
      <c r="LW27" s="13">
        <f t="shared" si="216"/>
        <v>0</v>
      </c>
      <c r="LX27" s="13"/>
      <c r="LY27" s="13"/>
      <c r="LZ27" s="13"/>
      <c r="MA27" s="13">
        <v>75</v>
      </c>
      <c r="MB27" s="13"/>
      <c r="MC27" s="13">
        <v>5</v>
      </c>
      <c r="MD27" s="13">
        <v>2</v>
      </c>
      <c r="ME27" s="13">
        <v>32</v>
      </c>
      <c r="MF27" s="13">
        <v>0</v>
      </c>
      <c r="MG27" s="13">
        <v>9</v>
      </c>
      <c r="MH27" s="13">
        <v>0</v>
      </c>
      <c r="MI27" s="13">
        <v>0</v>
      </c>
      <c r="MJ27" s="13">
        <v>3</v>
      </c>
      <c r="MK27" s="13">
        <v>4</v>
      </c>
      <c r="ML27" s="13">
        <f t="shared" si="217"/>
        <v>3</v>
      </c>
      <c r="MN27" s="13">
        <v>5</v>
      </c>
      <c r="MO27" s="13">
        <f t="shared" si="218"/>
        <v>8</v>
      </c>
      <c r="MP27" s="13">
        <v>7</v>
      </c>
      <c r="MQ27" s="13">
        <v>1</v>
      </c>
      <c r="MR27" s="13"/>
      <c r="MS27" s="13">
        <v>93</v>
      </c>
      <c r="MT27" s="13">
        <v>1</v>
      </c>
      <c r="MU27" s="13">
        <v>3</v>
      </c>
      <c r="MV27" s="13">
        <v>2</v>
      </c>
      <c r="MW27" s="13">
        <v>35</v>
      </c>
      <c r="MX27" s="13">
        <v>0</v>
      </c>
      <c r="MY27" s="13">
        <v>18</v>
      </c>
      <c r="MZ27" s="13">
        <v>1</v>
      </c>
      <c r="NA27" s="13">
        <v>1</v>
      </c>
      <c r="NB27" s="13">
        <v>2</v>
      </c>
      <c r="NC27" s="13">
        <v>2</v>
      </c>
      <c r="ND27" s="13">
        <f t="shared" si="219"/>
        <v>3</v>
      </c>
      <c r="NF27" s="13">
        <v>9</v>
      </c>
      <c r="NG27" s="13">
        <f t="shared" si="220"/>
        <v>2</v>
      </c>
      <c r="NH27" s="13">
        <v>0</v>
      </c>
      <c r="NI27" s="13">
        <v>2</v>
      </c>
      <c r="NJ27" s="13"/>
      <c r="NK27" s="13">
        <v>37</v>
      </c>
      <c r="NL27" s="13">
        <v>0</v>
      </c>
      <c r="NM27" s="13">
        <v>3</v>
      </c>
      <c r="NN27" s="13">
        <v>2</v>
      </c>
      <c r="NO27" s="13">
        <v>30</v>
      </c>
      <c r="NP27" s="13">
        <v>0</v>
      </c>
      <c r="NQ27" s="13">
        <v>26</v>
      </c>
      <c r="NR27" s="13">
        <v>0</v>
      </c>
      <c r="NS27" s="13">
        <v>0</v>
      </c>
      <c r="NT27" s="13">
        <v>1</v>
      </c>
      <c r="NU27" s="13">
        <v>2</v>
      </c>
      <c r="NV27" s="13">
        <f t="shared" si="221"/>
        <v>1</v>
      </c>
      <c r="NX27" s="13">
        <v>0</v>
      </c>
      <c r="NY27" s="13">
        <f t="shared" si="222"/>
        <v>3</v>
      </c>
      <c r="NZ27" s="13">
        <v>3</v>
      </c>
      <c r="OA27" s="13">
        <v>0</v>
      </c>
      <c r="OB27" s="13"/>
      <c r="OC27" s="13">
        <v>81</v>
      </c>
      <c r="OD27" s="13">
        <v>0</v>
      </c>
      <c r="OE27" s="13">
        <v>5</v>
      </c>
      <c r="OF27" s="13">
        <v>2</v>
      </c>
      <c r="OG27" s="13">
        <v>23</v>
      </c>
      <c r="OH27" s="13">
        <v>2</v>
      </c>
      <c r="OI27" s="13">
        <v>32</v>
      </c>
      <c r="OJ27" s="13">
        <v>0</v>
      </c>
      <c r="OK27" s="13">
        <v>0</v>
      </c>
      <c r="OL27" s="13">
        <v>4</v>
      </c>
      <c r="OM27" s="13">
        <v>7</v>
      </c>
      <c r="ON27" s="13">
        <f t="shared" si="223"/>
        <v>4</v>
      </c>
      <c r="OP27" s="13">
        <v>0</v>
      </c>
      <c r="OQ27" s="13">
        <f t="shared" si="224"/>
        <v>0</v>
      </c>
      <c r="OR27" s="13"/>
      <c r="OS27" s="13"/>
      <c r="OT27" s="13"/>
      <c r="OU27" s="13">
        <v>72</v>
      </c>
      <c r="OV27" s="13"/>
      <c r="OW27" s="13">
        <v>6</v>
      </c>
      <c r="OX27" s="13">
        <v>2</v>
      </c>
      <c r="OY27" s="13">
        <v>30</v>
      </c>
      <c r="OZ27" s="13">
        <v>0</v>
      </c>
      <c r="PA27" s="13">
        <v>38</v>
      </c>
      <c r="PB27" s="13">
        <v>2</v>
      </c>
      <c r="PC27" s="13">
        <v>4</v>
      </c>
      <c r="PD27" s="13">
        <v>4</v>
      </c>
      <c r="PE27" s="13">
        <v>8</v>
      </c>
      <c r="PF27" s="13">
        <f t="shared" si="225"/>
        <v>6</v>
      </c>
      <c r="PH27" s="13">
        <v>0</v>
      </c>
      <c r="PI27" s="13">
        <f t="shared" si="226"/>
        <v>5</v>
      </c>
      <c r="PJ27" s="13">
        <v>3</v>
      </c>
      <c r="PK27" s="13">
        <v>2</v>
      </c>
      <c r="PL27" s="13"/>
      <c r="PM27" s="13">
        <v>99</v>
      </c>
      <c r="PN27" s="13">
        <v>0</v>
      </c>
      <c r="PO27" s="13">
        <v>8</v>
      </c>
      <c r="PP27" s="13">
        <v>2</v>
      </c>
      <c r="PQ27" s="13">
        <v>18</v>
      </c>
      <c r="PR27" s="13">
        <v>0</v>
      </c>
      <c r="PS27" s="13">
        <v>44</v>
      </c>
      <c r="PT27" s="13">
        <v>2</v>
      </c>
      <c r="PU27" s="13">
        <v>4</v>
      </c>
      <c r="PV27" s="13">
        <v>8</v>
      </c>
      <c r="PW27" s="13">
        <v>13</v>
      </c>
      <c r="PX27" s="13">
        <f t="shared" si="227"/>
        <v>10</v>
      </c>
      <c r="PZ27" s="13">
        <v>2</v>
      </c>
      <c r="QA27" s="13">
        <f t="shared" si="228"/>
        <v>2</v>
      </c>
      <c r="QB27" s="13">
        <v>1</v>
      </c>
      <c r="QC27" s="13">
        <v>1</v>
      </c>
      <c r="QD27" s="13"/>
      <c r="QE27" s="13">
        <v>81</v>
      </c>
      <c r="QF27" s="13"/>
      <c r="QG27" s="13">
        <v>5</v>
      </c>
      <c r="QH27" s="13">
        <v>2</v>
      </c>
      <c r="QI27" s="13">
        <v>30</v>
      </c>
      <c r="QJ27" s="13">
        <v>0</v>
      </c>
      <c r="QK27" s="13">
        <v>46</v>
      </c>
      <c r="QL27" s="13">
        <v>5</v>
      </c>
      <c r="QM27" s="13">
        <v>6</v>
      </c>
      <c r="QN27" s="13">
        <v>12</v>
      </c>
      <c r="QO27" s="13">
        <v>21</v>
      </c>
      <c r="QP27" s="13">
        <f t="shared" si="229"/>
        <v>17</v>
      </c>
      <c r="QR27" s="13">
        <v>3</v>
      </c>
      <c r="QS27" s="13">
        <f t="shared" si="230"/>
        <v>3</v>
      </c>
      <c r="QT27" s="13">
        <v>1</v>
      </c>
      <c r="QU27" s="13">
        <v>2</v>
      </c>
      <c r="QV27" s="13"/>
      <c r="QW27" s="13">
        <v>54</v>
      </c>
      <c r="QX27" s="13"/>
      <c r="QY27" s="13">
        <v>3</v>
      </c>
      <c r="QZ27" s="13">
        <v>1</v>
      </c>
      <c r="RA27" s="13">
        <v>15</v>
      </c>
      <c r="RB27" s="13"/>
      <c r="RC27" s="13">
        <v>30</v>
      </c>
      <c r="RD27" s="13">
        <v>3</v>
      </c>
      <c r="RE27" s="13">
        <v>9</v>
      </c>
      <c r="RF27" s="13">
        <v>4</v>
      </c>
      <c r="RG27" s="13">
        <v>7</v>
      </c>
      <c r="RH27" s="13">
        <f t="shared" si="231"/>
        <v>7</v>
      </c>
      <c r="RJ27" s="13">
        <v>2</v>
      </c>
      <c r="RK27" s="13">
        <f t="shared" si="232"/>
        <v>2</v>
      </c>
      <c r="RL27" s="13">
        <v>1</v>
      </c>
      <c r="RM27" s="13">
        <v>1</v>
      </c>
      <c r="RN27" s="13"/>
      <c r="RO27" s="13">
        <v>90</v>
      </c>
      <c r="RP27" s="13"/>
      <c r="RQ27" s="13">
        <v>6</v>
      </c>
      <c r="RR27" s="13">
        <v>1</v>
      </c>
      <c r="RS27" s="13">
        <v>16</v>
      </c>
      <c r="RT27" s="13">
        <v>0</v>
      </c>
      <c r="RU27" s="13">
        <v>34</v>
      </c>
      <c r="RV27" s="13"/>
      <c r="RW27" s="13"/>
      <c r="RX27" s="13">
        <v>1</v>
      </c>
      <c r="RY27" s="13">
        <v>2</v>
      </c>
      <c r="RZ27" s="13">
        <f t="shared" si="233"/>
        <v>1</v>
      </c>
      <c r="SB27" s="13">
        <v>3</v>
      </c>
      <c r="SC27" s="13">
        <f t="shared" si="234"/>
        <v>6</v>
      </c>
      <c r="SD27" s="13">
        <v>5</v>
      </c>
      <c r="SE27" s="13">
        <v>1</v>
      </c>
      <c r="SF27" s="13"/>
      <c r="SG27" s="13">
        <v>63</v>
      </c>
      <c r="SH27" s="13"/>
      <c r="SI27" s="13">
        <v>4</v>
      </c>
      <c r="SJ27" s="13">
        <v>2</v>
      </c>
      <c r="SK27" s="13">
        <v>30</v>
      </c>
      <c r="SL27" s="13"/>
      <c r="SM27" s="13">
        <v>42</v>
      </c>
      <c r="SN27" s="13"/>
      <c r="SO27" s="13"/>
      <c r="SP27" s="13">
        <v>6</v>
      </c>
      <c r="SQ27" s="13">
        <v>9</v>
      </c>
      <c r="SR27" s="13">
        <f t="shared" si="235"/>
        <v>6</v>
      </c>
      <c r="ST27" s="13">
        <v>3</v>
      </c>
      <c r="SU27" s="13">
        <f t="shared" si="236"/>
        <v>5</v>
      </c>
      <c r="SV27" s="13">
        <v>2</v>
      </c>
      <c r="SW27" s="13">
        <v>3</v>
      </c>
      <c r="SX27" s="13"/>
      <c r="SY27" s="13">
        <v>81</v>
      </c>
      <c r="SZ27" s="13"/>
      <c r="TA27" s="13">
        <v>6</v>
      </c>
      <c r="TB27" s="13">
        <v>1</v>
      </c>
      <c r="TC27" s="13">
        <v>15</v>
      </c>
      <c r="TD27" s="13"/>
      <c r="TE27" s="13">
        <v>30</v>
      </c>
      <c r="TF27" s="13">
        <v>1</v>
      </c>
      <c r="TG27" s="13">
        <v>2</v>
      </c>
      <c r="TH27" s="13">
        <v>8</v>
      </c>
      <c r="TI27" s="13">
        <v>13</v>
      </c>
      <c r="TJ27" s="13">
        <f t="shared" si="237"/>
        <v>9</v>
      </c>
      <c r="TL27" s="13"/>
      <c r="TM27" s="13">
        <f t="shared" si="238"/>
        <v>3</v>
      </c>
      <c r="TN27" s="13">
        <v>3</v>
      </c>
      <c r="TO27" s="13"/>
      <c r="TP27" s="13"/>
      <c r="TQ27" s="13">
        <v>63</v>
      </c>
      <c r="TR27" s="13"/>
      <c r="TS27" s="13">
        <v>6</v>
      </c>
      <c r="TT27" s="13">
        <v>1</v>
      </c>
      <c r="TU27" s="13">
        <v>10</v>
      </c>
      <c r="TV27" s="13"/>
      <c r="TW27" s="13">
        <v>20</v>
      </c>
      <c r="TX27" s="13">
        <v>2</v>
      </c>
      <c r="TY27" s="13">
        <v>3</v>
      </c>
      <c r="TZ27" s="13">
        <v>3</v>
      </c>
      <c r="UA27" s="13">
        <v>4</v>
      </c>
      <c r="UB27" s="13">
        <f t="shared" si="239"/>
        <v>5</v>
      </c>
      <c r="UD27" s="13">
        <v>2</v>
      </c>
      <c r="UE27" s="13">
        <f t="shared" si="240"/>
        <v>5</v>
      </c>
      <c r="UF27" s="13">
        <v>1</v>
      </c>
      <c r="UG27" s="13">
        <v>4</v>
      </c>
      <c r="UH27" s="13"/>
      <c r="UI27" s="13">
        <v>72</v>
      </c>
      <c r="UJ27" s="13"/>
      <c r="UK27" s="13">
        <v>3</v>
      </c>
      <c r="UL27" s="13">
        <v>2</v>
      </c>
      <c r="UM27" s="13">
        <v>25</v>
      </c>
      <c r="UN27" s="13"/>
      <c r="UO27" s="13">
        <v>34</v>
      </c>
      <c r="UP27" s="13">
        <v>1</v>
      </c>
      <c r="UQ27" s="13">
        <v>1</v>
      </c>
      <c r="UR27" s="13">
        <v>12</v>
      </c>
      <c r="US27" s="13">
        <v>10</v>
      </c>
      <c r="UT27" s="13">
        <f t="shared" si="241"/>
        <v>13</v>
      </c>
      <c r="UV27" s="13"/>
      <c r="UW27" s="13">
        <f t="shared" si="242"/>
        <v>4</v>
      </c>
      <c r="UX27" s="13">
        <v>2</v>
      </c>
      <c r="UY27" s="13">
        <v>2</v>
      </c>
      <c r="UZ27" s="13">
        <f t="shared" si="181"/>
        <v>295</v>
      </c>
      <c r="VA27" s="13">
        <v>192</v>
      </c>
      <c r="VB27" s="13">
        <f t="shared" si="243"/>
        <v>103</v>
      </c>
      <c r="VC27" s="13"/>
      <c r="VD27" s="13">
        <v>72</v>
      </c>
      <c r="VE27" s="13"/>
      <c r="VF27" s="13">
        <v>4</v>
      </c>
      <c r="VG27" s="13">
        <v>1</v>
      </c>
      <c r="VH27" s="13">
        <v>15</v>
      </c>
      <c r="VI27" s="13">
        <v>0</v>
      </c>
      <c r="VJ27" s="13">
        <v>2</v>
      </c>
      <c r="VK27" s="13">
        <v>6</v>
      </c>
      <c r="VL27" s="13">
        <f t="shared" si="276"/>
        <v>33</v>
      </c>
      <c r="VM27" s="13">
        <v>5</v>
      </c>
      <c r="VN27" s="13">
        <v>8</v>
      </c>
      <c r="VO27" s="13">
        <v>8</v>
      </c>
      <c r="VP27" s="13">
        <v>12</v>
      </c>
      <c r="VQ27" s="13"/>
      <c r="VR27" s="13"/>
      <c r="VS27" s="13">
        <v>4</v>
      </c>
      <c r="VT27" s="13">
        <v>7</v>
      </c>
      <c r="VU27" s="13">
        <f t="shared" si="182"/>
        <v>15</v>
      </c>
      <c r="VW27" s="13">
        <v>1</v>
      </c>
      <c r="VX27" s="13">
        <f t="shared" si="244"/>
        <v>1</v>
      </c>
      <c r="VY27" s="13">
        <v>1</v>
      </c>
      <c r="VZ27" s="13"/>
      <c r="WA27" s="13">
        <v>3</v>
      </c>
      <c r="WB27" s="13">
        <f t="shared" si="245"/>
        <v>-2</v>
      </c>
      <c r="WC27" s="13">
        <f t="shared" si="246"/>
        <v>296</v>
      </c>
      <c r="WD27" s="13">
        <f t="shared" si="247"/>
        <v>195</v>
      </c>
      <c r="WE27" s="13">
        <f t="shared" si="248"/>
        <v>101</v>
      </c>
      <c r="WF27" s="13"/>
      <c r="WG27" s="13">
        <v>90</v>
      </c>
      <c r="WH27" s="13"/>
      <c r="WI27" s="13">
        <v>13</v>
      </c>
      <c r="WJ27" s="13">
        <v>1</v>
      </c>
      <c r="WK27" s="13">
        <v>15</v>
      </c>
      <c r="WL27" s="13"/>
      <c r="WM27" s="13">
        <v>4</v>
      </c>
      <c r="WN27" s="13">
        <v>5</v>
      </c>
      <c r="WO27" s="13">
        <f t="shared" si="249"/>
        <v>30</v>
      </c>
      <c r="WP27" s="13">
        <v>4</v>
      </c>
      <c r="WQ27" s="13">
        <v>5</v>
      </c>
      <c r="WR27" s="13">
        <v>10</v>
      </c>
      <c r="WS27" s="13">
        <v>14</v>
      </c>
      <c r="WT27" s="13"/>
      <c r="WU27" s="13"/>
      <c r="WV27" s="13">
        <v>3</v>
      </c>
      <c r="WW27" s="13">
        <v>6</v>
      </c>
      <c r="WX27" s="13">
        <f t="shared" si="183"/>
        <v>18</v>
      </c>
      <c r="WZ27" s="13"/>
      <c r="XA27" s="13"/>
      <c r="XB27" s="13"/>
      <c r="XC27" s="13"/>
      <c r="XD27" s="13"/>
      <c r="XE27" s="13">
        <f t="shared" si="250"/>
        <v>0</v>
      </c>
      <c r="XF27" s="13">
        <f t="shared" si="251"/>
        <v>296</v>
      </c>
      <c r="XG27" s="13">
        <f t="shared" si="252"/>
        <v>195</v>
      </c>
      <c r="XH27" s="13">
        <f t="shared" si="253"/>
        <v>101</v>
      </c>
      <c r="XI27" s="13"/>
      <c r="XJ27" s="13">
        <v>72</v>
      </c>
      <c r="XK27" s="13"/>
      <c r="XL27" s="13">
        <v>5</v>
      </c>
      <c r="XM27" s="13">
        <v>1</v>
      </c>
      <c r="XN27" s="13">
        <v>15</v>
      </c>
      <c r="XO27" s="13"/>
      <c r="XP27" s="13">
        <v>3</v>
      </c>
      <c r="XQ27" s="13">
        <v>4</v>
      </c>
      <c r="XR27" s="13">
        <v>27</v>
      </c>
      <c r="XS27" s="13">
        <v>5</v>
      </c>
      <c r="XT27" s="13">
        <v>6</v>
      </c>
      <c r="XU27" s="13">
        <v>9</v>
      </c>
      <c r="XV27" s="13">
        <v>14</v>
      </c>
      <c r="XW27" s="13"/>
      <c r="XX27" s="13"/>
      <c r="XY27" s="13">
        <v>2</v>
      </c>
      <c r="XZ27" s="13">
        <v>3</v>
      </c>
      <c r="YA27" s="13">
        <f t="shared" si="184"/>
        <v>17</v>
      </c>
      <c r="YC27" s="13"/>
      <c r="YD27" s="13">
        <f t="shared" si="254"/>
        <v>1</v>
      </c>
      <c r="YE27" s="13" t="s">
        <v>1003</v>
      </c>
      <c r="YF27" s="13">
        <v>1</v>
      </c>
      <c r="YG27" s="13"/>
      <c r="YH27" s="13">
        <f t="shared" si="255"/>
        <v>1</v>
      </c>
      <c r="YI27" s="13">
        <f t="shared" si="278"/>
        <v>297</v>
      </c>
      <c r="YJ27" s="13">
        <f t="shared" si="256"/>
        <v>195</v>
      </c>
      <c r="YK27" s="13">
        <f t="shared" si="257"/>
        <v>102</v>
      </c>
      <c r="YL27" s="13"/>
      <c r="YM27" s="13">
        <v>66</v>
      </c>
      <c r="YN27" s="13"/>
      <c r="YO27" s="13">
        <v>3</v>
      </c>
      <c r="YP27" s="13">
        <v>1</v>
      </c>
      <c r="YQ27" s="13">
        <v>15</v>
      </c>
      <c r="YR27" s="13"/>
      <c r="YS27" s="13">
        <v>6</v>
      </c>
      <c r="YT27" s="13">
        <v>9</v>
      </c>
      <c r="YU27" s="13">
        <v>23</v>
      </c>
      <c r="YV27" s="13">
        <v>2</v>
      </c>
      <c r="YW27" s="13">
        <v>4</v>
      </c>
      <c r="YX27" s="13">
        <v>4</v>
      </c>
      <c r="YY27" s="13">
        <v>5</v>
      </c>
      <c r="YZ27" s="13"/>
      <c r="ZA27" s="13"/>
      <c r="ZB27" s="13">
        <v>3</v>
      </c>
      <c r="ZC27" s="13">
        <v>5</v>
      </c>
      <c r="ZD27" s="13">
        <f t="shared" si="185"/>
        <v>12</v>
      </c>
      <c r="ZF27" s="13"/>
      <c r="ZG27" s="13">
        <f t="shared" si="258"/>
        <v>0</v>
      </c>
      <c r="ZH27" s="13"/>
      <c r="ZI27" s="13"/>
      <c r="ZJ27" s="13"/>
      <c r="ZK27" s="13">
        <f t="shared" si="259"/>
        <v>0</v>
      </c>
      <c r="ZL27" s="13">
        <f t="shared" si="279"/>
        <v>297</v>
      </c>
      <c r="ZM27" s="13">
        <f t="shared" si="289"/>
        <v>195</v>
      </c>
      <c r="ZN27" s="13">
        <f t="shared" si="261"/>
        <v>102</v>
      </c>
      <c r="ZO27" s="13"/>
      <c r="ZP27" s="13">
        <v>68</v>
      </c>
      <c r="ZQ27" s="13"/>
      <c r="ZR27" s="13">
        <v>4</v>
      </c>
      <c r="ZS27" s="13">
        <v>1</v>
      </c>
      <c r="ZT27" s="13">
        <v>12</v>
      </c>
      <c r="ZU27" s="13">
        <v>0</v>
      </c>
      <c r="ZV27" s="13">
        <v>3</v>
      </c>
      <c r="ZW27" s="13">
        <v>8</v>
      </c>
      <c r="ZX27" s="13">
        <v>23</v>
      </c>
      <c r="ZY27" s="13">
        <v>3</v>
      </c>
      <c r="ZZ27" s="13">
        <v>6</v>
      </c>
      <c r="AAA27" s="13">
        <v>4</v>
      </c>
      <c r="AAB27" s="13">
        <v>6</v>
      </c>
      <c r="AAC27" s="13"/>
      <c r="AAD27" s="13"/>
      <c r="AAE27" s="13">
        <v>2</v>
      </c>
      <c r="AAF27" s="13">
        <v>3</v>
      </c>
      <c r="AAG27" s="13">
        <f t="shared" si="186"/>
        <v>10</v>
      </c>
      <c r="AAI27" s="13"/>
      <c r="AAJ27" s="13">
        <f t="shared" si="262"/>
        <v>0</v>
      </c>
      <c r="AAK27" s="13"/>
      <c r="AAL27" s="13"/>
      <c r="AAM27" s="13">
        <v>1</v>
      </c>
      <c r="AAN27" s="13">
        <f t="shared" si="263"/>
        <v>-1</v>
      </c>
      <c r="AAO27" s="13">
        <f t="shared" si="285"/>
        <v>297</v>
      </c>
      <c r="AAP27" s="13">
        <f t="shared" si="290"/>
        <v>196</v>
      </c>
      <c r="AAQ27" s="13">
        <f t="shared" si="265"/>
        <v>101</v>
      </c>
      <c r="AAR27" s="13"/>
      <c r="AAS27" s="13">
        <v>63</v>
      </c>
      <c r="AAT27" s="13"/>
      <c r="AAU27" s="13">
        <v>4</v>
      </c>
      <c r="AAV27" s="13">
        <v>1</v>
      </c>
      <c r="AAW27" s="13">
        <v>13</v>
      </c>
      <c r="AAX27" s="13"/>
      <c r="AAY27" s="13">
        <v>6</v>
      </c>
      <c r="AAZ27" s="13">
        <v>6</v>
      </c>
      <c r="ABA27" s="13">
        <f t="shared" si="266"/>
        <v>21</v>
      </c>
      <c r="ABB27" s="13"/>
      <c r="ABC27" s="13"/>
      <c r="ABD27" s="13">
        <v>4</v>
      </c>
      <c r="ABE27" s="13">
        <v>8</v>
      </c>
      <c r="ABF27" s="13"/>
      <c r="ABG27" s="13"/>
      <c r="ABH27" s="13">
        <v>4</v>
      </c>
      <c r="ABI27" s="13">
        <v>7</v>
      </c>
      <c r="ABJ27" s="13">
        <f t="shared" si="187"/>
        <v>10</v>
      </c>
      <c r="ABL27" s="13"/>
      <c r="ABM27" s="13">
        <f t="shared" si="188"/>
        <v>0</v>
      </c>
      <c r="ABN27" s="13"/>
      <c r="ABO27" s="13"/>
      <c r="ABP27" s="13"/>
      <c r="ABQ27" s="13">
        <f t="shared" si="267"/>
        <v>0</v>
      </c>
      <c r="ABR27" s="13">
        <f t="shared" si="286"/>
        <v>297</v>
      </c>
      <c r="ABS27" s="13">
        <f t="shared" si="291"/>
        <v>196</v>
      </c>
      <c r="ABT27" s="13">
        <f t="shared" si="269"/>
        <v>101</v>
      </c>
      <c r="ABU27" s="13"/>
      <c r="ABV27" s="13">
        <v>45</v>
      </c>
      <c r="ABW27" s="13"/>
      <c r="ABX27" s="13">
        <v>2</v>
      </c>
      <c r="ABY27" s="13">
        <v>1</v>
      </c>
      <c r="ABZ27" s="13">
        <v>10</v>
      </c>
      <c r="ACA27" s="13"/>
      <c r="ACB27" s="13">
        <v>6</v>
      </c>
      <c r="ACC27" s="13">
        <v>10</v>
      </c>
      <c r="ACD27" s="13">
        <f t="shared" si="189"/>
        <v>27</v>
      </c>
      <c r="ACE27" s="13">
        <v>2</v>
      </c>
      <c r="ACF27" s="13">
        <v>8</v>
      </c>
      <c r="ACG27" s="13">
        <v>4</v>
      </c>
      <c r="ACH27" s="13">
        <v>9</v>
      </c>
      <c r="ACI27" s="13"/>
      <c r="ACJ27" s="13"/>
      <c r="ACK27" s="13"/>
      <c r="ACL27" s="13"/>
      <c r="ACM27" s="13">
        <f t="shared" si="190"/>
        <v>12</v>
      </c>
      <c r="ACO27" s="13"/>
      <c r="ACP27" s="13">
        <f t="shared" si="277"/>
        <v>0</v>
      </c>
      <c r="ACQ27" s="13"/>
      <c r="ACR27" s="13"/>
      <c r="ACS27" s="13"/>
      <c r="ACT27" s="13">
        <f t="shared" si="270"/>
        <v>0</v>
      </c>
      <c r="ACU27" s="13">
        <f t="shared" si="287"/>
        <v>297</v>
      </c>
      <c r="ACV27" s="13">
        <f t="shared" si="292"/>
        <v>196</v>
      </c>
      <c r="ACW27" s="13">
        <f t="shared" si="272"/>
        <v>101</v>
      </c>
      <c r="ACX27" s="13"/>
      <c r="ACY27" s="13"/>
      <c r="ACZ27" s="13"/>
      <c r="ADA27" s="13"/>
      <c r="ADB27" s="13"/>
      <c r="ADC27" s="13"/>
      <c r="ADD27" s="13"/>
      <c r="ADE27" s="13"/>
      <c r="ADF27" s="13"/>
      <c r="ADG27" s="13">
        <f t="shared" si="192"/>
        <v>0</v>
      </c>
      <c r="ADH27" s="13"/>
      <c r="ADI27" s="13"/>
      <c r="ADJ27" s="13"/>
      <c r="ADK27" s="13"/>
      <c r="ADL27" s="13"/>
      <c r="ADM27" s="13"/>
      <c r="ADN27" s="13"/>
      <c r="ADO27" s="13"/>
      <c r="ADP27" s="13">
        <f t="shared" si="193"/>
        <v>0</v>
      </c>
      <c r="ADR27" s="13"/>
      <c r="ADS27" s="13">
        <f t="shared" si="194"/>
        <v>0</v>
      </c>
      <c r="ADT27" s="13"/>
      <c r="ADU27" s="13"/>
      <c r="ADV27" s="13"/>
      <c r="ADW27" s="13">
        <f t="shared" si="273"/>
        <v>0</v>
      </c>
      <c r="ADX27" s="13">
        <f t="shared" si="288"/>
        <v>297</v>
      </c>
      <c r="ADY27" s="13">
        <f t="shared" si="293"/>
        <v>196</v>
      </c>
      <c r="ADZ27" s="13">
        <f t="shared" si="275"/>
        <v>101</v>
      </c>
      <c r="AEA27" s="13"/>
      <c r="AEB27" s="13"/>
      <c r="AEC27" s="13"/>
      <c r="AED27" s="13"/>
      <c r="AEE27" s="13"/>
      <c r="AEF27" s="13"/>
      <c r="AEG27" s="13"/>
      <c r="AEH27" s="13"/>
      <c r="AEI27" s="13"/>
      <c r="AEJ27" s="13">
        <f t="shared" si="284"/>
        <v>0</v>
      </c>
      <c r="AEK27" s="13"/>
      <c r="AEL27" s="13"/>
      <c r="AEM27" s="13"/>
      <c r="AEN27" s="13"/>
      <c r="AEO27" s="13"/>
      <c r="AEP27" s="13"/>
      <c r="AEQ27" s="13"/>
      <c r="AER27" s="13"/>
      <c r="AES27" s="13">
        <f t="shared" si="196"/>
        <v>0</v>
      </c>
    </row>
    <row r="28" spans="2:825" ht="16.2" customHeight="1" x14ac:dyDescent="0.3">
      <c r="B28" s="14" t="s">
        <v>133</v>
      </c>
      <c r="C28" s="42" t="s">
        <v>152</v>
      </c>
      <c r="D28" s="295"/>
      <c r="E28" s="295"/>
      <c r="F28" s="295"/>
      <c r="G28" s="295"/>
      <c r="H28" s="340" t="s">
        <v>598</v>
      </c>
      <c r="I28" s="336">
        <v>55</v>
      </c>
      <c r="J28" s="13">
        <v>1</v>
      </c>
      <c r="K28" s="13">
        <v>3</v>
      </c>
      <c r="L28" s="13">
        <v>11</v>
      </c>
      <c r="M28" s="13">
        <v>0</v>
      </c>
      <c r="N28" s="13">
        <v>0</v>
      </c>
      <c r="O28" s="13">
        <v>0</v>
      </c>
      <c r="P28" s="13"/>
      <c r="Q28" s="13"/>
      <c r="R28" s="13">
        <v>1</v>
      </c>
      <c r="S28" s="13">
        <v>0</v>
      </c>
      <c r="T28" s="13">
        <v>8</v>
      </c>
      <c r="U28" s="13">
        <v>0</v>
      </c>
      <c r="V28" s="15"/>
      <c r="X28" s="13">
        <v>12</v>
      </c>
      <c r="Y28" s="13">
        <v>0</v>
      </c>
      <c r="Z28" s="13">
        <v>0</v>
      </c>
      <c r="AA28" s="13">
        <v>5</v>
      </c>
      <c r="AB28" s="13">
        <v>0</v>
      </c>
      <c r="AC28" s="13">
        <v>0</v>
      </c>
      <c r="AD28" s="13">
        <v>0</v>
      </c>
      <c r="AE28" s="13"/>
      <c r="AF28" s="13"/>
      <c r="AG28" s="13">
        <v>0</v>
      </c>
      <c r="AH28" s="13">
        <v>0</v>
      </c>
      <c r="AI28" s="13">
        <v>0</v>
      </c>
      <c r="AJ28" s="13">
        <v>0</v>
      </c>
      <c r="AK28" s="15"/>
      <c r="AM28" s="13">
        <v>49</v>
      </c>
      <c r="AN28" s="13">
        <v>1</v>
      </c>
      <c r="AO28" s="13">
        <v>3</v>
      </c>
      <c r="AP28" s="13">
        <v>11</v>
      </c>
      <c r="AQ28" s="13">
        <v>0</v>
      </c>
      <c r="AR28" s="13">
        <v>0</v>
      </c>
      <c r="AS28" s="13">
        <v>0</v>
      </c>
      <c r="AT28" s="13"/>
      <c r="AU28" s="13"/>
      <c r="AV28" s="13">
        <v>1</v>
      </c>
      <c r="AW28" s="13">
        <v>0</v>
      </c>
      <c r="AX28" s="13">
        <v>7</v>
      </c>
      <c r="AY28" s="13">
        <v>0</v>
      </c>
      <c r="AZ28" s="15"/>
      <c r="BB28" s="13">
        <v>100</v>
      </c>
      <c r="BC28" s="13">
        <v>1</v>
      </c>
      <c r="BD28" s="13">
        <v>2</v>
      </c>
      <c r="BE28" s="13">
        <v>13</v>
      </c>
      <c r="BF28" s="13">
        <v>0</v>
      </c>
      <c r="BG28" s="13">
        <v>0</v>
      </c>
      <c r="BH28" s="13">
        <v>0</v>
      </c>
      <c r="BI28" s="13">
        <v>8</v>
      </c>
      <c r="BJ28" s="13">
        <v>0</v>
      </c>
      <c r="BK28" s="13">
        <v>8</v>
      </c>
      <c r="BL28" s="13">
        <v>0</v>
      </c>
      <c r="BM28" s="13">
        <v>0</v>
      </c>
      <c r="BN28" s="13">
        <v>0</v>
      </c>
      <c r="BO28" s="13">
        <v>0</v>
      </c>
      <c r="BP28" s="15"/>
      <c r="BQ28" s="13"/>
      <c r="BR28" s="13"/>
      <c r="BS28" s="13">
        <v>5</v>
      </c>
      <c r="BT28" s="13">
        <v>8</v>
      </c>
      <c r="BU28" s="13">
        <f t="shared" si="197"/>
        <v>5</v>
      </c>
      <c r="BW28" s="13">
        <v>99</v>
      </c>
      <c r="BX28" s="13">
        <v>0</v>
      </c>
      <c r="BY28" s="13">
        <v>4</v>
      </c>
      <c r="BZ28" s="13">
        <v>23</v>
      </c>
      <c r="CA28" s="13">
        <v>8</v>
      </c>
      <c r="CB28" s="13">
        <v>0</v>
      </c>
      <c r="CC28" s="13">
        <v>0</v>
      </c>
      <c r="CD28" s="13">
        <v>1</v>
      </c>
      <c r="CE28" s="13">
        <v>0</v>
      </c>
      <c r="CF28" s="13">
        <v>1</v>
      </c>
      <c r="CG28" s="13">
        <v>1</v>
      </c>
      <c r="CH28" s="13">
        <v>6</v>
      </c>
      <c r="CI28" s="13">
        <v>0</v>
      </c>
      <c r="CJ28" s="13">
        <v>3</v>
      </c>
      <c r="CK28" s="15"/>
      <c r="CL28" s="13"/>
      <c r="CM28" s="13"/>
      <c r="CN28" s="13">
        <v>1</v>
      </c>
      <c r="CO28" s="13">
        <v>1</v>
      </c>
      <c r="CP28" s="13">
        <f t="shared" si="198"/>
        <v>1</v>
      </c>
      <c r="CR28" s="13">
        <v>110</v>
      </c>
      <c r="CS28" s="13">
        <v>1</v>
      </c>
      <c r="CT28" s="13">
        <v>6</v>
      </c>
      <c r="CU28" s="13">
        <v>21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2</v>
      </c>
      <c r="DC28" s="13">
        <v>13</v>
      </c>
      <c r="DD28" s="13">
        <v>0</v>
      </c>
      <c r="DE28" s="13">
        <v>4</v>
      </c>
      <c r="DF28" s="15"/>
      <c r="DG28" s="13"/>
      <c r="DH28" s="13"/>
      <c r="DI28" s="13"/>
      <c r="DJ28" s="13"/>
      <c r="DK28" s="13">
        <f t="shared" si="199"/>
        <v>0</v>
      </c>
      <c r="DM28" s="13">
        <v>80</v>
      </c>
      <c r="DN28" s="13">
        <v>0</v>
      </c>
      <c r="DO28" s="13">
        <v>3</v>
      </c>
      <c r="DP28" s="13">
        <v>21</v>
      </c>
      <c r="DQ28" s="13">
        <v>12</v>
      </c>
      <c r="DR28" s="13">
        <v>0</v>
      </c>
      <c r="DS28" s="13">
        <v>0</v>
      </c>
      <c r="DT28" s="13">
        <v>0</v>
      </c>
      <c r="DU28" s="13">
        <v>16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5"/>
      <c r="EB28" s="13">
        <v>1</v>
      </c>
      <c r="EC28" s="13">
        <v>1</v>
      </c>
      <c r="ED28" s="13">
        <v>4</v>
      </c>
      <c r="EE28" s="13">
        <v>7</v>
      </c>
      <c r="EF28" s="13">
        <f t="shared" si="200"/>
        <v>5</v>
      </c>
      <c r="EH28" s="13">
        <v>80</v>
      </c>
      <c r="EI28" s="13">
        <v>0</v>
      </c>
      <c r="EJ28" s="13">
        <v>1</v>
      </c>
      <c r="EK28" s="13">
        <v>31</v>
      </c>
      <c r="EL28" s="13">
        <v>10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1</v>
      </c>
      <c r="ES28" s="13">
        <v>6</v>
      </c>
      <c r="ET28" s="13">
        <v>0</v>
      </c>
      <c r="EU28" s="13">
        <v>0</v>
      </c>
      <c r="EV28" s="15"/>
      <c r="EW28" s="13"/>
      <c r="EX28" s="13"/>
      <c r="EY28" s="13"/>
      <c r="EZ28" s="13"/>
      <c r="FA28" s="13">
        <f t="shared" si="201"/>
        <v>0</v>
      </c>
      <c r="FC28" s="13">
        <v>60</v>
      </c>
      <c r="FD28" s="13">
        <v>0</v>
      </c>
      <c r="FE28" s="13">
        <v>2</v>
      </c>
      <c r="FF28" s="13">
        <v>13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5"/>
      <c r="FR28" s="13"/>
      <c r="FS28" s="13"/>
      <c r="FT28" s="13"/>
      <c r="FU28" s="13"/>
      <c r="FV28" s="13">
        <f t="shared" si="202"/>
        <v>0</v>
      </c>
      <c r="FX28" s="13">
        <v>65</v>
      </c>
      <c r="FY28" s="13">
        <v>0</v>
      </c>
      <c r="FZ28" s="13">
        <v>3</v>
      </c>
      <c r="GA28" s="13">
        <v>7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1</v>
      </c>
      <c r="GI28" s="13">
        <v>1</v>
      </c>
      <c r="GJ28" s="13">
        <v>10</v>
      </c>
      <c r="GK28" s="13">
        <v>0</v>
      </c>
      <c r="GL28" s="15"/>
      <c r="GM28" s="13"/>
      <c r="GN28" s="13"/>
      <c r="GO28" s="13"/>
      <c r="GP28" s="13"/>
      <c r="GQ28" s="13">
        <f t="shared" si="203"/>
        <v>0</v>
      </c>
      <c r="GS28" s="13">
        <v>10</v>
      </c>
      <c r="GT28" s="13">
        <v>0</v>
      </c>
      <c r="GU28" s="13">
        <v>0</v>
      </c>
      <c r="GV28" s="13">
        <v>8</v>
      </c>
      <c r="GW28" s="13">
        <v>13</v>
      </c>
      <c r="GX28" s="13">
        <v>1</v>
      </c>
      <c r="GY28" s="13">
        <v>0</v>
      </c>
      <c r="GZ28" s="13">
        <v>0</v>
      </c>
      <c r="HA28" s="13">
        <v>9</v>
      </c>
      <c r="HB28" s="13">
        <v>0</v>
      </c>
      <c r="HC28" s="13">
        <v>0</v>
      </c>
      <c r="HD28" s="13"/>
      <c r="HE28" s="13"/>
      <c r="HF28" s="13"/>
      <c r="HG28" s="15"/>
      <c r="HH28" s="13">
        <v>1</v>
      </c>
      <c r="HI28" s="13">
        <v>1</v>
      </c>
      <c r="HJ28" s="13">
        <v>1</v>
      </c>
      <c r="HK28" s="13">
        <v>1</v>
      </c>
      <c r="HL28" s="13">
        <f t="shared" si="204"/>
        <v>2</v>
      </c>
      <c r="HN28" s="13">
        <v>70</v>
      </c>
      <c r="HO28" s="13">
        <v>0</v>
      </c>
      <c r="HP28" s="13">
        <v>4</v>
      </c>
      <c r="HQ28" s="13">
        <v>1</v>
      </c>
      <c r="HR28" s="13">
        <v>0</v>
      </c>
      <c r="HS28" s="13">
        <v>0</v>
      </c>
      <c r="HT28" s="13">
        <v>2</v>
      </c>
      <c r="HU28" s="13">
        <v>9</v>
      </c>
      <c r="HV28" s="13">
        <v>0</v>
      </c>
      <c r="HW28" s="13">
        <v>4</v>
      </c>
      <c r="HX28" s="13">
        <v>1</v>
      </c>
      <c r="HY28" s="13">
        <v>1</v>
      </c>
      <c r="HZ28" s="13">
        <v>10</v>
      </c>
      <c r="IA28" s="13">
        <v>0</v>
      </c>
      <c r="IB28" s="12">
        <v>0</v>
      </c>
      <c r="IC28" s="13">
        <v>2</v>
      </c>
      <c r="ID28" s="13">
        <v>2</v>
      </c>
      <c r="IE28" s="13">
        <v>1</v>
      </c>
      <c r="IF28" s="13">
        <v>2</v>
      </c>
      <c r="IG28" s="13">
        <f t="shared" si="205"/>
        <v>3</v>
      </c>
      <c r="II28" s="13">
        <v>40</v>
      </c>
      <c r="IJ28" s="13">
        <f t="shared" si="206"/>
        <v>7</v>
      </c>
      <c r="IK28" s="13">
        <v>0</v>
      </c>
      <c r="IL28" s="13">
        <v>7</v>
      </c>
      <c r="IM28" s="13"/>
      <c r="IN28" s="13">
        <v>10</v>
      </c>
      <c r="IO28" s="13">
        <v>0</v>
      </c>
      <c r="IP28" s="13">
        <v>0</v>
      </c>
      <c r="IQ28" s="13">
        <v>1</v>
      </c>
      <c r="IR28" s="13">
        <v>13</v>
      </c>
      <c r="IS28" s="13">
        <v>0</v>
      </c>
      <c r="IT28" s="13">
        <v>17</v>
      </c>
      <c r="IU28" s="13"/>
      <c r="IV28" s="13"/>
      <c r="IW28" s="13">
        <v>7</v>
      </c>
      <c r="IX28" s="13">
        <v>12</v>
      </c>
      <c r="IY28" s="13">
        <f t="shared" si="207"/>
        <v>7</v>
      </c>
      <c r="JA28" s="13">
        <v>50</v>
      </c>
      <c r="JB28" s="13">
        <f t="shared" si="208"/>
        <v>8</v>
      </c>
      <c r="JC28" s="13">
        <v>2</v>
      </c>
      <c r="JD28" s="13">
        <v>6</v>
      </c>
      <c r="JE28" s="13">
        <v>0</v>
      </c>
      <c r="JF28" s="13">
        <v>20</v>
      </c>
      <c r="JG28" s="13">
        <v>0</v>
      </c>
      <c r="JH28" s="13">
        <v>2</v>
      </c>
      <c r="JI28" s="13">
        <v>2</v>
      </c>
      <c r="JJ28" s="13">
        <v>11</v>
      </c>
      <c r="JK28" s="13">
        <v>0</v>
      </c>
      <c r="JL28" s="13">
        <v>2</v>
      </c>
      <c r="JM28" s="13">
        <v>13</v>
      </c>
      <c r="JN28" s="13">
        <v>2</v>
      </c>
      <c r="JO28" s="13">
        <v>3</v>
      </c>
      <c r="JP28" s="13">
        <v>2</v>
      </c>
      <c r="JQ28" s="13">
        <v>3</v>
      </c>
      <c r="JR28" s="13">
        <f t="shared" si="209"/>
        <v>4</v>
      </c>
      <c r="JT28" s="13">
        <v>60</v>
      </c>
      <c r="JU28" s="13">
        <f t="shared" si="210"/>
        <v>13</v>
      </c>
      <c r="JV28" s="13">
        <v>2</v>
      </c>
      <c r="JW28" s="13">
        <v>11</v>
      </c>
      <c r="JX28" s="13"/>
      <c r="JY28" s="13">
        <v>55</v>
      </c>
      <c r="JZ28" s="13">
        <v>2</v>
      </c>
      <c r="KA28" s="13">
        <v>2</v>
      </c>
      <c r="KB28" s="13">
        <v>1</v>
      </c>
      <c r="KC28" s="13">
        <v>10</v>
      </c>
      <c r="KD28" s="13">
        <v>0</v>
      </c>
      <c r="KE28" s="13">
        <v>40</v>
      </c>
      <c r="KF28" s="13">
        <v>3</v>
      </c>
      <c r="KG28" s="13">
        <v>9</v>
      </c>
      <c r="KH28" s="13">
        <v>12</v>
      </c>
      <c r="KI28" s="13">
        <v>25</v>
      </c>
      <c r="KJ28" s="13">
        <f t="shared" si="211"/>
        <v>15</v>
      </c>
      <c r="KL28" s="13">
        <v>8</v>
      </c>
      <c r="KM28" s="13">
        <f t="shared" si="212"/>
        <v>1</v>
      </c>
      <c r="KN28" s="13">
        <v>0</v>
      </c>
      <c r="KO28" s="13">
        <v>1</v>
      </c>
      <c r="KP28" s="13"/>
      <c r="KQ28" s="13">
        <v>34</v>
      </c>
      <c r="KR28" s="13">
        <v>0</v>
      </c>
      <c r="KS28" s="13">
        <v>0</v>
      </c>
      <c r="KT28" s="13">
        <v>1</v>
      </c>
      <c r="KU28" s="13">
        <v>12</v>
      </c>
      <c r="KV28" s="13">
        <v>0</v>
      </c>
      <c r="KW28" s="13">
        <v>20</v>
      </c>
      <c r="KX28" s="13">
        <v>1</v>
      </c>
      <c r="KY28" s="13">
        <v>2</v>
      </c>
      <c r="KZ28" s="13">
        <v>7</v>
      </c>
      <c r="LA28" s="13">
        <v>11</v>
      </c>
      <c r="LB28" s="13">
        <f t="shared" si="213"/>
        <v>8</v>
      </c>
      <c r="LD28" s="13">
        <v>4</v>
      </c>
      <c r="LE28" s="13">
        <f t="shared" si="214"/>
        <v>0</v>
      </c>
      <c r="LF28" s="13"/>
      <c r="LG28" s="13"/>
      <c r="LH28" s="13"/>
      <c r="LI28" s="13">
        <v>82</v>
      </c>
      <c r="LJ28" s="13"/>
      <c r="LK28" s="13"/>
      <c r="LL28" s="13">
        <v>1</v>
      </c>
      <c r="LM28" s="13">
        <v>10</v>
      </c>
      <c r="LN28" s="13">
        <v>0</v>
      </c>
      <c r="LO28" s="13">
        <v>30</v>
      </c>
      <c r="LP28" s="13"/>
      <c r="LQ28" s="13"/>
      <c r="LR28" s="13"/>
      <c r="LS28" s="13"/>
      <c r="LT28" s="13">
        <f t="shared" si="215"/>
        <v>0</v>
      </c>
      <c r="LV28" s="13"/>
      <c r="LW28" s="13">
        <f t="shared" si="216"/>
        <v>0</v>
      </c>
      <c r="LX28" s="13"/>
      <c r="LY28" s="13"/>
      <c r="LZ28" s="13"/>
      <c r="MA28" s="13">
        <v>50</v>
      </c>
      <c r="MB28" s="13"/>
      <c r="MC28" s="13">
        <v>2</v>
      </c>
      <c r="MD28" s="13">
        <v>1</v>
      </c>
      <c r="ME28" s="13">
        <v>16</v>
      </c>
      <c r="MF28" s="13">
        <v>0</v>
      </c>
      <c r="MG28" s="13">
        <v>24</v>
      </c>
      <c r="MH28" s="13">
        <v>3</v>
      </c>
      <c r="MI28" s="13">
        <v>7</v>
      </c>
      <c r="MJ28" s="13">
        <v>3</v>
      </c>
      <c r="MK28" s="13">
        <v>3</v>
      </c>
      <c r="ML28" s="13">
        <f t="shared" si="217"/>
        <v>6</v>
      </c>
      <c r="MN28" s="13">
        <v>12</v>
      </c>
      <c r="MO28" s="13">
        <f t="shared" si="218"/>
        <v>5</v>
      </c>
      <c r="MP28" s="13">
        <v>2</v>
      </c>
      <c r="MQ28" s="13">
        <v>3</v>
      </c>
      <c r="MR28" s="13"/>
      <c r="MS28" s="13">
        <v>50</v>
      </c>
      <c r="MT28" s="13">
        <v>0</v>
      </c>
      <c r="MU28" s="13">
        <v>3</v>
      </c>
      <c r="MV28" s="13">
        <v>1</v>
      </c>
      <c r="MW28" s="13">
        <v>15</v>
      </c>
      <c r="MX28" s="13">
        <v>0</v>
      </c>
      <c r="MY28" s="13">
        <v>32</v>
      </c>
      <c r="MZ28" s="13">
        <v>4</v>
      </c>
      <c r="NA28" s="13">
        <v>7</v>
      </c>
      <c r="NB28" s="13">
        <v>5</v>
      </c>
      <c r="NC28" s="13">
        <v>10</v>
      </c>
      <c r="ND28" s="13">
        <f t="shared" si="219"/>
        <v>9</v>
      </c>
      <c r="NF28" s="13">
        <v>0</v>
      </c>
      <c r="NG28" s="13">
        <f t="shared" si="220"/>
        <v>0</v>
      </c>
      <c r="NH28" s="13">
        <v>0</v>
      </c>
      <c r="NI28" s="13">
        <v>0</v>
      </c>
      <c r="NJ28" s="13"/>
      <c r="NK28" s="13">
        <v>31</v>
      </c>
      <c r="NL28" s="13">
        <v>0</v>
      </c>
      <c r="NM28" s="13">
        <v>2</v>
      </c>
      <c r="NN28" s="13">
        <v>1</v>
      </c>
      <c r="NO28" s="13">
        <v>17</v>
      </c>
      <c r="NP28" s="13">
        <v>1</v>
      </c>
      <c r="NQ28" s="13">
        <v>25</v>
      </c>
      <c r="NR28" s="13">
        <v>3</v>
      </c>
      <c r="NS28" s="13">
        <v>8</v>
      </c>
      <c r="NT28" s="13">
        <v>1</v>
      </c>
      <c r="NU28" s="13">
        <v>2</v>
      </c>
      <c r="NV28" s="13">
        <f t="shared" si="221"/>
        <v>4</v>
      </c>
      <c r="NX28" s="13">
        <v>5</v>
      </c>
      <c r="NY28" s="13">
        <f t="shared" si="222"/>
        <v>5</v>
      </c>
      <c r="NZ28" s="13">
        <v>1</v>
      </c>
      <c r="OA28" s="13">
        <v>4</v>
      </c>
      <c r="OB28" s="13"/>
      <c r="OC28" s="13">
        <v>41</v>
      </c>
      <c r="OD28" s="13">
        <v>4</v>
      </c>
      <c r="OE28" s="13">
        <v>2</v>
      </c>
      <c r="OF28" s="13">
        <v>1</v>
      </c>
      <c r="OG28" s="13">
        <v>14</v>
      </c>
      <c r="OH28" s="13">
        <v>0</v>
      </c>
      <c r="OI28" s="13">
        <v>43</v>
      </c>
      <c r="OJ28" s="13">
        <v>0</v>
      </c>
      <c r="OK28" s="13">
        <v>0</v>
      </c>
      <c r="OL28" s="13">
        <v>4</v>
      </c>
      <c r="OM28" s="13">
        <v>10</v>
      </c>
      <c r="ON28" s="13">
        <f t="shared" si="223"/>
        <v>4</v>
      </c>
      <c r="OP28" s="13">
        <v>5</v>
      </c>
      <c r="OQ28" s="13">
        <f t="shared" si="224"/>
        <v>5</v>
      </c>
      <c r="OR28" s="13"/>
      <c r="OS28" s="13">
        <v>5</v>
      </c>
      <c r="OT28" s="13"/>
      <c r="OU28" s="13">
        <v>45</v>
      </c>
      <c r="OV28" s="13"/>
      <c r="OW28" s="13">
        <v>6</v>
      </c>
      <c r="OX28" s="13">
        <v>1</v>
      </c>
      <c r="OY28" s="13">
        <v>16</v>
      </c>
      <c r="OZ28" s="13">
        <v>0</v>
      </c>
      <c r="PA28" s="13">
        <v>33</v>
      </c>
      <c r="PB28" s="13">
        <v>1</v>
      </c>
      <c r="PC28" s="13">
        <v>2</v>
      </c>
      <c r="PD28" s="13">
        <v>18</v>
      </c>
      <c r="PE28" s="13">
        <v>25</v>
      </c>
      <c r="PF28" s="13">
        <f t="shared" si="225"/>
        <v>19</v>
      </c>
      <c r="PH28" s="13">
        <v>2</v>
      </c>
      <c r="PI28" s="13">
        <f t="shared" si="226"/>
        <v>5</v>
      </c>
      <c r="PJ28" s="13">
        <v>0</v>
      </c>
      <c r="PK28" s="13">
        <v>5</v>
      </c>
      <c r="PL28" s="13">
        <v>1</v>
      </c>
      <c r="PM28" s="13">
        <v>64</v>
      </c>
      <c r="PN28" s="13">
        <v>0</v>
      </c>
      <c r="PO28" s="13">
        <v>5</v>
      </c>
      <c r="PP28" s="13">
        <v>1</v>
      </c>
      <c r="PQ28" s="13">
        <v>16</v>
      </c>
      <c r="PR28" s="13">
        <v>0</v>
      </c>
      <c r="PS28" s="13">
        <v>51</v>
      </c>
      <c r="PT28" s="13">
        <v>4</v>
      </c>
      <c r="PU28" s="13">
        <v>7</v>
      </c>
      <c r="PV28" s="13">
        <v>13</v>
      </c>
      <c r="PW28" s="13">
        <v>22</v>
      </c>
      <c r="PX28" s="13">
        <f t="shared" si="227"/>
        <v>17</v>
      </c>
      <c r="PZ28" s="13">
        <v>3</v>
      </c>
      <c r="QA28" s="13">
        <f t="shared" si="228"/>
        <v>3</v>
      </c>
      <c r="QB28" s="13"/>
      <c r="QC28" s="13">
        <v>3</v>
      </c>
      <c r="QD28" s="13"/>
      <c r="QE28" s="13">
        <v>64</v>
      </c>
      <c r="QF28" s="13"/>
      <c r="QG28" s="13">
        <v>5</v>
      </c>
      <c r="QH28" s="13">
        <v>1</v>
      </c>
      <c r="QI28" s="13">
        <v>18</v>
      </c>
      <c r="QJ28" s="13">
        <v>0</v>
      </c>
      <c r="QK28" s="13">
        <v>60</v>
      </c>
      <c r="QL28" s="13">
        <v>3</v>
      </c>
      <c r="QM28" s="13">
        <v>6</v>
      </c>
      <c r="QN28" s="13">
        <v>17</v>
      </c>
      <c r="QO28" s="13">
        <v>27</v>
      </c>
      <c r="QP28" s="13">
        <f t="shared" si="229"/>
        <v>20</v>
      </c>
      <c r="QR28" s="13">
        <v>5</v>
      </c>
      <c r="QS28" s="13">
        <f t="shared" si="230"/>
        <v>5</v>
      </c>
      <c r="QT28" s="13">
        <v>1</v>
      </c>
      <c r="QU28" s="13">
        <v>4</v>
      </c>
      <c r="QV28" s="13"/>
      <c r="QW28" s="13">
        <v>37</v>
      </c>
      <c r="QX28" s="13"/>
      <c r="QY28" s="13">
        <v>4</v>
      </c>
      <c r="QZ28" s="13">
        <v>1</v>
      </c>
      <c r="RA28" s="13">
        <v>17</v>
      </c>
      <c r="RB28" s="13"/>
      <c r="RC28" s="13">
        <v>35</v>
      </c>
      <c r="RD28" s="13">
        <v>5</v>
      </c>
      <c r="RE28" s="13">
        <v>7</v>
      </c>
      <c r="RF28" s="13">
        <v>10</v>
      </c>
      <c r="RG28" s="13">
        <v>14</v>
      </c>
      <c r="RH28" s="13">
        <f t="shared" si="231"/>
        <v>15</v>
      </c>
      <c r="RJ28" s="13"/>
      <c r="RK28" s="13">
        <f t="shared" si="232"/>
        <v>5</v>
      </c>
      <c r="RL28" s="13">
        <v>1</v>
      </c>
      <c r="RM28" s="13">
        <v>4</v>
      </c>
      <c r="RN28" s="13"/>
      <c r="RO28" s="13">
        <v>62</v>
      </c>
      <c r="RP28" s="13"/>
      <c r="RQ28" s="13">
        <v>4</v>
      </c>
      <c r="RR28" s="13">
        <v>1</v>
      </c>
      <c r="RS28" s="13">
        <v>17</v>
      </c>
      <c r="RT28" s="13">
        <v>0</v>
      </c>
      <c r="RU28" s="13">
        <v>42</v>
      </c>
      <c r="RV28" s="13">
        <v>1</v>
      </c>
      <c r="RW28" s="13">
        <v>1</v>
      </c>
      <c r="RX28" s="13">
        <v>8</v>
      </c>
      <c r="RY28" s="13">
        <v>10</v>
      </c>
      <c r="RZ28" s="13">
        <f t="shared" si="233"/>
        <v>9</v>
      </c>
      <c r="SB28" s="13">
        <v>3</v>
      </c>
      <c r="SC28" s="13">
        <f t="shared" si="234"/>
        <v>6</v>
      </c>
      <c r="SD28" s="13">
        <v>2</v>
      </c>
      <c r="SE28" s="13">
        <v>4</v>
      </c>
      <c r="SF28" s="13"/>
      <c r="SG28" s="13">
        <v>56</v>
      </c>
      <c r="SH28" s="13"/>
      <c r="SI28" s="13">
        <v>5</v>
      </c>
      <c r="SJ28" s="13">
        <v>1</v>
      </c>
      <c r="SK28" s="13">
        <v>15</v>
      </c>
      <c r="SL28" s="13"/>
      <c r="SM28" s="13">
        <v>44</v>
      </c>
      <c r="SN28" s="13">
        <v>2</v>
      </c>
      <c r="SO28" s="13">
        <v>3</v>
      </c>
      <c r="SP28" s="13">
        <v>6</v>
      </c>
      <c r="SQ28" s="13">
        <v>8</v>
      </c>
      <c r="SR28" s="13">
        <f t="shared" si="235"/>
        <v>8</v>
      </c>
      <c r="ST28" s="13">
        <v>5</v>
      </c>
      <c r="SU28" s="13">
        <f t="shared" si="236"/>
        <v>5</v>
      </c>
      <c r="SV28" s="13"/>
      <c r="SW28" s="13">
        <v>5</v>
      </c>
      <c r="SX28" s="13"/>
      <c r="SY28" s="13">
        <v>58</v>
      </c>
      <c r="SZ28" s="13"/>
      <c r="TA28" s="13">
        <v>3</v>
      </c>
      <c r="TB28" s="13">
        <v>1</v>
      </c>
      <c r="TC28" s="13">
        <v>10</v>
      </c>
      <c r="TD28" s="13"/>
      <c r="TE28" s="13">
        <v>38</v>
      </c>
      <c r="TF28" s="13"/>
      <c r="TG28" s="13"/>
      <c r="TH28" s="13">
        <v>12</v>
      </c>
      <c r="TI28" s="13">
        <v>15</v>
      </c>
      <c r="TJ28" s="13">
        <f t="shared" si="237"/>
        <v>12</v>
      </c>
      <c r="TL28" s="13"/>
      <c r="TM28" s="13">
        <f t="shared" si="238"/>
        <v>5</v>
      </c>
      <c r="TN28" s="13"/>
      <c r="TO28" s="13">
        <v>5</v>
      </c>
      <c r="TP28" s="13"/>
      <c r="TQ28" s="13">
        <v>55</v>
      </c>
      <c r="TR28" s="13"/>
      <c r="TS28" s="13">
        <v>5</v>
      </c>
      <c r="TT28" s="13">
        <v>1</v>
      </c>
      <c r="TU28" s="13">
        <v>18</v>
      </c>
      <c r="TV28" s="13"/>
      <c r="TW28" s="13">
        <v>38</v>
      </c>
      <c r="TX28" s="13">
        <v>5</v>
      </c>
      <c r="TY28" s="13">
        <v>6</v>
      </c>
      <c r="TZ28" s="13">
        <v>10</v>
      </c>
      <c r="UA28" s="13">
        <v>13</v>
      </c>
      <c r="UB28" s="13">
        <f t="shared" si="239"/>
        <v>15</v>
      </c>
      <c r="UD28" s="13">
        <v>5</v>
      </c>
      <c r="UE28" s="13">
        <f t="shared" si="240"/>
        <v>5</v>
      </c>
      <c r="UF28" s="13">
        <v>1</v>
      </c>
      <c r="UG28" s="13">
        <v>4</v>
      </c>
      <c r="UH28" s="13"/>
      <c r="UI28" s="13">
        <v>55</v>
      </c>
      <c r="UJ28" s="13"/>
      <c r="UK28" s="13">
        <v>4</v>
      </c>
      <c r="UL28" s="13">
        <v>1</v>
      </c>
      <c r="UM28" s="13">
        <v>15</v>
      </c>
      <c r="UN28" s="13"/>
      <c r="UO28" s="13">
        <v>39</v>
      </c>
      <c r="UP28" s="13">
        <v>4</v>
      </c>
      <c r="UQ28" s="13">
        <v>4</v>
      </c>
      <c r="UR28" s="13">
        <v>8</v>
      </c>
      <c r="US28" s="13">
        <v>15</v>
      </c>
      <c r="UT28" s="13">
        <f t="shared" si="241"/>
        <v>12</v>
      </c>
      <c r="UV28" s="13">
        <v>2</v>
      </c>
      <c r="UW28" s="13">
        <f t="shared" si="242"/>
        <v>5</v>
      </c>
      <c r="UX28" s="13">
        <v>1</v>
      </c>
      <c r="UY28" s="13">
        <v>4</v>
      </c>
      <c r="UZ28" s="13">
        <f t="shared" si="181"/>
        <v>284</v>
      </c>
      <c r="VA28" s="13">
        <v>169</v>
      </c>
      <c r="VB28" s="13">
        <f t="shared" si="243"/>
        <v>115</v>
      </c>
      <c r="VC28" s="13"/>
      <c r="VD28" s="13">
        <v>55</v>
      </c>
      <c r="VE28" s="13"/>
      <c r="VF28" s="13">
        <v>3</v>
      </c>
      <c r="VG28" s="13">
        <v>1</v>
      </c>
      <c r="VH28" s="13">
        <v>16</v>
      </c>
      <c r="VI28" s="13">
        <v>0</v>
      </c>
      <c r="VJ28" s="13">
        <v>2</v>
      </c>
      <c r="VK28" s="13">
        <v>9</v>
      </c>
      <c r="VL28" s="13">
        <f t="shared" si="276"/>
        <v>44</v>
      </c>
      <c r="VM28" s="13">
        <v>1</v>
      </c>
      <c r="VN28" s="13">
        <v>2</v>
      </c>
      <c r="VO28" s="13">
        <v>10</v>
      </c>
      <c r="VP28" s="13">
        <v>14</v>
      </c>
      <c r="VQ28" s="13"/>
      <c r="VR28" s="13"/>
      <c r="VS28" s="13">
        <v>15</v>
      </c>
      <c r="VT28" s="13">
        <v>19</v>
      </c>
      <c r="VU28" s="13">
        <f t="shared" si="182"/>
        <v>13</v>
      </c>
      <c r="VW28" s="13">
        <v>5</v>
      </c>
      <c r="VX28" s="13">
        <f t="shared" si="244"/>
        <v>5</v>
      </c>
      <c r="VY28" s="13">
        <v>1</v>
      </c>
      <c r="VZ28" s="13">
        <v>4</v>
      </c>
      <c r="WA28" s="13"/>
      <c r="WB28" s="13">
        <f t="shared" si="245"/>
        <v>5</v>
      </c>
      <c r="WC28" s="13">
        <f t="shared" si="246"/>
        <v>289</v>
      </c>
      <c r="WD28" s="13">
        <f t="shared" si="247"/>
        <v>169</v>
      </c>
      <c r="WE28" s="13">
        <f t="shared" si="248"/>
        <v>120</v>
      </c>
      <c r="WF28" s="13"/>
      <c r="WG28" s="13">
        <v>55</v>
      </c>
      <c r="WH28" s="13"/>
      <c r="WI28" s="13">
        <v>5</v>
      </c>
      <c r="WJ28" s="13">
        <v>2</v>
      </c>
      <c r="WK28" s="13">
        <v>30</v>
      </c>
      <c r="WL28" s="13"/>
      <c r="WM28" s="13">
        <v>6</v>
      </c>
      <c r="WN28" s="13">
        <v>6</v>
      </c>
      <c r="WO28" s="13">
        <f t="shared" si="249"/>
        <v>29</v>
      </c>
      <c r="WP28" s="13">
        <v>2</v>
      </c>
      <c r="WQ28" s="13">
        <v>2</v>
      </c>
      <c r="WR28" s="13">
        <v>4</v>
      </c>
      <c r="WS28" s="13">
        <v>4</v>
      </c>
      <c r="WT28" s="13"/>
      <c r="WU28" s="13"/>
      <c r="WV28" s="13">
        <v>17</v>
      </c>
      <c r="WW28" s="13">
        <v>17</v>
      </c>
      <c r="WX28" s="13">
        <f t="shared" si="183"/>
        <v>12</v>
      </c>
      <c r="WZ28" s="13"/>
      <c r="XA28" s="13"/>
      <c r="XB28" s="13"/>
      <c r="XC28" s="13"/>
      <c r="XD28" s="13"/>
      <c r="XE28" s="13">
        <f t="shared" si="250"/>
        <v>0</v>
      </c>
      <c r="XF28" s="13">
        <f t="shared" si="251"/>
        <v>289</v>
      </c>
      <c r="XG28" s="13">
        <f t="shared" si="252"/>
        <v>169</v>
      </c>
      <c r="XH28" s="13">
        <f t="shared" si="253"/>
        <v>120</v>
      </c>
      <c r="XI28" s="13"/>
      <c r="XJ28" s="13">
        <v>45</v>
      </c>
      <c r="XK28" s="13"/>
      <c r="XL28" s="13">
        <v>3</v>
      </c>
      <c r="XM28" s="13">
        <v>1</v>
      </c>
      <c r="XN28" s="13">
        <v>13</v>
      </c>
      <c r="XO28" s="13"/>
      <c r="XP28" s="13">
        <v>2</v>
      </c>
      <c r="XQ28" s="13">
        <v>7</v>
      </c>
      <c r="XR28" s="13">
        <v>29</v>
      </c>
      <c r="XS28" s="13"/>
      <c r="XT28" s="13"/>
      <c r="XU28" s="13">
        <v>4</v>
      </c>
      <c r="XV28" s="13">
        <v>4</v>
      </c>
      <c r="XW28" s="13"/>
      <c r="XX28" s="13"/>
      <c r="XY28" s="13">
        <v>14</v>
      </c>
      <c r="XZ28" s="13">
        <v>18</v>
      </c>
      <c r="YA28" s="13">
        <f t="shared" si="184"/>
        <v>6</v>
      </c>
      <c r="YC28" s="13"/>
      <c r="YD28" s="13">
        <f t="shared" si="254"/>
        <v>0</v>
      </c>
      <c r="YE28" s="13"/>
      <c r="YF28" s="13"/>
      <c r="YG28" s="13"/>
      <c r="YH28" s="13">
        <f t="shared" si="255"/>
        <v>0</v>
      </c>
      <c r="YI28" s="13">
        <f t="shared" si="278"/>
        <v>289</v>
      </c>
      <c r="YJ28" s="13">
        <f t="shared" si="256"/>
        <v>169</v>
      </c>
      <c r="YK28" s="13">
        <f t="shared" si="257"/>
        <v>120</v>
      </c>
      <c r="YL28" s="13"/>
      <c r="YM28" s="13">
        <v>63</v>
      </c>
      <c r="YN28" s="13"/>
      <c r="YO28" s="13">
        <v>4</v>
      </c>
      <c r="YP28" s="13">
        <v>1</v>
      </c>
      <c r="YQ28" s="13">
        <v>14</v>
      </c>
      <c r="YR28" s="13"/>
      <c r="YS28" s="13">
        <v>3</v>
      </c>
      <c r="YT28" s="13">
        <v>5</v>
      </c>
      <c r="YU28" s="13">
        <v>33</v>
      </c>
      <c r="YV28" s="13">
        <v>1</v>
      </c>
      <c r="YW28" s="13">
        <v>1</v>
      </c>
      <c r="YX28" s="13">
        <v>6</v>
      </c>
      <c r="YY28" s="13">
        <v>6</v>
      </c>
      <c r="YZ28" s="13"/>
      <c r="ZA28" s="13"/>
      <c r="ZB28" s="13">
        <v>20</v>
      </c>
      <c r="ZC28" s="13">
        <v>21</v>
      </c>
      <c r="ZD28" s="13">
        <f t="shared" si="185"/>
        <v>10</v>
      </c>
      <c r="ZF28" s="13"/>
      <c r="ZG28" s="13">
        <f t="shared" si="258"/>
        <v>0</v>
      </c>
      <c r="ZH28" s="13"/>
      <c r="ZI28" s="13"/>
      <c r="ZJ28" s="13"/>
      <c r="ZK28" s="13">
        <f t="shared" si="259"/>
        <v>0</v>
      </c>
      <c r="ZL28" s="13">
        <f t="shared" si="279"/>
        <v>289</v>
      </c>
      <c r="ZM28" s="13">
        <f t="shared" si="289"/>
        <v>169</v>
      </c>
      <c r="ZN28" s="13">
        <f t="shared" si="261"/>
        <v>120</v>
      </c>
      <c r="ZO28" s="13"/>
      <c r="ZP28" s="13">
        <v>63</v>
      </c>
      <c r="ZQ28" s="13"/>
      <c r="ZR28" s="13">
        <v>2</v>
      </c>
      <c r="ZS28" s="13">
        <v>1</v>
      </c>
      <c r="ZT28" s="13">
        <v>17</v>
      </c>
      <c r="ZU28" s="13">
        <v>0</v>
      </c>
      <c r="ZV28" s="13">
        <v>3</v>
      </c>
      <c r="ZW28" s="13">
        <v>7</v>
      </c>
      <c r="ZX28" s="13">
        <v>36</v>
      </c>
      <c r="ZY28" s="13">
        <v>7</v>
      </c>
      <c r="ZZ28" s="13">
        <v>8</v>
      </c>
      <c r="AAA28" s="13">
        <v>20</v>
      </c>
      <c r="AAB28" s="13">
        <v>21</v>
      </c>
      <c r="AAC28" s="13"/>
      <c r="AAD28" s="13"/>
      <c r="AAE28" s="13"/>
      <c r="AAF28" s="13"/>
      <c r="AAG28" s="13">
        <f t="shared" si="186"/>
        <v>30</v>
      </c>
      <c r="AAI28" s="13"/>
      <c r="AAJ28" s="13">
        <f t="shared" si="262"/>
        <v>0</v>
      </c>
      <c r="AAK28" s="13"/>
      <c r="AAL28" s="13"/>
      <c r="AAM28" s="13"/>
      <c r="AAN28" s="13">
        <f t="shared" si="263"/>
        <v>0</v>
      </c>
      <c r="AAO28" s="13">
        <f t="shared" si="285"/>
        <v>289</v>
      </c>
      <c r="AAP28" s="13">
        <f t="shared" si="290"/>
        <v>169</v>
      </c>
      <c r="AAQ28" s="13">
        <f t="shared" si="265"/>
        <v>120</v>
      </c>
      <c r="AAR28" s="13"/>
      <c r="AAS28" s="13">
        <v>55</v>
      </c>
      <c r="AAT28" s="13"/>
      <c r="AAU28" s="13">
        <v>4</v>
      </c>
      <c r="AAV28" s="13">
        <v>1</v>
      </c>
      <c r="AAW28" s="13">
        <v>12</v>
      </c>
      <c r="AAX28" s="13"/>
      <c r="AAY28" s="13">
        <v>5</v>
      </c>
      <c r="AAZ28" s="13">
        <v>5</v>
      </c>
      <c r="ABA28" s="13">
        <f t="shared" si="266"/>
        <v>33</v>
      </c>
      <c r="ABB28" s="13">
        <v>3</v>
      </c>
      <c r="ABC28" s="13">
        <v>3</v>
      </c>
      <c r="ABD28" s="13">
        <v>20</v>
      </c>
      <c r="ABE28" s="13">
        <v>25</v>
      </c>
      <c r="ABF28" s="13"/>
      <c r="ABG28" s="13"/>
      <c r="ABH28" s="13"/>
      <c r="ABI28" s="13"/>
      <c r="ABJ28" s="13">
        <f t="shared" si="187"/>
        <v>28</v>
      </c>
      <c r="ABL28" s="13"/>
      <c r="ABM28" s="13">
        <f t="shared" si="188"/>
        <v>0</v>
      </c>
      <c r="ABN28" s="13"/>
      <c r="ABO28" s="13"/>
      <c r="ABP28" s="13"/>
      <c r="ABQ28" s="13">
        <f t="shared" si="267"/>
        <v>0</v>
      </c>
      <c r="ABR28" s="13">
        <f t="shared" si="286"/>
        <v>289</v>
      </c>
      <c r="ABS28" s="13">
        <f t="shared" si="291"/>
        <v>169</v>
      </c>
      <c r="ABT28" s="13">
        <f t="shared" si="269"/>
        <v>120</v>
      </c>
      <c r="ABU28" s="13"/>
      <c r="ABV28" s="13">
        <v>27</v>
      </c>
      <c r="ABW28" s="13"/>
      <c r="ABX28" s="13">
        <v>5</v>
      </c>
      <c r="ABY28" s="13">
        <v>1</v>
      </c>
      <c r="ABZ28" s="13">
        <v>15</v>
      </c>
      <c r="ACA28" s="13"/>
      <c r="ACB28" s="13">
        <v>1</v>
      </c>
      <c r="ACC28" s="13">
        <v>7</v>
      </c>
      <c r="ACD28" s="13">
        <f t="shared" si="189"/>
        <v>31</v>
      </c>
      <c r="ACE28" s="13">
        <v>3</v>
      </c>
      <c r="ACF28" s="13">
        <v>4</v>
      </c>
      <c r="ACG28" s="13">
        <v>14</v>
      </c>
      <c r="ACH28" s="13">
        <v>19</v>
      </c>
      <c r="ACI28" s="13"/>
      <c r="ACJ28" s="13"/>
      <c r="ACK28" s="13">
        <v>1</v>
      </c>
      <c r="ACL28" s="13">
        <v>1</v>
      </c>
      <c r="ACM28" s="13">
        <f t="shared" si="190"/>
        <v>18</v>
      </c>
      <c r="ACO28" s="13"/>
      <c r="ACP28" s="13">
        <f t="shared" si="277"/>
        <v>1</v>
      </c>
      <c r="ACQ28" s="13"/>
      <c r="ACR28" s="13">
        <v>1</v>
      </c>
      <c r="ACS28" s="13"/>
      <c r="ACT28" s="13">
        <f t="shared" si="270"/>
        <v>1</v>
      </c>
      <c r="ACU28" s="13">
        <f t="shared" si="287"/>
        <v>290</v>
      </c>
      <c r="ACV28" s="13">
        <f t="shared" si="292"/>
        <v>169</v>
      </c>
      <c r="ACW28" s="13">
        <f t="shared" si="272"/>
        <v>121</v>
      </c>
      <c r="ACX28" s="13"/>
      <c r="ACY28" s="13">
        <v>36</v>
      </c>
      <c r="ACZ28" s="13"/>
      <c r="ADA28" s="13">
        <v>3</v>
      </c>
      <c r="ADB28" s="13">
        <v>1</v>
      </c>
      <c r="ADC28" s="13">
        <v>12</v>
      </c>
      <c r="ADD28" s="13"/>
      <c r="ADE28" s="13">
        <v>3</v>
      </c>
      <c r="ADF28" s="13">
        <v>5</v>
      </c>
      <c r="ADG28" s="13">
        <f t="shared" si="192"/>
        <v>30</v>
      </c>
      <c r="ADH28" s="13"/>
      <c r="ADI28" s="13"/>
      <c r="ADJ28" s="13">
        <v>18</v>
      </c>
      <c r="ADK28" s="13">
        <v>23</v>
      </c>
      <c r="ADL28" s="13"/>
      <c r="ADM28" s="13"/>
      <c r="ADN28" s="13">
        <v>1</v>
      </c>
      <c r="ADO28" s="13">
        <v>2</v>
      </c>
      <c r="ADP28" s="13">
        <f t="shared" si="193"/>
        <v>21</v>
      </c>
      <c r="ADR28" s="13">
        <v>2</v>
      </c>
      <c r="ADS28" s="13">
        <f t="shared" si="194"/>
        <v>2</v>
      </c>
      <c r="ADT28" s="13">
        <v>2</v>
      </c>
      <c r="ADU28" s="13"/>
      <c r="ADV28" s="13"/>
      <c r="ADW28" s="13">
        <f t="shared" si="273"/>
        <v>2</v>
      </c>
      <c r="ADX28" s="13">
        <f t="shared" si="288"/>
        <v>292</v>
      </c>
      <c r="ADY28" s="13">
        <f t="shared" si="293"/>
        <v>169</v>
      </c>
      <c r="ADZ28" s="13">
        <f t="shared" si="275"/>
        <v>123</v>
      </c>
      <c r="AEA28" s="13"/>
      <c r="AEB28" s="13">
        <v>50</v>
      </c>
      <c r="AEC28" s="13"/>
      <c r="AED28" s="13">
        <v>4</v>
      </c>
      <c r="AEE28" s="13">
        <v>1</v>
      </c>
      <c r="AEF28" s="13">
        <v>13</v>
      </c>
      <c r="AEG28" s="13"/>
      <c r="AEH28" s="13">
        <v>2</v>
      </c>
      <c r="AEI28" s="13">
        <v>4</v>
      </c>
      <c r="AEJ28" s="13">
        <f t="shared" si="284"/>
        <v>35</v>
      </c>
      <c r="AEK28" s="13">
        <v>9</v>
      </c>
      <c r="AEL28" s="13">
        <v>11</v>
      </c>
      <c r="AEM28" s="13">
        <v>14</v>
      </c>
      <c r="AEN28" s="13">
        <v>20</v>
      </c>
      <c r="AEO28" s="13"/>
      <c r="AEP28" s="13"/>
      <c r="AEQ28" s="13"/>
      <c r="AER28" s="13"/>
      <c r="AES28" s="13">
        <f t="shared" si="196"/>
        <v>25</v>
      </c>
    </row>
    <row r="29" spans="2:825" ht="16.2" customHeight="1" thickBot="1" x14ac:dyDescent="0.35">
      <c r="B29" s="17" t="s">
        <v>187</v>
      </c>
      <c r="C29" s="341" t="s">
        <v>188</v>
      </c>
      <c r="D29" s="342"/>
      <c r="E29" s="342"/>
      <c r="F29" s="342"/>
      <c r="G29" s="342"/>
      <c r="H29" s="343" t="s">
        <v>598</v>
      </c>
      <c r="I29" s="336">
        <v>54</v>
      </c>
      <c r="J29" s="13">
        <v>0</v>
      </c>
      <c r="K29" s="13">
        <v>3</v>
      </c>
      <c r="L29" s="13">
        <v>8</v>
      </c>
      <c r="M29" s="13">
        <v>0</v>
      </c>
      <c r="N29" s="13">
        <v>0</v>
      </c>
      <c r="O29" s="13">
        <v>0</v>
      </c>
      <c r="P29" s="13"/>
      <c r="Q29" s="13"/>
      <c r="R29" s="13">
        <v>1</v>
      </c>
      <c r="S29" s="13">
        <v>0</v>
      </c>
      <c r="T29" s="13">
        <v>5</v>
      </c>
      <c r="U29" s="13">
        <v>0</v>
      </c>
      <c r="V29" s="15"/>
      <c r="X29" s="13">
        <v>92</v>
      </c>
      <c r="Y29" s="13">
        <v>0</v>
      </c>
      <c r="Z29" s="13">
        <v>1</v>
      </c>
      <c r="AA29" s="13">
        <v>18</v>
      </c>
      <c r="AB29" s="13">
        <v>0</v>
      </c>
      <c r="AC29" s="13">
        <v>0</v>
      </c>
      <c r="AD29" s="13">
        <v>0</v>
      </c>
      <c r="AE29" s="13"/>
      <c r="AF29" s="13"/>
      <c r="AG29" s="13">
        <v>1</v>
      </c>
      <c r="AH29" s="13">
        <v>0</v>
      </c>
      <c r="AI29" s="13">
        <v>6</v>
      </c>
      <c r="AJ29" s="13">
        <v>0</v>
      </c>
      <c r="AK29" s="15"/>
      <c r="AM29" s="13">
        <v>63</v>
      </c>
      <c r="AN29" s="13">
        <v>1</v>
      </c>
      <c r="AO29" s="13">
        <v>5</v>
      </c>
      <c r="AP29" s="13">
        <v>6</v>
      </c>
      <c r="AQ29" s="13">
        <v>10</v>
      </c>
      <c r="AR29" s="13">
        <v>0</v>
      </c>
      <c r="AS29" s="13">
        <v>0</v>
      </c>
      <c r="AT29" s="13"/>
      <c r="AU29" s="13"/>
      <c r="AV29" s="13">
        <v>1</v>
      </c>
      <c r="AW29" s="13">
        <v>0</v>
      </c>
      <c r="AX29" s="13">
        <v>6</v>
      </c>
      <c r="AY29" s="13">
        <v>0</v>
      </c>
      <c r="AZ29" s="15"/>
      <c r="BB29" s="13">
        <v>85</v>
      </c>
      <c r="BC29" s="13">
        <v>1</v>
      </c>
      <c r="BD29" s="13">
        <v>2</v>
      </c>
      <c r="BE29" s="13">
        <v>14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1</v>
      </c>
      <c r="BM29" s="13">
        <v>0</v>
      </c>
      <c r="BN29" s="13">
        <v>6</v>
      </c>
      <c r="BO29" s="13">
        <v>0</v>
      </c>
      <c r="BP29" s="15"/>
      <c r="BQ29" s="13"/>
      <c r="BR29" s="13"/>
      <c r="BS29" s="13"/>
      <c r="BT29" s="13"/>
      <c r="BU29" s="13">
        <f t="shared" si="197"/>
        <v>0</v>
      </c>
      <c r="BW29" s="13">
        <v>75</v>
      </c>
      <c r="BX29" s="13">
        <v>0</v>
      </c>
      <c r="BY29" s="13">
        <v>2</v>
      </c>
      <c r="BZ29" s="13">
        <v>10</v>
      </c>
      <c r="CA29" s="13">
        <v>5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1</v>
      </c>
      <c r="CH29" s="13">
        <v>5</v>
      </c>
      <c r="CI29" s="13">
        <v>0</v>
      </c>
      <c r="CJ29" s="13">
        <v>0</v>
      </c>
      <c r="CK29" s="15"/>
      <c r="CL29" s="13"/>
      <c r="CM29" s="13"/>
      <c r="CN29" s="13"/>
      <c r="CO29" s="13"/>
      <c r="CP29" s="13">
        <f t="shared" si="198"/>
        <v>0</v>
      </c>
      <c r="CR29" s="13">
        <v>75</v>
      </c>
      <c r="CS29" s="13">
        <v>0</v>
      </c>
      <c r="CT29" s="13">
        <v>6</v>
      </c>
      <c r="CU29" s="13">
        <v>10</v>
      </c>
      <c r="CV29" s="13">
        <v>27</v>
      </c>
      <c r="CW29" s="13">
        <v>0</v>
      </c>
      <c r="CX29" s="13">
        <v>0</v>
      </c>
      <c r="CY29" s="13">
        <v>1</v>
      </c>
      <c r="CZ29" s="13">
        <v>16</v>
      </c>
      <c r="DA29" s="13">
        <v>1</v>
      </c>
      <c r="DB29" s="13">
        <v>1</v>
      </c>
      <c r="DC29" s="13">
        <v>6</v>
      </c>
      <c r="DD29" s="13">
        <v>0</v>
      </c>
      <c r="DE29" s="13">
        <v>0</v>
      </c>
      <c r="DF29" s="15"/>
      <c r="DG29" s="13">
        <v>1</v>
      </c>
      <c r="DH29" s="13">
        <v>1</v>
      </c>
      <c r="DI29" s="13">
        <v>6</v>
      </c>
      <c r="DJ29" s="13">
        <v>10</v>
      </c>
      <c r="DK29" s="13">
        <f t="shared" si="199"/>
        <v>7</v>
      </c>
      <c r="DM29" s="13">
        <v>75</v>
      </c>
      <c r="DN29" s="13">
        <v>0</v>
      </c>
      <c r="DO29" s="13">
        <v>5</v>
      </c>
      <c r="DP29" s="13">
        <v>15</v>
      </c>
      <c r="DQ29" s="13">
        <v>15</v>
      </c>
      <c r="DR29" s="13">
        <v>0</v>
      </c>
      <c r="DS29" s="13">
        <v>0</v>
      </c>
      <c r="DT29" s="13">
        <v>7</v>
      </c>
      <c r="DU29" s="13">
        <v>5</v>
      </c>
      <c r="DV29" s="13">
        <v>7</v>
      </c>
      <c r="DW29" s="13">
        <v>1</v>
      </c>
      <c r="DX29" s="13">
        <v>3</v>
      </c>
      <c r="DY29" s="13">
        <v>2</v>
      </c>
      <c r="DZ29" s="13">
        <v>0</v>
      </c>
      <c r="EA29" s="15"/>
      <c r="EB29" s="13">
        <v>2</v>
      </c>
      <c r="EC29" s="13">
        <v>3</v>
      </c>
      <c r="ED29" s="13">
        <v>4</v>
      </c>
      <c r="EE29" s="13">
        <v>6</v>
      </c>
      <c r="EF29" s="13">
        <f t="shared" si="200"/>
        <v>6</v>
      </c>
      <c r="EH29" s="13">
        <v>102</v>
      </c>
      <c r="EI29" s="13">
        <v>0</v>
      </c>
      <c r="EJ29" s="13">
        <v>6</v>
      </c>
      <c r="EK29" s="13">
        <v>18</v>
      </c>
      <c r="EL29" s="13">
        <v>27</v>
      </c>
      <c r="EM29" s="13">
        <v>0</v>
      </c>
      <c r="EN29" s="13">
        <v>0</v>
      </c>
      <c r="EO29" s="13">
        <v>5</v>
      </c>
      <c r="EP29" s="13">
        <v>8</v>
      </c>
      <c r="EQ29" s="13">
        <v>3</v>
      </c>
      <c r="ER29" s="13">
        <v>1</v>
      </c>
      <c r="ES29" s="13">
        <v>6</v>
      </c>
      <c r="ET29" s="13">
        <v>0</v>
      </c>
      <c r="EU29" s="13">
        <v>0</v>
      </c>
      <c r="EV29" s="15"/>
      <c r="EW29" s="13">
        <v>2</v>
      </c>
      <c r="EX29" s="13">
        <v>3</v>
      </c>
      <c r="EY29" s="13">
        <v>5</v>
      </c>
      <c r="EZ29" s="13">
        <v>8</v>
      </c>
      <c r="FA29" s="13">
        <f t="shared" si="201"/>
        <v>7</v>
      </c>
      <c r="FC29" s="13">
        <v>90</v>
      </c>
      <c r="FD29" s="13">
        <v>0</v>
      </c>
      <c r="FE29" s="13">
        <v>4</v>
      </c>
      <c r="FF29" s="13">
        <v>13</v>
      </c>
      <c r="FG29" s="13">
        <v>0</v>
      </c>
      <c r="FH29" s="13">
        <v>0</v>
      </c>
      <c r="FI29" s="13">
        <v>2</v>
      </c>
      <c r="FJ29" s="13">
        <v>4</v>
      </c>
      <c r="FK29" s="13">
        <v>0</v>
      </c>
      <c r="FL29" s="13">
        <v>4</v>
      </c>
      <c r="FM29" s="13">
        <v>1</v>
      </c>
      <c r="FN29" s="13">
        <v>7</v>
      </c>
      <c r="FO29" s="13">
        <v>0</v>
      </c>
      <c r="FP29" s="13">
        <v>0</v>
      </c>
      <c r="FQ29" s="15"/>
      <c r="FR29" s="13"/>
      <c r="FS29" s="13"/>
      <c r="FT29" s="13">
        <v>2</v>
      </c>
      <c r="FU29" s="13">
        <v>4</v>
      </c>
      <c r="FV29" s="13">
        <f t="shared" si="202"/>
        <v>2</v>
      </c>
      <c r="FX29" s="13">
        <v>120</v>
      </c>
      <c r="FY29" s="13">
        <v>0</v>
      </c>
      <c r="FZ29" s="13">
        <v>3</v>
      </c>
      <c r="GA29" s="13">
        <v>7</v>
      </c>
      <c r="GB29" s="13">
        <v>12</v>
      </c>
      <c r="GC29" s="13">
        <v>0</v>
      </c>
      <c r="GD29" s="13">
        <v>2</v>
      </c>
      <c r="GE29" s="13">
        <v>12</v>
      </c>
      <c r="GF29" s="13">
        <v>7</v>
      </c>
      <c r="GG29" s="13">
        <v>12</v>
      </c>
      <c r="GH29" s="13">
        <v>1</v>
      </c>
      <c r="GI29" s="13">
        <v>7</v>
      </c>
      <c r="GJ29" s="13">
        <v>0</v>
      </c>
      <c r="GK29" s="13">
        <v>0</v>
      </c>
      <c r="GL29" s="15"/>
      <c r="GM29" s="13">
        <v>3</v>
      </c>
      <c r="GN29" s="13">
        <v>7</v>
      </c>
      <c r="GO29" s="13">
        <v>3</v>
      </c>
      <c r="GP29" s="13">
        <v>5</v>
      </c>
      <c r="GQ29" s="13">
        <f t="shared" si="203"/>
        <v>6</v>
      </c>
      <c r="GS29" s="13">
        <v>20</v>
      </c>
      <c r="GT29" s="13">
        <v>0</v>
      </c>
      <c r="GU29" s="13">
        <v>0</v>
      </c>
      <c r="GV29" s="13">
        <v>4</v>
      </c>
      <c r="GW29" s="13">
        <v>0</v>
      </c>
      <c r="GX29" s="13">
        <v>0</v>
      </c>
      <c r="GY29" s="13">
        <v>0</v>
      </c>
      <c r="GZ29" s="13">
        <v>1</v>
      </c>
      <c r="HA29" s="13">
        <v>0</v>
      </c>
      <c r="HB29" s="13">
        <v>1</v>
      </c>
      <c r="HC29" s="13">
        <v>0</v>
      </c>
      <c r="HD29" s="13"/>
      <c r="HE29" s="13"/>
      <c r="HF29" s="13"/>
      <c r="HG29" s="15"/>
      <c r="HH29" s="13"/>
      <c r="HI29" s="13"/>
      <c r="HJ29" s="13">
        <v>1</v>
      </c>
      <c r="HK29" s="13">
        <v>1</v>
      </c>
      <c r="HL29" s="13">
        <f t="shared" si="204"/>
        <v>1</v>
      </c>
      <c r="HN29" s="13">
        <v>110</v>
      </c>
      <c r="HO29" s="13">
        <v>0</v>
      </c>
      <c r="HP29" s="13">
        <v>3</v>
      </c>
      <c r="HQ29" s="13">
        <v>8</v>
      </c>
      <c r="HR29" s="13">
        <v>0</v>
      </c>
      <c r="HS29" s="13">
        <v>9</v>
      </c>
      <c r="HT29" s="13">
        <v>0</v>
      </c>
      <c r="HU29" s="13">
        <v>18</v>
      </c>
      <c r="HV29" s="13">
        <v>0</v>
      </c>
      <c r="HW29" s="13">
        <v>18</v>
      </c>
      <c r="HX29" s="13">
        <v>1</v>
      </c>
      <c r="HY29" s="13">
        <v>7</v>
      </c>
      <c r="HZ29" s="13">
        <v>0</v>
      </c>
      <c r="IA29" s="13">
        <v>0</v>
      </c>
      <c r="IB29" s="12">
        <v>4</v>
      </c>
      <c r="IC29" s="13">
        <v>2</v>
      </c>
      <c r="ID29" s="13">
        <v>4</v>
      </c>
      <c r="IE29" s="13">
        <v>9</v>
      </c>
      <c r="IF29" s="13">
        <v>25</v>
      </c>
      <c r="IG29" s="13">
        <f t="shared" si="205"/>
        <v>11</v>
      </c>
      <c r="II29" s="13">
        <v>40</v>
      </c>
      <c r="IJ29" s="13">
        <f t="shared" si="206"/>
        <v>7</v>
      </c>
      <c r="IK29" s="13">
        <v>2</v>
      </c>
      <c r="IL29" s="13">
        <v>5</v>
      </c>
      <c r="IM29" s="13"/>
      <c r="IN29" s="13">
        <v>9</v>
      </c>
      <c r="IO29" s="13">
        <v>0</v>
      </c>
      <c r="IP29" s="13">
        <v>0</v>
      </c>
      <c r="IQ29" s="13">
        <v>1</v>
      </c>
      <c r="IR29" s="13">
        <v>12</v>
      </c>
      <c r="IS29" s="13">
        <v>0</v>
      </c>
      <c r="IT29" s="13">
        <v>19</v>
      </c>
      <c r="IU29" s="13"/>
      <c r="IV29" s="13"/>
      <c r="IW29" s="13">
        <v>2</v>
      </c>
      <c r="IX29" s="13">
        <v>4</v>
      </c>
      <c r="IY29" s="13">
        <f t="shared" si="207"/>
        <v>2</v>
      </c>
      <c r="JA29" s="13">
        <v>50</v>
      </c>
      <c r="JB29" s="13">
        <f t="shared" si="208"/>
        <v>7</v>
      </c>
      <c r="JC29" s="289">
        <v>3</v>
      </c>
      <c r="JD29" s="13">
        <v>4</v>
      </c>
      <c r="JE29" s="13">
        <v>0</v>
      </c>
      <c r="JF29" s="13">
        <v>24</v>
      </c>
      <c r="JG29" s="13">
        <v>0</v>
      </c>
      <c r="JH29" s="13">
        <v>5</v>
      </c>
      <c r="JI29" s="13">
        <v>2</v>
      </c>
      <c r="JJ29" s="13">
        <v>11</v>
      </c>
      <c r="JK29" s="13">
        <v>3</v>
      </c>
      <c r="JL29" s="13">
        <v>8</v>
      </c>
      <c r="JM29" s="13">
        <v>30</v>
      </c>
      <c r="JN29" s="13">
        <v>3</v>
      </c>
      <c r="JO29" s="13">
        <v>7</v>
      </c>
      <c r="JP29" s="13">
        <v>4</v>
      </c>
      <c r="JQ29" s="13">
        <v>7</v>
      </c>
      <c r="JR29" s="13">
        <f t="shared" si="209"/>
        <v>7</v>
      </c>
      <c r="JT29" s="13">
        <v>60</v>
      </c>
      <c r="JU29" s="13">
        <f t="shared" si="210"/>
        <v>10</v>
      </c>
      <c r="JV29" s="289">
        <v>2</v>
      </c>
      <c r="JW29" s="13">
        <v>8</v>
      </c>
      <c r="JX29" s="13"/>
      <c r="JY29" s="13">
        <v>60</v>
      </c>
      <c r="JZ29" s="13">
        <v>0</v>
      </c>
      <c r="KA29" s="13">
        <v>0</v>
      </c>
      <c r="KB29" s="13">
        <v>1</v>
      </c>
      <c r="KC29" s="13">
        <v>10</v>
      </c>
      <c r="KD29" s="13">
        <v>0</v>
      </c>
      <c r="KE29" s="13">
        <v>18</v>
      </c>
      <c r="KF29" s="13">
        <v>1</v>
      </c>
      <c r="KG29" s="13">
        <v>1</v>
      </c>
      <c r="KH29" s="13">
        <v>2</v>
      </c>
      <c r="KI29" s="13">
        <v>4</v>
      </c>
      <c r="KJ29" s="13">
        <f t="shared" si="211"/>
        <v>3</v>
      </c>
      <c r="KL29" s="13">
        <v>6</v>
      </c>
      <c r="KM29" s="13">
        <f t="shared" si="212"/>
        <v>6</v>
      </c>
      <c r="KN29" s="13">
        <v>0</v>
      </c>
      <c r="KO29" s="13">
        <v>6</v>
      </c>
      <c r="KP29" s="13"/>
      <c r="KQ29" s="13">
        <v>63</v>
      </c>
      <c r="KR29" s="13">
        <v>0</v>
      </c>
      <c r="KS29" s="13">
        <v>5</v>
      </c>
      <c r="KT29" s="13">
        <v>1</v>
      </c>
      <c r="KU29" s="13">
        <v>12</v>
      </c>
      <c r="KV29" s="13">
        <v>0</v>
      </c>
      <c r="KW29" s="13">
        <v>19</v>
      </c>
      <c r="KX29" s="13"/>
      <c r="KY29" s="13"/>
      <c r="KZ29" s="13">
        <v>4</v>
      </c>
      <c r="LA29" s="13">
        <v>6</v>
      </c>
      <c r="LB29" s="13">
        <f t="shared" si="213"/>
        <v>4</v>
      </c>
      <c r="LD29" s="13">
        <v>25</v>
      </c>
      <c r="LE29" s="13">
        <f t="shared" si="214"/>
        <v>5</v>
      </c>
      <c r="LF29" s="13">
        <v>2</v>
      </c>
      <c r="LG29" s="13">
        <v>3</v>
      </c>
      <c r="LH29" s="13"/>
      <c r="LI29" s="13">
        <v>69</v>
      </c>
      <c r="LJ29" s="13"/>
      <c r="LK29" s="13">
        <v>5</v>
      </c>
      <c r="LL29" s="13">
        <v>1</v>
      </c>
      <c r="LM29" s="13">
        <v>10</v>
      </c>
      <c r="LN29" s="13">
        <v>0</v>
      </c>
      <c r="LO29" s="13">
        <v>25</v>
      </c>
      <c r="LP29" s="13">
        <v>4</v>
      </c>
      <c r="LQ29" s="13">
        <v>7</v>
      </c>
      <c r="LR29" s="13">
        <v>2</v>
      </c>
      <c r="LS29" s="13">
        <v>4</v>
      </c>
      <c r="LT29" s="13">
        <f t="shared" si="215"/>
        <v>6</v>
      </c>
      <c r="LV29" s="13">
        <v>25</v>
      </c>
      <c r="LW29" s="13">
        <f t="shared" si="216"/>
        <v>5</v>
      </c>
      <c r="LX29" s="13">
        <v>3</v>
      </c>
      <c r="LY29" s="13">
        <v>2</v>
      </c>
      <c r="LZ29" s="13"/>
      <c r="MA29" s="13">
        <v>50</v>
      </c>
      <c r="MB29" s="13"/>
      <c r="MC29" s="13">
        <v>6</v>
      </c>
      <c r="MD29" s="13">
        <v>1</v>
      </c>
      <c r="ME29" s="13">
        <v>13</v>
      </c>
      <c r="MF29" s="13">
        <v>0</v>
      </c>
      <c r="MG29" s="13">
        <v>26</v>
      </c>
      <c r="MH29" s="13">
        <v>2</v>
      </c>
      <c r="MI29" s="13">
        <v>4</v>
      </c>
      <c r="MJ29" s="13">
        <v>3</v>
      </c>
      <c r="MK29" s="13">
        <v>6</v>
      </c>
      <c r="ML29" s="13">
        <f t="shared" si="217"/>
        <v>5</v>
      </c>
      <c r="MN29" s="13">
        <v>25</v>
      </c>
      <c r="MO29" s="13">
        <f t="shared" si="218"/>
        <v>5</v>
      </c>
      <c r="MP29" s="13">
        <v>1</v>
      </c>
      <c r="MQ29" s="13">
        <v>4</v>
      </c>
      <c r="MR29" s="13"/>
      <c r="MS29" s="13">
        <v>50</v>
      </c>
      <c r="MT29" s="13">
        <v>0</v>
      </c>
      <c r="MU29" s="13">
        <v>6</v>
      </c>
      <c r="MV29" s="13">
        <v>2</v>
      </c>
      <c r="MW29" s="13">
        <v>24</v>
      </c>
      <c r="MX29" s="13">
        <v>0</v>
      </c>
      <c r="MY29" s="13">
        <v>33</v>
      </c>
      <c r="MZ29" s="13">
        <v>0</v>
      </c>
      <c r="NA29" s="13">
        <v>0</v>
      </c>
      <c r="NB29" s="13">
        <v>6</v>
      </c>
      <c r="NC29" s="13">
        <v>10</v>
      </c>
      <c r="ND29" s="13">
        <f t="shared" si="219"/>
        <v>6</v>
      </c>
      <c r="NF29" s="13">
        <v>5</v>
      </c>
      <c r="NG29" s="13">
        <f t="shared" si="220"/>
        <v>5</v>
      </c>
      <c r="NH29" s="13">
        <v>2</v>
      </c>
      <c r="NI29" s="13">
        <v>3</v>
      </c>
      <c r="NJ29" s="13"/>
      <c r="NK29" s="13">
        <v>49</v>
      </c>
      <c r="NL29" s="13">
        <v>1</v>
      </c>
      <c r="NM29" s="13">
        <v>11</v>
      </c>
      <c r="NN29" s="13">
        <v>1</v>
      </c>
      <c r="NO29" s="13">
        <v>12</v>
      </c>
      <c r="NP29" s="13">
        <v>0</v>
      </c>
      <c r="NQ29" s="13">
        <v>30</v>
      </c>
      <c r="NR29" s="13">
        <v>1</v>
      </c>
      <c r="NS29" s="13">
        <v>2</v>
      </c>
      <c r="NT29" s="13">
        <v>4</v>
      </c>
      <c r="NU29" s="13">
        <v>8</v>
      </c>
      <c r="NV29" s="13">
        <f t="shared" si="221"/>
        <v>5</v>
      </c>
      <c r="NX29" s="13">
        <v>5</v>
      </c>
      <c r="NY29" s="13">
        <f t="shared" si="222"/>
        <v>5</v>
      </c>
      <c r="NZ29" s="13">
        <v>0</v>
      </c>
      <c r="OA29" s="13">
        <v>5</v>
      </c>
      <c r="OB29" s="13"/>
      <c r="OC29" s="13">
        <v>78</v>
      </c>
      <c r="OD29" s="13">
        <v>0</v>
      </c>
      <c r="OE29" s="13">
        <v>16</v>
      </c>
      <c r="OF29" s="13">
        <v>1</v>
      </c>
      <c r="OG29" s="13">
        <v>13</v>
      </c>
      <c r="OH29" s="13">
        <v>0</v>
      </c>
      <c r="OI29" s="13">
        <v>43</v>
      </c>
      <c r="OJ29" s="13">
        <v>2</v>
      </c>
      <c r="OK29" s="13">
        <v>4</v>
      </c>
      <c r="OL29" s="13">
        <v>6</v>
      </c>
      <c r="OM29" s="13">
        <v>12</v>
      </c>
      <c r="ON29" s="13">
        <f t="shared" si="223"/>
        <v>8</v>
      </c>
      <c r="OP29" s="13">
        <v>6</v>
      </c>
      <c r="OQ29" s="13">
        <f t="shared" si="224"/>
        <v>6</v>
      </c>
      <c r="OR29" s="13">
        <v>1</v>
      </c>
      <c r="OS29" s="13">
        <v>5</v>
      </c>
      <c r="OT29" s="13"/>
      <c r="OU29" s="13">
        <v>60</v>
      </c>
      <c r="OV29" s="13"/>
      <c r="OW29" s="13">
        <v>8</v>
      </c>
      <c r="OX29" s="13">
        <v>2</v>
      </c>
      <c r="OY29" s="13">
        <v>22</v>
      </c>
      <c r="OZ29" s="13">
        <v>0</v>
      </c>
      <c r="PA29" s="13">
        <v>37</v>
      </c>
      <c r="PB29" s="13">
        <v>0</v>
      </c>
      <c r="PC29" s="13">
        <v>0</v>
      </c>
      <c r="PD29" s="13">
        <v>7</v>
      </c>
      <c r="PE29" s="13">
        <v>19</v>
      </c>
      <c r="PF29" s="13">
        <f t="shared" si="225"/>
        <v>7</v>
      </c>
      <c r="PH29" s="13">
        <v>6</v>
      </c>
      <c r="PI29" s="13">
        <f t="shared" si="226"/>
        <v>6</v>
      </c>
      <c r="PJ29" s="13">
        <v>0</v>
      </c>
      <c r="PK29" s="13">
        <v>6</v>
      </c>
      <c r="PL29" s="13"/>
      <c r="PM29" s="13">
        <v>77</v>
      </c>
      <c r="PN29" s="13">
        <v>0</v>
      </c>
      <c r="PO29" s="13">
        <v>13</v>
      </c>
      <c r="PP29" s="13">
        <v>2</v>
      </c>
      <c r="PQ29" s="13">
        <v>22</v>
      </c>
      <c r="PR29" s="13">
        <v>0</v>
      </c>
      <c r="PS29" s="13">
        <v>54</v>
      </c>
      <c r="PT29" s="13">
        <v>0</v>
      </c>
      <c r="PU29" s="13">
        <v>0</v>
      </c>
      <c r="PV29" s="13">
        <v>4</v>
      </c>
      <c r="PW29" s="13">
        <v>10</v>
      </c>
      <c r="PX29" s="13">
        <f t="shared" si="227"/>
        <v>4</v>
      </c>
      <c r="PZ29" s="13">
        <v>2</v>
      </c>
      <c r="QA29" s="13">
        <f t="shared" si="228"/>
        <v>2</v>
      </c>
      <c r="QB29" s="13"/>
      <c r="QC29" s="13">
        <v>2</v>
      </c>
      <c r="QD29" s="13"/>
      <c r="QE29" s="13">
        <v>75</v>
      </c>
      <c r="QF29" s="13">
        <v>1</v>
      </c>
      <c r="QG29" s="13">
        <v>20</v>
      </c>
      <c r="QH29" s="13">
        <v>1</v>
      </c>
      <c r="QI29" s="13">
        <v>15</v>
      </c>
      <c r="QJ29" s="13">
        <v>0</v>
      </c>
      <c r="QK29" s="13">
        <v>62</v>
      </c>
      <c r="QL29" s="13">
        <v>6</v>
      </c>
      <c r="QM29" s="13">
        <v>15</v>
      </c>
      <c r="QN29" s="13">
        <v>15</v>
      </c>
      <c r="QO29" s="13">
        <v>37</v>
      </c>
      <c r="QP29" s="13">
        <f t="shared" si="229"/>
        <v>21</v>
      </c>
      <c r="QR29" s="13">
        <v>5</v>
      </c>
      <c r="QS29" s="13">
        <f t="shared" si="230"/>
        <v>5</v>
      </c>
      <c r="QT29" s="13"/>
      <c r="QU29" s="13">
        <v>5</v>
      </c>
      <c r="QV29" s="13"/>
      <c r="QW29" s="13">
        <v>60</v>
      </c>
      <c r="QX29" s="13"/>
      <c r="QY29" s="13">
        <v>14</v>
      </c>
      <c r="QZ29" s="13">
        <v>1</v>
      </c>
      <c r="RA29" s="13">
        <v>14</v>
      </c>
      <c r="RB29" s="13"/>
      <c r="RC29" s="13">
        <v>40</v>
      </c>
      <c r="RD29" s="13">
        <v>4</v>
      </c>
      <c r="RE29" s="13">
        <v>8</v>
      </c>
      <c r="RF29" s="13">
        <v>10</v>
      </c>
      <c r="RG29" s="13">
        <v>22</v>
      </c>
      <c r="RH29" s="13">
        <f t="shared" si="231"/>
        <v>14</v>
      </c>
      <c r="RJ29" s="13"/>
      <c r="RK29" s="13">
        <f t="shared" si="232"/>
        <v>5</v>
      </c>
      <c r="RL29" s="13">
        <v>0</v>
      </c>
      <c r="RM29" s="13">
        <v>5</v>
      </c>
      <c r="RN29" s="13"/>
      <c r="RO29" s="13">
        <v>85</v>
      </c>
      <c r="RP29" s="13"/>
      <c r="RQ29" s="13">
        <v>11</v>
      </c>
      <c r="RR29" s="13">
        <v>1</v>
      </c>
      <c r="RS29" s="13">
        <v>15</v>
      </c>
      <c r="RT29" s="13">
        <v>0</v>
      </c>
      <c r="RU29" s="13">
        <v>42</v>
      </c>
      <c r="RV29" s="13">
        <v>2</v>
      </c>
      <c r="RW29" s="13">
        <v>4</v>
      </c>
      <c r="RX29" s="13"/>
      <c r="RY29" s="13"/>
      <c r="RZ29" s="13">
        <f t="shared" si="233"/>
        <v>2</v>
      </c>
      <c r="SB29" s="13"/>
      <c r="SC29" s="13">
        <f t="shared" si="234"/>
        <v>0</v>
      </c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>
        <f t="shared" si="235"/>
        <v>0</v>
      </c>
      <c r="ST29" s="13"/>
      <c r="SU29" s="13">
        <f t="shared" si="236"/>
        <v>10</v>
      </c>
      <c r="SV29" s="13"/>
      <c r="SW29" s="13">
        <v>10</v>
      </c>
      <c r="SX29" s="13"/>
      <c r="SY29" s="13">
        <v>126</v>
      </c>
      <c r="SZ29" s="13"/>
      <c r="TA29" s="13">
        <v>23</v>
      </c>
      <c r="TB29" s="13">
        <v>2</v>
      </c>
      <c r="TC29" s="13">
        <v>28</v>
      </c>
      <c r="TD29" s="13"/>
      <c r="TE29" s="13">
        <v>90</v>
      </c>
      <c r="TF29" s="13">
        <v>4</v>
      </c>
      <c r="TG29" s="13">
        <v>10</v>
      </c>
      <c r="TH29" s="13">
        <v>4</v>
      </c>
      <c r="TI29" s="13">
        <v>15</v>
      </c>
      <c r="TJ29" s="13">
        <f t="shared" si="237"/>
        <v>8</v>
      </c>
      <c r="TL29" s="13">
        <v>1</v>
      </c>
      <c r="TM29" s="13">
        <f t="shared" si="238"/>
        <v>5</v>
      </c>
      <c r="TN29" s="13"/>
      <c r="TO29" s="13">
        <v>5</v>
      </c>
      <c r="TP29" s="13"/>
      <c r="TQ29" s="13">
        <v>75</v>
      </c>
      <c r="TR29" s="13"/>
      <c r="TS29" s="13">
        <v>11</v>
      </c>
      <c r="TT29" s="13">
        <v>1</v>
      </c>
      <c r="TU29" s="13">
        <v>17</v>
      </c>
      <c r="TV29" s="13"/>
      <c r="TW29" s="13">
        <v>62</v>
      </c>
      <c r="TX29" s="13">
        <v>3</v>
      </c>
      <c r="TY29" s="13">
        <v>10</v>
      </c>
      <c r="TZ29" s="13">
        <v>3</v>
      </c>
      <c r="UA29" s="13">
        <v>11</v>
      </c>
      <c r="UB29" s="13">
        <f t="shared" si="239"/>
        <v>6</v>
      </c>
      <c r="UD29" s="13"/>
      <c r="UE29" s="13">
        <f t="shared" si="240"/>
        <v>5</v>
      </c>
      <c r="UF29" s="13"/>
      <c r="UG29" s="13">
        <v>5</v>
      </c>
      <c r="UH29" s="13"/>
      <c r="UI29" s="13">
        <v>72</v>
      </c>
      <c r="UJ29" s="13"/>
      <c r="UK29" s="13">
        <v>12</v>
      </c>
      <c r="UL29" s="13">
        <v>1</v>
      </c>
      <c r="UM29" s="13">
        <v>15</v>
      </c>
      <c r="UN29" s="13"/>
      <c r="UO29" s="13">
        <v>39</v>
      </c>
      <c r="UP29" s="13">
        <v>3</v>
      </c>
      <c r="UQ29" s="13">
        <v>6</v>
      </c>
      <c r="UR29" s="13">
        <v>10</v>
      </c>
      <c r="US29" s="13">
        <v>21</v>
      </c>
      <c r="UT29" s="13">
        <f t="shared" si="241"/>
        <v>13</v>
      </c>
      <c r="UV29" s="13"/>
      <c r="UW29" s="13">
        <f t="shared" si="242"/>
        <v>5</v>
      </c>
      <c r="UX29" s="13"/>
      <c r="UY29" s="13">
        <v>5</v>
      </c>
      <c r="UZ29" s="13">
        <f t="shared" si="181"/>
        <v>275</v>
      </c>
      <c r="VA29" s="13">
        <v>125</v>
      </c>
      <c r="VB29" s="13">
        <f t="shared" si="243"/>
        <v>150</v>
      </c>
      <c r="VC29" s="13"/>
      <c r="VD29" s="13">
        <v>72</v>
      </c>
      <c r="VE29" s="13"/>
      <c r="VF29" s="13">
        <v>13</v>
      </c>
      <c r="VG29" s="13">
        <v>1</v>
      </c>
      <c r="VH29" s="13">
        <v>15</v>
      </c>
      <c r="VI29" s="13">
        <v>0</v>
      </c>
      <c r="VJ29" s="13">
        <v>6</v>
      </c>
      <c r="VK29" s="13">
        <v>12</v>
      </c>
      <c r="VL29" s="13">
        <f t="shared" si="276"/>
        <v>40</v>
      </c>
      <c r="VM29" s="13">
        <v>6</v>
      </c>
      <c r="VN29" s="13">
        <v>12</v>
      </c>
      <c r="VO29" s="13">
        <v>8</v>
      </c>
      <c r="VP29" s="13">
        <v>13</v>
      </c>
      <c r="VQ29" s="13"/>
      <c r="VR29" s="13"/>
      <c r="VS29" s="13">
        <v>2</v>
      </c>
      <c r="VT29" s="13">
        <v>3</v>
      </c>
      <c r="VU29" s="13">
        <f t="shared" si="182"/>
        <v>20</v>
      </c>
      <c r="VW29" s="13"/>
      <c r="VX29" s="13">
        <f t="shared" si="244"/>
        <v>0</v>
      </c>
      <c r="VY29" s="13"/>
      <c r="VZ29" s="13"/>
      <c r="WA29" s="13"/>
      <c r="WB29" s="13">
        <f t="shared" si="245"/>
        <v>0</v>
      </c>
      <c r="WC29" s="13">
        <f t="shared" si="246"/>
        <v>275</v>
      </c>
      <c r="WD29" s="13">
        <f t="shared" si="247"/>
        <v>125</v>
      </c>
      <c r="WE29" s="13">
        <f t="shared" si="248"/>
        <v>150</v>
      </c>
      <c r="WF29" s="13"/>
      <c r="WG29" s="13">
        <v>72</v>
      </c>
      <c r="WH29" s="13"/>
      <c r="WI29" s="13">
        <v>13</v>
      </c>
      <c r="WJ29" s="13">
        <v>2</v>
      </c>
      <c r="WK29" s="13">
        <v>35</v>
      </c>
      <c r="WL29" s="13"/>
      <c r="WM29" s="13">
        <v>7</v>
      </c>
      <c r="WN29" s="13">
        <v>14</v>
      </c>
      <c r="WO29" s="13">
        <f t="shared" si="249"/>
        <v>41</v>
      </c>
      <c r="WP29" s="13">
        <v>2</v>
      </c>
      <c r="WQ29" s="13">
        <v>3</v>
      </c>
      <c r="WR29" s="13">
        <v>11</v>
      </c>
      <c r="WS29" s="13">
        <v>24</v>
      </c>
      <c r="WT29" s="13"/>
      <c r="WU29" s="13"/>
      <c r="WV29" s="13"/>
      <c r="WW29" s="13"/>
      <c r="WX29" s="13">
        <f t="shared" si="183"/>
        <v>20</v>
      </c>
      <c r="WZ29" s="13"/>
      <c r="XA29" s="13"/>
      <c r="XB29" s="13"/>
      <c r="XC29" s="13"/>
      <c r="XD29" s="13"/>
      <c r="XE29" s="13">
        <f t="shared" si="250"/>
        <v>0</v>
      </c>
      <c r="XF29" s="13">
        <f t="shared" si="251"/>
        <v>275</v>
      </c>
      <c r="XG29" s="13">
        <f t="shared" si="252"/>
        <v>125</v>
      </c>
      <c r="XH29" s="13">
        <f t="shared" si="253"/>
        <v>150</v>
      </c>
      <c r="XI29" s="13"/>
      <c r="XJ29" s="13">
        <v>60</v>
      </c>
      <c r="XK29" s="13"/>
      <c r="XL29" s="13">
        <v>9</v>
      </c>
      <c r="XM29" s="13">
        <v>1</v>
      </c>
      <c r="XN29" s="13">
        <v>16</v>
      </c>
      <c r="XO29" s="13"/>
      <c r="XP29" s="13">
        <v>5</v>
      </c>
      <c r="XQ29" s="13">
        <v>11</v>
      </c>
      <c r="XR29" s="13">
        <v>30</v>
      </c>
      <c r="XS29" s="13">
        <v>4</v>
      </c>
      <c r="XT29" s="13">
        <v>9</v>
      </c>
      <c r="XU29" s="13">
        <v>5</v>
      </c>
      <c r="XV29" s="13">
        <v>10</v>
      </c>
      <c r="XW29" s="13"/>
      <c r="XX29" s="13"/>
      <c r="XY29" s="13"/>
      <c r="XZ29" s="13"/>
      <c r="YA29" s="13">
        <f t="shared" si="184"/>
        <v>14</v>
      </c>
      <c r="YC29" s="13"/>
      <c r="YD29" s="13">
        <f t="shared" si="254"/>
        <v>0</v>
      </c>
      <c r="YE29" s="13"/>
      <c r="YF29" s="13"/>
      <c r="YG29" s="13"/>
      <c r="YH29" s="13">
        <f t="shared" si="255"/>
        <v>0</v>
      </c>
      <c r="YI29" s="13">
        <f t="shared" si="278"/>
        <v>275</v>
      </c>
      <c r="YJ29" s="13">
        <f t="shared" si="256"/>
        <v>125</v>
      </c>
      <c r="YK29" s="13">
        <f t="shared" si="257"/>
        <v>150</v>
      </c>
      <c r="YL29" s="13"/>
      <c r="YM29" s="13">
        <v>90</v>
      </c>
      <c r="YN29" s="13"/>
      <c r="YO29" s="13">
        <v>10</v>
      </c>
      <c r="YP29" s="13">
        <v>1</v>
      </c>
      <c r="YQ29" s="13">
        <v>15</v>
      </c>
      <c r="YR29" s="13"/>
      <c r="YS29" s="13">
        <v>6</v>
      </c>
      <c r="YT29" s="13">
        <v>13</v>
      </c>
      <c r="YU29" s="13">
        <v>30</v>
      </c>
      <c r="YV29" s="13">
        <v>1</v>
      </c>
      <c r="YW29" s="13">
        <v>3</v>
      </c>
      <c r="YX29" s="13">
        <v>6</v>
      </c>
      <c r="YY29" s="13">
        <v>9</v>
      </c>
      <c r="YZ29" s="13"/>
      <c r="ZA29" s="13"/>
      <c r="ZB29" s="13">
        <v>3</v>
      </c>
      <c r="ZC29" s="13">
        <v>5</v>
      </c>
      <c r="ZD29" s="13">
        <f t="shared" si="185"/>
        <v>13</v>
      </c>
      <c r="ZF29" s="13"/>
      <c r="ZG29" s="13">
        <f t="shared" si="258"/>
        <v>0</v>
      </c>
      <c r="ZH29" s="13"/>
      <c r="ZI29" s="13"/>
      <c r="ZJ29" s="13"/>
      <c r="ZK29" s="13">
        <f t="shared" si="259"/>
        <v>0</v>
      </c>
      <c r="ZL29" s="13">
        <f t="shared" si="279"/>
        <v>275</v>
      </c>
      <c r="ZM29" s="13">
        <f t="shared" si="289"/>
        <v>125</v>
      </c>
      <c r="ZN29" s="13">
        <f t="shared" si="261"/>
        <v>150</v>
      </c>
      <c r="ZO29" s="13"/>
      <c r="ZP29" s="13">
        <v>90</v>
      </c>
      <c r="ZQ29" s="13"/>
      <c r="ZR29" s="13">
        <v>11</v>
      </c>
      <c r="ZS29" s="13">
        <v>1</v>
      </c>
      <c r="ZT29" s="13">
        <v>15</v>
      </c>
      <c r="ZU29" s="13">
        <v>0</v>
      </c>
      <c r="ZV29" s="13">
        <v>6</v>
      </c>
      <c r="ZW29" s="13">
        <v>11</v>
      </c>
      <c r="ZX29" s="13">
        <v>32</v>
      </c>
      <c r="ZY29" s="13">
        <v>1</v>
      </c>
      <c r="ZZ29" s="13">
        <v>3</v>
      </c>
      <c r="AAA29" s="13">
        <v>10</v>
      </c>
      <c r="AAB29" s="13">
        <v>18</v>
      </c>
      <c r="AAC29" s="13"/>
      <c r="AAD29" s="13"/>
      <c r="AAE29" s="13"/>
      <c r="AAF29" s="13"/>
      <c r="AAG29" s="13">
        <f t="shared" si="186"/>
        <v>17</v>
      </c>
      <c r="AAI29" s="13"/>
      <c r="AAJ29" s="13">
        <f t="shared" si="262"/>
        <v>1</v>
      </c>
      <c r="AAK29" s="13"/>
      <c r="AAL29" s="13">
        <v>1</v>
      </c>
      <c r="AAM29" s="13"/>
      <c r="AAN29" s="13">
        <f t="shared" si="263"/>
        <v>1</v>
      </c>
      <c r="AAO29" s="13">
        <f t="shared" si="285"/>
        <v>276</v>
      </c>
      <c r="AAP29" s="13">
        <f t="shared" si="290"/>
        <v>125</v>
      </c>
      <c r="AAQ29" s="13">
        <f t="shared" si="265"/>
        <v>151</v>
      </c>
      <c r="AAR29" s="13"/>
      <c r="AAS29" s="13">
        <v>60</v>
      </c>
      <c r="AAT29" s="13"/>
      <c r="AAU29" s="13">
        <v>11</v>
      </c>
      <c r="AAV29" s="13">
        <v>2</v>
      </c>
      <c r="AAW29" s="13">
        <v>30</v>
      </c>
      <c r="AAX29" s="13"/>
      <c r="AAY29" s="13">
        <v>38</v>
      </c>
      <c r="AAZ29" s="13">
        <v>38</v>
      </c>
      <c r="ABA29" s="13">
        <f t="shared" si="266"/>
        <v>58</v>
      </c>
      <c r="ABB29" s="13">
        <v>4</v>
      </c>
      <c r="ABC29" s="13">
        <v>8</v>
      </c>
      <c r="ABD29" s="13">
        <v>7</v>
      </c>
      <c r="ABE29" s="13">
        <v>12</v>
      </c>
      <c r="ABF29" s="13"/>
      <c r="ABG29" s="13"/>
      <c r="ABH29" s="13"/>
      <c r="ABI29" s="13"/>
      <c r="ABJ29" s="13">
        <f t="shared" si="187"/>
        <v>49</v>
      </c>
      <c r="ABL29" s="13"/>
      <c r="ABM29" s="13">
        <f t="shared" si="188"/>
        <v>1</v>
      </c>
      <c r="ABN29" s="13">
        <v>0</v>
      </c>
      <c r="ABO29" s="13">
        <v>1</v>
      </c>
      <c r="ABP29" s="13"/>
      <c r="ABQ29" s="13">
        <f t="shared" si="267"/>
        <v>1</v>
      </c>
      <c r="ABR29" s="13">
        <f t="shared" si="286"/>
        <v>277</v>
      </c>
      <c r="ABS29" s="13">
        <f t="shared" si="291"/>
        <v>125</v>
      </c>
      <c r="ABT29" s="13">
        <f t="shared" si="269"/>
        <v>152</v>
      </c>
      <c r="ABU29" s="13"/>
      <c r="ABV29" s="13">
        <v>63</v>
      </c>
      <c r="ABW29" s="13"/>
      <c r="ABX29" s="13">
        <v>7</v>
      </c>
      <c r="ABY29" s="13">
        <v>1</v>
      </c>
      <c r="ABZ29" s="13">
        <v>16</v>
      </c>
      <c r="ACA29" s="13"/>
      <c r="ACB29" s="13">
        <v>8</v>
      </c>
      <c r="ACC29" s="13">
        <v>20</v>
      </c>
      <c r="ACD29" s="13">
        <f t="shared" si="189"/>
        <v>34</v>
      </c>
      <c r="ACE29" s="13">
        <v>1</v>
      </c>
      <c r="ACF29" s="13">
        <v>2</v>
      </c>
      <c r="ACG29" s="13">
        <v>6</v>
      </c>
      <c r="ACH29" s="13">
        <v>12</v>
      </c>
      <c r="ACI29" s="13"/>
      <c r="ACJ29" s="13"/>
      <c r="ACK29" s="13"/>
      <c r="ACL29" s="13"/>
      <c r="ACM29" s="13">
        <f t="shared" si="190"/>
        <v>15</v>
      </c>
      <c r="ACO29" s="13"/>
      <c r="ACP29" s="13">
        <f t="shared" si="277"/>
        <v>0</v>
      </c>
      <c r="ACQ29" s="13"/>
      <c r="ACR29" s="13"/>
      <c r="ACS29" s="13"/>
      <c r="ACT29" s="13">
        <f t="shared" si="270"/>
        <v>0</v>
      </c>
      <c r="ACU29" s="13">
        <f t="shared" si="287"/>
        <v>277</v>
      </c>
      <c r="ACV29" s="13">
        <f t="shared" si="292"/>
        <v>125</v>
      </c>
      <c r="ACW29" s="13">
        <f t="shared" si="272"/>
        <v>152</v>
      </c>
      <c r="ACX29" s="13"/>
      <c r="ACY29" s="13">
        <v>63</v>
      </c>
      <c r="ACZ29" s="13"/>
      <c r="ADA29" s="13">
        <v>5</v>
      </c>
      <c r="ADB29" s="13">
        <v>1</v>
      </c>
      <c r="ADC29" s="13">
        <v>15</v>
      </c>
      <c r="ADD29" s="13"/>
      <c r="ADE29" s="13">
        <v>4</v>
      </c>
      <c r="ADF29" s="13">
        <v>8</v>
      </c>
      <c r="ADG29" s="13">
        <f t="shared" si="192"/>
        <v>29</v>
      </c>
      <c r="ADH29" s="13">
        <v>1</v>
      </c>
      <c r="ADI29" s="13">
        <v>2</v>
      </c>
      <c r="ADJ29" s="13">
        <v>7</v>
      </c>
      <c r="ADK29" s="13">
        <v>19</v>
      </c>
      <c r="ADL29" s="13"/>
      <c r="ADM29" s="13"/>
      <c r="ADN29" s="13"/>
      <c r="ADO29" s="13"/>
      <c r="ADP29" s="13">
        <f t="shared" si="193"/>
        <v>12</v>
      </c>
      <c r="ADR29" s="13">
        <v>4</v>
      </c>
      <c r="ADS29" s="13">
        <f t="shared" si="194"/>
        <v>4</v>
      </c>
      <c r="ADT29" s="13">
        <v>4</v>
      </c>
      <c r="ADU29" s="13"/>
      <c r="ADV29" s="13">
        <v>5</v>
      </c>
      <c r="ADW29" s="13">
        <f t="shared" si="273"/>
        <v>-1</v>
      </c>
      <c r="ADX29" s="13">
        <f t="shared" si="288"/>
        <v>281</v>
      </c>
      <c r="ADY29" s="13">
        <f t="shared" si="293"/>
        <v>130</v>
      </c>
      <c r="ADZ29" s="13">
        <f t="shared" si="275"/>
        <v>151</v>
      </c>
      <c r="AEA29" s="13"/>
      <c r="AEB29" s="13">
        <v>80</v>
      </c>
      <c r="AEC29" s="13"/>
      <c r="AED29" s="13">
        <v>6</v>
      </c>
      <c r="AEE29" s="13">
        <v>2</v>
      </c>
      <c r="AEF29" s="13">
        <v>18</v>
      </c>
      <c r="AEG29" s="13"/>
      <c r="AEH29" s="13">
        <v>9</v>
      </c>
      <c r="AEI29" s="13">
        <v>14</v>
      </c>
      <c r="AEJ29" s="13">
        <f t="shared" si="284"/>
        <v>26</v>
      </c>
      <c r="AEK29" s="13">
        <v>2</v>
      </c>
      <c r="AEL29" s="13">
        <v>5</v>
      </c>
      <c r="AEM29" s="13">
        <v>4</v>
      </c>
      <c r="AEN29" s="13">
        <v>7</v>
      </c>
      <c r="AEO29" s="13"/>
      <c r="AEP29" s="13"/>
      <c r="AEQ29" s="13"/>
      <c r="AER29" s="13"/>
      <c r="AES29" s="13">
        <f t="shared" si="196"/>
        <v>15</v>
      </c>
    </row>
    <row r="30" spans="2:825" customFormat="1" ht="16.2" customHeight="1" x14ac:dyDescent="0.3">
      <c r="BV30" s="1"/>
    </row>
    <row r="31" spans="2:825" customFormat="1" ht="16.2" customHeight="1" x14ac:dyDescent="0.3">
      <c r="BQ31" s="1"/>
      <c r="BR31" s="1"/>
      <c r="BS31" s="1"/>
      <c r="BT31" s="1"/>
      <c r="BV31" s="1"/>
      <c r="CL31" s="1"/>
      <c r="CM31" s="1"/>
      <c r="CN31" s="1"/>
      <c r="CO31" s="1"/>
      <c r="DG31" s="1"/>
      <c r="DH31" s="1"/>
      <c r="DI31" s="1"/>
      <c r="DJ31" s="1"/>
      <c r="EB31" s="1"/>
      <c r="EC31" s="1"/>
      <c r="ED31" s="1"/>
      <c r="EE31" s="1"/>
      <c r="EW31" s="1"/>
      <c r="EX31" s="1"/>
      <c r="EY31" s="1"/>
      <c r="EZ31" s="1"/>
      <c r="FR31" s="1"/>
      <c r="FS31" s="1"/>
      <c r="FT31" s="1"/>
      <c r="FU31" s="1"/>
      <c r="GM31" s="1"/>
      <c r="GN31" s="1"/>
      <c r="GO31" s="1"/>
      <c r="GP31" s="1"/>
      <c r="HH31" s="1"/>
      <c r="HI31" s="1"/>
      <c r="HJ31" s="1"/>
      <c r="HK31" s="1"/>
      <c r="IC31" s="1"/>
      <c r="ID31" s="1"/>
      <c r="IE31" s="1"/>
      <c r="IF31" s="1"/>
      <c r="IJ31" s="2"/>
      <c r="IR31" s="2"/>
      <c r="IS31" s="2"/>
      <c r="IT31" s="1"/>
      <c r="IU31" s="1"/>
      <c r="IV31" s="1"/>
      <c r="IW31" s="1"/>
      <c r="IX31" s="1"/>
      <c r="JA31" s="1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1"/>
      <c r="JN31" s="1"/>
      <c r="JO31" s="1"/>
      <c r="JP31" s="1"/>
      <c r="JQ31" s="1"/>
      <c r="JT31" s="1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1"/>
      <c r="KF31" s="1"/>
      <c r="KG31" s="1"/>
      <c r="KH31" s="1"/>
      <c r="KI31" s="1"/>
      <c r="KL31" s="1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1"/>
      <c r="KX31" s="1"/>
      <c r="KY31" s="1"/>
      <c r="KZ31" s="1"/>
      <c r="LA31" s="1"/>
      <c r="LD31" s="1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1"/>
      <c r="LP31" s="1"/>
      <c r="LQ31" s="1"/>
      <c r="LR31" s="1"/>
      <c r="LS31" s="1"/>
      <c r="LV31" s="1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1"/>
      <c r="MH31" s="1"/>
      <c r="MI31" s="1"/>
      <c r="MJ31" s="1"/>
      <c r="MK31" s="1"/>
      <c r="MN31" s="1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1"/>
      <c r="MZ31" s="1"/>
      <c r="NA31" s="1"/>
      <c r="NB31" s="1"/>
      <c r="NC31" s="1"/>
      <c r="NF31" s="1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1"/>
      <c r="NR31" s="1"/>
      <c r="NS31" s="1"/>
      <c r="NT31" s="1"/>
      <c r="NU31" s="1"/>
      <c r="NX31" s="1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1"/>
      <c r="OJ31" s="1"/>
      <c r="OK31" s="1"/>
      <c r="OL31" s="1"/>
      <c r="OM31" s="1"/>
      <c r="OP31" s="1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1"/>
      <c r="PB31" s="1"/>
      <c r="PC31" s="1"/>
      <c r="PD31" s="1"/>
      <c r="PE31" s="1"/>
      <c r="PH31" s="1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1"/>
      <c r="PT31" s="1"/>
      <c r="PU31" s="1"/>
      <c r="PV31" s="1"/>
      <c r="PW31" s="1"/>
      <c r="PZ31" s="1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1"/>
      <c r="QL31" s="1"/>
      <c r="QM31" s="1"/>
      <c r="QN31" s="1"/>
      <c r="QO31" s="1"/>
      <c r="QR31" s="1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1"/>
      <c r="RD31" s="1"/>
      <c r="RE31" s="1"/>
      <c r="RF31" s="1"/>
      <c r="RG31" s="1"/>
      <c r="RJ31" s="1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1"/>
      <c r="RV31" s="1"/>
      <c r="RW31" s="1"/>
      <c r="RX31" s="1"/>
      <c r="RY31" s="1"/>
      <c r="SB31" s="1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1"/>
      <c r="SN31" s="1"/>
      <c r="SO31" s="1"/>
      <c r="SP31" s="1"/>
      <c r="SQ31" s="1"/>
      <c r="ST31" s="1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1"/>
      <c r="TF31" s="1"/>
      <c r="TG31" s="1"/>
      <c r="TH31" s="1"/>
      <c r="TI31" s="1"/>
      <c r="TL31" s="1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1"/>
      <c r="TX31" s="1"/>
      <c r="TY31" s="1"/>
      <c r="TZ31" s="1"/>
      <c r="UA31" s="1"/>
      <c r="UD31" s="1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1"/>
      <c r="UP31" s="1"/>
      <c r="UQ31" s="1"/>
      <c r="UR31" s="1"/>
      <c r="US31" s="1"/>
      <c r="UV31" s="1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1"/>
      <c r="VM31" s="1"/>
      <c r="VN31" s="1"/>
      <c r="VO31" s="1"/>
      <c r="VP31" s="1"/>
      <c r="VQ31" s="1"/>
      <c r="VR31" s="1"/>
      <c r="VS31" s="1"/>
      <c r="VT31" s="1"/>
      <c r="VW31" s="1"/>
      <c r="VX31" s="2"/>
      <c r="VY31" s="2"/>
      <c r="VZ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1"/>
      <c r="WP31" s="1"/>
      <c r="WQ31" s="1"/>
      <c r="WR31" s="1"/>
      <c r="WS31" s="1"/>
      <c r="WT31" s="1"/>
      <c r="WU31" s="1"/>
      <c r="WV31" s="1"/>
      <c r="WW31" s="1"/>
      <c r="WZ31" s="1"/>
      <c r="XA31" s="2"/>
      <c r="XB31" s="2"/>
      <c r="XC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1"/>
      <c r="XS31" s="1"/>
      <c r="XT31" s="1"/>
      <c r="XU31" s="1"/>
      <c r="XV31" s="1"/>
      <c r="XW31" s="1"/>
      <c r="XX31" s="1"/>
      <c r="XY31" s="1"/>
      <c r="XZ31" s="1"/>
      <c r="YC31" s="1"/>
      <c r="YD31" s="2"/>
      <c r="YE31" s="2"/>
      <c r="YF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1"/>
      <c r="YV31" s="1"/>
      <c r="YW31" s="1"/>
      <c r="YX31" s="1"/>
      <c r="YY31" s="1"/>
      <c r="YZ31" s="1"/>
      <c r="ZA31" s="1"/>
      <c r="ZB31" s="1"/>
      <c r="ZC31" s="1"/>
      <c r="ZF31" s="1"/>
      <c r="ZG31" s="2"/>
      <c r="ZH31" s="2"/>
      <c r="ZI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1"/>
      <c r="ZY31" s="1"/>
      <c r="ZZ31" s="1"/>
      <c r="AAA31" s="1"/>
      <c r="AAB31" s="1"/>
      <c r="AAC31" s="1"/>
      <c r="AAD31" s="1"/>
      <c r="AAE31" s="1"/>
      <c r="AAF31" s="1"/>
      <c r="AAI31" s="1"/>
      <c r="AAJ31" s="2"/>
      <c r="AAK31" s="2"/>
      <c r="AAL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1"/>
      <c r="ABB31" s="1"/>
      <c r="ABC31" s="1"/>
      <c r="ABD31" s="1"/>
      <c r="ABE31" s="1"/>
      <c r="ABF31" s="1"/>
      <c r="ABG31" s="1"/>
      <c r="ABH31" s="1"/>
      <c r="ABI31" s="1"/>
      <c r="ABL31" s="1"/>
      <c r="ABM31" s="2"/>
      <c r="ABN31" s="2"/>
      <c r="ABO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1"/>
      <c r="ACE31" s="1"/>
      <c r="ACF31" s="1"/>
      <c r="ACG31" s="1"/>
      <c r="ACH31" s="1"/>
      <c r="ACI31" s="1"/>
      <c r="ACJ31" s="1"/>
      <c r="ACK31" s="1"/>
      <c r="ACL31" s="1"/>
      <c r="ACO31" s="1"/>
      <c r="ACP31" s="2"/>
      <c r="ACQ31" s="2"/>
      <c r="ACR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1"/>
      <c r="ADH31" s="1"/>
      <c r="ADI31" s="1"/>
      <c r="ADJ31" s="1"/>
      <c r="ADK31" s="1"/>
      <c r="ADL31" s="1"/>
      <c r="ADM31" s="1"/>
      <c r="ADN31" s="1"/>
      <c r="ADO31" s="1"/>
      <c r="ADR31" s="1"/>
      <c r="ADS31" s="2"/>
      <c r="ADT31" s="2"/>
      <c r="ADU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1"/>
      <c r="AEK31" s="1"/>
      <c r="AEL31" s="1"/>
      <c r="AEM31" s="1"/>
      <c r="AEN31" s="1"/>
      <c r="AEO31" s="1"/>
      <c r="AEP31" s="1"/>
      <c r="AEQ31" s="1"/>
      <c r="AER31" s="1"/>
    </row>
    <row r="32" spans="2:825" ht="16.2" customHeight="1" thickBot="1" x14ac:dyDescent="0.35">
      <c r="B32" s="4"/>
      <c r="C32" s="3"/>
      <c r="D32" s="3"/>
      <c r="E32" s="3"/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B32" s="13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W32" s="13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R32" s="13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M32" s="13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H32" s="13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FC32" s="13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X32" s="13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S32" s="13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N32" s="13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I32" s="13"/>
      <c r="IK32" s="2"/>
      <c r="IL32" s="2"/>
      <c r="IM32" s="2"/>
      <c r="IN32" s="2"/>
      <c r="IO32" s="2"/>
      <c r="IP32" s="2"/>
      <c r="IQ32" s="2"/>
    </row>
    <row r="33" spans="2:825" ht="16.2" customHeight="1" thickBot="1" x14ac:dyDescent="0.35">
      <c r="B33" s="20" t="s">
        <v>14</v>
      </c>
      <c r="C33" s="377" t="s">
        <v>1018</v>
      </c>
      <c r="D33" s="378"/>
      <c r="E33" s="379"/>
      <c r="F33" s="292"/>
      <c r="G33" s="292"/>
      <c r="H33" s="292" t="s">
        <v>210</v>
      </c>
      <c r="I33" s="22">
        <f t="shared" ref="I33:V33" si="294">SUM(I34:I53)</f>
        <v>1692</v>
      </c>
      <c r="J33" s="22">
        <f t="shared" si="294"/>
        <v>426</v>
      </c>
      <c r="K33" s="22">
        <f t="shared" si="294"/>
        <v>269</v>
      </c>
      <c r="L33" s="22">
        <f t="shared" si="294"/>
        <v>1169</v>
      </c>
      <c r="M33" s="22">
        <f t="shared" si="294"/>
        <v>38</v>
      </c>
      <c r="N33" s="22">
        <f t="shared" si="294"/>
        <v>159</v>
      </c>
      <c r="O33" s="22">
        <f t="shared" si="294"/>
        <v>147</v>
      </c>
      <c r="P33" s="22">
        <f t="shared" si="294"/>
        <v>0</v>
      </c>
      <c r="Q33" s="22"/>
      <c r="R33" s="22">
        <f t="shared" si="294"/>
        <v>6</v>
      </c>
      <c r="S33" s="22">
        <f t="shared" si="294"/>
        <v>0</v>
      </c>
      <c r="T33" s="22">
        <f t="shared" si="294"/>
        <v>59</v>
      </c>
      <c r="U33" s="22">
        <f t="shared" si="294"/>
        <v>0</v>
      </c>
      <c r="V33" s="22">
        <f t="shared" si="294"/>
        <v>0</v>
      </c>
      <c r="X33" s="22">
        <f t="shared" ref="X33:AK33" si="295">SUM(X34:X53)</f>
        <v>1265</v>
      </c>
      <c r="Y33" s="22">
        <f t="shared" si="295"/>
        <v>279</v>
      </c>
      <c r="Z33" s="22">
        <f t="shared" si="295"/>
        <v>130</v>
      </c>
      <c r="AA33" s="22">
        <f t="shared" si="295"/>
        <v>499</v>
      </c>
      <c r="AB33" s="22">
        <f t="shared" si="295"/>
        <v>21</v>
      </c>
      <c r="AC33" s="22">
        <f t="shared" si="295"/>
        <v>114</v>
      </c>
      <c r="AD33" s="22">
        <f t="shared" si="295"/>
        <v>202</v>
      </c>
      <c r="AE33" s="22">
        <f t="shared" si="295"/>
        <v>0</v>
      </c>
      <c r="AF33" s="22"/>
      <c r="AG33" s="22">
        <f t="shared" si="295"/>
        <v>16</v>
      </c>
      <c r="AH33" s="22">
        <f t="shared" si="295"/>
        <v>2</v>
      </c>
      <c r="AI33" s="22">
        <f t="shared" si="295"/>
        <v>126</v>
      </c>
      <c r="AJ33" s="22">
        <f t="shared" si="295"/>
        <v>1</v>
      </c>
      <c r="AK33" s="22">
        <f t="shared" si="295"/>
        <v>0</v>
      </c>
      <c r="AM33" s="22">
        <f t="shared" ref="AM33:AZ33" si="296">SUM(AM34:AM53)</f>
        <v>999</v>
      </c>
      <c r="AN33" s="22">
        <f t="shared" si="296"/>
        <v>293</v>
      </c>
      <c r="AO33" s="22">
        <f t="shared" si="296"/>
        <v>92</v>
      </c>
      <c r="AP33" s="22">
        <f t="shared" si="296"/>
        <v>326</v>
      </c>
      <c r="AQ33" s="22">
        <f t="shared" si="296"/>
        <v>61</v>
      </c>
      <c r="AR33" s="22">
        <f t="shared" si="296"/>
        <v>217</v>
      </c>
      <c r="AS33" s="22">
        <f t="shared" si="296"/>
        <v>178</v>
      </c>
      <c r="AT33" s="22">
        <f t="shared" si="296"/>
        <v>0</v>
      </c>
      <c r="AU33" s="22"/>
      <c r="AV33" s="22">
        <f t="shared" si="296"/>
        <v>11</v>
      </c>
      <c r="AW33" s="22">
        <f t="shared" si="296"/>
        <v>19</v>
      </c>
      <c r="AX33" s="22">
        <f t="shared" si="296"/>
        <v>57</v>
      </c>
      <c r="AY33" s="22">
        <f t="shared" si="296"/>
        <v>2</v>
      </c>
      <c r="AZ33" s="22">
        <f t="shared" si="296"/>
        <v>0</v>
      </c>
      <c r="BB33" s="22">
        <f t="shared" ref="BB33:BP33" si="297">SUM(BB34:BB53)</f>
        <v>1331</v>
      </c>
      <c r="BC33" s="22">
        <f t="shared" si="297"/>
        <v>379</v>
      </c>
      <c r="BD33" s="22">
        <f t="shared" si="297"/>
        <v>143</v>
      </c>
      <c r="BE33" s="22">
        <f t="shared" si="297"/>
        <v>413</v>
      </c>
      <c r="BF33" s="22">
        <f t="shared" si="297"/>
        <v>319</v>
      </c>
      <c r="BG33" s="22">
        <f t="shared" si="297"/>
        <v>336</v>
      </c>
      <c r="BH33" s="22">
        <f t="shared" si="297"/>
        <v>244</v>
      </c>
      <c r="BI33" s="22">
        <f t="shared" si="297"/>
        <v>85</v>
      </c>
      <c r="BJ33" s="22">
        <f t="shared" si="297"/>
        <v>99</v>
      </c>
      <c r="BK33" s="22">
        <f t="shared" si="297"/>
        <v>110</v>
      </c>
      <c r="BL33" s="22">
        <f t="shared" si="297"/>
        <v>18</v>
      </c>
      <c r="BM33" s="22">
        <f t="shared" si="297"/>
        <v>161</v>
      </c>
      <c r="BN33" s="22">
        <f t="shared" si="297"/>
        <v>26</v>
      </c>
      <c r="BO33" s="22">
        <f t="shared" si="297"/>
        <v>46</v>
      </c>
      <c r="BP33" s="22">
        <f t="shared" si="297"/>
        <v>0</v>
      </c>
      <c r="BQ33" s="22">
        <f>SUM(BQ34:BQ53)</f>
        <v>40</v>
      </c>
      <c r="BR33" s="22">
        <f t="shared" ref="BR33" si="298">SUM(BR34:BR53)</f>
        <v>49</v>
      </c>
      <c r="BS33" s="22">
        <f>SUM(BS34:BS53)</f>
        <v>80</v>
      </c>
      <c r="BT33" s="22">
        <f>SUM(BT34:BT53)</f>
        <v>104</v>
      </c>
      <c r="BU33" s="22">
        <f t="shared" ref="BU33" si="299">SUM(BU34:BU53)</f>
        <v>120</v>
      </c>
      <c r="BW33" s="22">
        <f t="shared" ref="BW33:CK33" si="300">SUM(BW34:BW53)</f>
        <v>1085</v>
      </c>
      <c r="BX33" s="22">
        <f t="shared" si="300"/>
        <v>256</v>
      </c>
      <c r="BY33" s="22">
        <f>SUM(BY34:BY53)</f>
        <v>142</v>
      </c>
      <c r="BZ33" s="22">
        <f>SUM(BZ34:BZ53)</f>
        <v>286</v>
      </c>
      <c r="CA33" s="22">
        <f t="shared" si="300"/>
        <v>169</v>
      </c>
      <c r="CB33" s="22">
        <f t="shared" si="300"/>
        <v>376</v>
      </c>
      <c r="CC33" s="22">
        <f t="shared" si="300"/>
        <v>232</v>
      </c>
      <c r="CD33" s="22">
        <f t="shared" si="300"/>
        <v>88</v>
      </c>
      <c r="CE33" s="22">
        <f t="shared" si="300"/>
        <v>10</v>
      </c>
      <c r="CF33" s="22">
        <f t="shared" si="300"/>
        <v>71</v>
      </c>
      <c r="CG33" s="22">
        <f t="shared" si="300"/>
        <v>19</v>
      </c>
      <c r="CH33" s="22">
        <f t="shared" si="300"/>
        <v>124</v>
      </c>
      <c r="CI33" s="22">
        <f t="shared" si="300"/>
        <v>23</v>
      </c>
      <c r="CJ33" s="22">
        <f t="shared" si="300"/>
        <v>14</v>
      </c>
      <c r="CK33" s="22">
        <f t="shared" si="300"/>
        <v>0</v>
      </c>
      <c r="CL33" s="22">
        <f>SUM(CL34:CL53)</f>
        <v>45</v>
      </c>
      <c r="CM33" s="22">
        <f t="shared" ref="CM33" si="301">SUM(CM34:CM53)</f>
        <v>49</v>
      </c>
      <c r="CN33" s="22">
        <f>SUM(CN34:CN53)</f>
        <v>43</v>
      </c>
      <c r="CO33" s="22">
        <f>SUM(CO34:CO53)</f>
        <v>46</v>
      </c>
      <c r="CP33" s="22">
        <f t="shared" ref="CP33" si="302">SUM(CP34:CP53)</f>
        <v>88</v>
      </c>
      <c r="CR33" s="22">
        <f t="shared" ref="CR33:DF33" si="303">SUM(CR34:CR53)</f>
        <v>1520</v>
      </c>
      <c r="CS33" s="22">
        <f t="shared" si="303"/>
        <v>445</v>
      </c>
      <c r="CT33" s="22">
        <f t="shared" si="303"/>
        <v>148</v>
      </c>
      <c r="CU33" s="22">
        <f t="shared" si="303"/>
        <v>362</v>
      </c>
      <c r="CV33" s="22">
        <f t="shared" si="303"/>
        <v>598</v>
      </c>
      <c r="CW33" s="22">
        <f t="shared" si="303"/>
        <v>305</v>
      </c>
      <c r="CX33" s="22">
        <f t="shared" si="303"/>
        <v>193</v>
      </c>
      <c r="CY33" s="22">
        <f t="shared" si="303"/>
        <v>109</v>
      </c>
      <c r="CZ33" s="22">
        <f t="shared" si="303"/>
        <v>74</v>
      </c>
      <c r="DA33" s="22">
        <f t="shared" si="303"/>
        <v>91</v>
      </c>
      <c r="DB33" s="22">
        <f t="shared" si="303"/>
        <v>18</v>
      </c>
      <c r="DC33" s="22">
        <f t="shared" si="303"/>
        <v>154</v>
      </c>
      <c r="DD33" s="22">
        <f t="shared" si="303"/>
        <v>1</v>
      </c>
      <c r="DE33" s="22">
        <f t="shared" si="303"/>
        <v>35</v>
      </c>
      <c r="DF33" s="22">
        <f t="shared" si="303"/>
        <v>0</v>
      </c>
      <c r="DG33" s="22">
        <f>SUM(DG34:DG53)</f>
        <v>46</v>
      </c>
      <c r="DH33" s="22">
        <f t="shared" ref="DH33" si="304">SUM(DH34:DH53)</f>
        <v>55</v>
      </c>
      <c r="DI33" s="22">
        <f>SUM(DI34:DI53)</f>
        <v>83</v>
      </c>
      <c r="DJ33" s="22">
        <f>SUM(DJ34:DJ53)</f>
        <v>108</v>
      </c>
      <c r="DK33" s="22">
        <f t="shared" ref="DK33" si="305">SUM(DK34:DK53)</f>
        <v>129</v>
      </c>
      <c r="DM33" s="22">
        <f t="shared" ref="DM33:EA33" si="306">SUM(DM34:DM53)</f>
        <v>907</v>
      </c>
      <c r="DN33" s="22">
        <f t="shared" si="306"/>
        <v>209</v>
      </c>
      <c r="DO33" s="22">
        <f t="shared" si="306"/>
        <v>100</v>
      </c>
      <c r="DP33" s="22">
        <f t="shared" si="306"/>
        <v>198</v>
      </c>
      <c r="DQ33" s="22">
        <f t="shared" si="306"/>
        <v>205</v>
      </c>
      <c r="DR33" s="22">
        <f t="shared" si="306"/>
        <v>205</v>
      </c>
      <c r="DS33" s="22">
        <f t="shared" si="306"/>
        <v>136</v>
      </c>
      <c r="DT33" s="22">
        <f t="shared" si="306"/>
        <v>111</v>
      </c>
      <c r="DU33" s="22">
        <f t="shared" si="306"/>
        <v>97</v>
      </c>
      <c r="DV33" s="22">
        <f t="shared" si="306"/>
        <v>93</v>
      </c>
      <c r="DW33" s="22">
        <f t="shared" si="306"/>
        <v>13</v>
      </c>
      <c r="DX33" s="22">
        <f t="shared" si="306"/>
        <v>105</v>
      </c>
      <c r="DY33" s="22">
        <f t="shared" si="306"/>
        <v>0</v>
      </c>
      <c r="DZ33" s="22">
        <f t="shared" si="306"/>
        <v>11</v>
      </c>
      <c r="EA33" s="22">
        <f t="shared" si="306"/>
        <v>0</v>
      </c>
      <c r="EB33" s="22">
        <f>SUM(EB34:EB53)</f>
        <v>40</v>
      </c>
      <c r="EC33" s="22">
        <f t="shared" ref="EC33" si="307">SUM(EC34:EC53)</f>
        <v>55</v>
      </c>
      <c r="ED33" s="22">
        <f>SUM(ED34:ED53)</f>
        <v>86</v>
      </c>
      <c r="EE33" s="22">
        <f>SUM(EE34:EE53)</f>
        <v>120</v>
      </c>
      <c r="EF33" s="22">
        <f t="shared" ref="EF33" si="308">SUM(EF34:EF53)</f>
        <v>126</v>
      </c>
      <c r="EH33" s="22">
        <f t="shared" ref="EH33:EV33" si="309">SUM(EH34:EH53)</f>
        <v>1189</v>
      </c>
      <c r="EI33" s="22">
        <f t="shared" si="309"/>
        <v>333</v>
      </c>
      <c r="EJ33" s="22">
        <f t="shared" si="309"/>
        <v>160</v>
      </c>
      <c r="EK33" s="22">
        <f t="shared" si="309"/>
        <v>276</v>
      </c>
      <c r="EL33" s="22">
        <f t="shared" si="309"/>
        <v>335</v>
      </c>
      <c r="EM33" s="22">
        <f t="shared" si="309"/>
        <v>246</v>
      </c>
      <c r="EN33" s="22">
        <f t="shared" si="309"/>
        <v>181</v>
      </c>
      <c r="EO33" s="22">
        <f t="shared" si="309"/>
        <v>138</v>
      </c>
      <c r="EP33" s="22">
        <f t="shared" si="309"/>
        <v>70</v>
      </c>
      <c r="EQ33" s="22">
        <f t="shared" si="309"/>
        <v>124</v>
      </c>
      <c r="ER33" s="22">
        <f t="shared" si="309"/>
        <v>17</v>
      </c>
      <c r="ES33" s="22">
        <f t="shared" si="309"/>
        <v>139</v>
      </c>
      <c r="ET33" s="22">
        <f t="shared" si="309"/>
        <v>8</v>
      </c>
      <c r="EU33" s="22">
        <f t="shared" si="309"/>
        <v>34</v>
      </c>
      <c r="EV33" s="22">
        <f t="shared" si="309"/>
        <v>0</v>
      </c>
      <c r="EW33" s="22">
        <f>SUM(EW34:EW53)</f>
        <v>62</v>
      </c>
      <c r="EX33" s="22">
        <f t="shared" ref="EX33" si="310">SUM(EX34:EX53)</f>
        <v>82</v>
      </c>
      <c r="EY33" s="22">
        <f>SUM(EY34:EY53)</f>
        <v>85</v>
      </c>
      <c r="EZ33" s="22">
        <f>SUM(EZ34:EZ53)</f>
        <v>103</v>
      </c>
      <c r="FA33" s="22">
        <f t="shared" ref="FA33" si="311">SUM(FA34:FA53)</f>
        <v>147</v>
      </c>
      <c r="FC33" s="22">
        <f t="shared" ref="FC33:FQ33" si="312">SUM(FC34:FC53)</f>
        <v>1219</v>
      </c>
      <c r="FD33" s="22">
        <f t="shared" si="312"/>
        <v>168</v>
      </c>
      <c r="FE33" s="22">
        <f t="shared" si="312"/>
        <v>143</v>
      </c>
      <c r="FF33" s="22">
        <f t="shared" si="312"/>
        <v>627</v>
      </c>
      <c r="FG33" s="22">
        <f t="shared" si="312"/>
        <v>10</v>
      </c>
      <c r="FH33" s="22">
        <f t="shared" si="312"/>
        <v>129</v>
      </c>
      <c r="FI33" s="22">
        <f t="shared" si="312"/>
        <v>180</v>
      </c>
      <c r="FJ33" s="22">
        <f t="shared" si="312"/>
        <v>214</v>
      </c>
      <c r="FK33" s="22">
        <f t="shared" si="312"/>
        <v>10</v>
      </c>
      <c r="FL33" s="22">
        <f t="shared" si="312"/>
        <v>201</v>
      </c>
      <c r="FM33" s="22">
        <f t="shared" si="312"/>
        <v>17</v>
      </c>
      <c r="FN33" s="22">
        <f t="shared" si="312"/>
        <v>158</v>
      </c>
      <c r="FO33" s="22">
        <f t="shared" si="312"/>
        <v>8</v>
      </c>
      <c r="FP33" s="22">
        <f t="shared" si="312"/>
        <v>21</v>
      </c>
      <c r="FQ33" s="22">
        <f t="shared" si="312"/>
        <v>0</v>
      </c>
      <c r="FR33" s="22">
        <f>SUM(FR34:FR53)</f>
        <v>56</v>
      </c>
      <c r="FS33" s="22">
        <f t="shared" ref="FS33" si="313">SUM(FS34:FS53)</f>
        <v>74</v>
      </c>
      <c r="FT33" s="22">
        <f>SUM(FT34:FT53)</f>
        <v>128</v>
      </c>
      <c r="FU33" s="22">
        <f>SUM(FU34:FU53)</f>
        <v>149</v>
      </c>
      <c r="FV33" s="22">
        <f t="shared" ref="FV33" si="314">SUM(FV34:FV53)</f>
        <v>184</v>
      </c>
      <c r="FX33" s="22">
        <f t="shared" ref="FX33:GL33" si="315">SUM(FX34:FX53)</f>
        <v>1138</v>
      </c>
      <c r="FY33" s="22">
        <f t="shared" si="315"/>
        <v>109</v>
      </c>
      <c r="FZ33" s="22">
        <f t="shared" si="315"/>
        <v>142</v>
      </c>
      <c r="GA33" s="22">
        <f t="shared" si="315"/>
        <v>654</v>
      </c>
      <c r="GB33" s="22">
        <f t="shared" si="315"/>
        <v>72</v>
      </c>
      <c r="GC33" s="22">
        <f t="shared" si="315"/>
        <v>20</v>
      </c>
      <c r="GD33" s="22">
        <f t="shared" si="315"/>
        <v>17</v>
      </c>
      <c r="GE33" s="22">
        <f t="shared" si="315"/>
        <v>232</v>
      </c>
      <c r="GF33" s="22">
        <f t="shared" si="315"/>
        <v>10</v>
      </c>
      <c r="GG33" s="22">
        <f t="shared" si="315"/>
        <v>229</v>
      </c>
      <c r="GH33" s="22">
        <f t="shared" si="315"/>
        <v>16</v>
      </c>
      <c r="GI33" s="22">
        <f t="shared" si="315"/>
        <v>152</v>
      </c>
      <c r="GJ33" s="22">
        <f t="shared" si="315"/>
        <v>0</v>
      </c>
      <c r="GK33" s="22">
        <f t="shared" si="315"/>
        <v>29</v>
      </c>
      <c r="GL33" s="22">
        <f t="shared" si="315"/>
        <v>0</v>
      </c>
      <c r="GM33" s="22">
        <f>SUM(GM34:GM53)</f>
        <v>65</v>
      </c>
      <c r="GN33" s="22">
        <f t="shared" ref="GN33" si="316">SUM(GN34:GN53)</f>
        <v>84</v>
      </c>
      <c r="GO33" s="22">
        <f>SUM(GO34:GO53)</f>
        <v>122</v>
      </c>
      <c r="GP33" s="22">
        <f>SUM(GP34:GP53)</f>
        <v>156</v>
      </c>
      <c r="GQ33" s="22">
        <f t="shared" ref="GQ33" si="317">SUM(GQ34:GQ53)</f>
        <v>187</v>
      </c>
      <c r="GS33" s="22">
        <f t="shared" ref="GS33:HG33" si="318">SUM(GS34:GS53)</f>
        <v>826</v>
      </c>
      <c r="GT33" s="22">
        <f t="shared" si="318"/>
        <v>96</v>
      </c>
      <c r="GU33" s="22">
        <f t="shared" si="318"/>
        <v>125</v>
      </c>
      <c r="GV33" s="22">
        <f t="shared" si="318"/>
        <v>243</v>
      </c>
      <c r="GW33" s="22">
        <f t="shared" si="318"/>
        <v>0</v>
      </c>
      <c r="GX33" s="22">
        <f t="shared" si="318"/>
        <v>146</v>
      </c>
      <c r="GY33" s="22">
        <f t="shared" si="318"/>
        <v>49</v>
      </c>
      <c r="GZ33" s="22">
        <f t="shared" si="318"/>
        <v>111</v>
      </c>
      <c r="HA33" s="22">
        <f t="shared" si="318"/>
        <v>0</v>
      </c>
      <c r="HB33" s="22">
        <f t="shared" si="318"/>
        <v>110</v>
      </c>
      <c r="HC33" s="22">
        <f t="shared" si="318"/>
        <v>6</v>
      </c>
      <c r="HD33" s="22">
        <f t="shared" si="318"/>
        <v>24</v>
      </c>
      <c r="HE33" s="22">
        <f t="shared" si="318"/>
        <v>0</v>
      </c>
      <c r="HF33" s="22">
        <f t="shared" si="318"/>
        <v>0</v>
      </c>
      <c r="HG33" s="22">
        <f t="shared" si="318"/>
        <v>0</v>
      </c>
      <c r="HH33" s="22">
        <f>SUM(HH34:HH53)</f>
        <v>32</v>
      </c>
      <c r="HI33" s="22">
        <f t="shared" ref="HI33" si="319">SUM(HI34:HI53)</f>
        <v>35</v>
      </c>
      <c r="HJ33" s="22">
        <f>SUM(HJ34:HJ53)</f>
        <v>53</v>
      </c>
      <c r="HK33" s="22">
        <f>SUM(HK34:HK53)</f>
        <v>76</v>
      </c>
      <c r="HL33" s="22">
        <f t="shared" ref="HL33" si="320">SUM(HL34:HL53)</f>
        <v>85</v>
      </c>
      <c r="HN33" s="22">
        <f t="shared" ref="HN33:IB33" si="321">SUM(HN34:HN53)</f>
        <v>2165</v>
      </c>
      <c r="HO33" s="22">
        <f t="shared" si="321"/>
        <v>262</v>
      </c>
      <c r="HP33" s="22">
        <f t="shared" si="321"/>
        <v>266</v>
      </c>
      <c r="HQ33" s="22">
        <f t="shared" si="321"/>
        <v>395</v>
      </c>
      <c r="HR33" s="22">
        <f t="shared" si="321"/>
        <v>200</v>
      </c>
      <c r="HS33" s="22">
        <f t="shared" si="321"/>
        <v>296</v>
      </c>
      <c r="HT33" s="22">
        <f t="shared" si="321"/>
        <v>111</v>
      </c>
      <c r="HU33" s="22">
        <f t="shared" si="321"/>
        <v>125</v>
      </c>
      <c r="HV33" s="22">
        <f t="shared" si="321"/>
        <v>87</v>
      </c>
      <c r="HW33" s="22">
        <f t="shared" si="321"/>
        <v>120</v>
      </c>
      <c r="HX33" s="22">
        <f t="shared" si="321"/>
        <v>16</v>
      </c>
      <c r="HY33" s="22">
        <f t="shared" si="321"/>
        <v>154</v>
      </c>
      <c r="HZ33" s="22">
        <f t="shared" si="321"/>
        <v>16</v>
      </c>
      <c r="IA33" s="22">
        <f t="shared" si="321"/>
        <v>0</v>
      </c>
      <c r="IB33" s="22">
        <f t="shared" si="321"/>
        <v>0</v>
      </c>
      <c r="IC33" s="22">
        <f>SUM(IC34:IC53)</f>
        <v>64</v>
      </c>
      <c r="ID33" s="22">
        <f t="shared" ref="ID33" si="322">SUM(ID34:ID53)</f>
        <v>78</v>
      </c>
      <c r="IE33" s="22">
        <f>SUM(IE34:IE53)</f>
        <v>90</v>
      </c>
      <c r="IF33" s="22">
        <f>SUM(IF34:IF53)</f>
        <v>160</v>
      </c>
      <c r="IG33" s="22">
        <f t="shared" ref="IG33" si="323">SUM(IG34:IG53)</f>
        <v>154</v>
      </c>
      <c r="II33" s="22">
        <f t="shared" ref="II33" si="324">SUM(II34:II53)</f>
        <v>588</v>
      </c>
      <c r="IJ33" s="22">
        <f t="shared" ref="IJ33:IT33" si="325">SUM(IJ34:IJ53)</f>
        <v>233</v>
      </c>
      <c r="IK33" s="22">
        <f t="shared" si="325"/>
        <v>92</v>
      </c>
      <c r="IL33" s="22">
        <f t="shared" si="325"/>
        <v>141</v>
      </c>
      <c r="IM33" s="22">
        <f t="shared" si="325"/>
        <v>5</v>
      </c>
      <c r="IN33" s="22">
        <f t="shared" si="325"/>
        <v>874</v>
      </c>
      <c r="IO33" s="22">
        <f t="shared" si="325"/>
        <v>138</v>
      </c>
      <c r="IP33" s="22">
        <f t="shared" si="325"/>
        <v>71</v>
      </c>
      <c r="IQ33" s="22">
        <f t="shared" si="325"/>
        <v>10</v>
      </c>
      <c r="IR33" s="22">
        <f t="shared" si="325"/>
        <v>83</v>
      </c>
      <c r="IS33" s="22">
        <f t="shared" si="325"/>
        <v>8</v>
      </c>
      <c r="IT33" s="22">
        <f t="shared" si="325"/>
        <v>374</v>
      </c>
      <c r="IU33" s="22">
        <f>SUM(IU34:IU53)</f>
        <v>89</v>
      </c>
      <c r="IV33" s="22">
        <f t="shared" ref="IV33" si="326">SUM(IV34:IV53)</f>
        <v>122</v>
      </c>
      <c r="IW33" s="22">
        <f>SUM(IW34:IW53)</f>
        <v>154</v>
      </c>
      <c r="IX33" s="22">
        <f>SUM(IX34:IX53)</f>
        <v>196</v>
      </c>
      <c r="IY33" s="22">
        <f t="shared" ref="IY33" si="327">SUM(IY34:IY53)</f>
        <v>243</v>
      </c>
      <c r="JA33" s="22">
        <f>SUM(JA34:JA53)</f>
        <v>830</v>
      </c>
      <c r="JB33" s="22">
        <f t="shared" ref="JB33" si="328">SUM(JB34:JB53)</f>
        <v>368</v>
      </c>
      <c r="JC33" s="22">
        <f t="shared" ref="JC33:JE33" si="329">SUM(JC34:JC53)</f>
        <v>135</v>
      </c>
      <c r="JD33" s="22">
        <f t="shared" si="329"/>
        <v>233</v>
      </c>
      <c r="JE33" s="22">
        <f t="shared" si="329"/>
        <v>11</v>
      </c>
      <c r="JF33" s="22">
        <f t="shared" ref="JF33:JH33" si="330">SUM(JF34:JF53)</f>
        <v>1012</v>
      </c>
      <c r="JG33" s="22">
        <f t="shared" si="330"/>
        <v>223</v>
      </c>
      <c r="JH33" s="22">
        <f t="shared" si="330"/>
        <v>188</v>
      </c>
      <c r="JI33" s="22">
        <f t="shared" ref="JI33:JR33" si="331">SUM(JI34:JI53)</f>
        <v>20</v>
      </c>
      <c r="JJ33" s="22">
        <f t="shared" si="331"/>
        <v>210</v>
      </c>
      <c r="JK33" s="49">
        <f t="shared" si="331"/>
        <v>15</v>
      </c>
      <c r="JL33" s="122">
        <f t="shared" si="331"/>
        <v>0</v>
      </c>
      <c r="JM33" s="122">
        <f t="shared" si="331"/>
        <v>390</v>
      </c>
      <c r="JN33" s="122">
        <f t="shared" si="331"/>
        <v>104</v>
      </c>
      <c r="JO33" s="122">
        <f t="shared" si="331"/>
        <v>123</v>
      </c>
      <c r="JP33" s="122">
        <f t="shared" si="331"/>
        <v>178</v>
      </c>
      <c r="JQ33" s="122">
        <f t="shared" si="331"/>
        <v>206</v>
      </c>
      <c r="JR33" s="22">
        <f t="shared" si="331"/>
        <v>282</v>
      </c>
      <c r="JT33" s="22">
        <f>SUM(JT34:JT53)</f>
        <v>832</v>
      </c>
      <c r="JU33" s="22">
        <f t="shared" ref="JU33:KJ33" si="332">SUM(JU34:JU53)</f>
        <v>292</v>
      </c>
      <c r="JV33" s="22">
        <f t="shared" si="332"/>
        <v>114</v>
      </c>
      <c r="JW33" s="22">
        <f t="shared" si="332"/>
        <v>178</v>
      </c>
      <c r="JX33" s="22">
        <f t="shared" si="332"/>
        <v>5</v>
      </c>
      <c r="JY33" s="22">
        <f t="shared" si="332"/>
        <v>957</v>
      </c>
      <c r="JZ33" s="22">
        <f t="shared" si="332"/>
        <v>180</v>
      </c>
      <c r="KA33" s="22">
        <f t="shared" si="332"/>
        <v>189</v>
      </c>
      <c r="KB33" s="22">
        <f t="shared" si="332"/>
        <v>20</v>
      </c>
      <c r="KC33" s="22">
        <f t="shared" si="332"/>
        <v>215</v>
      </c>
      <c r="KD33" s="22">
        <f t="shared" si="332"/>
        <v>8</v>
      </c>
      <c r="KE33" s="22">
        <f t="shared" si="332"/>
        <v>325</v>
      </c>
      <c r="KF33" s="22">
        <f t="shared" si="332"/>
        <v>86</v>
      </c>
      <c r="KG33" s="22">
        <f t="shared" si="332"/>
        <v>105</v>
      </c>
      <c r="KH33" s="22">
        <f t="shared" si="332"/>
        <v>141</v>
      </c>
      <c r="KI33" s="22">
        <f t="shared" si="332"/>
        <v>163</v>
      </c>
      <c r="KJ33" s="22">
        <f t="shared" si="332"/>
        <v>227</v>
      </c>
      <c r="KL33" s="22">
        <f>SUM(KL34:KL53)</f>
        <v>740</v>
      </c>
      <c r="KM33" s="22">
        <f t="shared" ref="KM33:LB33" si="333">SUM(KM34:KM53)</f>
        <v>248</v>
      </c>
      <c r="KN33" s="22">
        <f t="shared" si="333"/>
        <v>82</v>
      </c>
      <c r="KO33" s="22">
        <f t="shared" si="333"/>
        <v>166</v>
      </c>
      <c r="KP33" s="22">
        <f t="shared" si="333"/>
        <v>10</v>
      </c>
      <c r="KQ33" s="22">
        <f t="shared" si="333"/>
        <v>999</v>
      </c>
      <c r="KR33" s="22">
        <f t="shared" si="333"/>
        <v>152</v>
      </c>
      <c r="KS33" s="22">
        <f t="shared" si="333"/>
        <v>182</v>
      </c>
      <c r="KT33" s="22">
        <f t="shared" si="333"/>
        <v>20</v>
      </c>
      <c r="KU33" s="22">
        <f t="shared" si="333"/>
        <v>180</v>
      </c>
      <c r="KV33" s="22">
        <f t="shared" si="333"/>
        <v>28</v>
      </c>
      <c r="KW33" s="22">
        <f t="shared" si="333"/>
        <v>854</v>
      </c>
      <c r="KX33" s="22">
        <f t="shared" si="333"/>
        <v>147</v>
      </c>
      <c r="KY33" s="22">
        <f t="shared" si="333"/>
        <v>198</v>
      </c>
      <c r="KZ33" s="22">
        <f t="shared" si="333"/>
        <v>335</v>
      </c>
      <c r="LA33" s="22">
        <f t="shared" si="333"/>
        <v>441</v>
      </c>
      <c r="LB33" s="22">
        <f t="shared" si="333"/>
        <v>482</v>
      </c>
      <c r="LD33" s="22">
        <f>SUM(LD34:LD53)</f>
        <v>792</v>
      </c>
      <c r="LE33" s="22">
        <f t="shared" ref="LE33:LT33" si="334">SUM(LE34:LE53)</f>
        <v>269</v>
      </c>
      <c r="LF33" s="22">
        <f t="shared" si="334"/>
        <v>114</v>
      </c>
      <c r="LG33" s="22">
        <f t="shared" si="334"/>
        <v>155</v>
      </c>
      <c r="LH33" s="22">
        <f t="shared" si="334"/>
        <v>8</v>
      </c>
      <c r="LI33" s="22">
        <f t="shared" si="334"/>
        <v>951</v>
      </c>
      <c r="LJ33" s="22">
        <f t="shared" si="334"/>
        <v>155</v>
      </c>
      <c r="LK33" s="22">
        <f t="shared" si="334"/>
        <v>195</v>
      </c>
      <c r="LL33" s="22">
        <f t="shared" si="334"/>
        <v>20</v>
      </c>
      <c r="LM33" s="22">
        <f t="shared" si="334"/>
        <v>192</v>
      </c>
      <c r="LN33" s="22">
        <f t="shared" si="334"/>
        <v>8</v>
      </c>
      <c r="LO33" s="22">
        <f t="shared" si="334"/>
        <v>555</v>
      </c>
      <c r="LP33" s="22">
        <f t="shared" si="334"/>
        <v>148</v>
      </c>
      <c r="LQ33" s="22">
        <f t="shared" si="334"/>
        <v>182</v>
      </c>
      <c r="LR33" s="22">
        <f t="shared" si="334"/>
        <v>219</v>
      </c>
      <c r="LS33" s="22">
        <f t="shared" si="334"/>
        <v>267</v>
      </c>
      <c r="LT33" s="22">
        <f t="shared" si="334"/>
        <v>367</v>
      </c>
      <c r="LV33" s="22">
        <f>SUM(LV34:LV53)</f>
        <v>648</v>
      </c>
      <c r="LW33" s="22">
        <f t="shared" ref="LW33:MJ33" si="335">SUM(LW34:LW53)</f>
        <v>191</v>
      </c>
      <c r="LX33" s="22">
        <f t="shared" si="335"/>
        <v>82</v>
      </c>
      <c r="LY33" s="22">
        <f t="shared" si="335"/>
        <v>109</v>
      </c>
      <c r="LZ33" s="22">
        <f t="shared" si="335"/>
        <v>3</v>
      </c>
      <c r="MA33" s="22">
        <f t="shared" si="335"/>
        <v>764</v>
      </c>
      <c r="MB33" s="22">
        <f t="shared" si="335"/>
        <v>85</v>
      </c>
      <c r="MC33" s="22">
        <f t="shared" si="335"/>
        <v>142</v>
      </c>
      <c r="MD33" s="22">
        <f t="shared" si="335"/>
        <v>20</v>
      </c>
      <c r="ME33" s="22">
        <f t="shared" si="335"/>
        <v>179</v>
      </c>
      <c r="MF33" s="22">
        <f t="shared" si="335"/>
        <v>0</v>
      </c>
      <c r="MG33" s="22">
        <f t="shared" si="335"/>
        <v>326</v>
      </c>
      <c r="MH33" s="22">
        <f t="shared" si="335"/>
        <v>89</v>
      </c>
      <c r="MI33" s="22">
        <f t="shared" si="335"/>
        <v>100</v>
      </c>
      <c r="MJ33" s="22">
        <f t="shared" si="335"/>
        <v>159</v>
      </c>
      <c r="MK33" s="22">
        <v>177</v>
      </c>
      <c r="ML33" s="22">
        <f t="shared" ref="ML33" si="336">SUM(ML34:ML53)</f>
        <v>248</v>
      </c>
      <c r="MN33" s="22">
        <f>SUM(MN34:MN53)</f>
        <v>376</v>
      </c>
      <c r="MO33" s="22">
        <f t="shared" ref="MO33:ND33" si="337">SUM(MO34:MO53)</f>
        <v>156</v>
      </c>
      <c r="MP33" s="22">
        <f t="shared" si="337"/>
        <v>90</v>
      </c>
      <c r="MQ33" s="22">
        <f t="shared" si="337"/>
        <v>66</v>
      </c>
      <c r="MR33" s="22">
        <f t="shared" si="337"/>
        <v>4</v>
      </c>
      <c r="MS33" s="22">
        <f t="shared" si="337"/>
        <v>956</v>
      </c>
      <c r="MT33" s="22">
        <f t="shared" si="337"/>
        <v>89</v>
      </c>
      <c r="MU33" s="22">
        <f t="shared" si="337"/>
        <v>149</v>
      </c>
      <c r="MV33" s="22">
        <f t="shared" si="337"/>
        <v>19</v>
      </c>
      <c r="MW33" s="22">
        <f t="shared" si="337"/>
        <v>214</v>
      </c>
      <c r="MX33" s="22">
        <f t="shared" si="337"/>
        <v>16</v>
      </c>
      <c r="MY33" s="22">
        <f t="shared" si="337"/>
        <v>540</v>
      </c>
      <c r="MZ33" s="22">
        <f t="shared" si="337"/>
        <v>97</v>
      </c>
      <c r="NA33" s="22">
        <f t="shared" si="337"/>
        <v>151</v>
      </c>
      <c r="NB33" s="22">
        <f t="shared" si="337"/>
        <v>127</v>
      </c>
      <c r="NC33" s="22">
        <f t="shared" si="337"/>
        <v>168</v>
      </c>
      <c r="ND33" s="22">
        <f t="shared" si="337"/>
        <v>224</v>
      </c>
      <c r="NF33" s="22">
        <f>SUM(NF34:NF53)</f>
        <v>275</v>
      </c>
      <c r="NG33" s="22">
        <f t="shared" ref="NG33:NV33" si="338">SUM(NG34:NG53)</f>
        <v>109</v>
      </c>
      <c r="NH33" s="22">
        <f t="shared" si="338"/>
        <v>48</v>
      </c>
      <c r="NI33" s="22">
        <f t="shared" si="338"/>
        <v>61</v>
      </c>
      <c r="NJ33" s="22">
        <f t="shared" si="338"/>
        <v>4</v>
      </c>
      <c r="NK33" s="22">
        <f t="shared" si="338"/>
        <v>982</v>
      </c>
      <c r="NL33" s="22">
        <f t="shared" si="338"/>
        <v>60</v>
      </c>
      <c r="NM33" s="22">
        <f t="shared" si="338"/>
        <v>154</v>
      </c>
      <c r="NN33" s="22">
        <f t="shared" si="338"/>
        <v>19</v>
      </c>
      <c r="NO33" s="22">
        <f t="shared" si="338"/>
        <v>206</v>
      </c>
      <c r="NP33" s="22">
        <f t="shared" si="338"/>
        <v>0</v>
      </c>
      <c r="NQ33" s="22">
        <f t="shared" si="338"/>
        <v>334</v>
      </c>
      <c r="NR33" s="22">
        <f t="shared" si="338"/>
        <v>55</v>
      </c>
      <c r="NS33" s="22">
        <f t="shared" si="338"/>
        <v>63</v>
      </c>
      <c r="NT33" s="22">
        <f t="shared" si="338"/>
        <v>115</v>
      </c>
      <c r="NU33" s="22">
        <f t="shared" si="338"/>
        <v>135</v>
      </c>
      <c r="NV33" s="22">
        <f t="shared" si="338"/>
        <v>170</v>
      </c>
      <c r="NX33" s="22">
        <f>SUM(NX34:NX53)</f>
        <v>138</v>
      </c>
      <c r="NY33" s="22">
        <f t="shared" ref="NY33:ON33" si="339">SUM(NY34:NY53)</f>
        <v>35</v>
      </c>
      <c r="NZ33" s="22">
        <f t="shared" si="339"/>
        <v>17</v>
      </c>
      <c r="OA33" s="22">
        <f t="shared" si="339"/>
        <v>18</v>
      </c>
      <c r="OB33" s="22">
        <f t="shared" si="339"/>
        <v>5</v>
      </c>
      <c r="OC33" s="22">
        <f t="shared" si="339"/>
        <v>639</v>
      </c>
      <c r="OD33" s="22">
        <f t="shared" si="339"/>
        <v>17</v>
      </c>
      <c r="OE33" s="22">
        <f t="shared" si="339"/>
        <v>95</v>
      </c>
      <c r="OF33" s="22">
        <f t="shared" si="339"/>
        <v>16</v>
      </c>
      <c r="OG33" s="22">
        <f t="shared" si="339"/>
        <v>158</v>
      </c>
      <c r="OH33" s="22">
        <f t="shared" si="339"/>
        <v>0</v>
      </c>
      <c r="OI33" s="22">
        <f t="shared" si="339"/>
        <v>264</v>
      </c>
      <c r="OJ33" s="22">
        <f t="shared" si="339"/>
        <v>37</v>
      </c>
      <c r="OK33" s="22">
        <f t="shared" si="339"/>
        <v>41</v>
      </c>
      <c r="OL33" s="22">
        <f t="shared" si="339"/>
        <v>77</v>
      </c>
      <c r="OM33" s="22">
        <f t="shared" si="339"/>
        <v>87</v>
      </c>
      <c r="ON33" s="22">
        <f t="shared" si="339"/>
        <v>114</v>
      </c>
      <c r="OP33" s="22">
        <f>SUM(OP34:OP53)</f>
        <v>238</v>
      </c>
      <c r="OQ33" s="22">
        <f t="shared" ref="OQ33:PF33" si="340">SUM(OQ34:OQ53)</f>
        <v>110</v>
      </c>
      <c r="OR33" s="22">
        <f t="shared" si="340"/>
        <v>45</v>
      </c>
      <c r="OS33" s="22">
        <f t="shared" si="340"/>
        <v>65</v>
      </c>
      <c r="OT33" s="22">
        <f t="shared" si="340"/>
        <v>2</v>
      </c>
      <c r="OU33" s="22">
        <f t="shared" si="340"/>
        <v>1160</v>
      </c>
      <c r="OV33" s="22">
        <f t="shared" si="340"/>
        <v>46</v>
      </c>
      <c r="OW33" s="22">
        <f t="shared" si="340"/>
        <v>186</v>
      </c>
      <c r="OX33" s="22">
        <f t="shared" si="340"/>
        <v>23</v>
      </c>
      <c r="OY33" s="22">
        <f t="shared" si="340"/>
        <v>219</v>
      </c>
      <c r="OZ33" s="22">
        <f t="shared" si="340"/>
        <v>11</v>
      </c>
      <c r="PA33" s="22">
        <f t="shared" si="340"/>
        <v>452</v>
      </c>
      <c r="PB33" s="22">
        <f t="shared" si="340"/>
        <v>72</v>
      </c>
      <c r="PC33" s="22">
        <f t="shared" si="340"/>
        <v>99</v>
      </c>
      <c r="PD33" s="22">
        <f t="shared" si="340"/>
        <v>172</v>
      </c>
      <c r="PE33" s="22">
        <f t="shared" si="340"/>
        <v>220</v>
      </c>
      <c r="PF33" s="22">
        <f t="shared" si="340"/>
        <v>244</v>
      </c>
      <c r="PH33" s="22">
        <f>SUM(PH34:PH53)</f>
        <v>171</v>
      </c>
      <c r="PI33" s="22">
        <f t="shared" ref="PI33:PX33" si="341">SUM(PI34:PI53)</f>
        <v>107</v>
      </c>
      <c r="PJ33" s="22">
        <f t="shared" si="341"/>
        <v>60</v>
      </c>
      <c r="PK33" s="22">
        <f t="shared" si="341"/>
        <v>47</v>
      </c>
      <c r="PL33" s="22">
        <f t="shared" si="341"/>
        <v>5</v>
      </c>
      <c r="PM33" s="22">
        <f t="shared" si="341"/>
        <v>1242</v>
      </c>
      <c r="PN33" s="22">
        <f t="shared" si="341"/>
        <v>48</v>
      </c>
      <c r="PO33" s="22">
        <f t="shared" si="341"/>
        <v>200</v>
      </c>
      <c r="PP33" s="22">
        <f t="shared" si="341"/>
        <v>22</v>
      </c>
      <c r="PQ33" s="22">
        <f t="shared" si="341"/>
        <v>233</v>
      </c>
      <c r="PR33" s="22">
        <f t="shared" si="341"/>
        <v>9</v>
      </c>
      <c r="PS33" s="22">
        <f t="shared" si="341"/>
        <v>515</v>
      </c>
      <c r="PT33" s="22">
        <f t="shared" si="341"/>
        <v>115</v>
      </c>
      <c r="PU33" s="22">
        <f t="shared" si="341"/>
        <v>149</v>
      </c>
      <c r="PV33" s="22">
        <f t="shared" si="341"/>
        <v>174</v>
      </c>
      <c r="PW33" s="22">
        <f t="shared" si="341"/>
        <v>206</v>
      </c>
      <c r="PX33" s="22">
        <f t="shared" si="341"/>
        <v>289</v>
      </c>
      <c r="PZ33" s="22">
        <f>SUM(PZ34:PZ53)</f>
        <v>155</v>
      </c>
      <c r="QA33" s="22">
        <f t="shared" ref="QA33:QP33" si="342">SUM(QA34:QA53)</f>
        <v>118</v>
      </c>
      <c r="QB33" s="22">
        <f t="shared" si="342"/>
        <v>52</v>
      </c>
      <c r="QC33" s="22">
        <f t="shared" si="342"/>
        <v>66</v>
      </c>
      <c r="QD33" s="22">
        <f t="shared" si="342"/>
        <v>0</v>
      </c>
      <c r="QE33" s="22">
        <f t="shared" si="342"/>
        <v>1594</v>
      </c>
      <c r="QF33" s="22">
        <f t="shared" si="342"/>
        <v>20</v>
      </c>
      <c r="QG33" s="22">
        <f t="shared" si="342"/>
        <v>255</v>
      </c>
      <c r="QH33" s="22">
        <f t="shared" si="342"/>
        <v>27</v>
      </c>
      <c r="QI33" s="22">
        <f t="shared" si="342"/>
        <v>281</v>
      </c>
      <c r="QJ33" s="22">
        <f t="shared" si="342"/>
        <v>10</v>
      </c>
      <c r="QK33" s="22">
        <f t="shared" si="342"/>
        <v>844</v>
      </c>
      <c r="QL33" s="22">
        <f t="shared" si="342"/>
        <v>123</v>
      </c>
      <c r="QM33" s="22">
        <f t="shared" si="342"/>
        <v>158</v>
      </c>
      <c r="QN33" s="22">
        <f t="shared" si="342"/>
        <v>244</v>
      </c>
      <c r="QO33" s="22">
        <f t="shared" si="342"/>
        <v>298</v>
      </c>
      <c r="QP33" s="22">
        <f t="shared" si="342"/>
        <v>367</v>
      </c>
      <c r="QR33" s="22">
        <f>SUM(QR34:QR53)</f>
        <v>96</v>
      </c>
      <c r="QS33" s="22">
        <f t="shared" ref="QS33:RH33" si="343">SUM(QS34:QS53)</f>
        <v>98</v>
      </c>
      <c r="QT33" s="22">
        <f t="shared" si="343"/>
        <v>33</v>
      </c>
      <c r="QU33" s="22">
        <f t="shared" si="343"/>
        <v>65</v>
      </c>
      <c r="QV33" s="22">
        <f t="shared" si="343"/>
        <v>0</v>
      </c>
      <c r="QW33" s="22">
        <f t="shared" si="343"/>
        <v>790</v>
      </c>
      <c r="QX33" s="22">
        <f t="shared" si="343"/>
        <v>30</v>
      </c>
      <c r="QY33" s="22">
        <f t="shared" si="343"/>
        <v>167</v>
      </c>
      <c r="QZ33" s="22">
        <f t="shared" si="343"/>
        <v>21</v>
      </c>
      <c r="RA33" s="22">
        <f t="shared" si="343"/>
        <v>231</v>
      </c>
      <c r="RB33" s="22">
        <f t="shared" si="343"/>
        <v>2</v>
      </c>
      <c r="RC33" s="22">
        <f t="shared" si="343"/>
        <v>499</v>
      </c>
      <c r="RD33" s="22">
        <f t="shared" si="343"/>
        <v>58</v>
      </c>
      <c r="RE33" s="22">
        <f t="shared" si="343"/>
        <v>86</v>
      </c>
      <c r="RF33" s="22">
        <f t="shared" si="343"/>
        <v>114</v>
      </c>
      <c r="RG33" s="22">
        <f t="shared" si="343"/>
        <v>150</v>
      </c>
      <c r="RH33" s="22">
        <f t="shared" si="343"/>
        <v>172</v>
      </c>
      <c r="RJ33" s="22">
        <f>SUM(RJ34:RJ53)</f>
        <v>64</v>
      </c>
      <c r="RK33" s="22">
        <f t="shared" ref="RK33:RZ33" si="344">SUM(RK34:RK53)</f>
        <v>142</v>
      </c>
      <c r="RL33" s="22">
        <f t="shared" si="344"/>
        <v>56</v>
      </c>
      <c r="RM33" s="22">
        <f t="shared" si="344"/>
        <v>86</v>
      </c>
      <c r="RN33" s="22">
        <f t="shared" si="344"/>
        <v>0</v>
      </c>
      <c r="RO33" s="22">
        <f t="shared" si="344"/>
        <v>1426</v>
      </c>
      <c r="RP33" s="22">
        <f t="shared" si="344"/>
        <v>12</v>
      </c>
      <c r="RQ33" s="22">
        <f t="shared" si="344"/>
        <v>236</v>
      </c>
      <c r="RR33" s="22">
        <f t="shared" si="344"/>
        <v>29</v>
      </c>
      <c r="RS33" s="22">
        <f t="shared" si="344"/>
        <v>305</v>
      </c>
      <c r="RT33" s="22">
        <f t="shared" si="344"/>
        <v>30</v>
      </c>
      <c r="RU33" s="22">
        <f t="shared" si="344"/>
        <v>655</v>
      </c>
      <c r="RV33" s="22">
        <f t="shared" si="344"/>
        <v>74</v>
      </c>
      <c r="RW33" s="22">
        <f t="shared" si="344"/>
        <v>80</v>
      </c>
      <c r="RX33" s="22">
        <f t="shared" si="344"/>
        <v>155</v>
      </c>
      <c r="RY33" s="22">
        <f t="shared" si="344"/>
        <v>180</v>
      </c>
      <c r="RZ33" s="22">
        <f t="shared" si="344"/>
        <v>229</v>
      </c>
      <c r="SB33" s="22">
        <f>SUM(SB34:SB53)</f>
        <v>64</v>
      </c>
      <c r="SC33" s="22">
        <f t="shared" ref="SC33:SR33" si="345">SUM(SC34:SC53)</f>
        <v>103</v>
      </c>
      <c r="SD33" s="22">
        <f t="shared" si="345"/>
        <v>56</v>
      </c>
      <c r="SE33" s="22">
        <f t="shared" si="345"/>
        <v>47</v>
      </c>
      <c r="SF33" s="22">
        <f t="shared" si="345"/>
        <v>0</v>
      </c>
      <c r="SG33" s="22">
        <f t="shared" si="345"/>
        <v>1331</v>
      </c>
      <c r="SH33" s="22">
        <f t="shared" si="345"/>
        <v>18</v>
      </c>
      <c r="SI33" s="22">
        <f t="shared" si="345"/>
        <v>197</v>
      </c>
      <c r="SJ33" s="22">
        <f t="shared" si="345"/>
        <v>22</v>
      </c>
      <c r="SK33" s="22">
        <f t="shared" si="345"/>
        <v>236</v>
      </c>
      <c r="SL33" s="22">
        <f t="shared" si="345"/>
        <v>0</v>
      </c>
      <c r="SM33" s="22">
        <f t="shared" si="345"/>
        <v>523</v>
      </c>
      <c r="SN33" s="22">
        <f t="shared" si="345"/>
        <v>73</v>
      </c>
      <c r="SO33" s="22">
        <f t="shared" si="345"/>
        <v>80</v>
      </c>
      <c r="SP33" s="22">
        <f t="shared" si="345"/>
        <v>129</v>
      </c>
      <c r="SQ33" s="22">
        <f t="shared" si="345"/>
        <v>144</v>
      </c>
      <c r="SR33" s="22">
        <f t="shared" si="345"/>
        <v>202</v>
      </c>
      <c r="ST33" s="22">
        <f>SUM(ST34:ST53)</f>
        <v>75</v>
      </c>
      <c r="SU33" s="22">
        <f t="shared" ref="SU33:TJ33" si="346">SUM(SU34:SU53)</f>
        <v>114</v>
      </c>
      <c r="SV33" s="22">
        <f t="shared" si="346"/>
        <v>51</v>
      </c>
      <c r="SW33" s="22">
        <f t="shared" si="346"/>
        <v>63</v>
      </c>
      <c r="SX33" s="22">
        <f t="shared" si="346"/>
        <v>2</v>
      </c>
      <c r="SY33" s="22">
        <f t="shared" si="346"/>
        <v>1298</v>
      </c>
      <c r="SZ33" s="22">
        <f t="shared" si="346"/>
        <v>20</v>
      </c>
      <c r="TA33" s="22">
        <f t="shared" si="346"/>
        <v>198</v>
      </c>
      <c r="TB33" s="22">
        <f t="shared" si="346"/>
        <v>24</v>
      </c>
      <c r="TC33" s="22">
        <f t="shared" si="346"/>
        <v>268</v>
      </c>
      <c r="TD33" s="22">
        <f t="shared" si="346"/>
        <v>20</v>
      </c>
      <c r="TE33" s="22">
        <f t="shared" si="346"/>
        <v>582</v>
      </c>
      <c r="TF33" s="22">
        <f t="shared" si="346"/>
        <v>79</v>
      </c>
      <c r="TG33" s="22">
        <f t="shared" si="346"/>
        <v>91</v>
      </c>
      <c r="TH33" s="22">
        <f t="shared" si="346"/>
        <v>164</v>
      </c>
      <c r="TI33" s="22">
        <f t="shared" si="346"/>
        <v>203</v>
      </c>
      <c r="TJ33" s="22">
        <f t="shared" si="346"/>
        <v>243</v>
      </c>
      <c r="TL33" s="22">
        <f>SUM(TL34:TL53)</f>
        <v>61</v>
      </c>
      <c r="TM33" s="22">
        <f t="shared" ref="TM33:UB33" si="347">SUM(TM34:TM53)</f>
        <v>114</v>
      </c>
      <c r="TN33" s="22">
        <f t="shared" si="347"/>
        <v>63</v>
      </c>
      <c r="TO33" s="22">
        <f t="shared" si="347"/>
        <v>51</v>
      </c>
      <c r="TP33" s="22">
        <f t="shared" si="347"/>
        <v>0</v>
      </c>
      <c r="TQ33" s="22">
        <f t="shared" si="347"/>
        <v>1299</v>
      </c>
      <c r="TR33" s="22">
        <f t="shared" si="347"/>
        <v>14</v>
      </c>
      <c r="TS33" s="22">
        <f t="shared" si="347"/>
        <v>214</v>
      </c>
      <c r="TT33" s="22">
        <f t="shared" si="347"/>
        <v>27</v>
      </c>
      <c r="TU33" s="22">
        <f t="shared" si="347"/>
        <v>280</v>
      </c>
      <c r="TV33" s="22">
        <f t="shared" si="347"/>
        <v>0</v>
      </c>
      <c r="TW33" s="22">
        <f t="shared" si="347"/>
        <v>673</v>
      </c>
      <c r="TX33" s="22">
        <f t="shared" si="347"/>
        <v>69</v>
      </c>
      <c r="TY33" s="22">
        <f t="shared" si="347"/>
        <v>91</v>
      </c>
      <c r="TZ33" s="22">
        <f t="shared" si="347"/>
        <v>180</v>
      </c>
      <c r="UA33" s="22">
        <f t="shared" si="347"/>
        <v>214</v>
      </c>
      <c r="UB33" s="22">
        <f t="shared" si="347"/>
        <v>249</v>
      </c>
      <c r="UD33" s="22">
        <f>SUM(UD34:UD53)</f>
        <v>58</v>
      </c>
      <c r="UE33" s="22">
        <f t="shared" ref="UE33:UT33" si="348">SUM(UE34:UE53)</f>
        <v>114</v>
      </c>
      <c r="UF33" s="22">
        <f t="shared" si="348"/>
        <v>67</v>
      </c>
      <c r="UG33" s="22">
        <f t="shared" si="348"/>
        <v>47</v>
      </c>
      <c r="UH33" s="22">
        <f t="shared" si="348"/>
        <v>0</v>
      </c>
      <c r="UI33" s="22">
        <f t="shared" si="348"/>
        <v>1311</v>
      </c>
      <c r="UJ33" s="22">
        <f t="shared" si="348"/>
        <v>11</v>
      </c>
      <c r="UK33" s="22">
        <f t="shared" si="348"/>
        <v>249</v>
      </c>
      <c r="UL33" s="22">
        <f t="shared" si="348"/>
        <v>26</v>
      </c>
      <c r="UM33" s="22">
        <f t="shared" si="348"/>
        <v>269</v>
      </c>
      <c r="UN33" s="22">
        <f t="shared" si="348"/>
        <v>0</v>
      </c>
      <c r="UO33" s="22">
        <f t="shared" si="348"/>
        <v>708</v>
      </c>
      <c r="UP33" s="22">
        <f t="shared" si="348"/>
        <v>98</v>
      </c>
      <c r="UQ33" s="22">
        <f t="shared" si="348"/>
        <v>141</v>
      </c>
      <c r="UR33" s="22">
        <f t="shared" si="348"/>
        <v>173</v>
      </c>
      <c r="US33" s="22">
        <f t="shared" si="348"/>
        <v>216</v>
      </c>
      <c r="UT33" s="22">
        <f t="shared" si="348"/>
        <v>271</v>
      </c>
      <c r="UV33" s="22">
        <f>SUM(UV34:UV53)</f>
        <v>45</v>
      </c>
      <c r="UW33" s="22">
        <f t="shared" ref="UW33:VB33" si="349">SUM(UW34:UW53)</f>
        <v>193</v>
      </c>
      <c r="UX33" s="22">
        <f t="shared" si="349"/>
        <v>107</v>
      </c>
      <c r="UY33" s="22">
        <f t="shared" si="349"/>
        <v>86</v>
      </c>
      <c r="UZ33" s="22">
        <f t="shared" si="349"/>
        <v>10422</v>
      </c>
      <c r="VA33" s="22">
        <f t="shared" si="349"/>
        <v>5570</v>
      </c>
      <c r="VB33" s="22">
        <f t="shared" si="349"/>
        <v>4852</v>
      </c>
      <c r="VC33" s="22">
        <f t="shared" ref="VC33:VK33" si="350">SUM(VC34:VC53)</f>
        <v>2</v>
      </c>
      <c r="VD33" s="22">
        <f t="shared" si="350"/>
        <v>1333</v>
      </c>
      <c r="VE33" s="22">
        <f t="shared" si="350"/>
        <v>0</v>
      </c>
      <c r="VF33" s="22">
        <f t="shared" si="350"/>
        <v>241</v>
      </c>
      <c r="VG33" s="22">
        <f t="shared" si="350"/>
        <v>26</v>
      </c>
      <c r="VH33" s="22">
        <f t="shared" si="350"/>
        <v>301</v>
      </c>
      <c r="VI33" s="22">
        <f t="shared" si="350"/>
        <v>5</v>
      </c>
      <c r="VJ33" s="22">
        <f t="shared" si="350"/>
        <v>103</v>
      </c>
      <c r="VK33" s="22">
        <f t="shared" si="350"/>
        <v>145</v>
      </c>
      <c r="VL33" s="22">
        <f t="shared" ref="VL33:VT33" si="351">SUM(VL34:VL53)</f>
        <v>700</v>
      </c>
      <c r="VM33" s="22">
        <f t="shared" si="351"/>
        <v>106</v>
      </c>
      <c r="VN33" s="22">
        <f t="shared" si="351"/>
        <v>143</v>
      </c>
      <c r="VO33" s="22">
        <f t="shared" si="351"/>
        <v>206</v>
      </c>
      <c r="VP33" s="22">
        <f t="shared" si="351"/>
        <v>258</v>
      </c>
      <c r="VQ33" s="22"/>
      <c r="VR33" s="22"/>
      <c r="VS33" s="22">
        <f t="shared" si="351"/>
        <v>125</v>
      </c>
      <c r="VT33" s="22">
        <f t="shared" si="351"/>
        <v>154</v>
      </c>
      <c r="VU33" s="22">
        <f t="shared" ref="VU33" si="352">SUM(VU34:VU53)</f>
        <v>415</v>
      </c>
      <c r="VW33" s="22">
        <f>SUM(VW34:VW53)</f>
        <v>48</v>
      </c>
      <c r="VX33" s="22">
        <f t="shared" ref="VX33:WS33" si="353">SUM(VX34:VX53)</f>
        <v>18</v>
      </c>
      <c r="VY33" s="22">
        <f t="shared" si="353"/>
        <v>7</v>
      </c>
      <c r="VZ33" s="22">
        <f t="shared" si="353"/>
        <v>11</v>
      </c>
      <c r="WA33" s="22">
        <f t="shared" si="353"/>
        <v>2</v>
      </c>
      <c r="WB33" s="22">
        <f t="shared" si="353"/>
        <v>16</v>
      </c>
      <c r="WC33" s="22">
        <f t="shared" si="353"/>
        <v>10440</v>
      </c>
      <c r="WD33" s="22">
        <f t="shared" si="353"/>
        <v>5572</v>
      </c>
      <c r="WE33" s="22">
        <f t="shared" si="353"/>
        <v>4868</v>
      </c>
      <c r="WF33" s="22">
        <f t="shared" si="353"/>
        <v>2</v>
      </c>
      <c r="WG33" s="22">
        <f t="shared" si="353"/>
        <v>1222</v>
      </c>
      <c r="WH33" s="22">
        <f t="shared" si="353"/>
        <v>6</v>
      </c>
      <c r="WI33" s="22">
        <f t="shared" si="353"/>
        <v>211</v>
      </c>
      <c r="WJ33" s="22">
        <f t="shared" si="353"/>
        <v>25</v>
      </c>
      <c r="WK33" s="22">
        <f t="shared" si="353"/>
        <v>267</v>
      </c>
      <c r="WL33" s="22">
        <f t="shared" si="353"/>
        <v>0</v>
      </c>
      <c r="WM33" s="22">
        <f t="shared" si="353"/>
        <v>113</v>
      </c>
      <c r="WN33" s="22">
        <f t="shared" si="353"/>
        <v>180</v>
      </c>
      <c r="WO33" s="22">
        <f t="shared" si="353"/>
        <v>604</v>
      </c>
      <c r="WP33" s="22">
        <f t="shared" si="353"/>
        <v>57</v>
      </c>
      <c r="WQ33" s="22">
        <f t="shared" si="353"/>
        <v>68</v>
      </c>
      <c r="WR33" s="22">
        <f t="shared" si="353"/>
        <v>169</v>
      </c>
      <c r="WS33" s="22">
        <f t="shared" si="353"/>
        <v>216</v>
      </c>
      <c r="WT33" s="22"/>
      <c r="WU33" s="22"/>
      <c r="WV33" s="22">
        <f t="shared" ref="WV33:WX33" si="354">SUM(WV34:WV53)</f>
        <v>103</v>
      </c>
      <c r="WW33" s="22">
        <f t="shared" si="354"/>
        <v>140</v>
      </c>
      <c r="WX33" s="22">
        <f t="shared" si="354"/>
        <v>339</v>
      </c>
      <c r="WZ33" s="22">
        <f>SUM(WZ34:WZ53)</f>
        <v>61</v>
      </c>
      <c r="XA33" s="22">
        <f t="shared" ref="XA33:XV33" si="355">SUM(XA34:XA53)</f>
        <v>57</v>
      </c>
      <c r="XB33" s="22">
        <f t="shared" si="355"/>
        <v>27</v>
      </c>
      <c r="XC33" s="22">
        <f t="shared" si="355"/>
        <v>30</v>
      </c>
      <c r="XD33" s="22">
        <f t="shared" si="355"/>
        <v>3</v>
      </c>
      <c r="XE33" s="22">
        <f t="shared" si="355"/>
        <v>54</v>
      </c>
      <c r="XF33" s="22">
        <f t="shared" si="355"/>
        <v>10497</v>
      </c>
      <c r="XG33" s="22">
        <f t="shared" si="355"/>
        <v>5575</v>
      </c>
      <c r="XH33" s="22">
        <f t="shared" si="355"/>
        <v>4922</v>
      </c>
      <c r="XI33" s="22">
        <f t="shared" si="355"/>
        <v>7</v>
      </c>
      <c r="XJ33" s="22">
        <f t="shared" si="355"/>
        <v>1344</v>
      </c>
      <c r="XK33" s="22">
        <f t="shared" si="355"/>
        <v>39</v>
      </c>
      <c r="XL33" s="22">
        <f t="shared" si="355"/>
        <v>225</v>
      </c>
      <c r="XM33" s="22">
        <f t="shared" si="355"/>
        <v>26</v>
      </c>
      <c r="XN33" s="22">
        <f t="shared" si="355"/>
        <v>277</v>
      </c>
      <c r="XO33" s="22">
        <f t="shared" si="355"/>
        <v>0</v>
      </c>
      <c r="XP33" s="22">
        <f t="shared" si="355"/>
        <v>106</v>
      </c>
      <c r="XQ33" s="22">
        <f t="shared" si="355"/>
        <v>180</v>
      </c>
      <c r="XR33" s="22">
        <f t="shared" si="355"/>
        <v>720</v>
      </c>
      <c r="XS33" s="22">
        <f t="shared" si="355"/>
        <v>69</v>
      </c>
      <c r="XT33" s="22">
        <f t="shared" si="355"/>
        <v>94</v>
      </c>
      <c r="XU33" s="22">
        <f t="shared" si="355"/>
        <v>226</v>
      </c>
      <c r="XV33" s="22">
        <f t="shared" si="355"/>
        <v>287</v>
      </c>
      <c r="XW33" s="22"/>
      <c r="XX33" s="22"/>
      <c r="XY33" s="22">
        <f t="shared" ref="XY33:YA33" si="356">SUM(XY34:XY53)</f>
        <v>110</v>
      </c>
      <c r="XZ33" s="22">
        <f t="shared" si="356"/>
        <v>159</v>
      </c>
      <c r="YA33" s="22">
        <f t="shared" si="356"/>
        <v>401</v>
      </c>
      <c r="YC33" s="22">
        <f>SUM(YC34:YC53)</f>
        <v>0</v>
      </c>
      <c r="YD33" s="22">
        <f t="shared" ref="YD33:YY33" si="357">SUM(YD34:YD53)</f>
        <v>38</v>
      </c>
      <c r="YE33" s="22">
        <f t="shared" si="357"/>
        <v>22</v>
      </c>
      <c r="YF33" s="22">
        <f t="shared" si="357"/>
        <v>16</v>
      </c>
      <c r="YG33" s="22">
        <f t="shared" ref="YG33:YH33" si="358">SUM(YG34:YG53)</f>
        <v>2</v>
      </c>
      <c r="YH33" s="22">
        <f t="shared" si="358"/>
        <v>36</v>
      </c>
      <c r="YI33" s="22">
        <f t="shared" si="357"/>
        <v>10535</v>
      </c>
      <c r="YJ33" s="22">
        <f t="shared" si="357"/>
        <v>5577</v>
      </c>
      <c r="YK33" s="22">
        <f t="shared" si="357"/>
        <v>4958</v>
      </c>
      <c r="YL33" s="22">
        <f t="shared" si="357"/>
        <v>0</v>
      </c>
      <c r="YM33" s="22">
        <f t="shared" si="357"/>
        <v>1320</v>
      </c>
      <c r="YN33" s="22">
        <f t="shared" si="357"/>
        <v>0</v>
      </c>
      <c r="YO33" s="22">
        <f t="shared" si="357"/>
        <v>216</v>
      </c>
      <c r="YP33" s="22">
        <f t="shared" si="357"/>
        <v>23</v>
      </c>
      <c r="YQ33" s="22">
        <f t="shared" si="357"/>
        <v>268</v>
      </c>
      <c r="YR33" s="22">
        <f t="shared" si="357"/>
        <v>0</v>
      </c>
      <c r="YS33" s="22">
        <f t="shared" si="357"/>
        <v>111</v>
      </c>
      <c r="YT33" s="22">
        <f t="shared" si="357"/>
        <v>187</v>
      </c>
      <c r="YU33" s="22">
        <f t="shared" si="357"/>
        <v>765</v>
      </c>
      <c r="YV33" s="22">
        <f t="shared" si="357"/>
        <v>131</v>
      </c>
      <c r="YW33" s="22">
        <f t="shared" si="357"/>
        <v>163</v>
      </c>
      <c r="YX33" s="22">
        <f t="shared" si="357"/>
        <v>204</v>
      </c>
      <c r="YY33" s="22">
        <f t="shared" si="357"/>
        <v>253</v>
      </c>
      <c r="YZ33" s="22"/>
      <c r="ZA33" s="22"/>
      <c r="ZB33" s="22">
        <f t="shared" ref="ZB33:ZD33" si="359">SUM(ZB34:ZB53)</f>
        <v>123</v>
      </c>
      <c r="ZC33" s="22">
        <f t="shared" si="359"/>
        <v>162</v>
      </c>
      <c r="ZD33" s="22">
        <f t="shared" si="359"/>
        <v>446</v>
      </c>
      <c r="ZF33" s="22">
        <f>SUM(ZF34:ZF53)</f>
        <v>5</v>
      </c>
      <c r="ZG33" s="22">
        <f t="shared" ref="ZG33:AAB33" si="360">SUM(ZG34:ZG53)</f>
        <v>52</v>
      </c>
      <c r="ZH33" s="22">
        <f t="shared" si="360"/>
        <v>26</v>
      </c>
      <c r="ZI33" s="22">
        <f t="shared" si="360"/>
        <v>26</v>
      </c>
      <c r="ZJ33" s="22">
        <f t="shared" si="360"/>
        <v>0</v>
      </c>
      <c r="ZK33" s="22">
        <f t="shared" si="360"/>
        <v>52</v>
      </c>
      <c r="ZL33" s="22">
        <f t="shared" si="360"/>
        <v>10587</v>
      </c>
      <c r="ZM33" s="22">
        <f t="shared" si="360"/>
        <v>5577</v>
      </c>
      <c r="ZN33" s="22">
        <f t="shared" si="360"/>
        <v>5010</v>
      </c>
      <c r="ZO33" s="22">
        <f t="shared" si="360"/>
        <v>0</v>
      </c>
      <c r="ZP33" s="22">
        <f t="shared" si="360"/>
        <v>170</v>
      </c>
      <c r="ZQ33" s="22">
        <f t="shared" si="360"/>
        <v>0</v>
      </c>
      <c r="ZR33" s="22">
        <f t="shared" si="360"/>
        <v>164</v>
      </c>
      <c r="ZS33" s="22">
        <f t="shared" si="360"/>
        <v>23</v>
      </c>
      <c r="ZT33" s="22">
        <f t="shared" si="360"/>
        <v>257</v>
      </c>
      <c r="ZU33" s="22">
        <f t="shared" si="360"/>
        <v>2</v>
      </c>
      <c r="ZV33" s="22">
        <f t="shared" si="360"/>
        <v>106</v>
      </c>
      <c r="ZW33" s="22">
        <f t="shared" si="360"/>
        <v>168</v>
      </c>
      <c r="ZX33" s="22">
        <f t="shared" si="360"/>
        <v>321</v>
      </c>
      <c r="ZY33" s="22">
        <f t="shared" si="360"/>
        <v>46</v>
      </c>
      <c r="ZZ33" s="22">
        <f t="shared" si="360"/>
        <v>54</v>
      </c>
      <c r="AAA33" s="22">
        <f t="shared" si="360"/>
        <v>70</v>
      </c>
      <c r="AAB33" s="22">
        <f t="shared" si="360"/>
        <v>91</v>
      </c>
      <c r="AAC33" s="22"/>
      <c r="AAD33" s="22"/>
      <c r="AAE33" s="22">
        <f t="shared" ref="AAE33:AAG33" si="361">SUM(AAE34:AAE53)</f>
        <v>8</v>
      </c>
      <c r="AAF33" s="22">
        <f t="shared" si="361"/>
        <v>8</v>
      </c>
      <c r="AAG33" s="22">
        <f t="shared" si="361"/>
        <v>222</v>
      </c>
      <c r="AAI33" s="22">
        <f>SUM(AAI34:AAI53)</f>
        <v>0</v>
      </c>
      <c r="AAJ33" s="22">
        <f t="shared" ref="AAJ33:ABE33" si="362">SUM(AAJ34:AAJ53)</f>
        <v>0</v>
      </c>
      <c r="AAK33" s="22">
        <f t="shared" si="362"/>
        <v>0</v>
      </c>
      <c r="AAL33" s="22">
        <f t="shared" si="362"/>
        <v>0</v>
      </c>
      <c r="AAM33" s="22">
        <f t="shared" si="362"/>
        <v>0</v>
      </c>
      <c r="AAN33" s="22">
        <f t="shared" si="362"/>
        <v>0</v>
      </c>
      <c r="AAO33" s="22">
        <f t="shared" si="362"/>
        <v>10587</v>
      </c>
      <c r="AAP33" s="22">
        <f t="shared" si="362"/>
        <v>5577</v>
      </c>
      <c r="AAQ33" s="22">
        <f t="shared" si="362"/>
        <v>5010</v>
      </c>
      <c r="AAR33" s="22">
        <f t="shared" si="362"/>
        <v>0</v>
      </c>
      <c r="AAS33" s="22">
        <f t="shared" si="362"/>
        <v>680</v>
      </c>
      <c r="AAT33" s="22">
        <f t="shared" si="362"/>
        <v>0</v>
      </c>
      <c r="AAU33" s="22">
        <f t="shared" si="362"/>
        <v>116</v>
      </c>
      <c r="AAV33" s="22">
        <f t="shared" si="362"/>
        <v>21</v>
      </c>
      <c r="AAW33" s="22">
        <f t="shared" si="362"/>
        <v>236</v>
      </c>
      <c r="AAX33" s="22">
        <f t="shared" si="362"/>
        <v>0</v>
      </c>
      <c r="AAY33" s="22">
        <f t="shared" si="362"/>
        <v>127</v>
      </c>
      <c r="AAZ33" s="22">
        <f t="shared" si="362"/>
        <v>135</v>
      </c>
      <c r="ABA33" s="22">
        <f t="shared" si="362"/>
        <v>294</v>
      </c>
      <c r="ABB33" s="22">
        <f t="shared" si="362"/>
        <v>18</v>
      </c>
      <c r="ABC33" s="22">
        <f t="shared" si="362"/>
        <v>21</v>
      </c>
      <c r="ABD33" s="22">
        <f t="shared" si="362"/>
        <v>104</v>
      </c>
      <c r="ABE33" s="22">
        <f t="shared" si="362"/>
        <v>110</v>
      </c>
      <c r="ABF33" s="22"/>
      <c r="ABG33" s="22"/>
      <c r="ABH33" s="22">
        <f t="shared" ref="ABH33:ABJ33" si="363">SUM(ABH34:ABH53)</f>
        <v>21</v>
      </c>
      <c r="ABI33" s="22">
        <f t="shared" si="363"/>
        <v>28</v>
      </c>
      <c r="ABJ33" s="22">
        <f t="shared" si="363"/>
        <v>249</v>
      </c>
      <c r="ABL33" s="22">
        <f>SUM(ABL34:ABL53)</f>
        <v>0</v>
      </c>
      <c r="ABM33" s="22">
        <f t="shared" ref="ABM33:ACH33" si="364">SUM(ABM34:ABM53)</f>
        <v>31</v>
      </c>
      <c r="ABN33" s="22">
        <f t="shared" si="364"/>
        <v>24</v>
      </c>
      <c r="ABO33" s="22">
        <f t="shared" si="364"/>
        <v>7</v>
      </c>
      <c r="ABP33" s="22">
        <f t="shared" si="364"/>
        <v>0</v>
      </c>
      <c r="ABQ33" s="22">
        <f t="shared" si="364"/>
        <v>31</v>
      </c>
      <c r="ABR33" s="22">
        <f t="shared" si="364"/>
        <v>10618</v>
      </c>
      <c r="ABS33" s="22">
        <f t="shared" si="364"/>
        <v>5577</v>
      </c>
      <c r="ABT33" s="22">
        <f t="shared" si="364"/>
        <v>5041</v>
      </c>
      <c r="ABU33" s="22">
        <f t="shared" si="364"/>
        <v>0</v>
      </c>
      <c r="ABV33" s="22">
        <f t="shared" si="364"/>
        <v>1222</v>
      </c>
      <c r="ABW33" s="22">
        <f t="shared" si="364"/>
        <v>0</v>
      </c>
      <c r="ABX33" s="22">
        <f t="shared" si="364"/>
        <v>149</v>
      </c>
      <c r="ABY33" s="22">
        <f t="shared" si="364"/>
        <v>20</v>
      </c>
      <c r="ABZ33" s="22">
        <f>SUM(ABZ34:ABZ53)</f>
        <v>251</v>
      </c>
      <c r="ACA33" s="22">
        <f t="shared" si="364"/>
        <v>0</v>
      </c>
      <c r="ACB33" s="22">
        <f t="shared" si="364"/>
        <v>60</v>
      </c>
      <c r="ACC33" s="22">
        <f t="shared" si="364"/>
        <v>96</v>
      </c>
      <c r="ACD33" s="22">
        <f t="shared" si="364"/>
        <v>421</v>
      </c>
      <c r="ACE33" s="22">
        <f t="shared" si="364"/>
        <v>70</v>
      </c>
      <c r="ACF33" s="22">
        <f t="shared" si="364"/>
        <v>87</v>
      </c>
      <c r="ACG33" s="22">
        <f t="shared" si="364"/>
        <v>127</v>
      </c>
      <c r="ACH33" s="22">
        <f t="shared" si="364"/>
        <v>164</v>
      </c>
      <c r="ACI33" s="22"/>
      <c r="ACJ33" s="22"/>
      <c r="ACK33" s="22">
        <f t="shared" ref="ACK33:ACM33" si="365">SUM(ACK34:ACK53)</f>
        <v>52</v>
      </c>
      <c r="ACL33" s="22">
        <f t="shared" si="365"/>
        <v>74</v>
      </c>
      <c r="ACM33" s="22">
        <f t="shared" si="365"/>
        <v>257</v>
      </c>
      <c r="ACO33" s="22">
        <f>SUM(ACO34:ACO53)</f>
        <v>0</v>
      </c>
      <c r="ACP33" s="22">
        <f t="shared" ref="ACP33:ADB33" si="366">SUM(ACP34:ACP53)</f>
        <v>57</v>
      </c>
      <c r="ACQ33" s="22">
        <f t="shared" si="366"/>
        <v>35</v>
      </c>
      <c r="ACR33" s="22">
        <f t="shared" si="366"/>
        <v>22</v>
      </c>
      <c r="ACS33" s="22">
        <f t="shared" si="366"/>
        <v>5</v>
      </c>
      <c r="ACT33" s="22">
        <f t="shared" si="366"/>
        <v>52</v>
      </c>
      <c r="ACU33" s="22">
        <f t="shared" si="366"/>
        <v>10675</v>
      </c>
      <c r="ACV33" s="22">
        <f t="shared" si="366"/>
        <v>5582</v>
      </c>
      <c r="ACW33" s="22">
        <f t="shared" si="366"/>
        <v>5093</v>
      </c>
      <c r="ACX33" s="22">
        <f t="shared" si="366"/>
        <v>0</v>
      </c>
      <c r="ACY33" s="22">
        <f t="shared" si="366"/>
        <v>2492</v>
      </c>
      <c r="ACZ33" s="22">
        <f t="shared" si="366"/>
        <v>0</v>
      </c>
      <c r="ADA33" s="22">
        <f t="shared" si="366"/>
        <v>157</v>
      </c>
      <c r="ADB33" s="22">
        <f t="shared" si="366"/>
        <v>24</v>
      </c>
      <c r="ADC33" s="22">
        <f>SUM(ADC34:ADC53)</f>
        <v>281</v>
      </c>
      <c r="ADD33" s="22">
        <f t="shared" ref="ADD33:ADK33" si="367">SUM(ADD34:ADD53)</f>
        <v>0</v>
      </c>
      <c r="ADE33" s="22">
        <f t="shared" si="367"/>
        <v>76</v>
      </c>
      <c r="ADF33" s="22">
        <f t="shared" si="367"/>
        <v>89</v>
      </c>
      <c r="ADG33" s="22">
        <f t="shared" si="367"/>
        <v>902</v>
      </c>
      <c r="ADH33" s="22">
        <f t="shared" si="367"/>
        <v>184</v>
      </c>
      <c r="ADI33" s="22">
        <f t="shared" si="367"/>
        <v>221</v>
      </c>
      <c r="ADJ33" s="22">
        <f t="shared" si="367"/>
        <v>355</v>
      </c>
      <c r="ADK33" s="22">
        <f t="shared" si="367"/>
        <v>412</v>
      </c>
      <c r="ADL33" s="22"/>
      <c r="ADM33" s="22"/>
      <c r="ADN33" s="22">
        <f t="shared" ref="ADN33:ADP33" si="368">SUM(ADN34:ADN53)</f>
        <v>151</v>
      </c>
      <c r="ADO33" s="22">
        <f t="shared" si="368"/>
        <v>180</v>
      </c>
      <c r="ADP33" s="22">
        <f t="shared" si="368"/>
        <v>615</v>
      </c>
      <c r="ADR33" s="22">
        <f>SUM(ADR34:ADR53)</f>
        <v>42</v>
      </c>
      <c r="ADS33" s="22">
        <f t="shared" ref="ADS33:AEE33" si="369">SUM(ADS34:ADS53)</f>
        <v>112</v>
      </c>
      <c r="ADT33" s="22">
        <f t="shared" si="369"/>
        <v>61</v>
      </c>
      <c r="ADU33" s="22">
        <f t="shared" si="369"/>
        <v>51</v>
      </c>
      <c r="ADV33" s="22">
        <f t="shared" si="369"/>
        <v>99</v>
      </c>
      <c r="ADW33" s="22">
        <f t="shared" si="369"/>
        <v>13</v>
      </c>
      <c r="ADX33" s="22">
        <f t="shared" si="369"/>
        <v>10787</v>
      </c>
      <c r="ADY33" s="22">
        <f t="shared" si="369"/>
        <v>5681</v>
      </c>
      <c r="ADZ33" s="22">
        <f t="shared" si="369"/>
        <v>5106</v>
      </c>
      <c r="AEA33" s="22">
        <f t="shared" si="369"/>
        <v>0</v>
      </c>
      <c r="AEB33" s="22">
        <f t="shared" si="369"/>
        <v>1063</v>
      </c>
      <c r="AEC33" s="22">
        <f t="shared" si="369"/>
        <v>0</v>
      </c>
      <c r="AED33" s="22">
        <f t="shared" si="369"/>
        <v>208</v>
      </c>
      <c r="AEE33" s="22">
        <f t="shared" si="369"/>
        <v>21</v>
      </c>
      <c r="AEF33" s="22">
        <f>SUM(AEF34:AEF53)</f>
        <v>226</v>
      </c>
      <c r="AEG33" s="22">
        <f t="shared" ref="AEG33:AEN33" si="370">SUM(AEG34:AEG53)</f>
        <v>0</v>
      </c>
      <c r="AEH33" s="22">
        <f t="shared" si="370"/>
        <v>96</v>
      </c>
      <c r="AEI33" s="22">
        <f t="shared" si="370"/>
        <v>108</v>
      </c>
      <c r="AEJ33" s="22">
        <f t="shared" si="370"/>
        <v>472</v>
      </c>
      <c r="AEK33" s="22">
        <f t="shared" si="370"/>
        <v>65</v>
      </c>
      <c r="AEL33" s="22">
        <f t="shared" si="370"/>
        <v>84</v>
      </c>
      <c r="AEM33" s="22">
        <f t="shared" si="370"/>
        <v>174</v>
      </c>
      <c r="AEN33" s="22">
        <f t="shared" si="370"/>
        <v>205</v>
      </c>
      <c r="AEO33" s="22"/>
      <c r="AEP33" s="22"/>
      <c r="AEQ33" s="22">
        <f t="shared" ref="AEQ33:AES33" si="371">SUM(AEQ34:AEQ53)</f>
        <v>64</v>
      </c>
      <c r="AER33" s="22">
        <f t="shared" si="371"/>
        <v>75</v>
      </c>
      <c r="AES33" s="22">
        <f t="shared" si="371"/>
        <v>335</v>
      </c>
    </row>
    <row r="34" spans="2:825" ht="16.2" customHeight="1" x14ac:dyDescent="0.3">
      <c r="B34" s="330" t="s">
        <v>153</v>
      </c>
      <c r="C34" s="331" t="s">
        <v>169</v>
      </c>
      <c r="D34" s="332"/>
      <c r="E34" s="332"/>
      <c r="F34" s="332"/>
      <c r="G34" s="332"/>
      <c r="H34" s="333" t="s">
        <v>602</v>
      </c>
      <c r="I34" s="329">
        <v>126</v>
      </c>
      <c r="J34" s="26">
        <v>102</v>
      </c>
      <c r="K34" s="26">
        <v>9</v>
      </c>
      <c r="L34" s="26">
        <f>106-4</f>
        <v>102</v>
      </c>
      <c r="M34" s="26">
        <v>0</v>
      </c>
      <c r="N34" s="26">
        <v>0</v>
      </c>
      <c r="O34" s="26">
        <v>9</v>
      </c>
      <c r="P34" s="26"/>
      <c r="Q34" s="26"/>
      <c r="R34" s="26">
        <v>0</v>
      </c>
      <c r="S34" s="26">
        <v>0</v>
      </c>
      <c r="T34" s="26">
        <v>0</v>
      </c>
      <c r="U34" s="26"/>
      <c r="V34" s="25"/>
      <c r="X34" s="26">
        <v>95</v>
      </c>
      <c r="Y34" s="26">
        <v>49</v>
      </c>
      <c r="Z34" s="26">
        <v>4</v>
      </c>
      <c r="AA34" s="26">
        <v>37</v>
      </c>
      <c r="AB34" s="26">
        <v>0</v>
      </c>
      <c r="AC34" s="26">
        <v>0</v>
      </c>
      <c r="AD34" s="26">
        <v>12</v>
      </c>
      <c r="AE34" s="26"/>
      <c r="AF34" s="26"/>
      <c r="AG34" s="26">
        <v>2</v>
      </c>
      <c r="AH34" s="26">
        <v>2</v>
      </c>
      <c r="AI34" s="26">
        <v>15</v>
      </c>
      <c r="AJ34" s="25">
        <v>0</v>
      </c>
      <c r="AK34" s="25"/>
      <c r="AM34" s="26">
        <v>75</v>
      </c>
      <c r="AN34" s="26">
        <v>41</v>
      </c>
      <c r="AO34" s="26">
        <v>2</v>
      </c>
      <c r="AP34" s="26">
        <v>23</v>
      </c>
      <c r="AQ34" s="26">
        <v>0</v>
      </c>
      <c r="AR34" s="26">
        <v>0</v>
      </c>
      <c r="AS34" s="26">
        <v>18</v>
      </c>
      <c r="AT34" s="26"/>
      <c r="AU34" s="26"/>
      <c r="AV34" s="26">
        <v>2</v>
      </c>
      <c r="AW34" s="26">
        <v>0</v>
      </c>
      <c r="AX34" s="26">
        <v>17</v>
      </c>
      <c r="AY34" s="25">
        <v>0</v>
      </c>
      <c r="AZ34" s="25"/>
      <c r="BB34" s="26">
        <v>90</v>
      </c>
      <c r="BC34" s="26">
        <v>56</v>
      </c>
      <c r="BD34" s="26">
        <v>5</v>
      </c>
      <c r="BE34" s="26">
        <v>25</v>
      </c>
      <c r="BF34" s="26">
        <v>12</v>
      </c>
      <c r="BG34" s="26">
        <v>0</v>
      </c>
      <c r="BH34" s="26">
        <v>27</v>
      </c>
      <c r="BI34" s="26">
        <v>0</v>
      </c>
      <c r="BJ34" s="26">
        <v>10</v>
      </c>
      <c r="BK34" s="26">
        <v>0</v>
      </c>
      <c r="BL34" s="26">
        <v>2</v>
      </c>
      <c r="BM34" s="26">
        <v>12</v>
      </c>
      <c r="BN34" s="32">
        <v>0</v>
      </c>
      <c r="BO34" s="25">
        <v>5</v>
      </c>
      <c r="BP34" s="25"/>
      <c r="BQ34" s="32"/>
      <c r="BR34" s="32"/>
      <c r="BS34" s="32">
        <v>7</v>
      </c>
      <c r="BT34" s="32">
        <v>7</v>
      </c>
      <c r="BU34" s="32">
        <f>SUM(BQ34,BS34)</f>
        <v>7</v>
      </c>
      <c r="BW34" s="26">
        <v>38</v>
      </c>
      <c r="BX34" s="26">
        <v>20</v>
      </c>
      <c r="BY34" s="26">
        <v>2</v>
      </c>
      <c r="BZ34" s="26">
        <v>8</v>
      </c>
      <c r="CA34" s="26">
        <v>5</v>
      </c>
      <c r="CB34" s="26">
        <v>0</v>
      </c>
      <c r="CC34" s="26">
        <v>11</v>
      </c>
      <c r="CD34" s="32">
        <v>0</v>
      </c>
      <c r="CE34" s="32">
        <v>0</v>
      </c>
      <c r="CF34" s="32">
        <v>0</v>
      </c>
      <c r="CG34" s="32">
        <v>1</v>
      </c>
      <c r="CH34" s="26">
        <v>10</v>
      </c>
      <c r="CI34" s="26">
        <v>0</v>
      </c>
      <c r="CJ34" s="32">
        <v>2</v>
      </c>
      <c r="CK34" s="25"/>
      <c r="CL34" s="32"/>
      <c r="CM34" s="32"/>
      <c r="CN34" s="32"/>
      <c r="CO34" s="32"/>
      <c r="CP34" s="32">
        <f>SUM(CL34,CN34)</f>
        <v>0</v>
      </c>
      <c r="CR34" s="26">
        <v>59</v>
      </c>
      <c r="CS34" s="26">
        <v>43</v>
      </c>
      <c r="CT34" s="32">
        <v>2</v>
      </c>
      <c r="CU34" s="32">
        <v>15</v>
      </c>
      <c r="CV34" s="32">
        <v>9</v>
      </c>
      <c r="CW34" s="32">
        <v>19</v>
      </c>
      <c r="CX34" s="26">
        <v>4</v>
      </c>
      <c r="CY34" s="26">
        <v>0</v>
      </c>
      <c r="CZ34" s="26">
        <v>21</v>
      </c>
      <c r="DA34" s="26">
        <v>0</v>
      </c>
      <c r="DB34" s="26">
        <v>1</v>
      </c>
      <c r="DC34" s="32">
        <v>10</v>
      </c>
      <c r="DD34" s="29">
        <v>0</v>
      </c>
      <c r="DE34" s="25">
        <v>3</v>
      </c>
      <c r="DF34" s="25"/>
      <c r="DG34" s="32">
        <v>1</v>
      </c>
      <c r="DH34" s="32">
        <v>5</v>
      </c>
      <c r="DI34" s="32">
        <v>4</v>
      </c>
      <c r="DJ34" s="32">
        <v>16</v>
      </c>
      <c r="DK34" s="32">
        <f>SUM(DG34,DI34)</f>
        <v>5</v>
      </c>
      <c r="DM34" s="26">
        <v>33</v>
      </c>
      <c r="DN34" s="26">
        <v>23</v>
      </c>
      <c r="DO34" s="26">
        <v>2</v>
      </c>
      <c r="DP34" s="32">
        <v>11</v>
      </c>
      <c r="DQ34" s="32">
        <v>0</v>
      </c>
      <c r="DR34" s="32">
        <v>17</v>
      </c>
      <c r="DS34" s="26">
        <v>6</v>
      </c>
      <c r="DT34" s="26">
        <v>12</v>
      </c>
      <c r="DU34" s="32">
        <v>0</v>
      </c>
      <c r="DV34" s="32">
        <v>4</v>
      </c>
      <c r="DW34" s="32">
        <v>1</v>
      </c>
      <c r="DX34" s="32">
        <v>10</v>
      </c>
      <c r="DY34" s="29">
        <v>0</v>
      </c>
      <c r="DZ34" s="25">
        <v>3</v>
      </c>
      <c r="EA34" s="25"/>
      <c r="EB34" s="32">
        <v>2</v>
      </c>
      <c r="EC34" s="32">
        <v>3</v>
      </c>
      <c r="ED34" s="32">
        <v>6</v>
      </c>
      <c r="EE34" s="32">
        <v>10</v>
      </c>
      <c r="EF34" s="32">
        <f>SUM(EB34,ED34)</f>
        <v>8</v>
      </c>
      <c r="EH34" s="32">
        <v>52</v>
      </c>
      <c r="EI34" s="32">
        <v>23</v>
      </c>
      <c r="EJ34" s="32">
        <v>1</v>
      </c>
      <c r="EK34" s="26">
        <v>35</v>
      </c>
      <c r="EL34" s="26">
        <v>46</v>
      </c>
      <c r="EM34" s="32">
        <v>0</v>
      </c>
      <c r="EN34" s="26">
        <v>9</v>
      </c>
      <c r="EO34" s="29">
        <v>8</v>
      </c>
      <c r="EP34" s="25">
        <v>10</v>
      </c>
      <c r="EQ34" s="25">
        <v>8</v>
      </c>
      <c r="ER34" s="25">
        <v>1</v>
      </c>
      <c r="ES34" s="25">
        <v>10</v>
      </c>
      <c r="ET34" s="25">
        <v>0</v>
      </c>
      <c r="EU34" s="25">
        <v>5</v>
      </c>
      <c r="EV34" s="25"/>
      <c r="EW34" s="32">
        <v>1</v>
      </c>
      <c r="EX34" s="32">
        <v>1</v>
      </c>
      <c r="EY34" s="32">
        <v>14</v>
      </c>
      <c r="EZ34" s="32">
        <v>16</v>
      </c>
      <c r="FA34" s="32">
        <f>SUM(EW34,EY34)</f>
        <v>15</v>
      </c>
      <c r="FC34" s="32">
        <v>51</v>
      </c>
      <c r="FD34" s="32">
        <v>0</v>
      </c>
      <c r="FE34" s="32">
        <v>0</v>
      </c>
      <c r="FF34" s="32">
        <v>37</v>
      </c>
      <c r="FG34" s="26">
        <v>0</v>
      </c>
      <c r="FH34" s="26">
        <v>0</v>
      </c>
      <c r="FI34" s="26">
        <v>15</v>
      </c>
      <c r="FJ34" s="29">
        <v>12</v>
      </c>
      <c r="FK34" s="25">
        <v>0</v>
      </c>
      <c r="FL34" s="25">
        <v>12</v>
      </c>
      <c r="FM34" s="25">
        <v>1</v>
      </c>
      <c r="FN34" s="25">
        <v>10</v>
      </c>
      <c r="FO34" s="25">
        <v>0</v>
      </c>
      <c r="FP34" s="25">
        <v>3</v>
      </c>
      <c r="FQ34" s="25"/>
      <c r="FR34" s="32"/>
      <c r="FS34" s="32"/>
      <c r="FT34" s="32">
        <v>10</v>
      </c>
      <c r="FU34" s="32">
        <v>12</v>
      </c>
      <c r="FV34" s="32">
        <f>SUM(FR34,FT34)</f>
        <v>10</v>
      </c>
      <c r="FX34" s="93">
        <v>67</v>
      </c>
      <c r="FY34" s="32">
        <v>0</v>
      </c>
      <c r="FZ34" s="32">
        <v>0</v>
      </c>
      <c r="GA34" s="32">
        <v>21</v>
      </c>
      <c r="GB34" s="32">
        <v>0</v>
      </c>
      <c r="GC34" s="32">
        <v>0</v>
      </c>
      <c r="GD34" s="26">
        <v>0</v>
      </c>
      <c r="GE34" s="93">
        <v>12</v>
      </c>
      <c r="GF34" s="32">
        <v>0</v>
      </c>
      <c r="GG34" s="32">
        <v>12</v>
      </c>
      <c r="GH34" s="93">
        <v>1</v>
      </c>
      <c r="GI34" s="93">
        <v>10</v>
      </c>
      <c r="GJ34" s="93">
        <v>0</v>
      </c>
      <c r="GK34" s="93">
        <v>4</v>
      </c>
      <c r="GL34" s="94"/>
      <c r="GM34" s="32"/>
      <c r="GN34" s="32"/>
      <c r="GO34" s="32">
        <v>8</v>
      </c>
      <c r="GP34" s="32">
        <v>12</v>
      </c>
      <c r="GQ34" s="32">
        <f>SUM(GM34,GO34)</f>
        <v>8</v>
      </c>
      <c r="GS34" s="32">
        <v>20</v>
      </c>
      <c r="GT34" s="32">
        <v>15</v>
      </c>
      <c r="GU34" s="32">
        <v>0</v>
      </c>
      <c r="GV34" s="32">
        <v>7</v>
      </c>
      <c r="GW34" s="93"/>
      <c r="GX34" s="32">
        <v>0</v>
      </c>
      <c r="GY34" s="26">
        <v>3</v>
      </c>
      <c r="GZ34" s="32">
        <v>0</v>
      </c>
      <c r="HA34" s="32"/>
      <c r="HB34" s="32">
        <v>0</v>
      </c>
      <c r="HC34" s="32">
        <v>2</v>
      </c>
      <c r="HD34" s="32">
        <v>24</v>
      </c>
      <c r="HE34" s="93"/>
      <c r="HF34" s="93"/>
      <c r="HG34" s="94"/>
      <c r="HH34" s="32"/>
      <c r="HI34" s="32"/>
      <c r="HJ34" s="32"/>
      <c r="HK34" s="32"/>
      <c r="HL34" s="32">
        <f>SUM(HH34,HJ34)</f>
        <v>0</v>
      </c>
      <c r="HN34" s="32">
        <v>183</v>
      </c>
      <c r="HO34" s="32">
        <v>114</v>
      </c>
      <c r="HP34" s="32">
        <v>0</v>
      </c>
      <c r="HQ34" s="32">
        <v>21</v>
      </c>
      <c r="HR34" s="32">
        <v>10</v>
      </c>
      <c r="HS34" s="32">
        <v>0</v>
      </c>
      <c r="HT34" s="32">
        <v>7</v>
      </c>
      <c r="HU34" s="32">
        <v>0</v>
      </c>
      <c r="HV34" s="32">
        <v>3</v>
      </c>
      <c r="HW34" s="32">
        <v>0</v>
      </c>
      <c r="HX34" s="32">
        <v>0</v>
      </c>
      <c r="HY34" s="32">
        <v>0</v>
      </c>
      <c r="HZ34" s="32">
        <v>0</v>
      </c>
      <c r="IA34" s="29">
        <v>0</v>
      </c>
      <c r="IB34" s="29">
        <v>0</v>
      </c>
      <c r="IC34" s="32"/>
      <c r="ID34" s="32"/>
      <c r="IE34" s="32">
        <v>1</v>
      </c>
      <c r="IF34" s="32">
        <v>1</v>
      </c>
      <c r="IG34" s="32">
        <f>SUM(IC34,IE34)</f>
        <v>1</v>
      </c>
      <c r="II34" s="32">
        <v>27</v>
      </c>
      <c r="IJ34" s="32">
        <f>SUM(IK34:IL34)</f>
        <v>6</v>
      </c>
      <c r="IK34" s="32"/>
      <c r="IL34" s="32">
        <v>6</v>
      </c>
      <c r="IM34" s="32">
        <v>4</v>
      </c>
      <c r="IN34" s="32">
        <v>48</v>
      </c>
      <c r="IO34" s="32">
        <v>6</v>
      </c>
      <c r="IP34" s="32">
        <v>0</v>
      </c>
      <c r="IQ34" s="32">
        <v>0</v>
      </c>
      <c r="IR34" s="32">
        <v>0</v>
      </c>
      <c r="IS34" s="32">
        <v>0</v>
      </c>
      <c r="IT34" s="32">
        <v>18</v>
      </c>
      <c r="IU34" s="32">
        <v>1</v>
      </c>
      <c r="IV34" s="32">
        <v>2</v>
      </c>
      <c r="IW34" s="32">
        <v>10</v>
      </c>
      <c r="IX34" s="32">
        <v>12</v>
      </c>
      <c r="IY34" s="32">
        <f>SUM(IU34,IW34)</f>
        <v>11</v>
      </c>
      <c r="JA34" s="32">
        <v>30</v>
      </c>
      <c r="JB34" s="32">
        <f>SUM(JC34:JD34)</f>
        <v>9</v>
      </c>
      <c r="JC34" s="32">
        <v>1</v>
      </c>
      <c r="JD34" s="32">
        <v>8</v>
      </c>
      <c r="JE34" s="32">
        <v>7</v>
      </c>
      <c r="JF34" s="32">
        <v>50</v>
      </c>
      <c r="JG34" s="32">
        <v>9</v>
      </c>
      <c r="JH34" s="32">
        <v>9</v>
      </c>
      <c r="JI34" s="32">
        <v>1</v>
      </c>
      <c r="JJ34" s="32">
        <v>15</v>
      </c>
      <c r="JK34" s="32">
        <v>0</v>
      </c>
      <c r="JL34" s="32">
        <v>0</v>
      </c>
      <c r="JM34" s="32">
        <v>15</v>
      </c>
      <c r="JN34" s="32">
        <v>1</v>
      </c>
      <c r="JO34" s="32">
        <v>1</v>
      </c>
      <c r="JP34" s="32">
        <v>11</v>
      </c>
      <c r="JQ34" s="32">
        <v>11</v>
      </c>
      <c r="JR34" s="32">
        <f>SUM(JN34,JP34)</f>
        <v>12</v>
      </c>
      <c r="JT34" s="32">
        <v>20</v>
      </c>
      <c r="JU34" s="32">
        <f>SUM(JV34:JW34)</f>
        <v>6</v>
      </c>
      <c r="JV34" s="32">
        <v>1</v>
      </c>
      <c r="JW34" s="32">
        <v>5</v>
      </c>
      <c r="JX34" s="32">
        <v>4</v>
      </c>
      <c r="JY34" s="32">
        <v>40</v>
      </c>
      <c r="JZ34" s="32">
        <v>6</v>
      </c>
      <c r="KA34" s="32">
        <v>10</v>
      </c>
      <c r="KB34" s="32">
        <v>1</v>
      </c>
      <c r="KC34" s="32">
        <v>10</v>
      </c>
      <c r="KD34" s="32">
        <v>0</v>
      </c>
      <c r="KE34" s="32">
        <v>16</v>
      </c>
      <c r="KF34" s="32">
        <v>2</v>
      </c>
      <c r="KG34" s="32">
        <v>2</v>
      </c>
      <c r="KH34" s="32">
        <v>6</v>
      </c>
      <c r="KI34" s="32">
        <v>6</v>
      </c>
      <c r="KJ34" s="32">
        <f>SUM(KF34,KH34)</f>
        <v>8</v>
      </c>
      <c r="KL34" s="32">
        <v>25</v>
      </c>
      <c r="KM34" s="32">
        <f>SUM(KN34:KO34)</f>
        <v>9</v>
      </c>
      <c r="KN34" s="32">
        <v>2</v>
      </c>
      <c r="KO34" s="32">
        <v>7</v>
      </c>
      <c r="KP34" s="32">
        <v>7</v>
      </c>
      <c r="KQ34" s="32">
        <v>50</v>
      </c>
      <c r="KR34" s="32">
        <v>9</v>
      </c>
      <c r="KS34" s="32">
        <v>10</v>
      </c>
      <c r="KT34" s="32">
        <v>1</v>
      </c>
      <c r="KU34" s="32">
        <v>12</v>
      </c>
      <c r="KV34" s="32">
        <v>0</v>
      </c>
      <c r="KW34" s="32">
        <v>25</v>
      </c>
      <c r="KX34" s="32">
        <v>2</v>
      </c>
      <c r="KY34" s="32">
        <v>2</v>
      </c>
      <c r="KZ34" s="32">
        <v>15</v>
      </c>
      <c r="LA34" s="32">
        <v>15</v>
      </c>
      <c r="LB34" s="32">
        <f>SUM(KX34,KZ34)</f>
        <v>17</v>
      </c>
      <c r="LD34" s="32">
        <v>45</v>
      </c>
      <c r="LE34" s="32">
        <f>SUM(LF34:LG34)</f>
        <v>11</v>
      </c>
      <c r="LF34" s="32">
        <v>2</v>
      </c>
      <c r="LG34" s="32">
        <v>9</v>
      </c>
      <c r="LH34" s="32">
        <v>8</v>
      </c>
      <c r="LI34" s="32">
        <v>50</v>
      </c>
      <c r="LJ34" s="32">
        <v>8</v>
      </c>
      <c r="LK34" s="32">
        <v>10</v>
      </c>
      <c r="LL34" s="32">
        <v>1</v>
      </c>
      <c r="LM34" s="32">
        <v>10</v>
      </c>
      <c r="LN34" s="32">
        <v>0</v>
      </c>
      <c r="LO34" s="32">
        <v>15</v>
      </c>
      <c r="LP34" s="32">
        <v>5</v>
      </c>
      <c r="LQ34" s="32">
        <v>5</v>
      </c>
      <c r="LR34" s="32">
        <v>7</v>
      </c>
      <c r="LS34" s="32">
        <v>8</v>
      </c>
      <c r="LT34" s="32">
        <f>SUM(LP34,LR34)</f>
        <v>12</v>
      </c>
      <c r="LV34" s="32">
        <v>20</v>
      </c>
      <c r="LW34" s="32">
        <f>SUM(LX34:LY34)</f>
        <v>4</v>
      </c>
      <c r="LX34" s="32"/>
      <c r="LY34" s="32">
        <v>4</v>
      </c>
      <c r="LZ34" s="32"/>
      <c r="MA34" s="32">
        <v>39</v>
      </c>
      <c r="MB34" s="32">
        <v>4</v>
      </c>
      <c r="MC34" s="32">
        <v>8</v>
      </c>
      <c r="MD34" s="32">
        <v>2</v>
      </c>
      <c r="ME34" s="32">
        <v>22</v>
      </c>
      <c r="MF34" s="32">
        <v>0</v>
      </c>
      <c r="MG34" s="32">
        <v>17</v>
      </c>
      <c r="MH34" s="32">
        <v>3</v>
      </c>
      <c r="MI34" s="32">
        <v>3</v>
      </c>
      <c r="MJ34" s="32">
        <v>12</v>
      </c>
      <c r="MK34" s="32">
        <v>12</v>
      </c>
      <c r="ML34" s="32">
        <f>SUM(MH34,MJ34)</f>
        <v>15</v>
      </c>
      <c r="MN34" s="32">
        <v>5</v>
      </c>
      <c r="MO34" s="32">
        <f>SUM(MP34:MQ34)</f>
        <v>5</v>
      </c>
      <c r="MP34" s="32">
        <v>2</v>
      </c>
      <c r="MQ34" s="32">
        <v>3</v>
      </c>
      <c r="MR34" s="32">
        <v>4</v>
      </c>
      <c r="MS34" s="32">
        <v>60</v>
      </c>
      <c r="MT34" s="32">
        <v>5</v>
      </c>
      <c r="MU34" s="32">
        <v>8</v>
      </c>
      <c r="MV34" s="32">
        <v>1</v>
      </c>
      <c r="MW34" s="32">
        <v>13</v>
      </c>
      <c r="MX34" s="32">
        <v>0</v>
      </c>
      <c r="MY34" s="32">
        <v>19</v>
      </c>
      <c r="MZ34" s="32">
        <v>3</v>
      </c>
      <c r="NA34" s="32">
        <v>3</v>
      </c>
      <c r="NB34" s="32">
        <v>8</v>
      </c>
      <c r="NC34" s="32">
        <v>8</v>
      </c>
      <c r="ND34" s="32">
        <f>SUM(MZ34,NB34)</f>
        <v>11</v>
      </c>
      <c r="NF34" s="32">
        <v>6</v>
      </c>
      <c r="NG34" s="32">
        <f>SUM(NH34:NI34)</f>
        <v>5</v>
      </c>
      <c r="NH34" s="32">
        <v>1</v>
      </c>
      <c r="NI34" s="32">
        <v>4</v>
      </c>
      <c r="NJ34" s="32">
        <v>4</v>
      </c>
      <c r="NK34" s="32">
        <v>60</v>
      </c>
      <c r="NL34" s="32">
        <v>5</v>
      </c>
      <c r="NM34" s="32">
        <v>8</v>
      </c>
      <c r="NN34" s="32">
        <v>1</v>
      </c>
      <c r="NO34" s="32">
        <v>10</v>
      </c>
      <c r="NP34" s="32">
        <v>0</v>
      </c>
      <c r="NQ34" s="32">
        <v>20</v>
      </c>
      <c r="NR34" s="32">
        <v>1</v>
      </c>
      <c r="NS34" s="32">
        <v>1</v>
      </c>
      <c r="NT34" s="32">
        <v>12</v>
      </c>
      <c r="NU34" s="32">
        <v>12</v>
      </c>
      <c r="NV34" s="32">
        <f>SUM(NR34,NT34)</f>
        <v>13</v>
      </c>
      <c r="NX34" s="32">
        <v>4</v>
      </c>
      <c r="NY34" s="32">
        <f>SUM(NZ34:OA34)</f>
        <v>4</v>
      </c>
      <c r="NZ34" s="32">
        <v>2</v>
      </c>
      <c r="OA34" s="32">
        <v>2</v>
      </c>
      <c r="OB34" s="32">
        <v>3</v>
      </c>
      <c r="OC34" s="32">
        <v>43</v>
      </c>
      <c r="OD34" s="32">
        <v>4</v>
      </c>
      <c r="OE34" s="32">
        <v>6</v>
      </c>
      <c r="OF34" s="32">
        <v>1</v>
      </c>
      <c r="OG34" s="32">
        <v>10</v>
      </c>
      <c r="OH34" s="32">
        <v>0</v>
      </c>
      <c r="OI34" s="32">
        <v>18</v>
      </c>
      <c r="OJ34" s="32">
        <v>4</v>
      </c>
      <c r="OK34" s="32">
        <v>4</v>
      </c>
      <c r="OL34" s="32">
        <v>4</v>
      </c>
      <c r="OM34" s="32">
        <v>4</v>
      </c>
      <c r="ON34" s="32">
        <f>SUM(OJ34,OL34)</f>
        <v>8</v>
      </c>
      <c r="OP34" s="32">
        <v>0</v>
      </c>
      <c r="OQ34" s="32">
        <f>SUM(OR34:OS34)</f>
        <v>3</v>
      </c>
      <c r="OR34" s="32">
        <v>3</v>
      </c>
      <c r="OS34" s="32"/>
      <c r="OT34" s="32"/>
      <c r="OU34" s="32">
        <v>54</v>
      </c>
      <c r="OV34" s="32"/>
      <c r="OW34" s="32">
        <v>8</v>
      </c>
      <c r="OX34" s="32">
        <v>1</v>
      </c>
      <c r="OY34" s="32">
        <v>10</v>
      </c>
      <c r="OZ34" s="32">
        <v>0</v>
      </c>
      <c r="PA34" s="32">
        <v>15</v>
      </c>
      <c r="PB34" s="32">
        <v>0</v>
      </c>
      <c r="PC34" s="32">
        <v>0</v>
      </c>
      <c r="PD34" s="32">
        <v>9</v>
      </c>
      <c r="PE34" s="32">
        <v>9</v>
      </c>
      <c r="PF34" s="32">
        <f>SUM(PB34,PD34)</f>
        <v>9</v>
      </c>
      <c r="PH34" s="32">
        <v>4</v>
      </c>
      <c r="PI34" s="32">
        <f>SUM(PJ34:PK34)</f>
        <v>4</v>
      </c>
      <c r="PJ34" s="32">
        <v>1</v>
      </c>
      <c r="PK34" s="32">
        <v>3</v>
      </c>
      <c r="PL34" s="32">
        <v>2</v>
      </c>
      <c r="PM34" s="32">
        <v>59</v>
      </c>
      <c r="PN34" s="32">
        <v>4</v>
      </c>
      <c r="PO34" s="32">
        <v>8</v>
      </c>
      <c r="PP34" s="32">
        <v>1</v>
      </c>
      <c r="PQ34" s="32">
        <v>10</v>
      </c>
      <c r="PR34" s="32">
        <v>0</v>
      </c>
      <c r="PS34" s="32">
        <v>20</v>
      </c>
      <c r="PT34" s="32">
        <v>7</v>
      </c>
      <c r="PU34" s="32">
        <v>8</v>
      </c>
      <c r="PV34" s="32">
        <v>6</v>
      </c>
      <c r="PW34" s="32">
        <v>6</v>
      </c>
      <c r="PX34" s="32">
        <f>SUM(PT34,PV34)</f>
        <v>13</v>
      </c>
      <c r="PZ34" s="32"/>
      <c r="QA34" s="32">
        <f>SUM(QB34:QC34)</f>
        <v>4</v>
      </c>
      <c r="QB34" s="32">
        <v>1</v>
      </c>
      <c r="QC34" s="32">
        <v>3</v>
      </c>
      <c r="QD34" s="32"/>
      <c r="QE34" s="32">
        <v>81</v>
      </c>
      <c r="QF34" s="32"/>
      <c r="QG34" s="32">
        <v>10</v>
      </c>
      <c r="QH34" s="32">
        <v>2</v>
      </c>
      <c r="QI34" s="32">
        <v>20</v>
      </c>
      <c r="QJ34" s="32">
        <v>0</v>
      </c>
      <c r="QK34" s="32">
        <v>20</v>
      </c>
      <c r="QL34" s="32"/>
      <c r="QM34" s="32"/>
      <c r="QN34" s="32">
        <v>10</v>
      </c>
      <c r="QO34" s="32">
        <v>10</v>
      </c>
      <c r="QP34" s="32">
        <f>SUM(QL34,QN34)</f>
        <v>10</v>
      </c>
      <c r="QR34" s="32">
        <v>2</v>
      </c>
      <c r="QS34" s="32">
        <f>SUM(QT34:QU34)</f>
        <v>2</v>
      </c>
      <c r="QT34" s="32"/>
      <c r="QU34" s="32">
        <v>2</v>
      </c>
      <c r="QV34" s="32"/>
      <c r="QW34" s="32">
        <v>37</v>
      </c>
      <c r="QX34" s="32">
        <v>2</v>
      </c>
      <c r="QY34" s="32">
        <v>6</v>
      </c>
      <c r="QZ34" s="32">
        <v>1</v>
      </c>
      <c r="RA34" s="32">
        <v>10</v>
      </c>
      <c r="RB34" s="32"/>
      <c r="RC34" s="32">
        <v>15</v>
      </c>
      <c r="RD34" s="32"/>
      <c r="RE34" s="32"/>
      <c r="RF34" s="32">
        <v>9</v>
      </c>
      <c r="RG34" s="32">
        <v>9</v>
      </c>
      <c r="RH34" s="32">
        <f>SUM(RD34,RF34)</f>
        <v>9</v>
      </c>
      <c r="RJ34" s="32"/>
      <c r="RK34" s="32">
        <f>SUM(RL34:RM34)</f>
        <v>3</v>
      </c>
      <c r="RL34" s="32">
        <v>2</v>
      </c>
      <c r="RM34" s="32">
        <v>1</v>
      </c>
      <c r="RN34" s="32"/>
      <c r="RO34" s="32">
        <v>75</v>
      </c>
      <c r="RP34" s="32"/>
      <c r="RQ34" s="32">
        <v>10</v>
      </c>
      <c r="RR34" s="32">
        <v>1</v>
      </c>
      <c r="RS34" s="32">
        <v>20</v>
      </c>
      <c r="RT34" s="32">
        <v>0</v>
      </c>
      <c r="RU34" s="32">
        <v>21</v>
      </c>
      <c r="RV34" s="32">
        <v>2</v>
      </c>
      <c r="RW34" s="32">
        <v>2</v>
      </c>
      <c r="RX34" s="32">
        <v>6</v>
      </c>
      <c r="RY34" s="32">
        <v>6</v>
      </c>
      <c r="RZ34" s="32">
        <f>SUM(RV34,RX34)</f>
        <v>8</v>
      </c>
      <c r="SB34" s="32"/>
      <c r="SC34" s="32">
        <f>SUM(SD34:SE34)</f>
        <v>4</v>
      </c>
      <c r="SD34" s="32">
        <v>1</v>
      </c>
      <c r="SE34" s="32">
        <v>3</v>
      </c>
      <c r="SF34" s="32"/>
      <c r="SG34" s="32">
        <v>75</v>
      </c>
      <c r="SH34" s="32"/>
      <c r="SI34" s="32">
        <v>10</v>
      </c>
      <c r="SJ34" s="32">
        <v>2</v>
      </c>
      <c r="SK34" s="32">
        <v>16</v>
      </c>
      <c r="SL34" s="32"/>
      <c r="SM34" s="32">
        <v>17</v>
      </c>
      <c r="SN34" s="32">
        <v>2</v>
      </c>
      <c r="SO34" s="32">
        <v>2</v>
      </c>
      <c r="SP34" s="32">
        <v>5</v>
      </c>
      <c r="SQ34" s="32">
        <v>5</v>
      </c>
      <c r="SR34" s="32">
        <f>SUM(SN34,SP34)</f>
        <v>7</v>
      </c>
      <c r="ST34" s="32"/>
      <c r="SU34" s="32">
        <f>SUM(SV34:SW34)</f>
        <v>5</v>
      </c>
      <c r="SV34" s="32">
        <v>4</v>
      </c>
      <c r="SW34" s="32">
        <v>1</v>
      </c>
      <c r="SX34" s="32"/>
      <c r="SY34" s="32">
        <v>74</v>
      </c>
      <c r="SZ34" s="32"/>
      <c r="TA34" s="32">
        <v>10</v>
      </c>
      <c r="TB34" s="32">
        <v>2</v>
      </c>
      <c r="TC34" s="32">
        <v>20</v>
      </c>
      <c r="TD34" s="32"/>
      <c r="TE34" s="32">
        <v>25</v>
      </c>
      <c r="TF34" s="32">
        <v>2</v>
      </c>
      <c r="TG34" s="32">
        <v>2</v>
      </c>
      <c r="TH34" s="32">
        <v>9</v>
      </c>
      <c r="TI34" s="32">
        <v>9</v>
      </c>
      <c r="TJ34" s="32">
        <f>SUM(TF34,TH34)</f>
        <v>11</v>
      </c>
      <c r="TL34" s="32"/>
      <c r="TM34" s="32">
        <f>SUM(TN34:TO34)</f>
        <v>3</v>
      </c>
      <c r="TN34" s="32">
        <v>2</v>
      </c>
      <c r="TO34" s="32">
        <v>1</v>
      </c>
      <c r="TP34" s="32"/>
      <c r="TQ34" s="32">
        <v>54</v>
      </c>
      <c r="TR34" s="32"/>
      <c r="TS34" s="32">
        <v>8</v>
      </c>
      <c r="TT34" s="32">
        <v>2</v>
      </c>
      <c r="TU34" s="32">
        <v>20</v>
      </c>
      <c r="TV34" s="32"/>
      <c r="TW34" s="32">
        <v>21</v>
      </c>
      <c r="TX34" s="32">
        <v>1</v>
      </c>
      <c r="TY34" s="32">
        <v>1</v>
      </c>
      <c r="TZ34" s="32">
        <v>4</v>
      </c>
      <c r="UA34" s="32">
        <v>4</v>
      </c>
      <c r="UB34" s="32">
        <f>SUM(TX34,TZ34)</f>
        <v>5</v>
      </c>
      <c r="UD34" s="32"/>
      <c r="UE34" s="32">
        <f>SUM(UF34:UG34)</f>
        <v>5</v>
      </c>
      <c r="UF34" s="32">
        <v>3</v>
      </c>
      <c r="UG34" s="32">
        <v>2</v>
      </c>
      <c r="UH34" s="32"/>
      <c r="UI34" s="32">
        <v>70</v>
      </c>
      <c r="UJ34" s="32"/>
      <c r="UK34" s="32">
        <v>12</v>
      </c>
      <c r="UL34" s="32">
        <v>2</v>
      </c>
      <c r="UM34" s="32">
        <v>20</v>
      </c>
      <c r="UN34" s="32"/>
      <c r="UO34" s="32">
        <v>25</v>
      </c>
      <c r="UP34" s="32">
        <v>2</v>
      </c>
      <c r="UQ34" s="32">
        <v>2</v>
      </c>
      <c r="UR34" s="32">
        <v>7</v>
      </c>
      <c r="US34" s="32">
        <v>7</v>
      </c>
      <c r="UT34" s="32">
        <f>SUM(UP34,UR34)</f>
        <v>9</v>
      </c>
      <c r="UV34" s="32"/>
      <c r="UW34" s="32">
        <f>SUM(UX34:UY34)</f>
        <v>6</v>
      </c>
      <c r="UX34" s="32">
        <v>4</v>
      </c>
      <c r="UY34" s="32">
        <v>2</v>
      </c>
      <c r="UZ34" s="32">
        <f t="shared" ref="UZ34:UZ53" si="372">SUM(UE34,TM34,SU34,SC34,RK34,QS34,QA34,PI34,OQ34,NY34,NG34,MO34,LW34,LE34,KM34,JU34,JB34,IJ34,HP34:HQ34,GU34:GV34,FZ34:GA34,FE34:FF34,EJ34:EK34,DO34:DP34,CT34:CU34,BY34:BZ34,BD34:BE34,AO34:AP34,Z34:AA34,K34:L34,UW34)</f>
        <v>467</v>
      </c>
      <c r="VA34" s="32">
        <v>304</v>
      </c>
      <c r="VB34" s="32">
        <f>UZ34-VA34</f>
        <v>163</v>
      </c>
      <c r="VC34" s="32"/>
      <c r="VD34" s="32">
        <v>75</v>
      </c>
      <c r="VE34" s="32"/>
      <c r="VF34" s="32">
        <v>10</v>
      </c>
      <c r="VG34" s="32">
        <v>2</v>
      </c>
      <c r="VH34" s="32">
        <v>20</v>
      </c>
      <c r="VI34" s="32">
        <v>0</v>
      </c>
      <c r="VJ34" s="32">
        <v>8</v>
      </c>
      <c r="VK34" s="32">
        <v>8</v>
      </c>
      <c r="VL34" s="32">
        <f>SUM(VK34,VN34,VP34,VT34)</f>
        <v>31</v>
      </c>
      <c r="VM34" s="32">
        <v>5</v>
      </c>
      <c r="VN34" s="32">
        <v>5</v>
      </c>
      <c r="VO34" s="32">
        <v>16</v>
      </c>
      <c r="VP34" s="32">
        <v>16</v>
      </c>
      <c r="VQ34" s="32"/>
      <c r="VR34" s="32"/>
      <c r="VS34" s="32">
        <v>2</v>
      </c>
      <c r="VT34" s="32">
        <v>2</v>
      </c>
      <c r="VU34" s="32">
        <f>SUM(VJ34,VM34,VO34)</f>
        <v>29</v>
      </c>
      <c r="VW34" s="32"/>
      <c r="VX34" s="32">
        <f>SUM(VY34:VZ34)</f>
        <v>0</v>
      </c>
      <c r="VY34" s="32"/>
      <c r="VZ34" s="32"/>
      <c r="WA34" s="32"/>
      <c r="WB34" s="32">
        <f t="shared" ref="WB34:WB53" si="373">VX34-WA34</f>
        <v>0</v>
      </c>
      <c r="WC34" s="32">
        <f t="shared" ref="WC34:WC53" si="374">SUM(UZ34,VX34)</f>
        <v>467</v>
      </c>
      <c r="WD34" s="32">
        <f t="shared" ref="WD34:WD53" si="375">SUM(VA34,WA34)</f>
        <v>304</v>
      </c>
      <c r="WE34" s="32">
        <f>WC34-WD34</f>
        <v>163</v>
      </c>
      <c r="WF34" s="32"/>
      <c r="WG34" s="32">
        <v>54</v>
      </c>
      <c r="WH34" s="32"/>
      <c r="WI34" s="32">
        <v>10</v>
      </c>
      <c r="WJ34" s="32">
        <v>1</v>
      </c>
      <c r="WK34" s="32">
        <v>20</v>
      </c>
      <c r="WL34" s="32"/>
      <c r="WM34" s="32">
        <v>10</v>
      </c>
      <c r="WN34" s="32">
        <v>10</v>
      </c>
      <c r="WO34" s="32">
        <f>SUM(WN34,WQ34,WS34,WW34)</f>
        <v>20</v>
      </c>
      <c r="WP34" s="32">
        <v>2</v>
      </c>
      <c r="WQ34" s="32">
        <v>2</v>
      </c>
      <c r="WR34" s="32">
        <v>5</v>
      </c>
      <c r="WS34" s="32">
        <v>5</v>
      </c>
      <c r="WT34" s="32"/>
      <c r="WU34" s="32"/>
      <c r="WV34" s="32">
        <v>3</v>
      </c>
      <c r="WW34" s="32">
        <v>3</v>
      </c>
      <c r="WX34" s="32">
        <f>SUM(WM34,WP34,WR34)</f>
        <v>17</v>
      </c>
      <c r="WZ34" s="32">
        <v>5</v>
      </c>
      <c r="XA34" s="32">
        <f>SUM(XB34:XC34)</f>
        <v>5</v>
      </c>
      <c r="XB34" s="32">
        <v>4</v>
      </c>
      <c r="XC34" s="32">
        <v>1</v>
      </c>
      <c r="XD34" s="32"/>
      <c r="XE34" s="32">
        <f t="shared" ref="XE34:XE53" si="376">XA34-XD34</f>
        <v>5</v>
      </c>
      <c r="XF34" s="32">
        <f t="shared" ref="XF34:XF53" si="377">SUM(WC34,XA34)</f>
        <v>472</v>
      </c>
      <c r="XG34" s="32">
        <f t="shared" ref="XG34:XG53" si="378">SUM(WD34,XD34)</f>
        <v>304</v>
      </c>
      <c r="XH34" s="32">
        <f>XF34-XG34</f>
        <v>168</v>
      </c>
      <c r="XI34" s="32">
        <v>4</v>
      </c>
      <c r="XJ34" s="32">
        <v>54</v>
      </c>
      <c r="XK34" s="32">
        <f>VLOOKUP(C34,[1]Sheet2!$A$6:$B$13,2,FALSE)</f>
        <v>5</v>
      </c>
      <c r="XL34" s="32">
        <v>15</v>
      </c>
      <c r="XM34" s="32">
        <v>2</v>
      </c>
      <c r="XN34" s="32">
        <v>20</v>
      </c>
      <c r="XO34" s="32"/>
      <c r="XP34" s="32">
        <v>10</v>
      </c>
      <c r="XQ34" s="32">
        <v>10</v>
      </c>
      <c r="XR34" s="32">
        <v>30</v>
      </c>
      <c r="XS34" s="32">
        <v>7</v>
      </c>
      <c r="XT34" s="32">
        <v>7</v>
      </c>
      <c r="XU34" s="32">
        <v>9</v>
      </c>
      <c r="XV34" s="32">
        <v>9</v>
      </c>
      <c r="XW34" s="32"/>
      <c r="XX34" s="32"/>
      <c r="XY34" s="32">
        <v>4</v>
      </c>
      <c r="XZ34" s="32">
        <v>4</v>
      </c>
      <c r="YA34" s="32">
        <f>SUM(XP34,XS34,XU34)</f>
        <v>26</v>
      </c>
      <c r="YC34" s="32"/>
      <c r="YD34" s="32">
        <f>SUM(YE34:YF34)</f>
        <v>0</v>
      </c>
      <c r="YE34" s="32"/>
      <c r="YF34" s="32"/>
      <c r="YG34" s="32"/>
      <c r="YH34" s="32">
        <f t="shared" ref="YH34:YH53" si="379">YD34-YG34</f>
        <v>0</v>
      </c>
      <c r="YI34" s="32">
        <f t="shared" ref="YI34:YI53" si="380">SUM(XF34,YD34)</f>
        <v>472</v>
      </c>
      <c r="YJ34" s="32">
        <f t="shared" ref="YJ34:YJ53" si="381">SUM(XG34,YG34)</f>
        <v>304</v>
      </c>
      <c r="YK34" s="32">
        <f>YI34-YJ34</f>
        <v>168</v>
      </c>
      <c r="YL34" s="32"/>
      <c r="YM34" s="32">
        <v>75</v>
      </c>
      <c r="YN34" s="32"/>
      <c r="YO34" s="32">
        <v>10</v>
      </c>
      <c r="YP34" s="32">
        <v>1</v>
      </c>
      <c r="YQ34" s="32">
        <v>20</v>
      </c>
      <c r="YR34" s="32"/>
      <c r="YS34" s="32">
        <v>11</v>
      </c>
      <c r="YT34" s="32">
        <v>15</v>
      </c>
      <c r="YU34" s="32">
        <v>36</v>
      </c>
      <c r="YV34" s="32">
        <v>6</v>
      </c>
      <c r="YW34" s="32">
        <v>6</v>
      </c>
      <c r="YX34" s="32">
        <v>11</v>
      </c>
      <c r="YY34" s="32">
        <v>11</v>
      </c>
      <c r="YZ34" s="32"/>
      <c r="ZA34" s="32"/>
      <c r="ZB34" s="32">
        <v>4</v>
      </c>
      <c r="ZC34" s="32">
        <v>4</v>
      </c>
      <c r="ZD34" s="32">
        <f>SUM(YS34,YV34,YX34)</f>
        <v>28</v>
      </c>
      <c r="ZF34" s="32"/>
      <c r="ZG34" s="32">
        <f>SUM(ZH34,ZI34)</f>
        <v>3</v>
      </c>
      <c r="ZH34" s="32">
        <v>3</v>
      </c>
      <c r="ZI34" s="32"/>
      <c r="ZJ34" s="32"/>
      <c r="ZK34" s="32">
        <f t="shared" ref="ZK34:ZK53" si="382">ZG34-ZJ34</f>
        <v>3</v>
      </c>
      <c r="ZL34" s="32">
        <f t="shared" ref="ZL34:ZL53" si="383">SUM(YI34,ZG34)</f>
        <v>475</v>
      </c>
      <c r="ZM34" s="32">
        <f t="shared" ref="ZM34:ZM53" si="384">SUM(YJ34,ZJ34)</f>
        <v>304</v>
      </c>
      <c r="ZN34" s="32">
        <f>ZL34-ZM34</f>
        <v>171</v>
      </c>
      <c r="ZO34" s="32"/>
      <c r="ZP34" s="32"/>
      <c r="ZQ34" s="32"/>
      <c r="ZR34" s="32">
        <v>10</v>
      </c>
      <c r="ZS34" s="32">
        <v>2</v>
      </c>
      <c r="ZT34" s="32">
        <v>20</v>
      </c>
      <c r="ZU34" s="32"/>
      <c r="ZV34" s="32">
        <v>10</v>
      </c>
      <c r="ZW34" s="32">
        <v>15</v>
      </c>
      <c r="ZX34" s="32">
        <v>20</v>
      </c>
      <c r="ZY34" s="32">
        <v>4</v>
      </c>
      <c r="ZZ34" s="32">
        <v>4</v>
      </c>
      <c r="AAA34" s="32">
        <v>1</v>
      </c>
      <c r="AAB34" s="32">
        <v>1</v>
      </c>
      <c r="AAC34" s="32"/>
      <c r="AAD34" s="32"/>
      <c r="AAE34" s="32"/>
      <c r="AAF34" s="32"/>
      <c r="AAG34" s="32">
        <f>SUM(ZV34,ZY34,AAA34)</f>
        <v>15</v>
      </c>
      <c r="AAI34" s="32"/>
      <c r="AAJ34" s="32">
        <f>SUM(AAK34,AAL34)</f>
        <v>0</v>
      </c>
      <c r="AAK34" s="32"/>
      <c r="AAL34" s="32"/>
      <c r="AAM34" s="32"/>
      <c r="AAN34" s="32">
        <f t="shared" ref="AAN34:AAN53" si="385">AAJ34-AAM34</f>
        <v>0</v>
      </c>
      <c r="AAO34" s="32">
        <f t="shared" ref="AAO34:AAO53" si="386">SUM(ZL34,AAJ34)</f>
        <v>475</v>
      </c>
      <c r="AAP34" s="32">
        <f t="shared" ref="AAP34:AAP53" si="387">SUM(ZM34,AAM34)</f>
        <v>304</v>
      </c>
      <c r="AAQ34" s="32">
        <f>AAO34-AAP34</f>
        <v>171</v>
      </c>
      <c r="AAR34" s="32"/>
      <c r="AAS34" s="32"/>
      <c r="AAT34" s="32"/>
      <c r="AAU34" s="32">
        <v>8</v>
      </c>
      <c r="AAV34" s="32">
        <v>1</v>
      </c>
      <c r="AAW34" s="32">
        <v>20</v>
      </c>
      <c r="AAX34" s="32"/>
      <c r="AAY34" s="32">
        <v>20</v>
      </c>
      <c r="AAZ34" s="32">
        <v>20</v>
      </c>
      <c r="ABA34" s="13">
        <f>SUM(AAZ34+ABC34+ABE34+ABI34)</f>
        <v>20</v>
      </c>
      <c r="ABB34" s="32"/>
      <c r="ABC34" s="32"/>
      <c r="ABD34" s="32"/>
      <c r="ABE34" s="32"/>
      <c r="ABF34" s="32"/>
      <c r="ABG34" s="32"/>
      <c r="ABH34" s="32"/>
      <c r="ABI34" s="32"/>
      <c r="ABJ34" s="32">
        <f>SUM(AAY34,ABB34,ABD34)</f>
        <v>20</v>
      </c>
      <c r="ABL34" s="32"/>
      <c r="ABM34" s="32">
        <f>SUM(ABN34,ABO34)</f>
        <v>1</v>
      </c>
      <c r="ABN34" s="32">
        <v>1</v>
      </c>
      <c r="ABO34" s="32"/>
      <c r="ABP34" s="32"/>
      <c r="ABQ34" s="32">
        <f t="shared" ref="ABQ34:ABQ53" si="388">ABM34-ABP34</f>
        <v>1</v>
      </c>
      <c r="ABR34" s="32">
        <f t="shared" ref="ABR34:ABR53" si="389">SUM(AAO34,ABM34)</f>
        <v>476</v>
      </c>
      <c r="ABS34" s="32">
        <f t="shared" ref="ABS34:ABS53" si="390">SUM(AAP34,ABP34)</f>
        <v>304</v>
      </c>
      <c r="ABT34" s="32">
        <f>ABR34-ABS34</f>
        <v>172</v>
      </c>
      <c r="ABU34" s="32"/>
      <c r="ABV34" s="32">
        <v>60</v>
      </c>
      <c r="ABW34" s="32"/>
      <c r="ABX34" s="32">
        <v>8</v>
      </c>
      <c r="ABY34" s="32">
        <v>1</v>
      </c>
      <c r="ABZ34" s="32">
        <v>20</v>
      </c>
      <c r="ACA34" s="32"/>
      <c r="ACB34" s="32">
        <v>7</v>
      </c>
      <c r="ACC34" s="32">
        <v>7</v>
      </c>
      <c r="ACD34" s="13">
        <f>SUM(ACC34+ACF34+ACH34+ACL34)</f>
        <v>28</v>
      </c>
      <c r="ACE34" s="32">
        <v>4</v>
      </c>
      <c r="ACF34" s="32">
        <v>4</v>
      </c>
      <c r="ACG34" s="32">
        <v>7</v>
      </c>
      <c r="ACH34" s="32">
        <v>7</v>
      </c>
      <c r="ACI34" s="32"/>
      <c r="ACJ34" s="32"/>
      <c r="ACK34" s="32">
        <v>10</v>
      </c>
      <c r="ACL34" s="32">
        <v>10</v>
      </c>
      <c r="ACM34" s="32">
        <f>SUM(ACB34,ACE34,ACG34)</f>
        <v>18</v>
      </c>
      <c r="ACO34" s="32"/>
      <c r="ACP34" s="32">
        <f>SUM(ACQ34,ACR34)</f>
        <v>3</v>
      </c>
      <c r="ACQ34" s="32">
        <v>3</v>
      </c>
      <c r="ACR34" s="32"/>
      <c r="ACS34" s="32"/>
      <c r="ACT34" s="32">
        <f t="shared" ref="ACT34:ACT53" si="391">ACP34-ACS34</f>
        <v>3</v>
      </c>
      <c r="ACU34" s="32">
        <f t="shared" ref="ACU34:ACU53" si="392">SUM(ABR34,ACP34)</f>
        <v>479</v>
      </c>
      <c r="ACV34" s="32">
        <f t="shared" ref="ACV34:ACV53" si="393">SUM(ABS34,ACS34)</f>
        <v>304</v>
      </c>
      <c r="ACW34" s="32">
        <f>ACU34-ACV34</f>
        <v>175</v>
      </c>
      <c r="ACX34" s="32"/>
      <c r="ACY34" s="32">
        <v>60</v>
      </c>
      <c r="ACZ34" s="32"/>
      <c r="ADA34" s="32">
        <v>10</v>
      </c>
      <c r="ADB34" s="32">
        <v>2</v>
      </c>
      <c r="ADC34" s="32">
        <v>20</v>
      </c>
      <c r="ADD34" s="32"/>
      <c r="ADE34" s="32">
        <v>10</v>
      </c>
      <c r="ADF34" s="32">
        <v>10</v>
      </c>
      <c r="ADG34" s="32">
        <f>SUM(ADF34+ADI34+ADK34+ADO34)</f>
        <v>33</v>
      </c>
      <c r="ADH34" s="32">
        <v>6</v>
      </c>
      <c r="ADI34" s="32">
        <v>6</v>
      </c>
      <c r="ADJ34" s="32">
        <v>15</v>
      </c>
      <c r="ADK34" s="32">
        <v>15</v>
      </c>
      <c r="ADL34" s="32"/>
      <c r="ADM34" s="32"/>
      <c r="ADN34" s="32">
        <v>2</v>
      </c>
      <c r="ADO34" s="32">
        <v>2</v>
      </c>
      <c r="ADP34" s="32">
        <f>SUM(ADE34,ADH34,ADJ34)</f>
        <v>31</v>
      </c>
      <c r="ADR34" s="32"/>
      <c r="ADS34" s="32">
        <f t="shared" ref="ADS34:ADS53" si="394">SUM(ADT34,ADU34)</f>
        <v>0</v>
      </c>
      <c r="ADT34" s="32"/>
      <c r="ADU34" s="32"/>
      <c r="ADV34" s="32"/>
      <c r="ADW34" s="32">
        <f t="shared" ref="ADW34:ADW53" si="395">ADS34-ADV34</f>
        <v>0</v>
      </c>
      <c r="ADX34" s="32">
        <f t="shared" ref="ADX34:ADX53" si="396">SUM(ACU34,ADS34)</f>
        <v>479</v>
      </c>
      <c r="ADY34" s="32">
        <f t="shared" ref="ADY34:ADY53" si="397">SUM(ACV34,ADV34)</f>
        <v>304</v>
      </c>
      <c r="ADZ34" s="32">
        <f>ADX34-ADY34</f>
        <v>175</v>
      </c>
      <c r="AEA34" s="32"/>
      <c r="AEB34" s="32">
        <v>53</v>
      </c>
      <c r="AEC34" s="32"/>
      <c r="AED34" s="32">
        <v>8</v>
      </c>
      <c r="AEE34" s="32">
        <v>1</v>
      </c>
      <c r="AEF34" s="32">
        <v>20</v>
      </c>
      <c r="AEG34" s="32"/>
      <c r="AEH34" s="32">
        <v>4</v>
      </c>
      <c r="AEI34" s="32">
        <v>4</v>
      </c>
      <c r="AEJ34" s="32">
        <f>SUM(AEI34+AEL34+AEN34+AER34)</f>
        <v>25</v>
      </c>
      <c r="AEK34" s="32"/>
      <c r="AEL34" s="32"/>
      <c r="AEM34" s="32">
        <v>17</v>
      </c>
      <c r="AEN34" s="32">
        <v>19</v>
      </c>
      <c r="AEO34" s="32"/>
      <c r="AEP34" s="32"/>
      <c r="AEQ34" s="32">
        <v>2</v>
      </c>
      <c r="AER34" s="32">
        <v>2</v>
      </c>
      <c r="AES34" s="32">
        <f>SUM(AEH34,AEK34,AEM34)</f>
        <v>21</v>
      </c>
    </row>
    <row r="35" spans="2:825" ht="16.2" customHeight="1" x14ac:dyDescent="0.3">
      <c r="B35" s="28" t="s">
        <v>154</v>
      </c>
      <c r="C35" s="44" t="s">
        <v>170</v>
      </c>
      <c r="D35" s="297"/>
      <c r="E35" s="297"/>
      <c r="F35" s="297"/>
      <c r="G35" s="297"/>
      <c r="H35" s="334" t="s">
        <v>1013</v>
      </c>
      <c r="I35" s="329">
        <v>99</v>
      </c>
      <c r="J35" s="26">
        <v>23</v>
      </c>
      <c r="K35" s="26">
        <v>18</v>
      </c>
      <c r="L35" s="26">
        <v>72</v>
      </c>
      <c r="M35" s="26">
        <v>0</v>
      </c>
      <c r="N35" s="26">
        <v>0</v>
      </c>
      <c r="O35" s="26">
        <v>14</v>
      </c>
      <c r="P35" s="26"/>
      <c r="Q35" s="26"/>
      <c r="R35" s="26">
        <v>0</v>
      </c>
      <c r="S35" s="26">
        <v>0</v>
      </c>
      <c r="T35" s="26">
        <v>0</v>
      </c>
      <c r="U35" s="32"/>
      <c r="V35" s="29"/>
      <c r="X35" s="26">
        <v>73</v>
      </c>
      <c r="Y35" s="26">
        <v>23</v>
      </c>
      <c r="Z35" s="26">
        <v>6</v>
      </c>
      <c r="AA35" s="26">
        <v>36</v>
      </c>
      <c r="AB35" s="26">
        <v>0</v>
      </c>
      <c r="AC35" s="26">
        <v>13</v>
      </c>
      <c r="AD35" s="26">
        <v>21</v>
      </c>
      <c r="AE35" s="26"/>
      <c r="AF35" s="26"/>
      <c r="AG35" s="26">
        <v>1</v>
      </c>
      <c r="AH35" s="26">
        <v>0</v>
      </c>
      <c r="AI35" s="26">
        <v>3</v>
      </c>
      <c r="AJ35" s="25">
        <v>0</v>
      </c>
      <c r="AK35" s="29"/>
      <c r="AM35" s="26">
        <v>56</v>
      </c>
      <c r="AN35" s="26">
        <v>1</v>
      </c>
      <c r="AO35" s="26">
        <v>5</v>
      </c>
      <c r="AP35" s="26">
        <v>23</v>
      </c>
      <c r="AQ35" s="26">
        <v>0</v>
      </c>
      <c r="AR35" s="26">
        <v>34</v>
      </c>
      <c r="AS35" s="26">
        <v>12</v>
      </c>
      <c r="AT35" s="26"/>
      <c r="AU35" s="26"/>
      <c r="AV35" s="26">
        <v>2</v>
      </c>
      <c r="AW35" s="26">
        <v>0</v>
      </c>
      <c r="AX35" s="26">
        <v>10</v>
      </c>
      <c r="AY35" s="25">
        <v>0</v>
      </c>
      <c r="AZ35" s="29"/>
      <c r="BB35" s="26">
        <v>59</v>
      </c>
      <c r="BC35" s="26">
        <v>0</v>
      </c>
      <c r="BD35" s="26">
        <v>6</v>
      </c>
      <c r="BE35" s="26">
        <v>20</v>
      </c>
      <c r="BF35" s="26">
        <v>21</v>
      </c>
      <c r="BG35" s="26">
        <v>34</v>
      </c>
      <c r="BH35" s="26">
        <v>14</v>
      </c>
      <c r="BI35" s="26">
        <v>0</v>
      </c>
      <c r="BJ35" s="26">
        <v>12</v>
      </c>
      <c r="BK35" s="26">
        <v>0</v>
      </c>
      <c r="BL35" s="26">
        <v>1</v>
      </c>
      <c r="BM35" s="26">
        <v>7</v>
      </c>
      <c r="BN35" s="32">
        <v>0</v>
      </c>
      <c r="BO35" s="25">
        <v>0</v>
      </c>
      <c r="BP35" s="29"/>
      <c r="BQ35" s="32">
        <v>2</v>
      </c>
      <c r="BR35" s="32">
        <v>2</v>
      </c>
      <c r="BS35" s="32">
        <v>7</v>
      </c>
      <c r="BT35" s="32">
        <v>7</v>
      </c>
      <c r="BU35" s="32">
        <f t="shared" ref="BU35:BU53" si="398">SUM(BQ35,BS35)</f>
        <v>9</v>
      </c>
      <c r="BW35" s="26">
        <v>60</v>
      </c>
      <c r="BX35" s="26">
        <v>0</v>
      </c>
      <c r="BY35" s="26">
        <v>2</v>
      </c>
      <c r="BZ35" s="26">
        <v>18</v>
      </c>
      <c r="CA35" s="26">
        <v>4</v>
      </c>
      <c r="CB35" s="26">
        <v>37</v>
      </c>
      <c r="CC35" s="26">
        <v>13</v>
      </c>
      <c r="CD35" s="32">
        <v>0</v>
      </c>
      <c r="CE35" s="32">
        <v>6</v>
      </c>
      <c r="CF35" s="32">
        <v>0</v>
      </c>
      <c r="CG35" s="32">
        <v>0</v>
      </c>
      <c r="CH35" s="26">
        <v>0</v>
      </c>
      <c r="CI35" s="26">
        <v>0</v>
      </c>
      <c r="CJ35" s="32">
        <v>0</v>
      </c>
      <c r="CK35" s="29"/>
      <c r="CL35" s="32">
        <v>1</v>
      </c>
      <c r="CM35" s="32">
        <v>1</v>
      </c>
      <c r="CN35" s="32">
        <v>2</v>
      </c>
      <c r="CO35" s="32">
        <v>4</v>
      </c>
      <c r="CP35" s="32">
        <f t="shared" ref="CP35:CP53" si="399">SUM(CL35,CN35)</f>
        <v>3</v>
      </c>
      <c r="CR35" s="26">
        <v>30</v>
      </c>
      <c r="CS35" s="32">
        <v>0</v>
      </c>
      <c r="CT35" s="32">
        <v>3</v>
      </c>
      <c r="CU35" s="32">
        <v>7</v>
      </c>
      <c r="CV35" s="32">
        <v>30</v>
      </c>
      <c r="CW35" s="32">
        <v>25</v>
      </c>
      <c r="CX35" s="26">
        <v>6</v>
      </c>
      <c r="CY35" s="26">
        <v>9</v>
      </c>
      <c r="CZ35" s="26">
        <v>8</v>
      </c>
      <c r="DA35" s="26">
        <v>7</v>
      </c>
      <c r="DB35" s="26">
        <v>2</v>
      </c>
      <c r="DC35" s="32">
        <v>16</v>
      </c>
      <c r="DD35" s="29">
        <v>0</v>
      </c>
      <c r="DE35" s="25">
        <v>12</v>
      </c>
      <c r="DF35" s="29"/>
      <c r="DG35" s="32">
        <v>5</v>
      </c>
      <c r="DH35" s="32">
        <v>6</v>
      </c>
      <c r="DI35" s="32">
        <v>8</v>
      </c>
      <c r="DJ35" s="32">
        <v>10</v>
      </c>
      <c r="DK35" s="32">
        <f t="shared" ref="DK35:DK53" si="400">SUM(DG35,DI35)</f>
        <v>13</v>
      </c>
      <c r="DM35" s="26">
        <v>34</v>
      </c>
      <c r="DN35" s="26">
        <v>0</v>
      </c>
      <c r="DO35" s="26">
        <v>4</v>
      </c>
      <c r="DP35" s="32">
        <v>8</v>
      </c>
      <c r="DQ35" s="32">
        <v>19</v>
      </c>
      <c r="DR35" s="32">
        <v>4</v>
      </c>
      <c r="DS35" s="26">
        <v>3</v>
      </c>
      <c r="DT35" s="26">
        <v>0</v>
      </c>
      <c r="DU35" s="32">
        <v>12</v>
      </c>
      <c r="DV35" s="32">
        <v>0</v>
      </c>
      <c r="DW35" s="32">
        <v>0</v>
      </c>
      <c r="DX35" s="32">
        <v>0</v>
      </c>
      <c r="DY35" s="29">
        <v>0</v>
      </c>
      <c r="DZ35" s="25">
        <v>0</v>
      </c>
      <c r="EA35" s="29"/>
      <c r="EB35" s="32">
        <v>3</v>
      </c>
      <c r="EC35" s="32">
        <v>3</v>
      </c>
      <c r="ED35" s="32">
        <v>6</v>
      </c>
      <c r="EE35" s="32">
        <v>6</v>
      </c>
      <c r="EF35" s="32">
        <f t="shared" ref="EF35:EF53" si="401">SUM(EB35,ED35)</f>
        <v>9</v>
      </c>
      <c r="EH35" s="32">
        <v>65</v>
      </c>
      <c r="EI35" s="32">
        <v>0</v>
      </c>
      <c r="EJ35" s="32">
        <v>10</v>
      </c>
      <c r="EK35" s="26">
        <v>9</v>
      </c>
      <c r="EL35" s="26">
        <v>7</v>
      </c>
      <c r="EM35" s="32">
        <v>19</v>
      </c>
      <c r="EN35" s="26">
        <v>1</v>
      </c>
      <c r="EO35" s="29">
        <v>10</v>
      </c>
      <c r="EP35" s="25">
        <v>5</v>
      </c>
      <c r="EQ35" s="25">
        <v>9</v>
      </c>
      <c r="ER35" s="25">
        <v>1</v>
      </c>
      <c r="ES35" s="25">
        <v>8</v>
      </c>
      <c r="ET35" s="25">
        <v>0</v>
      </c>
      <c r="EU35" s="25">
        <v>0</v>
      </c>
      <c r="EV35" s="29"/>
      <c r="EW35" s="32">
        <v>3</v>
      </c>
      <c r="EX35" s="32">
        <v>5</v>
      </c>
      <c r="EY35" s="32">
        <v>5</v>
      </c>
      <c r="EZ35" s="32">
        <v>9</v>
      </c>
      <c r="FA35" s="32">
        <f t="shared" ref="FA35:FA53" si="402">SUM(EW35,EY35)</f>
        <v>8</v>
      </c>
      <c r="FC35" s="32">
        <v>110</v>
      </c>
      <c r="FD35" s="26">
        <v>0</v>
      </c>
      <c r="FE35" s="26">
        <v>7</v>
      </c>
      <c r="FF35" s="26">
        <v>7</v>
      </c>
      <c r="FG35" s="26">
        <v>0</v>
      </c>
      <c r="FH35" s="26">
        <v>68</v>
      </c>
      <c r="FI35" s="26">
        <v>5</v>
      </c>
      <c r="FJ35" s="29">
        <v>10</v>
      </c>
      <c r="FK35" s="25">
        <v>0</v>
      </c>
      <c r="FL35" s="25">
        <v>10</v>
      </c>
      <c r="FM35" s="25">
        <v>0</v>
      </c>
      <c r="FN35" s="25">
        <v>0</v>
      </c>
      <c r="FO35" s="25">
        <v>0</v>
      </c>
      <c r="FP35" s="25">
        <v>0</v>
      </c>
      <c r="FQ35" s="29"/>
      <c r="FR35" s="32">
        <v>4</v>
      </c>
      <c r="FS35" s="32">
        <v>4</v>
      </c>
      <c r="FT35" s="32">
        <v>5</v>
      </c>
      <c r="FU35" s="32">
        <v>6</v>
      </c>
      <c r="FV35" s="32">
        <f t="shared" ref="FV35:FV53" si="403">SUM(FR35,FT35)</f>
        <v>9</v>
      </c>
      <c r="FX35" s="32">
        <v>74</v>
      </c>
      <c r="FY35" s="32">
        <v>0</v>
      </c>
      <c r="FZ35" s="32">
        <v>9</v>
      </c>
      <c r="GA35" s="32">
        <v>7</v>
      </c>
      <c r="GB35" s="32">
        <v>29</v>
      </c>
      <c r="GC35" s="32">
        <v>11</v>
      </c>
      <c r="GD35" s="26">
        <v>0</v>
      </c>
      <c r="GE35" s="32">
        <v>6</v>
      </c>
      <c r="GF35" s="32">
        <v>5</v>
      </c>
      <c r="GG35" s="32">
        <v>6</v>
      </c>
      <c r="GH35" s="32">
        <v>1</v>
      </c>
      <c r="GI35" s="32">
        <v>8</v>
      </c>
      <c r="GJ35" s="32">
        <v>0</v>
      </c>
      <c r="GK35" s="32">
        <v>0</v>
      </c>
      <c r="GL35" s="29"/>
      <c r="GM35" s="32">
        <v>1</v>
      </c>
      <c r="GN35" s="32">
        <v>2</v>
      </c>
      <c r="GO35" s="32">
        <v>3</v>
      </c>
      <c r="GP35" s="32">
        <v>9</v>
      </c>
      <c r="GQ35" s="32">
        <f t="shared" ref="GQ35:GQ53" si="404">SUM(GM35,GO35)</f>
        <v>4</v>
      </c>
      <c r="GS35" s="32">
        <v>52</v>
      </c>
      <c r="GT35" s="32">
        <v>0</v>
      </c>
      <c r="GU35" s="32">
        <v>4</v>
      </c>
      <c r="GV35" s="32">
        <v>7</v>
      </c>
      <c r="GW35" s="32"/>
      <c r="GX35" s="32">
        <v>6</v>
      </c>
      <c r="GY35" s="26">
        <v>4</v>
      </c>
      <c r="GZ35" s="32">
        <v>0</v>
      </c>
      <c r="HA35" s="32"/>
      <c r="HB35" s="32">
        <v>0</v>
      </c>
      <c r="HC35" s="32">
        <v>0</v>
      </c>
      <c r="HD35" s="32"/>
      <c r="HE35" s="32"/>
      <c r="HF35" s="32"/>
      <c r="HG35" s="29"/>
      <c r="HH35" s="32"/>
      <c r="HI35" s="32"/>
      <c r="HJ35" s="32"/>
      <c r="HK35" s="32"/>
      <c r="HL35" s="32">
        <f t="shared" ref="HL35:HL53" si="405">SUM(HH35,HJ35)</f>
        <v>0</v>
      </c>
      <c r="HN35" s="32">
        <v>148</v>
      </c>
      <c r="HO35" s="32">
        <v>0</v>
      </c>
      <c r="HP35" s="32">
        <v>15</v>
      </c>
      <c r="HQ35" s="32">
        <v>7</v>
      </c>
      <c r="HR35" s="32">
        <v>10</v>
      </c>
      <c r="HS35" s="32">
        <v>2</v>
      </c>
      <c r="HT35" s="32">
        <v>1</v>
      </c>
      <c r="HU35" s="32">
        <v>4</v>
      </c>
      <c r="HV35" s="32">
        <v>2</v>
      </c>
      <c r="HW35" s="32">
        <v>2</v>
      </c>
      <c r="HX35" s="32">
        <v>0</v>
      </c>
      <c r="HY35" s="32">
        <v>0</v>
      </c>
      <c r="HZ35" s="32">
        <v>0</v>
      </c>
      <c r="IA35" s="29">
        <v>0</v>
      </c>
      <c r="IB35" s="29">
        <v>0</v>
      </c>
      <c r="IC35" s="32">
        <v>1</v>
      </c>
      <c r="ID35" s="32">
        <v>1</v>
      </c>
      <c r="IE35" s="32">
        <v>2</v>
      </c>
      <c r="IF35" s="32">
        <v>4</v>
      </c>
      <c r="IG35" s="32">
        <f t="shared" ref="IG35:IG53" si="406">SUM(IC35,IE35)</f>
        <v>3</v>
      </c>
      <c r="II35" s="32">
        <v>56</v>
      </c>
      <c r="IJ35" s="32">
        <f t="shared" ref="IJ35:IJ53" si="407">SUM(IK35:IL35)</f>
        <v>14</v>
      </c>
      <c r="IK35" s="32">
        <v>9</v>
      </c>
      <c r="IL35" s="32">
        <v>5</v>
      </c>
      <c r="IM35" s="32"/>
      <c r="IN35" s="32">
        <v>40</v>
      </c>
      <c r="IO35" s="32">
        <v>11</v>
      </c>
      <c r="IP35" s="32">
        <v>0</v>
      </c>
      <c r="IQ35" s="32">
        <v>0</v>
      </c>
      <c r="IR35" s="32">
        <v>0</v>
      </c>
      <c r="IS35" s="32">
        <v>0</v>
      </c>
      <c r="IT35" s="32">
        <v>23</v>
      </c>
      <c r="IU35" s="32">
        <v>4</v>
      </c>
      <c r="IV35" s="32">
        <v>6</v>
      </c>
      <c r="IW35" s="32">
        <v>8</v>
      </c>
      <c r="IX35" s="32">
        <v>13</v>
      </c>
      <c r="IY35" s="32">
        <f t="shared" ref="IY35:IY53" si="408">SUM(IU35,IW35)</f>
        <v>12</v>
      </c>
      <c r="JA35" s="32">
        <v>36</v>
      </c>
      <c r="JB35" s="32">
        <f t="shared" ref="JB35:JB53" si="409">SUM(JC35:JD35)</f>
        <v>10</v>
      </c>
      <c r="JC35" s="32">
        <v>4</v>
      </c>
      <c r="JD35" s="32">
        <v>6</v>
      </c>
      <c r="JE35" s="32">
        <v>0</v>
      </c>
      <c r="JF35" s="32">
        <v>30</v>
      </c>
      <c r="JG35" s="32">
        <v>9</v>
      </c>
      <c r="JH35" s="32">
        <v>10</v>
      </c>
      <c r="JI35" s="32">
        <v>1</v>
      </c>
      <c r="JJ35" s="32">
        <v>9</v>
      </c>
      <c r="JK35" s="32">
        <v>0</v>
      </c>
      <c r="JL35" s="32">
        <v>0</v>
      </c>
      <c r="JM35" s="32">
        <v>12</v>
      </c>
      <c r="JN35" s="32">
        <v>3</v>
      </c>
      <c r="JO35" s="32">
        <v>3</v>
      </c>
      <c r="JP35" s="32">
        <v>6</v>
      </c>
      <c r="JQ35" s="32">
        <v>8</v>
      </c>
      <c r="JR35" s="32">
        <f t="shared" ref="JR35:JR53" si="410">SUM(JN35,JP35)</f>
        <v>9</v>
      </c>
      <c r="JT35" s="32">
        <v>27</v>
      </c>
      <c r="JU35" s="32">
        <f t="shared" ref="JU35:JU53" si="411">SUM(JV35:JW35)</f>
        <v>6</v>
      </c>
      <c r="JV35" s="32">
        <v>4</v>
      </c>
      <c r="JW35" s="32">
        <v>2</v>
      </c>
      <c r="JX35" s="32"/>
      <c r="JY35" s="32">
        <v>40</v>
      </c>
      <c r="JZ35" s="32">
        <v>6</v>
      </c>
      <c r="KA35" s="32">
        <v>8</v>
      </c>
      <c r="KB35" s="32">
        <v>1</v>
      </c>
      <c r="KC35" s="32">
        <v>10</v>
      </c>
      <c r="KD35" s="32">
        <v>0</v>
      </c>
      <c r="KE35" s="32">
        <v>5</v>
      </c>
      <c r="KF35" s="32">
        <v>3</v>
      </c>
      <c r="KG35" s="32">
        <v>3</v>
      </c>
      <c r="KH35" s="32">
        <v>2</v>
      </c>
      <c r="KI35" s="32">
        <v>2</v>
      </c>
      <c r="KJ35" s="32">
        <f t="shared" ref="KJ35:KJ53" si="412">SUM(KF35,KH35)</f>
        <v>5</v>
      </c>
      <c r="KL35" s="32">
        <v>30</v>
      </c>
      <c r="KM35" s="32">
        <f t="shared" ref="KM35:KM53" si="413">SUM(KN35:KO35)</f>
        <v>3</v>
      </c>
      <c r="KN35" s="32">
        <v>2</v>
      </c>
      <c r="KO35" s="32">
        <v>1</v>
      </c>
      <c r="KP35" s="32"/>
      <c r="KQ35" s="32">
        <v>40</v>
      </c>
      <c r="KR35" s="32">
        <v>3</v>
      </c>
      <c r="KS35" s="32">
        <v>10</v>
      </c>
      <c r="KT35" s="32">
        <v>1</v>
      </c>
      <c r="KU35" s="32">
        <v>10</v>
      </c>
      <c r="KV35" s="32">
        <v>0</v>
      </c>
      <c r="KW35" s="32">
        <v>17</v>
      </c>
      <c r="KX35" s="32">
        <v>3</v>
      </c>
      <c r="KY35" s="32">
        <v>5</v>
      </c>
      <c r="KZ35" s="32">
        <v>7</v>
      </c>
      <c r="LA35" s="32">
        <v>9</v>
      </c>
      <c r="LB35" s="32">
        <f t="shared" ref="LB35:LB53" si="414">SUM(KX35,KZ35)</f>
        <v>10</v>
      </c>
      <c r="LD35" s="32">
        <v>39</v>
      </c>
      <c r="LE35" s="32">
        <f t="shared" ref="LE35:LE53" si="415">SUM(LF35:LG35)</f>
        <v>11</v>
      </c>
      <c r="LF35" s="32">
        <v>6</v>
      </c>
      <c r="LG35" s="32">
        <v>5</v>
      </c>
      <c r="LH35" s="32"/>
      <c r="LI35" s="32">
        <v>28</v>
      </c>
      <c r="LJ35" s="32">
        <v>9</v>
      </c>
      <c r="LK35" s="32">
        <v>8</v>
      </c>
      <c r="LL35" s="32">
        <v>1</v>
      </c>
      <c r="LM35" s="32">
        <v>8</v>
      </c>
      <c r="LN35" s="32">
        <v>0</v>
      </c>
      <c r="LO35" s="32">
        <v>6</v>
      </c>
      <c r="LP35" s="32">
        <v>3</v>
      </c>
      <c r="LQ35" s="32">
        <v>3</v>
      </c>
      <c r="LR35" s="32">
        <v>2</v>
      </c>
      <c r="LS35" s="32">
        <v>2</v>
      </c>
      <c r="LT35" s="32">
        <f t="shared" ref="LT35:LT53" si="416">SUM(LP35,LR35)</f>
        <v>5</v>
      </c>
      <c r="LV35" s="32">
        <v>40</v>
      </c>
      <c r="LW35" s="32">
        <f t="shared" ref="LW35:LW53" si="417">SUM(LX35:LY35)</f>
        <v>12</v>
      </c>
      <c r="LX35" s="32">
        <v>9</v>
      </c>
      <c r="LY35" s="32">
        <v>3</v>
      </c>
      <c r="LZ35" s="32"/>
      <c r="MA35" s="32">
        <v>26</v>
      </c>
      <c r="MB35" s="32">
        <v>7</v>
      </c>
      <c r="MC35" s="32">
        <v>3</v>
      </c>
      <c r="MD35" s="32">
        <v>2</v>
      </c>
      <c r="ME35" s="32">
        <v>18</v>
      </c>
      <c r="MF35" s="32">
        <v>0</v>
      </c>
      <c r="MG35" s="32">
        <v>14</v>
      </c>
      <c r="MH35" s="32">
        <v>2</v>
      </c>
      <c r="MI35" s="32">
        <v>3</v>
      </c>
      <c r="MJ35" s="32">
        <v>7</v>
      </c>
      <c r="MK35" s="32">
        <v>8</v>
      </c>
      <c r="ML35" s="32">
        <f t="shared" ref="ML35:ML53" si="418">SUM(MH35,MJ35)</f>
        <v>9</v>
      </c>
      <c r="MN35" s="32">
        <v>4</v>
      </c>
      <c r="MO35" s="32">
        <f t="shared" ref="MO35:MO53" si="419">SUM(MP35:MQ35)</f>
        <v>6</v>
      </c>
      <c r="MP35" s="32">
        <v>6</v>
      </c>
      <c r="MQ35" s="32">
        <v>0</v>
      </c>
      <c r="MR35" s="32"/>
      <c r="MS35" s="32">
        <v>107</v>
      </c>
      <c r="MT35" s="32">
        <v>4</v>
      </c>
      <c r="MU35" s="32">
        <v>8</v>
      </c>
      <c r="MV35" s="32">
        <v>1</v>
      </c>
      <c r="MW35" s="32">
        <v>13</v>
      </c>
      <c r="MX35" s="32">
        <v>0</v>
      </c>
      <c r="MY35" s="32">
        <v>53</v>
      </c>
      <c r="MZ35" s="32">
        <v>5</v>
      </c>
      <c r="NA35" s="32">
        <v>14</v>
      </c>
      <c r="NB35" s="32">
        <v>9</v>
      </c>
      <c r="NC35" s="32">
        <v>32</v>
      </c>
      <c r="ND35" s="32">
        <f t="shared" ref="ND35:ND53" si="420">SUM(MZ35,NB35)</f>
        <v>14</v>
      </c>
      <c r="NF35" s="32">
        <v>4</v>
      </c>
      <c r="NG35" s="32">
        <f t="shared" ref="NG35:NG53" si="421">SUM(NH35:NI35)</f>
        <v>4</v>
      </c>
      <c r="NH35" s="32">
        <v>4</v>
      </c>
      <c r="NI35" s="32">
        <v>0</v>
      </c>
      <c r="NJ35" s="32"/>
      <c r="NK35" s="32">
        <v>53</v>
      </c>
      <c r="NL35" s="32">
        <v>3</v>
      </c>
      <c r="NM35" s="32">
        <v>4</v>
      </c>
      <c r="NN35" s="32">
        <v>1</v>
      </c>
      <c r="NO35" s="32">
        <v>13</v>
      </c>
      <c r="NP35" s="32">
        <v>0</v>
      </c>
      <c r="NQ35" s="32">
        <v>24</v>
      </c>
      <c r="NR35" s="32">
        <v>3</v>
      </c>
      <c r="NS35" s="32">
        <v>4</v>
      </c>
      <c r="NT35" s="32">
        <v>4</v>
      </c>
      <c r="NU35" s="32">
        <v>7</v>
      </c>
      <c r="NV35" s="32">
        <f t="shared" ref="NV35:NV53" si="422">SUM(NR35,NT35)</f>
        <v>7</v>
      </c>
      <c r="NX35" s="32">
        <v>0</v>
      </c>
      <c r="NY35" s="32">
        <f t="shared" ref="NY35:NY53" si="423">SUM(NZ35:OA35)</f>
        <v>0</v>
      </c>
      <c r="NZ35" s="32">
        <v>0</v>
      </c>
      <c r="OA35" s="32">
        <v>0</v>
      </c>
      <c r="OB35" s="32"/>
      <c r="OC35" s="32">
        <v>35</v>
      </c>
      <c r="OD35" s="32">
        <v>0</v>
      </c>
      <c r="OE35" s="32">
        <v>8</v>
      </c>
      <c r="OF35" s="32">
        <v>1</v>
      </c>
      <c r="OG35" s="32">
        <v>10</v>
      </c>
      <c r="OH35" s="32">
        <v>0</v>
      </c>
      <c r="OI35" s="32">
        <v>20</v>
      </c>
      <c r="OJ35" s="32">
        <v>1</v>
      </c>
      <c r="OK35" s="32">
        <v>1</v>
      </c>
      <c r="OL35" s="32">
        <v>6</v>
      </c>
      <c r="OM35" s="32">
        <v>6</v>
      </c>
      <c r="ON35" s="32">
        <f t="shared" ref="ON35:ON53" si="424">SUM(OJ35,OL35)</f>
        <v>7</v>
      </c>
      <c r="OP35" s="32">
        <v>6</v>
      </c>
      <c r="OQ35" s="32">
        <f t="shared" ref="OQ35:OQ53" si="425">SUM(OR35:OS35)</f>
        <v>6</v>
      </c>
      <c r="OR35" s="32">
        <v>6</v>
      </c>
      <c r="OS35" s="32"/>
      <c r="OT35" s="32"/>
      <c r="OU35" s="32">
        <v>54</v>
      </c>
      <c r="OV35" s="32">
        <v>6</v>
      </c>
      <c r="OW35" s="32">
        <v>10</v>
      </c>
      <c r="OX35" s="32">
        <v>1</v>
      </c>
      <c r="OY35" s="32">
        <v>10</v>
      </c>
      <c r="OZ35" s="32">
        <v>0</v>
      </c>
      <c r="PA35" s="32">
        <v>33</v>
      </c>
      <c r="PB35" s="32">
        <v>7</v>
      </c>
      <c r="PC35" s="32">
        <v>15</v>
      </c>
      <c r="PD35" s="32">
        <v>4</v>
      </c>
      <c r="PE35" s="32">
        <v>9</v>
      </c>
      <c r="PF35" s="32">
        <f t="shared" ref="PF35:PF53" si="426">SUM(PB35,PD35)</f>
        <v>11</v>
      </c>
      <c r="PH35" s="32">
        <v>6</v>
      </c>
      <c r="PI35" s="32">
        <f t="shared" ref="PI35:PI53" si="427">SUM(PJ35:PK35)</f>
        <v>6</v>
      </c>
      <c r="PJ35" s="32">
        <v>3</v>
      </c>
      <c r="PK35" s="32">
        <v>3</v>
      </c>
      <c r="PL35" s="32"/>
      <c r="PM35" s="32">
        <v>72</v>
      </c>
      <c r="PN35" s="32">
        <v>6</v>
      </c>
      <c r="PO35" s="32">
        <v>11</v>
      </c>
      <c r="PP35" s="32">
        <v>1</v>
      </c>
      <c r="PQ35" s="32">
        <v>15</v>
      </c>
      <c r="PR35" s="32">
        <v>0</v>
      </c>
      <c r="PS35" s="32">
        <v>36</v>
      </c>
      <c r="PT35" s="32">
        <v>5</v>
      </c>
      <c r="PU35" s="32">
        <v>7</v>
      </c>
      <c r="PV35" s="32">
        <v>11</v>
      </c>
      <c r="PW35" s="32">
        <v>17</v>
      </c>
      <c r="PX35" s="32">
        <f t="shared" ref="PX35:PX53" si="428">SUM(PT35,PV35)</f>
        <v>16</v>
      </c>
      <c r="PZ35" s="32"/>
      <c r="QA35" s="32">
        <f t="shared" ref="QA35:QA50" si="429">SUM(QB35:QC35)</f>
        <v>6</v>
      </c>
      <c r="QB35" s="32">
        <v>4</v>
      </c>
      <c r="QC35" s="32">
        <v>2</v>
      </c>
      <c r="QD35" s="32"/>
      <c r="QE35" s="32">
        <v>80</v>
      </c>
      <c r="QF35" s="32"/>
      <c r="QG35" s="32">
        <v>11</v>
      </c>
      <c r="QH35" s="32">
        <v>1</v>
      </c>
      <c r="QI35" s="32">
        <v>13</v>
      </c>
      <c r="QJ35" s="32">
        <v>0</v>
      </c>
      <c r="QK35" s="32">
        <v>25</v>
      </c>
      <c r="QL35" s="32">
        <v>5</v>
      </c>
      <c r="QM35" s="32">
        <v>7</v>
      </c>
      <c r="QN35" s="32">
        <v>4</v>
      </c>
      <c r="QO35" s="32">
        <v>6</v>
      </c>
      <c r="QP35" s="32">
        <f t="shared" ref="QP35:QP53" si="430">SUM(QL35,QN35)</f>
        <v>9</v>
      </c>
      <c r="QR35" s="32">
        <v>4</v>
      </c>
      <c r="QS35" s="32">
        <f t="shared" ref="QS35:QS53" si="431">SUM(QT35:QU35)</f>
        <v>4</v>
      </c>
      <c r="QT35" s="32"/>
      <c r="QU35" s="32">
        <v>4</v>
      </c>
      <c r="QV35" s="32"/>
      <c r="QW35" s="32">
        <v>52</v>
      </c>
      <c r="QX35" s="32">
        <v>4</v>
      </c>
      <c r="QY35" s="32">
        <v>10</v>
      </c>
      <c r="QZ35" s="32">
        <v>1</v>
      </c>
      <c r="RA35" s="32">
        <v>15</v>
      </c>
      <c r="RB35" s="32"/>
      <c r="RC35" s="32">
        <v>20</v>
      </c>
      <c r="RD35" s="32">
        <v>4</v>
      </c>
      <c r="RE35" s="32">
        <v>5</v>
      </c>
      <c r="RF35" s="32">
        <v>3</v>
      </c>
      <c r="RG35" s="32">
        <v>5</v>
      </c>
      <c r="RH35" s="32">
        <f t="shared" ref="RH35:RH53" si="432">SUM(RD35,RF35)</f>
        <v>7</v>
      </c>
      <c r="RJ35" s="32"/>
      <c r="RK35" s="32">
        <f t="shared" ref="RK35:RK53" si="433">SUM(RL35:RM35)</f>
        <v>4</v>
      </c>
      <c r="RL35" s="32"/>
      <c r="RM35" s="32">
        <v>4</v>
      </c>
      <c r="RN35" s="32"/>
      <c r="RO35" s="32">
        <v>81</v>
      </c>
      <c r="RP35" s="32"/>
      <c r="RQ35" s="32">
        <v>16</v>
      </c>
      <c r="RR35" s="32">
        <v>1</v>
      </c>
      <c r="RS35" s="32">
        <v>15</v>
      </c>
      <c r="RT35" s="32">
        <v>0</v>
      </c>
      <c r="RU35" s="32">
        <v>38</v>
      </c>
      <c r="RV35" s="32">
        <v>6</v>
      </c>
      <c r="RW35" s="32">
        <v>8</v>
      </c>
      <c r="RX35" s="32">
        <v>5</v>
      </c>
      <c r="RY35" s="32">
        <v>9</v>
      </c>
      <c r="RZ35" s="32">
        <f t="shared" ref="RZ35:RZ53" si="434">SUM(RV35,RX35)</f>
        <v>11</v>
      </c>
      <c r="SB35" s="32"/>
      <c r="SC35" s="32">
        <f t="shared" ref="SC35:SC53" si="435">SUM(SD35:SE35)</f>
        <v>5</v>
      </c>
      <c r="SD35" s="32"/>
      <c r="SE35" s="32">
        <v>5</v>
      </c>
      <c r="SF35" s="32"/>
      <c r="SG35" s="32">
        <v>71</v>
      </c>
      <c r="SH35" s="32"/>
      <c r="SI35" s="32">
        <v>8</v>
      </c>
      <c r="SJ35" s="32">
        <v>1</v>
      </c>
      <c r="SK35" s="32">
        <v>10</v>
      </c>
      <c r="SL35" s="32"/>
      <c r="SM35" s="32">
        <v>13</v>
      </c>
      <c r="SN35" s="32">
        <v>3</v>
      </c>
      <c r="SO35" s="32">
        <v>3</v>
      </c>
      <c r="SP35" s="32">
        <v>4</v>
      </c>
      <c r="SQ35" s="32">
        <v>4</v>
      </c>
      <c r="SR35" s="32">
        <f t="shared" ref="SR35:SR53" si="436">SUM(SN35,SP35)</f>
        <v>7</v>
      </c>
      <c r="ST35" s="32">
        <v>1</v>
      </c>
      <c r="SU35" s="32">
        <f t="shared" ref="SU35:SU53" si="437">SUM(SV35:SW35)</f>
        <v>4</v>
      </c>
      <c r="SV35" s="32"/>
      <c r="SW35" s="32">
        <v>4</v>
      </c>
      <c r="SX35" s="32"/>
      <c r="SY35" s="32">
        <v>90</v>
      </c>
      <c r="SZ35" s="32">
        <v>1</v>
      </c>
      <c r="TA35" s="32">
        <v>8</v>
      </c>
      <c r="TB35" s="32">
        <v>1</v>
      </c>
      <c r="TC35" s="32">
        <v>15</v>
      </c>
      <c r="TD35" s="32"/>
      <c r="TE35" s="32">
        <v>15</v>
      </c>
      <c r="TF35" s="32">
        <v>1</v>
      </c>
      <c r="TG35" s="32">
        <v>1</v>
      </c>
      <c r="TH35" s="32">
        <v>6</v>
      </c>
      <c r="TI35" s="32">
        <v>6</v>
      </c>
      <c r="TJ35" s="32">
        <f t="shared" ref="TJ35:TJ53" si="438">SUM(TF35,TH35)</f>
        <v>7</v>
      </c>
      <c r="TL35" s="32"/>
      <c r="TM35" s="32">
        <f t="shared" ref="TM35:TM53" si="439">SUM(TN35:TO35)</f>
        <v>5</v>
      </c>
      <c r="TN35" s="32">
        <v>3</v>
      </c>
      <c r="TO35" s="32">
        <v>2</v>
      </c>
      <c r="TP35" s="32"/>
      <c r="TQ35" s="32">
        <v>75</v>
      </c>
      <c r="TR35" s="32"/>
      <c r="TS35" s="32">
        <v>13</v>
      </c>
      <c r="TT35" s="32">
        <v>1</v>
      </c>
      <c r="TU35" s="32">
        <v>13</v>
      </c>
      <c r="TV35" s="32"/>
      <c r="TW35" s="32">
        <v>43</v>
      </c>
      <c r="TX35" s="32">
        <v>6</v>
      </c>
      <c r="TY35" s="32">
        <v>13</v>
      </c>
      <c r="TZ35" s="32">
        <v>4</v>
      </c>
      <c r="UA35" s="32">
        <v>7</v>
      </c>
      <c r="UB35" s="32">
        <f t="shared" ref="UB35:UB53" si="440">SUM(TX35,TZ35)</f>
        <v>10</v>
      </c>
      <c r="UD35" s="32"/>
      <c r="UE35" s="32">
        <f t="shared" ref="UE35:UE53" si="441">SUM(UF35:UG35)</f>
        <v>5</v>
      </c>
      <c r="UF35" s="32">
        <v>2</v>
      </c>
      <c r="UG35" s="32">
        <v>3</v>
      </c>
      <c r="UH35" s="32"/>
      <c r="UI35" s="32">
        <v>65</v>
      </c>
      <c r="UJ35" s="32"/>
      <c r="UK35" s="32">
        <v>12</v>
      </c>
      <c r="UL35" s="32">
        <v>1</v>
      </c>
      <c r="UM35" s="32">
        <v>13</v>
      </c>
      <c r="UN35" s="32"/>
      <c r="UO35" s="32">
        <v>36</v>
      </c>
      <c r="UP35" s="32">
        <v>2</v>
      </c>
      <c r="UQ35" s="32">
        <v>5</v>
      </c>
      <c r="UR35" s="32">
        <v>8</v>
      </c>
      <c r="US35" s="32">
        <v>16</v>
      </c>
      <c r="UT35" s="32">
        <f t="shared" ref="UT35:UT53" si="442">SUM(UP35,UR35)</f>
        <v>10</v>
      </c>
      <c r="UV35" s="32"/>
      <c r="UW35" s="32">
        <f t="shared" ref="UW35:UW53" si="443">SUM(UX35:UY35)</f>
        <v>4</v>
      </c>
      <c r="UX35" s="32">
        <v>1</v>
      </c>
      <c r="UY35" s="32">
        <v>3</v>
      </c>
      <c r="UZ35" s="32">
        <f t="shared" si="372"/>
        <v>425</v>
      </c>
      <c r="VA35" s="32">
        <v>230</v>
      </c>
      <c r="VB35" s="32">
        <f t="shared" ref="VB35:VB53" si="444">UZ35-VA35</f>
        <v>195</v>
      </c>
      <c r="VC35" s="32"/>
      <c r="VD35" s="32">
        <v>64</v>
      </c>
      <c r="VE35" s="32"/>
      <c r="VF35" s="32">
        <v>16</v>
      </c>
      <c r="VG35" s="32">
        <v>1</v>
      </c>
      <c r="VH35" s="32">
        <v>14</v>
      </c>
      <c r="VI35" s="32">
        <v>0</v>
      </c>
      <c r="VJ35" s="32">
        <v>3</v>
      </c>
      <c r="VK35" s="32">
        <v>10</v>
      </c>
      <c r="VL35" s="32">
        <f t="shared" ref="VL35:VL53" si="445">SUM(VK35,VN35,VP35,VT35)</f>
        <v>36</v>
      </c>
      <c r="VM35" s="32">
        <v>6</v>
      </c>
      <c r="VN35" s="32">
        <v>14</v>
      </c>
      <c r="VO35" s="32">
        <v>8</v>
      </c>
      <c r="VP35" s="32">
        <v>12</v>
      </c>
      <c r="VQ35" s="32"/>
      <c r="VR35" s="32"/>
      <c r="VS35" s="32"/>
      <c r="VT35" s="32"/>
      <c r="VU35" s="32">
        <f t="shared" ref="VU35:VU53" si="446">SUM(VJ35,VM35,VO35)</f>
        <v>17</v>
      </c>
      <c r="VW35" s="32"/>
      <c r="VX35" s="32">
        <f t="shared" ref="VX35:VX53" si="447">SUM(VY35:VZ35)</f>
        <v>0</v>
      </c>
      <c r="VY35" s="32"/>
      <c r="VZ35" s="32"/>
      <c r="WA35" s="32">
        <v>2</v>
      </c>
      <c r="WB35" s="32">
        <f t="shared" si="373"/>
        <v>-2</v>
      </c>
      <c r="WC35" s="32">
        <f t="shared" si="374"/>
        <v>425</v>
      </c>
      <c r="WD35" s="32">
        <f t="shared" si="375"/>
        <v>232</v>
      </c>
      <c r="WE35" s="32">
        <f t="shared" ref="WE35:WE53" si="448">WC35-WD35</f>
        <v>193</v>
      </c>
      <c r="WF35" s="32"/>
      <c r="WG35" s="32">
        <v>36</v>
      </c>
      <c r="WH35" s="32"/>
      <c r="WI35" s="32">
        <v>8</v>
      </c>
      <c r="WJ35" s="32">
        <v>1</v>
      </c>
      <c r="WK35" s="32">
        <v>14</v>
      </c>
      <c r="WL35" s="32"/>
      <c r="WM35" s="32">
        <v>2</v>
      </c>
      <c r="WN35" s="32">
        <v>5</v>
      </c>
      <c r="WO35" s="32">
        <f t="shared" ref="WO35:WO53" si="449">SUM(WN35,WQ35,WS35,WW35)</f>
        <v>19</v>
      </c>
      <c r="WP35" s="32">
        <v>2</v>
      </c>
      <c r="WQ35" s="32">
        <v>3</v>
      </c>
      <c r="WR35" s="32">
        <v>5</v>
      </c>
      <c r="WS35" s="32">
        <v>11</v>
      </c>
      <c r="WT35" s="32"/>
      <c r="WU35" s="32"/>
      <c r="WV35" s="32"/>
      <c r="WW35" s="32"/>
      <c r="WX35" s="32">
        <f t="shared" ref="WX35:WX53" si="450">SUM(WM35,WP35,WR35)</f>
        <v>9</v>
      </c>
      <c r="WZ35" s="32">
        <v>5</v>
      </c>
      <c r="XA35" s="32">
        <f t="shared" ref="XA35:XA53" si="451">SUM(XB35:XC35)</f>
        <v>5</v>
      </c>
      <c r="XB35" s="32"/>
      <c r="XC35" s="32">
        <v>5</v>
      </c>
      <c r="XD35" s="32">
        <v>1</v>
      </c>
      <c r="XE35" s="32">
        <f t="shared" si="376"/>
        <v>4</v>
      </c>
      <c r="XF35" s="32">
        <f t="shared" si="377"/>
        <v>430</v>
      </c>
      <c r="XG35" s="32">
        <f t="shared" si="378"/>
        <v>233</v>
      </c>
      <c r="XH35" s="32">
        <f t="shared" ref="XH35:XH53" si="452">XF35-XG35</f>
        <v>197</v>
      </c>
      <c r="XI35" s="32"/>
      <c r="XJ35" s="32">
        <v>60</v>
      </c>
      <c r="XK35" s="32"/>
      <c r="XL35" s="32">
        <v>11</v>
      </c>
      <c r="XM35" s="32">
        <v>1</v>
      </c>
      <c r="XN35" s="32">
        <v>12</v>
      </c>
      <c r="XO35" s="32"/>
      <c r="XP35" s="32">
        <v>2</v>
      </c>
      <c r="XQ35" s="32">
        <v>8</v>
      </c>
      <c r="XR35" s="32">
        <v>55</v>
      </c>
      <c r="XS35" s="32">
        <v>3</v>
      </c>
      <c r="XT35" s="32">
        <v>9</v>
      </c>
      <c r="XU35" s="32">
        <v>11</v>
      </c>
      <c r="XV35" s="32">
        <v>29</v>
      </c>
      <c r="XW35" s="32"/>
      <c r="XX35" s="32"/>
      <c r="XY35" s="32">
        <v>2</v>
      </c>
      <c r="XZ35" s="32">
        <v>9</v>
      </c>
      <c r="YA35" s="32">
        <f t="shared" ref="YA35:YA53" si="453">SUM(XP35,XS35,XU35)</f>
        <v>16</v>
      </c>
      <c r="YC35" s="32"/>
      <c r="YD35" s="32">
        <f t="shared" ref="YD35:YD53" si="454">SUM(YE35:YF35)</f>
        <v>3</v>
      </c>
      <c r="YE35" s="32">
        <v>2</v>
      </c>
      <c r="YF35" s="32">
        <v>1</v>
      </c>
      <c r="YG35" s="32">
        <v>1</v>
      </c>
      <c r="YH35" s="32">
        <f t="shared" si="379"/>
        <v>2</v>
      </c>
      <c r="YI35" s="32">
        <f t="shared" si="380"/>
        <v>433</v>
      </c>
      <c r="YJ35" s="32">
        <f t="shared" si="381"/>
        <v>234</v>
      </c>
      <c r="YK35" s="32">
        <f t="shared" ref="YK35:YK53" si="455">YI35-YJ35</f>
        <v>199</v>
      </c>
      <c r="YL35" s="32"/>
      <c r="YM35" s="32">
        <v>60</v>
      </c>
      <c r="YN35" s="32"/>
      <c r="YO35" s="32">
        <v>13</v>
      </c>
      <c r="YP35" s="32">
        <v>1</v>
      </c>
      <c r="YQ35" s="32">
        <v>13</v>
      </c>
      <c r="YR35" s="32"/>
      <c r="YS35" s="32">
        <v>2</v>
      </c>
      <c r="YT35" s="32">
        <v>8</v>
      </c>
      <c r="YU35" s="32">
        <v>28</v>
      </c>
      <c r="YV35" s="32">
        <v>5</v>
      </c>
      <c r="YW35" s="32">
        <v>12</v>
      </c>
      <c r="YX35" s="32">
        <v>4</v>
      </c>
      <c r="YY35" s="32">
        <v>6</v>
      </c>
      <c r="YZ35" s="32"/>
      <c r="ZA35" s="32"/>
      <c r="ZB35" s="32">
        <v>1</v>
      </c>
      <c r="ZC35" s="32">
        <v>2</v>
      </c>
      <c r="ZD35" s="32">
        <f t="shared" ref="ZD35:ZD53" si="456">SUM(YS35,YV35,YX35)</f>
        <v>11</v>
      </c>
      <c r="ZF35" s="32"/>
      <c r="ZG35" s="32">
        <f t="shared" ref="ZG35:ZG53" si="457">SUM(ZH35,ZI35)</f>
        <v>5</v>
      </c>
      <c r="ZH35" s="32">
        <v>2</v>
      </c>
      <c r="ZI35" s="32">
        <v>3</v>
      </c>
      <c r="ZJ35" s="32"/>
      <c r="ZK35" s="32">
        <f t="shared" si="382"/>
        <v>5</v>
      </c>
      <c r="ZL35" s="32">
        <f t="shared" si="383"/>
        <v>438</v>
      </c>
      <c r="ZM35" s="32">
        <f t="shared" si="384"/>
        <v>234</v>
      </c>
      <c r="ZN35" s="32">
        <f t="shared" ref="ZN35:ZN53" si="458">ZL35-ZM35</f>
        <v>204</v>
      </c>
      <c r="ZO35" s="32"/>
      <c r="ZP35" s="32"/>
      <c r="ZQ35" s="32"/>
      <c r="ZR35" s="32">
        <v>8</v>
      </c>
      <c r="ZS35" s="32">
        <v>1</v>
      </c>
      <c r="ZT35" s="32">
        <v>12</v>
      </c>
      <c r="ZU35" s="32"/>
      <c r="ZV35" s="32">
        <v>3</v>
      </c>
      <c r="ZW35" s="32">
        <v>10</v>
      </c>
      <c r="ZX35" s="32">
        <v>22</v>
      </c>
      <c r="ZY35" s="32">
        <v>3</v>
      </c>
      <c r="ZZ35" s="32">
        <v>5</v>
      </c>
      <c r="AAA35" s="32">
        <v>4</v>
      </c>
      <c r="AAB35" s="32">
        <v>7</v>
      </c>
      <c r="AAC35" s="32"/>
      <c r="AAD35" s="32"/>
      <c r="AAE35" s="32"/>
      <c r="AAF35" s="32"/>
      <c r="AAG35" s="32">
        <f t="shared" ref="AAG35:AAG53" si="459">SUM(ZV35,ZY35,AAA35)</f>
        <v>10</v>
      </c>
      <c r="AAI35" s="32"/>
      <c r="AAJ35" s="32">
        <f t="shared" ref="AAJ35:AAJ50" si="460">SUM(AAK35,AAL35)</f>
        <v>0</v>
      </c>
      <c r="AAK35" s="32"/>
      <c r="AAL35" s="32"/>
      <c r="AAM35" s="32"/>
      <c r="AAN35" s="32">
        <f t="shared" si="385"/>
        <v>0</v>
      </c>
      <c r="AAO35" s="32">
        <f t="shared" si="386"/>
        <v>438</v>
      </c>
      <c r="AAP35" s="32">
        <f t="shared" si="387"/>
        <v>234</v>
      </c>
      <c r="AAQ35" s="32">
        <f t="shared" ref="AAQ35:AAQ53" si="461">AAO35-AAP35</f>
        <v>204</v>
      </c>
      <c r="AAR35" s="32"/>
      <c r="AAS35" s="32"/>
      <c r="AAT35" s="32"/>
      <c r="AAU35" s="32">
        <v>7</v>
      </c>
      <c r="AAV35" s="32">
        <v>1</v>
      </c>
      <c r="AAW35" s="32">
        <v>13</v>
      </c>
      <c r="AAX35" s="32"/>
      <c r="AAY35" s="32">
        <v>16</v>
      </c>
      <c r="AAZ35" s="32">
        <v>16</v>
      </c>
      <c r="ABA35" s="13">
        <f t="shared" ref="ABA35:ABA53" si="462">SUM(AAZ35+ABC35+ABE35+ABI35)</f>
        <v>16</v>
      </c>
      <c r="ABB35" s="32"/>
      <c r="ABC35" s="32"/>
      <c r="ABD35" s="32"/>
      <c r="ABE35" s="32"/>
      <c r="ABF35" s="32"/>
      <c r="ABG35" s="32"/>
      <c r="ABH35" s="32"/>
      <c r="ABI35" s="32"/>
      <c r="ABJ35" s="32">
        <f t="shared" ref="ABJ35:ABJ53" si="463">SUM(AAY35,ABB35,ABD35)</f>
        <v>16</v>
      </c>
      <c r="ABL35" s="32"/>
      <c r="ABM35" s="32">
        <f t="shared" ref="ABM35:ABM50" si="464">SUM(ABN35,ABO35)</f>
        <v>0</v>
      </c>
      <c r="ABN35" s="32"/>
      <c r="ABO35" s="32"/>
      <c r="ABP35" s="32"/>
      <c r="ABQ35" s="32">
        <f t="shared" si="388"/>
        <v>0</v>
      </c>
      <c r="ABR35" s="32">
        <f t="shared" si="389"/>
        <v>438</v>
      </c>
      <c r="ABS35" s="32">
        <f t="shared" si="390"/>
        <v>234</v>
      </c>
      <c r="ABT35" s="32">
        <f t="shared" ref="ABT35:ABT53" si="465">ABR35-ABS35</f>
        <v>204</v>
      </c>
      <c r="ABU35" s="32"/>
      <c r="ABV35" s="32">
        <v>100</v>
      </c>
      <c r="ABW35" s="32"/>
      <c r="ABX35" s="32">
        <v>11</v>
      </c>
      <c r="ABY35" s="32">
        <v>1</v>
      </c>
      <c r="ABZ35" s="32">
        <v>14</v>
      </c>
      <c r="ACA35" s="32"/>
      <c r="ACB35" s="32">
        <v>3</v>
      </c>
      <c r="ACC35" s="32">
        <v>4</v>
      </c>
      <c r="ACD35" s="13">
        <f t="shared" ref="ACD35:ACD53" si="466">SUM(ACC35+ACF35+ACH35+ACL35)</f>
        <v>43</v>
      </c>
      <c r="ACE35" s="32">
        <v>4</v>
      </c>
      <c r="ACF35" s="32">
        <v>9</v>
      </c>
      <c r="ACG35" s="32">
        <v>13</v>
      </c>
      <c r="ACH35" s="32">
        <v>20</v>
      </c>
      <c r="ACI35" s="32"/>
      <c r="ACJ35" s="32"/>
      <c r="ACK35" s="32">
        <v>2</v>
      </c>
      <c r="ACL35" s="32">
        <v>10</v>
      </c>
      <c r="ACM35" s="32">
        <f t="shared" ref="ACM35:ACM53" si="467">SUM(ACB35,ACE35,ACG35)</f>
        <v>20</v>
      </c>
      <c r="ACO35" s="32"/>
      <c r="ACP35" s="32">
        <f t="shared" ref="ACP35:ACP50" si="468">SUM(ACQ35,ACR35)</f>
        <v>6</v>
      </c>
      <c r="ACQ35" s="32">
        <v>2</v>
      </c>
      <c r="ACR35" s="32">
        <v>4</v>
      </c>
      <c r="ACS35" s="32"/>
      <c r="ACT35" s="32">
        <f t="shared" si="391"/>
        <v>6</v>
      </c>
      <c r="ACU35" s="32">
        <f t="shared" si="392"/>
        <v>444</v>
      </c>
      <c r="ACV35" s="32">
        <f t="shared" si="393"/>
        <v>234</v>
      </c>
      <c r="ACW35" s="32">
        <f t="shared" ref="ACW35:ACW53" si="469">ACU35-ACV35</f>
        <v>210</v>
      </c>
      <c r="ACX35" s="32"/>
      <c r="ACY35" s="32">
        <v>50</v>
      </c>
      <c r="ACZ35" s="32"/>
      <c r="ADA35" s="32">
        <v>6</v>
      </c>
      <c r="ADB35" s="32">
        <v>1</v>
      </c>
      <c r="ADC35" s="32">
        <v>15</v>
      </c>
      <c r="ADD35" s="32"/>
      <c r="ADE35" s="32">
        <v>2</v>
      </c>
      <c r="ADF35" s="32">
        <v>4</v>
      </c>
      <c r="ADG35" s="32">
        <f t="shared" ref="ADG35:ADG53" si="470">SUM(ADF35+ADI35+ADK35+ADO35)</f>
        <v>25</v>
      </c>
      <c r="ADH35" s="32">
        <v>5</v>
      </c>
      <c r="ADI35" s="32">
        <v>7</v>
      </c>
      <c r="ADJ35" s="32">
        <v>11</v>
      </c>
      <c r="ADK35" s="32">
        <v>14</v>
      </c>
      <c r="ADL35" s="32"/>
      <c r="ADM35" s="32"/>
      <c r="ADN35" s="32"/>
      <c r="ADO35" s="32"/>
      <c r="ADP35" s="32">
        <f t="shared" ref="ADP35:ADP53" si="471">SUM(ADE35,ADH35,ADJ35)</f>
        <v>18</v>
      </c>
      <c r="ADR35" s="32"/>
      <c r="ADS35" s="32">
        <f t="shared" si="394"/>
        <v>5</v>
      </c>
      <c r="ADT35" s="32">
        <v>3</v>
      </c>
      <c r="ADU35" s="32">
        <v>2</v>
      </c>
      <c r="ADV35" s="32"/>
      <c r="ADW35" s="32">
        <f t="shared" si="395"/>
        <v>5</v>
      </c>
      <c r="ADX35" s="32">
        <f t="shared" si="396"/>
        <v>449</v>
      </c>
      <c r="ADY35" s="32">
        <f t="shared" si="397"/>
        <v>234</v>
      </c>
      <c r="ADZ35" s="32">
        <f t="shared" ref="ADZ35:ADZ53" si="472">ADX35-ADY35</f>
        <v>215</v>
      </c>
      <c r="AEA35" s="32"/>
      <c r="AEB35" s="32">
        <v>41</v>
      </c>
      <c r="AEC35" s="32"/>
      <c r="AED35" s="32">
        <v>9</v>
      </c>
      <c r="AEE35" s="32">
        <v>1</v>
      </c>
      <c r="AEF35" s="32">
        <v>10</v>
      </c>
      <c r="AEG35" s="32"/>
      <c r="AEH35" s="32">
        <v>4</v>
      </c>
      <c r="AEI35" s="32">
        <v>5</v>
      </c>
      <c r="AEJ35" s="32">
        <f t="shared" ref="AEJ35:AEJ53" si="473">SUM(AEI35+AEL35+AEN35+AER35)</f>
        <v>24</v>
      </c>
      <c r="AEK35" s="32">
        <v>3</v>
      </c>
      <c r="AEL35" s="32">
        <v>3</v>
      </c>
      <c r="AEM35" s="32">
        <v>8</v>
      </c>
      <c r="AEN35" s="32">
        <v>16</v>
      </c>
      <c r="AEO35" s="32"/>
      <c r="AEP35" s="32"/>
      <c r="AEQ35" s="32"/>
      <c r="AER35" s="32"/>
      <c r="AES35" s="32">
        <f t="shared" ref="AES35:AES53" si="474">SUM(AEH35,AEK35,AEM35)</f>
        <v>15</v>
      </c>
    </row>
    <row r="36" spans="2:825" ht="16.2" customHeight="1" x14ac:dyDescent="0.3">
      <c r="B36" s="96" t="s">
        <v>155</v>
      </c>
      <c r="C36" s="297" t="s">
        <v>171</v>
      </c>
      <c r="D36" s="297" t="s">
        <v>239</v>
      </c>
      <c r="E36" s="297" t="s">
        <v>238</v>
      </c>
      <c r="F36" s="297"/>
      <c r="G36" s="297"/>
      <c r="H36" s="334" t="s">
        <v>1013</v>
      </c>
      <c r="I36" s="329">
        <v>48</v>
      </c>
      <c r="J36" s="26">
        <v>5</v>
      </c>
      <c r="K36" s="26">
        <v>10</v>
      </c>
      <c r="L36" s="26">
        <v>28</v>
      </c>
      <c r="M36" s="26">
        <v>0</v>
      </c>
      <c r="N36" s="26">
        <v>3</v>
      </c>
      <c r="O36" s="26">
        <v>9</v>
      </c>
      <c r="P36" s="26"/>
      <c r="Q36" s="26"/>
      <c r="R36" s="26">
        <v>0</v>
      </c>
      <c r="S36" s="26">
        <v>0</v>
      </c>
      <c r="T36" s="26">
        <v>0</v>
      </c>
      <c r="U36" s="32"/>
      <c r="V36" s="29"/>
      <c r="X36" s="26">
        <v>108</v>
      </c>
      <c r="Y36" s="26">
        <v>7</v>
      </c>
      <c r="Z36" s="26">
        <v>11</v>
      </c>
      <c r="AA36" s="26">
        <v>33</v>
      </c>
      <c r="AB36" s="26">
        <v>0</v>
      </c>
      <c r="AC36" s="26">
        <v>17</v>
      </c>
      <c r="AD36" s="26">
        <v>22</v>
      </c>
      <c r="AE36" s="26"/>
      <c r="AF36" s="26"/>
      <c r="AG36" s="26">
        <v>0</v>
      </c>
      <c r="AH36" s="26">
        <v>0</v>
      </c>
      <c r="AI36" s="26">
        <v>0</v>
      </c>
      <c r="AJ36" s="25">
        <v>0</v>
      </c>
      <c r="AK36" s="29"/>
      <c r="AM36" s="26">
        <v>48</v>
      </c>
      <c r="AN36" s="26">
        <v>0</v>
      </c>
      <c r="AO36" s="26">
        <v>5</v>
      </c>
      <c r="AP36" s="26">
        <v>22</v>
      </c>
      <c r="AQ36" s="26">
        <v>1</v>
      </c>
      <c r="AR36" s="26">
        <v>18</v>
      </c>
      <c r="AS36" s="26">
        <v>44</v>
      </c>
      <c r="AT36" s="26"/>
      <c r="AU36" s="26"/>
      <c r="AV36" s="26">
        <v>0</v>
      </c>
      <c r="AW36" s="26">
        <v>0</v>
      </c>
      <c r="AX36" s="26">
        <v>0</v>
      </c>
      <c r="AY36" s="25">
        <v>0</v>
      </c>
      <c r="AZ36" s="29"/>
      <c r="BB36" s="26">
        <v>36</v>
      </c>
      <c r="BC36" s="26">
        <v>0</v>
      </c>
      <c r="BD36" s="26">
        <v>4</v>
      </c>
      <c r="BE36" s="26">
        <v>11</v>
      </c>
      <c r="BF36" s="26">
        <v>20</v>
      </c>
      <c r="BG36" s="26">
        <v>19</v>
      </c>
      <c r="BH36" s="26">
        <v>10</v>
      </c>
      <c r="BI36" s="26">
        <v>2</v>
      </c>
      <c r="BJ36" s="26">
        <v>5</v>
      </c>
      <c r="BK36" s="26">
        <v>2</v>
      </c>
      <c r="BL36" s="26">
        <v>1</v>
      </c>
      <c r="BM36" s="26">
        <v>7</v>
      </c>
      <c r="BN36" s="32">
        <v>0</v>
      </c>
      <c r="BO36" s="25">
        <v>0</v>
      </c>
      <c r="BP36" s="29"/>
      <c r="BQ36" s="32">
        <v>4</v>
      </c>
      <c r="BR36" s="32">
        <v>4</v>
      </c>
      <c r="BS36" s="32">
        <v>3</v>
      </c>
      <c r="BT36" s="32">
        <v>3</v>
      </c>
      <c r="BU36" s="32">
        <f t="shared" si="398"/>
        <v>7</v>
      </c>
      <c r="BW36" s="26">
        <v>68</v>
      </c>
      <c r="BX36" s="26">
        <v>0</v>
      </c>
      <c r="BY36" s="26">
        <v>5</v>
      </c>
      <c r="BZ36" s="26">
        <v>26</v>
      </c>
      <c r="CA36" s="26">
        <v>24</v>
      </c>
      <c r="CB36" s="26">
        <v>30</v>
      </c>
      <c r="CC36" s="26">
        <v>20</v>
      </c>
      <c r="CD36" s="32">
        <v>0</v>
      </c>
      <c r="CE36" s="32">
        <v>2</v>
      </c>
      <c r="CF36" s="32">
        <v>0</v>
      </c>
      <c r="CG36" s="32">
        <v>5</v>
      </c>
      <c r="CH36" s="26">
        <v>22</v>
      </c>
      <c r="CI36" s="26">
        <v>15</v>
      </c>
      <c r="CJ36" s="32">
        <v>8</v>
      </c>
      <c r="CK36" s="29"/>
      <c r="CL36" s="32"/>
      <c r="CM36" s="32"/>
      <c r="CN36" s="32"/>
      <c r="CO36" s="32"/>
      <c r="CP36" s="32">
        <f t="shared" si="399"/>
        <v>0</v>
      </c>
      <c r="CR36" s="26">
        <v>96</v>
      </c>
      <c r="CS36" s="32">
        <v>0</v>
      </c>
      <c r="CT36" s="32">
        <v>9</v>
      </c>
      <c r="CU36" s="32">
        <v>39</v>
      </c>
      <c r="CV36" s="32">
        <v>45</v>
      </c>
      <c r="CW36" s="32">
        <v>20</v>
      </c>
      <c r="CX36" s="26">
        <v>20</v>
      </c>
      <c r="CY36" s="26">
        <v>2</v>
      </c>
      <c r="CZ36" s="26">
        <v>6</v>
      </c>
      <c r="DA36" s="26">
        <v>2</v>
      </c>
      <c r="DB36" s="26">
        <v>1</v>
      </c>
      <c r="DC36" s="32">
        <v>8</v>
      </c>
      <c r="DD36" s="29">
        <v>0</v>
      </c>
      <c r="DE36" s="25">
        <v>3</v>
      </c>
      <c r="DF36" s="29"/>
      <c r="DG36" s="32"/>
      <c r="DH36" s="32"/>
      <c r="DI36" s="32">
        <v>4</v>
      </c>
      <c r="DJ36" s="32">
        <v>8</v>
      </c>
      <c r="DK36" s="32">
        <f t="shared" si="400"/>
        <v>4</v>
      </c>
      <c r="DM36" s="26">
        <v>45</v>
      </c>
      <c r="DN36" s="32">
        <v>0</v>
      </c>
      <c r="DO36" s="32">
        <v>5</v>
      </c>
      <c r="DP36" s="32">
        <v>18</v>
      </c>
      <c r="DQ36" s="32">
        <v>12</v>
      </c>
      <c r="DR36" s="32">
        <v>2</v>
      </c>
      <c r="DS36" s="26">
        <v>5</v>
      </c>
      <c r="DT36" s="26">
        <v>0</v>
      </c>
      <c r="DU36" s="32">
        <v>0</v>
      </c>
      <c r="DV36" s="32">
        <v>0</v>
      </c>
      <c r="DW36" s="32">
        <v>1</v>
      </c>
      <c r="DX36" s="32">
        <v>7</v>
      </c>
      <c r="DY36" s="29">
        <v>0</v>
      </c>
      <c r="DZ36" s="25">
        <v>2</v>
      </c>
      <c r="EA36" s="29"/>
      <c r="EB36" s="32"/>
      <c r="EC36" s="32"/>
      <c r="ED36" s="32"/>
      <c r="EE36" s="32"/>
      <c r="EF36" s="32">
        <f t="shared" si="401"/>
        <v>0</v>
      </c>
      <c r="EH36" s="32">
        <v>73</v>
      </c>
      <c r="EI36" s="32">
        <v>18</v>
      </c>
      <c r="EJ36" s="32">
        <v>3</v>
      </c>
      <c r="EK36" s="32">
        <v>26</v>
      </c>
      <c r="EL36" s="32">
        <v>0</v>
      </c>
      <c r="EM36" s="32">
        <v>0</v>
      </c>
      <c r="EN36" s="26">
        <v>10</v>
      </c>
      <c r="EO36" s="29">
        <v>0</v>
      </c>
      <c r="EP36" s="25">
        <v>0</v>
      </c>
      <c r="EQ36" s="25">
        <v>0</v>
      </c>
      <c r="ER36" s="25">
        <v>1</v>
      </c>
      <c r="ES36" s="25">
        <v>0</v>
      </c>
      <c r="ET36" s="25">
        <v>8</v>
      </c>
      <c r="EU36" s="25">
        <v>0</v>
      </c>
      <c r="EV36" s="29"/>
      <c r="EW36" s="32"/>
      <c r="EX36" s="32"/>
      <c r="EY36" s="32"/>
      <c r="EZ36" s="32"/>
      <c r="FA36" s="32">
        <f t="shared" si="402"/>
        <v>0</v>
      </c>
      <c r="FC36" s="32">
        <v>64</v>
      </c>
      <c r="FD36" s="26">
        <v>0</v>
      </c>
      <c r="FE36" s="26">
        <v>7</v>
      </c>
      <c r="FF36" s="26">
        <v>52</v>
      </c>
      <c r="FG36" s="26">
        <v>0</v>
      </c>
      <c r="FH36" s="26">
        <v>0</v>
      </c>
      <c r="FI36" s="26">
        <v>6</v>
      </c>
      <c r="FJ36" s="29">
        <v>5</v>
      </c>
      <c r="FK36" s="25">
        <v>0</v>
      </c>
      <c r="FL36" s="25">
        <v>5</v>
      </c>
      <c r="FM36" s="25">
        <v>1</v>
      </c>
      <c r="FN36" s="25">
        <v>8</v>
      </c>
      <c r="FO36" s="25">
        <v>0</v>
      </c>
      <c r="FP36" s="25">
        <v>0</v>
      </c>
      <c r="FQ36" s="29"/>
      <c r="FR36" s="32"/>
      <c r="FS36" s="32"/>
      <c r="FT36" s="32">
        <v>5</v>
      </c>
      <c r="FU36" s="32">
        <v>5</v>
      </c>
      <c r="FV36" s="32">
        <f t="shared" si="403"/>
        <v>5</v>
      </c>
      <c r="FX36" s="32">
        <v>58</v>
      </c>
      <c r="FY36" s="32">
        <v>0</v>
      </c>
      <c r="FZ36" s="32">
        <v>4</v>
      </c>
      <c r="GA36" s="32">
        <v>36</v>
      </c>
      <c r="GB36" s="32">
        <v>0</v>
      </c>
      <c r="GC36" s="32">
        <v>0</v>
      </c>
      <c r="GD36" s="26">
        <v>0</v>
      </c>
      <c r="GE36" s="32">
        <v>5</v>
      </c>
      <c r="GF36" s="32">
        <v>0</v>
      </c>
      <c r="GG36" s="32">
        <v>5</v>
      </c>
      <c r="GH36" s="32">
        <v>0</v>
      </c>
      <c r="GI36" s="32">
        <v>0</v>
      </c>
      <c r="GJ36" s="32">
        <v>0</v>
      </c>
      <c r="GK36" s="32">
        <v>0</v>
      </c>
      <c r="GL36" s="29"/>
      <c r="GM36" s="32">
        <v>2</v>
      </c>
      <c r="GN36" s="32">
        <v>4</v>
      </c>
      <c r="GO36" s="32">
        <v>1</v>
      </c>
      <c r="GP36" s="32">
        <v>1</v>
      </c>
      <c r="GQ36" s="32">
        <f t="shared" si="404"/>
        <v>3</v>
      </c>
      <c r="GS36" s="32">
        <v>40</v>
      </c>
      <c r="GT36" s="32">
        <v>0</v>
      </c>
      <c r="GU36" s="32">
        <v>1</v>
      </c>
      <c r="GV36" s="32">
        <v>3</v>
      </c>
      <c r="GW36" s="32"/>
      <c r="GX36" s="32">
        <v>4</v>
      </c>
      <c r="GY36" s="26">
        <v>1</v>
      </c>
      <c r="GZ36" s="32">
        <v>7</v>
      </c>
      <c r="HA36" s="32"/>
      <c r="HB36" s="32">
        <v>7</v>
      </c>
      <c r="HC36" s="32">
        <v>2</v>
      </c>
      <c r="HD36" s="32"/>
      <c r="HE36" s="32"/>
      <c r="HF36" s="32"/>
      <c r="HG36" s="29"/>
      <c r="HH36" s="32"/>
      <c r="HI36" s="32"/>
      <c r="HJ36" s="32">
        <v>2</v>
      </c>
      <c r="HK36" s="32">
        <v>7</v>
      </c>
      <c r="HL36" s="32">
        <f t="shared" si="405"/>
        <v>2</v>
      </c>
      <c r="HN36" s="32">
        <v>117</v>
      </c>
      <c r="HO36" s="32">
        <v>0</v>
      </c>
      <c r="HP36" s="32">
        <v>3</v>
      </c>
      <c r="HQ36" s="32">
        <v>14</v>
      </c>
      <c r="HR36" s="32">
        <v>10</v>
      </c>
      <c r="HS36" s="32">
        <v>19</v>
      </c>
      <c r="HT36" s="32">
        <v>6</v>
      </c>
      <c r="HU36" s="32">
        <v>5</v>
      </c>
      <c r="HV36" s="32">
        <v>1</v>
      </c>
      <c r="HW36" s="32">
        <v>5</v>
      </c>
      <c r="HX36" s="32">
        <v>0</v>
      </c>
      <c r="HY36" s="32">
        <v>0</v>
      </c>
      <c r="HZ36" s="32">
        <v>0</v>
      </c>
      <c r="IA36" s="29">
        <v>0</v>
      </c>
      <c r="IB36" s="29">
        <v>0</v>
      </c>
      <c r="IC36" s="32">
        <v>1</v>
      </c>
      <c r="ID36" s="32">
        <v>1</v>
      </c>
      <c r="IE36" s="32">
        <v>4</v>
      </c>
      <c r="IF36" s="32">
        <v>4</v>
      </c>
      <c r="IG36" s="32">
        <f t="shared" si="406"/>
        <v>5</v>
      </c>
      <c r="II36" s="32">
        <v>25</v>
      </c>
      <c r="IJ36" s="32">
        <f t="shared" si="407"/>
        <v>5</v>
      </c>
      <c r="IK36" s="32">
        <v>2</v>
      </c>
      <c r="IL36" s="32">
        <v>3</v>
      </c>
      <c r="IM36" s="32"/>
      <c r="IN36" s="32">
        <v>50</v>
      </c>
      <c r="IO36" s="32">
        <v>5</v>
      </c>
      <c r="IP36" s="32">
        <v>0</v>
      </c>
      <c r="IQ36" s="32">
        <v>0</v>
      </c>
      <c r="IR36" s="32">
        <v>0</v>
      </c>
      <c r="IS36" s="32">
        <v>0</v>
      </c>
      <c r="IT36" s="32">
        <v>12</v>
      </c>
      <c r="IU36" s="32">
        <v>2</v>
      </c>
      <c r="IV36" s="32">
        <v>3</v>
      </c>
      <c r="IW36" s="32">
        <v>5</v>
      </c>
      <c r="IX36" s="32">
        <v>6</v>
      </c>
      <c r="IY36" s="32">
        <f t="shared" si="408"/>
        <v>7</v>
      </c>
      <c r="JA36" s="32">
        <v>30</v>
      </c>
      <c r="JB36" s="32">
        <f t="shared" si="409"/>
        <v>7</v>
      </c>
      <c r="JC36" s="32">
        <v>1</v>
      </c>
      <c r="JD36" s="32">
        <v>6</v>
      </c>
      <c r="JE36" s="32">
        <v>0</v>
      </c>
      <c r="JF36" s="32">
        <v>50</v>
      </c>
      <c r="JG36" s="32">
        <v>6</v>
      </c>
      <c r="JH36" s="32">
        <v>9</v>
      </c>
      <c r="JI36" s="32">
        <v>1</v>
      </c>
      <c r="JJ36" s="32">
        <v>13</v>
      </c>
      <c r="JK36" s="32">
        <v>0</v>
      </c>
      <c r="JL36" s="32">
        <v>0</v>
      </c>
      <c r="JM36" s="32">
        <v>22</v>
      </c>
      <c r="JN36" s="32">
        <v>1</v>
      </c>
      <c r="JO36" s="32">
        <v>1</v>
      </c>
      <c r="JP36" s="32">
        <v>7</v>
      </c>
      <c r="JQ36" s="32">
        <v>12</v>
      </c>
      <c r="JR36" s="32">
        <f t="shared" si="410"/>
        <v>8</v>
      </c>
      <c r="JT36" s="32">
        <v>50</v>
      </c>
      <c r="JU36" s="32">
        <f t="shared" si="411"/>
        <v>11</v>
      </c>
      <c r="JV36" s="32">
        <v>2</v>
      </c>
      <c r="JW36" s="32">
        <v>9</v>
      </c>
      <c r="JX36" s="32"/>
      <c r="JY36" s="32">
        <v>50</v>
      </c>
      <c r="JZ36" s="32">
        <v>10</v>
      </c>
      <c r="KA36" s="32">
        <v>8</v>
      </c>
      <c r="KB36" s="32">
        <v>1</v>
      </c>
      <c r="KC36" s="32">
        <v>15</v>
      </c>
      <c r="KD36" s="32">
        <v>0</v>
      </c>
      <c r="KE36" s="32">
        <v>10</v>
      </c>
      <c r="KF36" s="32">
        <v>1</v>
      </c>
      <c r="KG36" s="32">
        <v>1</v>
      </c>
      <c r="KH36" s="32">
        <v>6</v>
      </c>
      <c r="KI36" s="32">
        <v>6</v>
      </c>
      <c r="KJ36" s="32">
        <f t="shared" si="412"/>
        <v>7</v>
      </c>
      <c r="KL36" s="32">
        <v>50</v>
      </c>
      <c r="KM36" s="32">
        <f t="shared" si="413"/>
        <v>9</v>
      </c>
      <c r="KN36" s="32">
        <v>3</v>
      </c>
      <c r="KO36" s="32">
        <v>6</v>
      </c>
      <c r="KP36" s="32"/>
      <c r="KQ36" s="32">
        <v>50</v>
      </c>
      <c r="KR36" s="32">
        <v>8</v>
      </c>
      <c r="KS36" s="32">
        <v>10</v>
      </c>
      <c r="KT36" s="32">
        <v>1</v>
      </c>
      <c r="KU36" s="32">
        <v>8</v>
      </c>
      <c r="KV36" s="32">
        <v>0</v>
      </c>
      <c r="KW36" s="32">
        <v>35</v>
      </c>
      <c r="KX36" s="32">
        <v>7</v>
      </c>
      <c r="KY36" s="32">
        <v>7</v>
      </c>
      <c r="KZ36" s="32">
        <v>13</v>
      </c>
      <c r="LA36" s="32">
        <v>14</v>
      </c>
      <c r="LB36" s="32">
        <f t="shared" si="414"/>
        <v>20</v>
      </c>
      <c r="LD36" s="32">
        <v>50</v>
      </c>
      <c r="LE36" s="32">
        <f t="shared" si="415"/>
        <v>13</v>
      </c>
      <c r="LF36" s="32">
        <v>6</v>
      </c>
      <c r="LG36" s="32">
        <v>7</v>
      </c>
      <c r="LH36" s="32"/>
      <c r="LI36" s="32">
        <v>50</v>
      </c>
      <c r="LJ36" s="32">
        <v>13</v>
      </c>
      <c r="LK36" s="32">
        <v>12</v>
      </c>
      <c r="LL36" s="32">
        <v>1</v>
      </c>
      <c r="LM36" s="32">
        <v>10</v>
      </c>
      <c r="LN36" s="32">
        <v>0</v>
      </c>
      <c r="LO36" s="32">
        <v>39</v>
      </c>
      <c r="LP36" s="32">
        <v>8</v>
      </c>
      <c r="LQ36" s="32">
        <v>9</v>
      </c>
      <c r="LR36" s="32">
        <v>18</v>
      </c>
      <c r="LS36" s="32">
        <v>18</v>
      </c>
      <c r="LT36" s="32">
        <f t="shared" si="416"/>
        <v>26</v>
      </c>
      <c r="LV36" s="32">
        <v>48</v>
      </c>
      <c r="LW36" s="32">
        <f t="shared" si="417"/>
        <v>8</v>
      </c>
      <c r="LX36" s="32">
        <v>1</v>
      </c>
      <c r="LY36" s="32">
        <v>7</v>
      </c>
      <c r="LZ36" s="32"/>
      <c r="MA36" s="32">
        <v>45</v>
      </c>
      <c r="MB36" s="32">
        <v>8</v>
      </c>
      <c r="MC36" s="32">
        <v>11</v>
      </c>
      <c r="MD36" s="32">
        <v>1</v>
      </c>
      <c r="ME36" s="32">
        <v>11</v>
      </c>
      <c r="MF36" s="32">
        <v>0</v>
      </c>
      <c r="MG36" s="32">
        <v>24</v>
      </c>
      <c r="MH36" s="32">
        <v>3</v>
      </c>
      <c r="MI36" s="32">
        <v>3</v>
      </c>
      <c r="MJ36" s="32">
        <v>16</v>
      </c>
      <c r="MK36" s="32">
        <v>17</v>
      </c>
      <c r="ML36" s="32">
        <f t="shared" si="418"/>
        <v>19</v>
      </c>
      <c r="MN36" s="32">
        <v>16</v>
      </c>
      <c r="MO36" s="32">
        <f t="shared" si="419"/>
        <v>13</v>
      </c>
      <c r="MP36" s="32">
        <v>13</v>
      </c>
      <c r="MQ36" s="32">
        <v>0</v>
      </c>
      <c r="MR36" s="32"/>
      <c r="MS36" s="32">
        <v>0</v>
      </c>
      <c r="MT36" s="32">
        <v>16</v>
      </c>
      <c r="MU36" s="32">
        <v>12</v>
      </c>
      <c r="MV36" s="32">
        <v>1</v>
      </c>
      <c r="MW36" s="32">
        <v>11</v>
      </c>
      <c r="MX36" s="32">
        <v>0</v>
      </c>
      <c r="MY36" s="32">
        <v>31</v>
      </c>
      <c r="MZ36" s="32">
        <v>13</v>
      </c>
      <c r="NA36" s="32">
        <v>21</v>
      </c>
      <c r="NB36" s="32">
        <v>3</v>
      </c>
      <c r="NC36" s="32">
        <v>3</v>
      </c>
      <c r="ND36" s="32">
        <f t="shared" si="420"/>
        <v>16</v>
      </c>
      <c r="NF36" s="32">
        <v>8</v>
      </c>
      <c r="NG36" s="32">
        <f t="shared" si="421"/>
        <v>8</v>
      </c>
      <c r="NH36" s="32">
        <v>3</v>
      </c>
      <c r="NI36" s="32">
        <v>5</v>
      </c>
      <c r="NJ36" s="32"/>
      <c r="NK36" s="32">
        <v>60</v>
      </c>
      <c r="NL36" s="32">
        <v>8</v>
      </c>
      <c r="NM36" s="32">
        <v>10</v>
      </c>
      <c r="NN36" s="32">
        <v>1</v>
      </c>
      <c r="NO36" s="32">
        <v>13</v>
      </c>
      <c r="NP36" s="32">
        <v>0</v>
      </c>
      <c r="NQ36" s="32">
        <v>19</v>
      </c>
      <c r="NR36" s="32">
        <v>4</v>
      </c>
      <c r="NS36" s="32">
        <v>4</v>
      </c>
      <c r="NT36" s="32">
        <v>9</v>
      </c>
      <c r="NU36" s="32">
        <v>9</v>
      </c>
      <c r="NV36" s="32">
        <f t="shared" si="422"/>
        <v>13</v>
      </c>
      <c r="NX36" s="32">
        <v>4</v>
      </c>
      <c r="NY36" s="32">
        <f t="shared" si="423"/>
        <v>4</v>
      </c>
      <c r="NZ36" s="32">
        <v>2</v>
      </c>
      <c r="OA36" s="32">
        <v>2</v>
      </c>
      <c r="OB36" s="32"/>
      <c r="OC36" s="32">
        <v>45</v>
      </c>
      <c r="OD36" s="32">
        <v>4</v>
      </c>
      <c r="OE36" s="32">
        <v>10</v>
      </c>
      <c r="OF36" s="32">
        <v>1</v>
      </c>
      <c r="OG36" s="32">
        <v>14</v>
      </c>
      <c r="OH36" s="32">
        <v>0</v>
      </c>
      <c r="OI36" s="32">
        <v>15</v>
      </c>
      <c r="OJ36" s="32">
        <v>2</v>
      </c>
      <c r="OK36" s="32">
        <v>2</v>
      </c>
      <c r="OL36" s="32">
        <v>5</v>
      </c>
      <c r="OM36" s="32">
        <v>5</v>
      </c>
      <c r="ON36" s="32">
        <f t="shared" si="424"/>
        <v>7</v>
      </c>
      <c r="OP36" s="32">
        <v>6</v>
      </c>
      <c r="OQ36" s="32">
        <f t="shared" si="425"/>
        <v>6</v>
      </c>
      <c r="OR36" s="32">
        <v>3</v>
      </c>
      <c r="OS36" s="32">
        <v>3</v>
      </c>
      <c r="OT36" s="32"/>
      <c r="OU36" s="32">
        <v>54</v>
      </c>
      <c r="OV36" s="32">
        <v>6</v>
      </c>
      <c r="OW36" s="32">
        <v>9</v>
      </c>
      <c r="OX36" s="32">
        <v>1</v>
      </c>
      <c r="OY36" s="32">
        <v>8</v>
      </c>
      <c r="OZ36" s="32">
        <v>0</v>
      </c>
      <c r="PA36" s="32">
        <v>15</v>
      </c>
      <c r="PB36" s="32">
        <v>3</v>
      </c>
      <c r="PC36" s="32">
        <v>3</v>
      </c>
      <c r="PD36" s="32">
        <v>5</v>
      </c>
      <c r="PE36" s="32">
        <v>5</v>
      </c>
      <c r="PF36" s="32">
        <f t="shared" si="426"/>
        <v>8</v>
      </c>
      <c r="PH36" s="32">
        <v>0</v>
      </c>
      <c r="PI36" s="32">
        <f t="shared" si="427"/>
        <v>4</v>
      </c>
      <c r="PJ36" s="32">
        <v>3</v>
      </c>
      <c r="PK36" s="32">
        <v>1</v>
      </c>
      <c r="PL36" s="32"/>
      <c r="PM36" s="32">
        <v>42</v>
      </c>
      <c r="PN36" s="32">
        <v>0</v>
      </c>
      <c r="PO36" s="32">
        <v>15</v>
      </c>
      <c r="PP36" s="32">
        <v>1</v>
      </c>
      <c r="PQ36" s="32">
        <v>10</v>
      </c>
      <c r="PR36" s="32">
        <v>0</v>
      </c>
      <c r="PS36" s="32">
        <v>12</v>
      </c>
      <c r="PT36" s="32">
        <v>4</v>
      </c>
      <c r="PU36" s="32">
        <v>4</v>
      </c>
      <c r="PV36" s="32">
        <v>5</v>
      </c>
      <c r="PW36" s="32">
        <v>5</v>
      </c>
      <c r="PX36" s="32">
        <f t="shared" si="428"/>
        <v>9</v>
      </c>
      <c r="PZ36" s="32"/>
      <c r="QA36" s="32">
        <f t="shared" si="429"/>
        <v>5</v>
      </c>
      <c r="QB36" s="32">
        <v>3</v>
      </c>
      <c r="QC36" s="32">
        <v>2</v>
      </c>
      <c r="QD36" s="32"/>
      <c r="QE36" s="32">
        <v>90</v>
      </c>
      <c r="QF36" s="32"/>
      <c r="QG36" s="32">
        <v>15</v>
      </c>
      <c r="QH36" s="32">
        <v>2</v>
      </c>
      <c r="QI36" s="32">
        <v>20</v>
      </c>
      <c r="QJ36" s="32">
        <v>0</v>
      </c>
      <c r="QK36" s="32">
        <v>32</v>
      </c>
      <c r="QL36" s="32">
        <v>4</v>
      </c>
      <c r="QM36" s="32">
        <v>4</v>
      </c>
      <c r="QN36" s="32">
        <v>6</v>
      </c>
      <c r="QO36" s="32">
        <v>6</v>
      </c>
      <c r="QP36" s="32">
        <f t="shared" si="430"/>
        <v>10</v>
      </c>
      <c r="QR36" s="32">
        <v>10</v>
      </c>
      <c r="QS36" s="32">
        <f t="shared" si="431"/>
        <v>5</v>
      </c>
      <c r="QT36" s="32">
        <v>2</v>
      </c>
      <c r="QU36" s="32">
        <v>3</v>
      </c>
      <c r="QV36" s="32"/>
      <c r="QW36" s="32">
        <v>42</v>
      </c>
      <c r="QX36" s="32">
        <v>5</v>
      </c>
      <c r="QY36" s="32">
        <v>10</v>
      </c>
      <c r="QZ36" s="32">
        <v>1</v>
      </c>
      <c r="RA36" s="32">
        <v>15</v>
      </c>
      <c r="RB36" s="32"/>
      <c r="RC36" s="32">
        <v>24</v>
      </c>
      <c r="RD36" s="32">
        <v>3</v>
      </c>
      <c r="RE36" s="32">
        <v>3</v>
      </c>
      <c r="RF36" s="32">
        <v>10</v>
      </c>
      <c r="RG36" s="32">
        <v>10</v>
      </c>
      <c r="RH36" s="32">
        <f t="shared" si="432"/>
        <v>13</v>
      </c>
      <c r="RJ36" s="32">
        <v>5</v>
      </c>
      <c r="RK36" s="32">
        <f t="shared" si="433"/>
        <v>5</v>
      </c>
      <c r="RL36" s="32">
        <v>4</v>
      </c>
      <c r="RM36" s="32">
        <v>1</v>
      </c>
      <c r="RN36" s="32"/>
      <c r="RO36" s="32">
        <v>81</v>
      </c>
      <c r="RP36" s="32">
        <v>5</v>
      </c>
      <c r="RQ36" s="32">
        <v>24</v>
      </c>
      <c r="RR36" s="32">
        <v>1</v>
      </c>
      <c r="RS36" s="32">
        <v>16</v>
      </c>
      <c r="RT36" s="32">
        <v>0</v>
      </c>
      <c r="RU36" s="32">
        <v>46</v>
      </c>
      <c r="RV36" s="32">
        <v>8</v>
      </c>
      <c r="RW36" s="32">
        <v>8</v>
      </c>
      <c r="RX36" s="32">
        <v>11</v>
      </c>
      <c r="RY36" s="32">
        <v>11</v>
      </c>
      <c r="RZ36" s="32">
        <f t="shared" si="434"/>
        <v>19</v>
      </c>
      <c r="SB36" s="32">
        <v>5</v>
      </c>
      <c r="SC36" s="32">
        <f t="shared" si="435"/>
        <v>5</v>
      </c>
      <c r="SD36" s="32">
        <v>4</v>
      </c>
      <c r="SE36" s="32">
        <v>1</v>
      </c>
      <c r="SF36" s="32"/>
      <c r="SG36" s="32">
        <v>81</v>
      </c>
      <c r="SH36" s="32">
        <v>5</v>
      </c>
      <c r="SI36" s="32">
        <v>10</v>
      </c>
      <c r="SJ36" s="32">
        <v>2</v>
      </c>
      <c r="SK36" s="32">
        <v>18</v>
      </c>
      <c r="SL36" s="32"/>
      <c r="SM36" s="32">
        <v>32</v>
      </c>
      <c r="SN36" s="32">
        <v>5</v>
      </c>
      <c r="SO36" s="32">
        <v>5</v>
      </c>
      <c r="SP36" s="32">
        <v>1</v>
      </c>
      <c r="SQ36" s="32">
        <v>1</v>
      </c>
      <c r="SR36" s="32">
        <f t="shared" si="436"/>
        <v>6</v>
      </c>
      <c r="ST36" s="32">
        <v>5</v>
      </c>
      <c r="SU36" s="32">
        <f t="shared" si="437"/>
        <v>5</v>
      </c>
      <c r="SV36" s="32">
        <v>3</v>
      </c>
      <c r="SW36" s="32">
        <v>2</v>
      </c>
      <c r="SX36" s="32"/>
      <c r="SY36" s="32">
        <v>81</v>
      </c>
      <c r="SZ36" s="32">
        <v>5</v>
      </c>
      <c r="TA36" s="32">
        <v>12</v>
      </c>
      <c r="TB36" s="32">
        <v>2</v>
      </c>
      <c r="TC36" s="32">
        <v>18</v>
      </c>
      <c r="TD36" s="32"/>
      <c r="TE36" s="32">
        <v>41</v>
      </c>
      <c r="TF36" s="32">
        <v>3</v>
      </c>
      <c r="TG36" s="32">
        <v>3</v>
      </c>
      <c r="TH36" s="32">
        <v>15</v>
      </c>
      <c r="TI36" s="32">
        <v>15</v>
      </c>
      <c r="TJ36" s="32">
        <f t="shared" si="438"/>
        <v>18</v>
      </c>
      <c r="TL36" s="32">
        <v>5</v>
      </c>
      <c r="TM36" s="32">
        <f t="shared" si="439"/>
        <v>5</v>
      </c>
      <c r="TN36" s="32">
        <v>3</v>
      </c>
      <c r="TO36" s="32">
        <v>2</v>
      </c>
      <c r="TP36" s="32"/>
      <c r="TQ36" s="32">
        <v>81</v>
      </c>
      <c r="TR36" s="32">
        <v>5</v>
      </c>
      <c r="TS36" s="32">
        <v>12</v>
      </c>
      <c r="TT36" s="32">
        <v>1</v>
      </c>
      <c r="TU36" s="32">
        <v>18</v>
      </c>
      <c r="TV36" s="32"/>
      <c r="TW36" s="32">
        <v>43</v>
      </c>
      <c r="TX36" s="32">
        <v>5</v>
      </c>
      <c r="TY36" s="32">
        <v>5</v>
      </c>
      <c r="TZ36" s="32">
        <v>10</v>
      </c>
      <c r="UA36" s="32">
        <v>10</v>
      </c>
      <c r="UB36" s="32">
        <f t="shared" si="440"/>
        <v>15</v>
      </c>
      <c r="UD36" s="32"/>
      <c r="UE36" s="32">
        <f t="shared" si="441"/>
        <v>5</v>
      </c>
      <c r="UF36" s="32">
        <v>3</v>
      </c>
      <c r="UG36" s="32">
        <v>2</v>
      </c>
      <c r="UH36" s="32"/>
      <c r="UI36" s="32">
        <v>54</v>
      </c>
      <c r="UJ36" s="32"/>
      <c r="UK36" s="32">
        <v>9</v>
      </c>
      <c r="UL36" s="32">
        <v>2</v>
      </c>
      <c r="UM36" s="32">
        <v>18</v>
      </c>
      <c r="UN36" s="32"/>
      <c r="UO36" s="32">
        <v>29</v>
      </c>
      <c r="UP36" s="32">
        <v>3</v>
      </c>
      <c r="UQ36" s="32">
        <v>3</v>
      </c>
      <c r="UR36" s="32">
        <v>8</v>
      </c>
      <c r="US36" s="32">
        <v>8</v>
      </c>
      <c r="UT36" s="32">
        <f t="shared" si="442"/>
        <v>11</v>
      </c>
      <c r="UV36" s="32"/>
      <c r="UW36" s="32">
        <f t="shared" si="443"/>
        <v>5</v>
      </c>
      <c r="UX36" s="32">
        <v>4</v>
      </c>
      <c r="UY36" s="32">
        <v>1</v>
      </c>
      <c r="UZ36" s="32">
        <f t="shared" si="372"/>
        <v>503</v>
      </c>
      <c r="VA36" s="32">
        <v>324</v>
      </c>
      <c r="VB36" s="32">
        <f t="shared" si="444"/>
        <v>179</v>
      </c>
      <c r="VC36" s="32"/>
      <c r="VD36" s="32">
        <v>81</v>
      </c>
      <c r="VE36" s="32"/>
      <c r="VF36" s="32">
        <v>11</v>
      </c>
      <c r="VG36" s="32">
        <v>2</v>
      </c>
      <c r="VH36" s="32">
        <v>18</v>
      </c>
      <c r="VI36" s="32">
        <v>0</v>
      </c>
      <c r="VJ36" s="32">
        <v>6</v>
      </c>
      <c r="VK36" s="32">
        <v>7</v>
      </c>
      <c r="VL36" s="32">
        <f t="shared" si="445"/>
        <v>35</v>
      </c>
      <c r="VM36" s="32">
        <v>4</v>
      </c>
      <c r="VN36" s="32">
        <v>4</v>
      </c>
      <c r="VO36" s="32">
        <v>23</v>
      </c>
      <c r="VP36" s="32">
        <v>23</v>
      </c>
      <c r="VQ36" s="32"/>
      <c r="VR36" s="32"/>
      <c r="VS36" s="32">
        <v>1</v>
      </c>
      <c r="VT36" s="32">
        <v>1</v>
      </c>
      <c r="VU36" s="32">
        <f t="shared" si="446"/>
        <v>33</v>
      </c>
      <c r="VW36" s="32"/>
      <c r="VX36" s="32">
        <f t="shared" si="447"/>
        <v>0</v>
      </c>
      <c r="VY36" s="32"/>
      <c r="VZ36" s="32"/>
      <c r="WA36" s="32"/>
      <c r="WB36" s="32">
        <f t="shared" si="373"/>
        <v>0</v>
      </c>
      <c r="WC36" s="32">
        <f t="shared" si="374"/>
        <v>503</v>
      </c>
      <c r="WD36" s="32">
        <f t="shared" si="375"/>
        <v>324</v>
      </c>
      <c r="WE36" s="32">
        <f t="shared" si="448"/>
        <v>179</v>
      </c>
      <c r="WF36" s="32"/>
      <c r="WG36" s="32">
        <v>81</v>
      </c>
      <c r="WH36" s="32"/>
      <c r="WI36" s="32">
        <v>11</v>
      </c>
      <c r="WJ36" s="32">
        <v>2</v>
      </c>
      <c r="WK36" s="32">
        <v>17</v>
      </c>
      <c r="WL36" s="32"/>
      <c r="WM36" s="32">
        <v>8</v>
      </c>
      <c r="WN36" s="32">
        <v>8</v>
      </c>
      <c r="WO36" s="32">
        <f t="shared" si="449"/>
        <v>34</v>
      </c>
      <c r="WP36" s="32">
        <v>4</v>
      </c>
      <c r="WQ36" s="32">
        <v>4</v>
      </c>
      <c r="WR36" s="32">
        <v>15</v>
      </c>
      <c r="WS36" s="32">
        <v>15</v>
      </c>
      <c r="WT36" s="32"/>
      <c r="WU36" s="32"/>
      <c r="WV36" s="32">
        <v>7</v>
      </c>
      <c r="WW36" s="32">
        <v>7</v>
      </c>
      <c r="WX36" s="32">
        <f t="shared" si="450"/>
        <v>27</v>
      </c>
      <c r="WZ36" s="32">
        <v>5</v>
      </c>
      <c r="XA36" s="32">
        <f t="shared" si="451"/>
        <v>5</v>
      </c>
      <c r="XB36" s="32">
        <v>2</v>
      </c>
      <c r="XC36" s="32">
        <v>3</v>
      </c>
      <c r="XD36" s="32"/>
      <c r="XE36" s="32">
        <f t="shared" si="376"/>
        <v>5</v>
      </c>
      <c r="XF36" s="32">
        <f t="shared" si="377"/>
        <v>508</v>
      </c>
      <c r="XG36" s="32">
        <f t="shared" si="378"/>
        <v>324</v>
      </c>
      <c r="XH36" s="32">
        <f t="shared" si="452"/>
        <v>184</v>
      </c>
      <c r="XI36" s="32"/>
      <c r="XJ36" s="32">
        <v>81</v>
      </c>
      <c r="XK36" s="32">
        <v>5</v>
      </c>
      <c r="XL36" s="32">
        <v>16</v>
      </c>
      <c r="XM36" s="32">
        <v>2</v>
      </c>
      <c r="XN36" s="32">
        <v>18</v>
      </c>
      <c r="XO36" s="32"/>
      <c r="XP36" s="32">
        <v>7</v>
      </c>
      <c r="XQ36" s="32">
        <v>7</v>
      </c>
      <c r="XR36" s="32">
        <v>38</v>
      </c>
      <c r="XS36" s="32">
        <v>2</v>
      </c>
      <c r="XT36" s="32">
        <v>2</v>
      </c>
      <c r="XU36" s="32">
        <v>23</v>
      </c>
      <c r="XV36" s="32">
        <v>23</v>
      </c>
      <c r="XW36" s="32"/>
      <c r="XX36" s="32"/>
      <c r="XY36" s="32">
        <v>6</v>
      </c>
      <c r="XZ36" s="32">
        <v>6</v>
      </c>
      <c r="YA36" s="32">
        <f t="shared" si="453"/>
        <v>32</v>
      </c>
      <c r="YC36" s="32"/>
      <c r="YD36" s="32">
        <f t="shared" si="454"/>
        <v>4</v>
      </c>
      <c r="YE36" s="32">
        <v>3</v>
      </c>
      <c r="YF36" s="32">
        <v>1</v>
      </c>
      <c r="YG36" s="32"/>
      <c r="YH36" s="32">
        <f t="shared" si="379"/>
        <v>4</v>
      </c>
      <c r="YI36" s="32">
        <f t="shared" si="380"/>
        <v>512</v>
      </c>
      <c r="YJ36" s="32">
        <f t="shared" si="381"/>
        <v>324</v>
      </c>
      <c r="YK36" s="32">
        <f t="shared" si="455"/>
        <v>188</v>
      </c>
      <c r="YL36" s="32"/>
      <c r="YM36" s="32">
        <v>55</v>
      </c>
      <c r="YN36" s="32"/>
      <c r="YO36" s="32">
        <v>10</v>
      </c>
      <c r="YP36" s="32">
        <v>2</v>
      </c>
      <c r="YQ36" s="32">
        <v>18</v>
      </c>
      <c r="YR36" s="32"/>
      <c r="YS36" s="32">
        <v>9</v>
      </c>
      <c r="YT36" s="32">
        <v>9</v>
      </c>
      <c r="YU36" s="32">
        <v>30</v>
      </c>
      <c r="YV36" s="32">
        <v>9</v>
      </c>
      <c r="YW36" s="32">
        <v>9</v>
      </c>
      <c r="YX36" s="32">
        <v>3</v>
      </c>
      <c r="YY36" s="32">
        <v>3</v>
      </c>
      <c r="YZ36" s="32"/>
      <c r="ZA36" s="32"/>
      <c r="ZB36" s="32">
        <v>9</v>
      </c>
      <c r="ZC36" s="32">
        <v>9</v>
      </c>
      <c r="ZD36" s="32">
        <f t="shared" si="456"/>
        <v>21</v>
      </c>
      <c r="ZF36" s="32"/>
      <c r="ZG36" s="32">
        <f t="shared" si="457"/>
        <v>3</v>
      </c>
      <c r="ZH36" s="32"/>
      <c r="ZI36" s="32">
        <v>3</v>
      </c>
      <c r="ZJ36" s="32"/>
      <c r="ZK36" s="32">
        <f t="shared" si="382"/>
        <v>3</v>
      </c>
      <c r="ZL36" s="32">
        <f t="shared" si="383"/>
        <v>515</v>
      </c>
      <c r="ZM36" s="32">
        <f t="shared" si="384"/>
        <v>324</v>
      </c>
      <c r="ZN36" s="32">
        <f t="shared" si="458"/>
        <v>191</v>
      </c>
      <c r="ZO36" s="32"/>
      <c r="ZP36" s="32"/>
      <c r="ZQ36" s="32"/>
      <c r="ZR36" s="32">
        <v>8</v>
      </c>
      <c r="ZS36" s="32">
        <v>2</v>
      </c>
      <c r="ZT36" s="32">
        <v>19</v>
      </c>
      <c r="ZU36" s="32"/>
      <c r="ZV36" s="32">
        <v>10</v>
      </c>
      <c r="ZW36" s="32">
        <v>10</v>
      </c>
      <c r="ZX36" s="32">
        <v>14</v>
      </c>
      <c r="ZY36" s="32"/>
      <c r="ZZ36" s="32"/>
      <c r="AAA36" s="32">
        <v>4</v>
      </c>
      <c r="AAB36" s="32">
        <v>4</v>
      </c>
      <c r="AAC36" s="32"/>
      <c r="AAD36" s="32"/>
      <c r="AAE36" s="32"/>
      <c r="AAF36" s="32"/>
      <c r="AAG36" s="32">
        <f t="shared" si="459"/>
        <v>14</v>
      </c>
      <c r="AAI36" s="32"/>
      <c r="AAJ36" s="32">
        <f t="shared" si="460"/>
        <v>0</v>
      </c>
      <c r="AAK36" s="32"/>
      <c r="AAL36" s="32"/>
      <c r="AAM36" s="32"/>
      <c r="AAN36" s="32">
        <f t="shared" si="385"/>
        <v>0</v>
      </c>
      <c r="AAO36" s="32">
        <f t="shared" si="386"/>
        <v>515</v>
      </c>
      <c r="AAP36" s="32">
        <f t="shared" si="387"/>
        <v>324</v>
      </c>
      <c r="AAQ36" s="32">
        <f t="shared" si="461"/>
        <v>191</v>
      </c>
      <c r="AAR36" s="32"/>
      <c r="AAS36" s="32">
        <v>64</v>
      </c>
      <c r="AAT36" s="32"/>
      <c r="AAU36" s="32">
        <v>10</v>
      </c>
      <c r="AAV36" s="32">
        <v>2</v>
      </c>
      <c r="AAW36" s="32">
        <v>18</v>
      </c>
      <c r="AAX36" s="32"/>
      <c r="AAY36" s="32">
        <v>13</v>
      </c>
      <c r="AAZ36" s="32">
        <v>13</v>
      </c>
      <c r="ABA36" s="13">
        <f t="shared" si="462"/>
        <v>32</v>
      </c>
      <c r="ABB36" s="32"/>
      <c r="ABC36" s="32"/>
      <c r="ABD36" s="32">
        <v>19</v>
      </c>
      <c r="ABE36" s="32">
        <v>19</v>
      </c>
      <c r="ABF36" s="32"/>
      <c r="ABG36" s="32"/>
      <c r="ABH36" s="32"/>
      <c r="ABI36" s="32"/>
      <c r="ABJ36" s="32">
        <f t="shared" si="463"/>
        <v>32</v>
      </c>
      <c r="ABL36" s="32"/>
      <c r="ABM36" s="32">
        <f t="shared" si="464"/>
        <v>4</v>
      </c>
      <c r="ABN36" s="32">
        <v>2</v>
      </c>
      <c r="ABO36" s="32">
        <v>2</v>
      </c>
      <c r="ABP36" s="32"/>
      <c r="ABQ36" s="32">
        <f t="shared" si="388"/>
        <v>4</v>
      </c>
      <c r="ABR36" s="32">
        <f t="shared" si="389"/>
        <v>519</v>
      </c>
      <c r="ABS36" s="32">
        <f t="shared" si="390"/>
        <v>324</v>
      </c>
      <c r="ABT36" s="32">
        <f t="shared" si="465"/>
        <v>195</v>
      </c>
      <c r="ABU36" s="32"/>
      <c r="ABV36" s="32">
        <v>59</v>
      </c>
      <c r="ABW36" s="32"/>
      <c r="ABX36" s="32">
        <v>4</v>
      </c>
      <c r="ABY36" s="32">
        <v>1</v>
      </c>
      <c r="ABZ36" s="32">
        <v>15</v>
      </c>
      <c r="ACA36" s="32"/>
      <c r="ACB36" s="32">
        <v>2</v>
      </c>
      <c r="ACC36" s="32">
        <v>3</v>
      </c>
      <c r="ACD36" s="13">
        <f t="shared" si="466"/>
        <v>25</v>
      </c>
      <c r="ACE36" s="32">
        <v>4</v>
      </c>
      <c r="ACF36" s="32">
        <v>6</v>
      </c>
      <c r="ACG36" s="32">
        <v>10</v>
      </c>
      <c r="ACH36" s="32">
        <v>15</v>
      </c>
      <c r="ACI36" s="32"/>
      <c r="ACJ36" s="32"/>
      <c r="ACK36" s="32">
        <v>1</v>
      </c>
      <c r="ACL36" s="32">
        <v>1</v>
      </c>
      <c r="ACM36" s="32">
        <f t="shared" si="467"/>
        <v>16</v>
      </c>
      <c r="ACN36" s="44" t="s">
        <v>171</v>
      </c>
      <c r="ACO36" s="32"/>
      <c r="ACP36" s="32">
        <f t="shared" si="468"/>
        <v>3</v>
      </c>
      <c r="ACQ36" s="32"/>
      <c r="ACR36" s="32">
        <v>3</v>
      </c>
      <c r="ACS36" s="32"/>
      <c r="ACT36" s="32">
        <f t="shared" si="391"/>
        <v>3</v>
      </c>
      <c r="ACU36" s="32">
        <f t="shared" si="392"/>
        <v>522</v>
      </c>
      <c r="ACV36" s="32">
        <f t="shared" si="393"/>
        <v>324</v>
      </c>
      <c r="ACW36" s="32">
        <f t="shared" si="469"/>
        <v>198</v>
      </c>
      <c r="ACX36" s="32"/>
      <c r="ACY36" s="32">
        <v>149</v>
      </c>
      <c r="ACZ36" s="32"/>
      <c r="ADA36" s="32">
        <v>9</v>
      </c>
      <c r="ADB36" s="32">
        <v>1</v>
      </c>
      <c r="ADC36" s="32">
        <v>15</v>
      </c>
      <c r="ADD36" s="32"/>
      <c r="ADE36" s="32">
        <v>5</v>
      </c>
      <c r="ADF36" s="32">
        <v>5</v>
      </c>
      <c r="ADG36" s="32">
        <f t="shared" si="470"/>
        <v>55</v>
      </c>
      <c r="ADH36" s="32">
        <v>9</v>
      </c>
      <c r="ADI36" s="32">
        <v>9</v>
      </c>
      <c r="ADJ36" s="32">
        <v>31</v>
      </c>
      <c r="ADK36" s="32">
        <v>35</v>
      </c>
      <c r="ADL36" s="32"/>
      <c r="ADM36" s="32"/>
      <c r="ADN36" s="32">
        <v>6</v>
      </c>
      <c r="ADO36" s="32">
        <v>6</v>
      </c>
      <c r="ADP36" s="32">
        <f t="shared" si="471"/>
        <v>45</v>
      </c>
      <c r="ADQ36" s="297" t="s">
        <v>171</v>
      </c>
      <c r="ADR36" s="32"/>
      <c r="ADS36" s="32">
        <f t="shared" si="394"/>
        <v>0</v>
      </c>
      <c r="ADT36" s="32"/>
      <c r="ADU36" s="32"/>
      <c r="ADV36" s="32"/>
      <c r="ADW36" s="32">
        <f t="shared" si="395"/>
        <v>0</v>
      </c>
      <c r="ADX36" s="32">
        <f t="shared" si="396"/>
        <v>522</v>
      </c>
      <c r="ADY36" s="32">
        <f t="shared" si="397"/>
        <v>324</v>
      </c>
      <c r="ADZ36" s="32">
        <f t="shared" si="472"/>
        <v>198</v>
      </c>
      <c r="AEA36" s="32"/>
      <c r="AEB36" s="32">
        <v>53</v>
      </c>
      <c r="AEC36" s="32"/>
      <c r="AED36" s="32">
        <v>9</v>
      </c>
      <c r="AEE36" s="32">
        <v>1</v>
      </c>
      <c r="AEF36" s="32">
        <v>10</v>
      </c>
      <c r="AEG36" s="32"/>
      <c r="AEH36" s="32">
        <v>3</v>
      </c>
      <c r="AEI36" s="32">
        <v>3</v>
      </c>
      <c r="AEJ36" s="32">
        <f t="shared" si="473"/>
        <v>30</v>
      </c>
      <c r="AEK36" s="32">
        <v>2</v>
      </c>
      <c r="AEL36" s="32">
        <v>4</v>
      </c>
      <c r="AEM36" s="32">
        <v>11</v>
      </c>
      <c r="AEN36" s="32">
        <v>19</v>
      </c>
      <c r="AEO36" s="32"/>
      <c r="AEP36" s="32"/>
      <c r="AEQ36" s="32">
        <v>2</v>
      </c>
      <c r="AER36" s="32">
        <v>4</v>
      </c>
      <c r="AES36" s="32">
        <f t="shared" si="474"/>
        <v>16</v>
      </c>
    </row>
    <row r="37" spans="2:825" ht="16.2" customHeight="1" x14ac:dyDescent="0.3">
      <c r="B37" s="28" t="s">
        <v>156</v>
      </c>
      <c r="C37" s="44" t="s">
        <v>172</v>
      </c>
      <c r="D37" s="297"/>
      <c r="E37" s="297"/>
      <c r="F37" s="297"/>
      <c r="G37" s="297"/>
      <c r="H37" s="334" t="s">
        <v>1013</v>
      </c>
      <c r="I37" s="329">
        <v>81</v>
      </c>
      <c r="J37" s="26">
        <v>20</v>
      </c>
      <c r="K37" s="26">
        <v>21</v>
      </c>
      <c r="L37" s="26">
        <v>55</v>
      </c>
      <c r="M37" s="26">
        <v>0</v>
      </c>
      <c r="N37" s="26">
        <v>21</v>
      </c>
      <c r="O37" s="26">
        <v>22</v>
      </c>
      <c r="P37" s="26"/>
      <c r="Q37" s="26"/>
      <c r="R37" s="26">
        <v>1</v>
      </c>
      <c r="S37" s="26">
        <v>0</v>
      </c>
      <c r="T37" s="26">
        <v>8</v>
      </c>
      <c r="U37" s="32"/>
      <c r="V37" s="29"/>
      <c r="X37" s="26">
        <v>81</v>
      </c>
      <c r="Y37" s="26">
        <v>11</v>
      </c>
      <c r="Z37" s="26">
        <v>12</v>
      </c>
      <c r="AA37" s="26">
        <v>22</v>
      </c>
      <c r="AB37" s="26">
        <v>0</v>
      </c>
      <c r="AC37" s="26">
        <v>13</v>
      </c>
      <c r="AD37" s="26">
        <v>22</v>
      </c>
      <c r="AE37" s="26"/>
      <c r="AF37" s="26"/>
      <c r="AG37" s="26">
        <v>0</v>
      </c>
      <c r="AH37" s="26">
        <v>0</v>
      </c>
      <c r="AI37" s="26">
        <v>0</v>
      </c>
      <c r="AJ37" s="25">
        <v>0</v>
      </c>
      <c r="AK37" s="29"/>
      <c r="AM37" s="26">
        <v>82</v>
      </c>
      <c r="AN37" s="26">
        <v>6</v>
      </c>
      <c r="AO37" s="26">
        <v>11</v>
      </c>
      <c r="AP37" s="26">
        <v>22</v>
      </c>
      <c r="AQ37" s="26">
        <v>4</v>
      </c>
      <c r="AR37" s="26">
        <v>22</v>
      </c>
      <c r="AS37" s="26">
        <v>23</v>
      </c>
      <c r="AT37" s="26"/>
      <c r="AU37" s="26"/>
      <c r="AV37" s="26">
        <v>2</v>
      </c>
      <c r="AW37" s="26">
        <v>0</v>
      </c>
      <c r="AX37" s="26">
        <v>8</v>
      </c>
      <c r="AY37" s="25">
        <v>2</v>
      </c>
      <c r="AZ37" s="29"/>
      <c r="BB37" s="26">
        <v>85</v>
      </c>
      <c r="BC37" s="26">
        <v>7</v>
      </c>
      <c r="BD37" s="26">
        <v>8</v>
      </c>
      <c r="BE37" s="26">
        <v>34</v>
      </c>
      <c r="BF37" s="26">
        <v>41</v>
      </c>
      <c r="BG37" s="26">
        <v>9</v>
      </c>
      <c r="BH37" s="26">
        <v>25</v>
      </c>
      <c r="BI37" s="26">
        <v>2</v>
      </c>
      <c r="BJ37" s="26">
        <v>10</v>
      </c>
      <c r="BK37" s="26">
        <v>2</v>
      </c>
      <c r="BL37" s="26">
        <v>2</v>
      </c>
      <c r="BM37" s="26">
        <v>26</v>
      </c>
      <c r="BN37" s="32">
        <v>26</v>
      </c>
      <c r="BO37" s="25">
        <v>0</v>
      </c>
      <c r="BP37" s="29"/>
      <c r="BQ37" s="32">
        <v>1</v>
      </c>
      <c r="BR37" s="32">
        <v>1</v>
      </c>
      <c r="BS37" s="32">
        <v>9</v>
      </c>
      <c r="BT37" s="32">
        <v>9</v>
      </c>
      <c r="BU37" s="32">
        <f t="shared" si="398"/>
        <v>10</v>
      </c>
      <c r="BW37" s="26">
        <v>62</v>
      </c>
      <c r="BX37" s="26">
        <v>4</v>
      </c>
      <c r="BY37" s="26">
        <v>8</v>
      </c>
      <c r="BZ37" s="26">
        <v>17</v>
      </c>
      <c r="CA37" s="26">
        <v>19</v>
      </c>
      <c r="CB37" s="26">
        <v>14</v>
      </c>
      <c r="CC37" s="26">
        <v>15</v>
      </c>
      <c r="CD37" s="32">
        <v>0</v>
      </c>
      <c r="CE37" s="32">
        <v>0</v>
      </c>
      <c r="CF37" s="32">
        <v>0</v>
      </c>
      <c r="CG37" s="32">
        <v>2</v>
      </c>
      <c r="CH37" s="26">
        <v>11</v>
      </c>
      <c r="CI37" s="26">
        <v>0</v>
      </c>
      <c r="CJ37" s="32">
        <v>0</v>
      </c>
      <c r="CK37" s="29"/>
      <c r="CL37" s="32"/>
      <c r="CM37" s="32"/>
      <c r="CN37" s="32"/>
      <c r="CO37" s="32"/>
      <c r="CP37" s="32">
        <f t="shared" si="399"/>
        <v>0</v>
      </c>
      <c r="CR37" s="26">
        <v>90</v>
      </c>
      <c r="CS37" s="32">
        <v>3</v>
      </c>
      <c r="CT37" s="32">
        <v>10</v>
      </c>
      <c r="CU37" s="32">
        <v>35</v>
      </c>
      <c r="CV37" s="32">
        <v>27</v>
      </c>
      <c r="CW37" s="32">
        <v>18</v>
      </c>
      <c r="CX37" s="26">
        <v>22</v>
      </c>
      <c r="CY37" s="26">
        <v>0</v>
      </c>
      <c r="CZ37" s="26">
        <v>2</v>
      </c>
      <c r="DA37" s="26">
        <v>0</v>
      </c>
      <c r="DB37" s="26">
        <v>1</v>
      </c>
      <c r="DC37" s="32">
        <v>10</v>
      </c>
      <c r="DD37" s="29">
        <v>0</v>
      </c>
      <c r="DE37" s="25">
        <v>0</v>
      </c>
      <c r="DF37" s="29"/>
      <c r="DG37" s="32"/>
      <c r="DH37" s="32"/>
      <c r="DI37" s="32">
        <v>1</v>
      </c>
      <c r="DJ37" s="32">
        <v>2</v>
      </c>
      <c r="DK37" s="32">
        <f t="shared" si="400"/>
        <v>1</v>
      </c>
      <c r="DM37" s="26">
        <v>71</v>
      </c>
      <c r="DN37" s="32">
        <v>4</v>
      </c>
      <c r="DO37" s="32">
        <v>9</v>
      </c>
      <c r="DP37" s="32">
        <v>14</v>
      </c>
      <c r="DQ37" s="32">
        <v>3</v>
      </c>
      <c r="DR37" s="32">
        <v>4</v>
      </c>
      <c r="DS37" s="26">
        <v>8</v>
      </c>
      <c r="DT37" s="26">
        <v>0</v>
      </c>
      <c r="DU37" s="32">
        <v>0</v>
      </c>
      <c r="DV37" s="32">
        <v>0</v>
      </c>
      <c r="DW37" s="32">
        <v>2</v>
      </c>
      <c r="DX37" s="32">
        <v>18</v>
      </c>
      <c r="DY37" s="29">
        <v>0</v>
      </c>
      <c r="DZ37" s="25">
        <v>0</v>
      </c>
      <c r="EA37" s="29"/>
      <c r="EB37" s="32"/>
      <c r="EC37" s="32"/>
      <c r="ED37" s="32"/>
      <c r="EE37" s="32"/>
      <c r="EF37" s="32">
        <f t="shared" si="401"/>
        <v>0</v>
      </c>
      <c r="EH37" s="32">
        <v>76</v>
      </c>
      <c r="EI37" s="32">
        <v>1</v>
      </c>
      <c r="EJ37" s="32">
        <v>9</v>
      </c>
      <c r="EK37" s="32">
        <v>24</v>
      </c>
      <c r="EL37" s="32">
        <v>30</v>
      </c>
      <c r="EM37" s="32">
        <v>16</v>
      </c>
      <c r="EN37" s="26">
        <v>8</v>
      </c>
      <c r="EO37" s="29">
        <v>15</v>
      </c>
      <c r="EP37" s="25">
        <v>10</v>
      </c>
      <c r="EQ37" s="25">
        <v>15</v>
      </c>
      <c r="ER37" s="25">
        <v>0</v>
      </c>
      <c r="ES37" s="25">
        <v>0</v>
      </c>
      <c r="ET37" s="25">
        <v>0</v>
      </c>
      <c r="EU37" s="25">
        <v>0</v>
      </c>
      <c r="EV37" s="29"/>
      <c r="EW37" s="32">
        <v>9</v>
      </c>
      <c r="EX37" s="32">
        <v>10</v>
      </c>
      <c r="EY37" s="32">
        <v>12</v>
      </c>
      <c r="EZ37" s="32">
        <v>12</v>
      </c>
      <c r="FA37" s="32">
        <f t="shared" si="402"/>
        <v>21</v>
      </c>
      <c r="FC37" s="32">
        <v>39</v>
      </c>
      <c r="FD37" s="26">
        <v>9</v>
      </c>
      <c r="FE37" s="26">
        <v>0</v>
      </c>
      <c r="FF37" s="26">
        <v>36</v>
      </c>
      <c r="FG37" s="26">
        <v>0</v>
      </c>
      <c r="FH37" s="26">
        <v>5</v>
      </c>
      <c r="FI37" s="26">
        <v>8</v>
      </c>
      <c r="FJ37" s="29">
        <v>10</v>
      </c>
      <c r="FK37" s="25">
        <v>0</v>
      </c>
      <c r="FL37" s="25">
        <v>10</v>
      </c>
      <c r="FM37" s="25">
        <v>1</v>
      </c>
      <c r="FN37" s="25">
        <v>7</v>
      </c>
      <c r="FO37" s="25">
        <v>0</v>
      </c>
      <c r="FP37" s="25">
        <v>0</v>
      </c>
      <c r="FQ37" s="29"/>
      <c r="FR37" s="32"/>
      <c r="FS37" s="32"/>
      <c r="FT37" s="32">
        <v>8</v>
      </c>
      <c r="FU37" s="32">
        <v>10</v>
      </c>
      <c r="FV37" s="32">
        <f t="shared" si="403"/>
        <v>8</v>
      </c>
      <c r="FX37" s="32">
        <v>70</v>
      </c>
      <c r="FY37" s="32">
        <v>12</v>
      </c>
      <c r="FZ37" s="32">
        <v>5</v>
      </c>
      <c r="GA37" s="32">
        <v>63</v>
      </c>
      <c r="GB37" s="32">
        <v>0</v>
      </c>
      <c r="GC37" s="32">
        <v>0</v>
      </c>
      <c r="GD37" s="26">
        <v>0</v>
      </c>
      <c r="GE37" s="32">
        <v>20</v>
      </c>
      <c r="GF37" s="32">
        <v>0</v>
      </c>
      <c r="GG37" s="32">
        <v>20</v>
      </c>
      <c r="GH37" s="32">
        <v>1</v>
      </c>
      <c r="GI37" s="32">
        <v>10</v>
      </c>
      <c r="GJ37" s="32">
        <v>0</v>
      </c>
      <c r="GK37" s="32">
        <v>0</v>
      </c>
      <c r="GL37" s="29"/>
      <c r="GM37" s="32">
        <v>3</v>
      </c>
      <c r="GN37" s="32">
        <v>4</v>
      </c>
      <c r="GO37" s="32">
        <v>10</v>
      </c>
      <c r="GP37" s="32">
        <v>16</v>
      </c>
      <c r="GQ37" s="32">
        <f t="shared" si="404"/>
        <v>13</v>
      </c>
      <c r="GS37" s="32">
        <v>44</v>
      </c>
      <c r="GT37" s="32">
        <v>0</v>
      </c>
      <c r="GU37" s="32">
        <v>5</v>
      </c>
      <c r="GV37" s="32">
        <v>31</v>
      </c>
      <c r="GW37" s="32"/>
      <c r="GX37" s="32">
        <v>8</v>
      </c>
      <c r="GY37" s="26">
        <v>0</v>
      </c>
      <c r="GZ37" s="32">
        <v>10</v>
      </c>
      <c r="HA37" s="32"/>
      <c r="HB37" s="32">
        <v>10</v>
      </c>
      <c r="HC37" s="32">
        <v>0</v>
      </c>
      <c r="HD37" s="32"/>
      <c r="HE37" s="32"/>
      <c r="HF37" s="32"/>
      <c r="HG37" s="29"/>
      <c r="HH37" s="32"/>
      <c r="HI37" s="32"/>
      <c r="HJ37" s="32">
        <v>2</v>
      </c>
      <c r="HK37" s="32">
        <v>10</v>
      </c>
      <c r="HL37" s="32">
        <f t="shared" si="405"/>
        <v>2</v>
      </c>
      <c r="HN37" s="32">
        <v>100</v>
      </c>
      <c r="HO37" s="32">
        <v>1</v>
      </c>
      <c r="HP37" s="32">
        <v>1</v>
      </c>
      <c r="HQ37" s="32">
        <v>11</v>
      </c>
      <c r="HR37" s="32">
        <v>10</v>
      </c>
      <c r="HS37" s="32">
        <v>0</v>
      </c>
      <c r="HT37" s="32">
        <v>0</v>
      </c>
      <c r="HU37" s="32">
        <v>1</v>
      </c>
      <c r="HV37" s="32">
        <v>3</v>
      </c>
      <c r="HW37" s="32">
        <v>1</v>
      </c>
      <c r="HX37" s="32">
        <v>2</v>
      </c>
      <c r="HY37" s="32">
        <v>30</v>
      </c>
      <c r="HZ37" s="32">
        <v>0</v>
      </c>
      <c r="IA37" s="29">
        <v>0</v>
      </c>
      <c r="IB37" s="29">
        <v>0</v>
      </c>
      <c r="IC37" s="32">
        <v>2</v>
      </c>
      <c r="ID37" s="32">
        <v>3</v>
      </c>
      <c r="IE37" s="32">
        <v>1</v>
      </c>
      <c r="IF37" s="32">
        <v>1</v>
      </c>
      <c r="IG37" s="32">
        <f t="shared" si="406"/>
        <v>3</v>
      </c>
      <c r="II37" s="32">
        <v>30</v>
      </c>
      <c r="IJ37" s="32">
        <f t="shared" si="407"/>
        <v>8</v>
      </c>
      <c r="IK37" s="32">
        <v>3</v>
      </c>
      <c r="IL37" s="32">
        <v>5</v>
      </c>
      <c r="IM37" s="32"/>
      <c r="IN37" s="32">
        <v>50</v>
      </c>
      <c r="IO37" s="32">
        <v>6</v>
      </c>
      <c r="IP37" s="32">
        <v>0</v>
      </c>
      <c r="IQ37" s="32">
        <v>0</v>
      </c>
      <c r="IR37" s="32">
        <v>0</v>
      </c>
      <c r="IS37" s="32">
        <v>0</v>
      </c>
      <c r="IT37" s="32">
        <v>12</v>
      </c>
      <c r="IU37" s="32">
        <v>4</v>
      </c>
      <c r="IV37" s="32">
        <v>6</v>
      </c>
      <c r="IW37" s="32">
        <v>6</v>
      </c>
      <c r="IX37" s="32">
        <v>8</v>
      </c>
      <c r="IY37" s="32">
        <f t="shared" si="408"/>
        <v>10</v>
      </c>
      <c r="JA37" s="32">
        <v>40</v>
      </c>
      <c r="JB37" s="32">
        <f t="shared" si="409"/>
        <v>31</v>
      </c>
      <c r="JC37" s="32">
        <v>3</v>
      </c>
      <c r="JD37" s="32">
        <v>28</v>
      </c>
      <c r="JE37" s="32">
        <v>1</v>
      </c>
      <c r="JF37" s="32">
        <v>48</v>
      </c>
      <c r="JG37" s="32">
        <v>7</v>
      </c>
      <c r="JH37" s="32">
        <v>11</v>
      </c>
      <c r="JI37" s="32">
        <v>1</v>
      </c>
      <c r="JJ37" s="32">
        <v>10</v>
      </c>
      <c r="JK37" s="32">
        <v>0</v>
      </c>
      <c r="JL37" s="32">
        <v>0</v>
      </c>
      <c r="JM37" s="32">
        <v>18</v>
      </c>
      <c r="JN37" s="32">
        <v>2</v>
      </c>
      <c r="JO37" s="32">
        <v>2</v>
      </c>
      <c r="JP37" s="32">
        <v>8</v>
      </c>
      <c r="JQ37" s="32">
        <v>14</v>
      </c>
      <c r="JR37" s="32">
        <f t="shared" si="410"/>
        <v>10</v>
      </c>
      <c r="JT37" s="32">
        <v>30</v>
      </c>
      <c r="JU37" s="32">
        <f t="shared" si="411"/>
        <v>11</v>
      </c>
      <c r="JV37" s="32">
        <v>3</v>
      </c>
      <c r="JW37" s="32">
        <v>8</v>
      </c>
      <c r="JX37" s="32"/>
      <c r="JY37" s="32">
        <v>50</v>
      </c>
      <c r="JZ37" s="32">
        <v>6</v>
      </c>
      <c r="KA37" s="32">
        <v>10</v>
      </c>
      <c r="KB37" s="32">
        <v>1</v>
      </c>
      <c r="KC37" s="32">
        <v>15</v>
      </c>
      <c r="KD37" s="32">
        <v>0</v>
      </c>
      <c r="KE37" s="32">
        <v>22</v>
      </c>
      <c r="KF37" s="32">
        <v>5</v>
      </c>
      <c r="KG37" s="32">
        <v>9</v>
      </c>
      <c r="KH37" s="32">
        <v>9</v>
      </c>
      <c r="KI37" s="32">
        <v>15</v>
      </c>
      <c r="KJ37" s="32">
        <f t="shared" si="412"/>
        <v>14</v>
      </c>
      <c r="KL37" s="32">
        <v>50</v>
      </c>
      <c r="KM37" s="32">
        <f t="shared" si="413"/>
        <v>14</v>
      </c>
      <c r="KN37" s="32">
        <v>7</v>
      </c>
      <c r="KO37" s="32">
        <v>7</v>
      </c>
      <c r="KP37" s="32"/>
      <c r="KQ37" s="32">
        <v>70</v>
      </c>
      <c r="KR37" s="32">
        <v>10</v>
      </c>
      <c r="KS37" s="32">
        <v>10</v>
      </c>
      <c r="KT37" s="32">
        <v>1</v>
      </c>
      <c r="KU37" s="32">
        <v>15</v>
      </c>
      <c r="KV37" s="32">
        <v>0</v>
      </c>
      <c r="KW37" s="32">
        <v>48</v>
      </c>
      <c r="KX37" s="32">
        <v>8</v>
      </c>
      <c r="KY37" s="32">
        <v>15</v>
      </c>
      <c r="KZ37" s="32">
        <v>12</v>
      </c>
      <c r="LA37" s="32">
        <v>24</v>
      </c>
      <c r="LB37" s="32">
        <f t="shared" si="414"/>
        <v>20</v>
      </c>
      <c r="LD37" s="32">
        <v>50</v>
      </c>
      <c r="LE37" s="32">
        <f t="shared" si="415"/>
        <v>16</v>
      </c>
      <c r="LF37" s="32">
        <v>5</v>
      </c>
      <c r="LG37" s="32">
        <v>11</v>
      </c>
      <c r="LH37" s="32"/>
      <c r="LI37" s="32">
        <v>50</v>
      </c>
      <c r="LJ37" s="32">
        <v>10</v>
      </c>
      <c r="LK37" s="32">
        <v>11</v>
      </c>
      <c r="LL37" s="32">
        <v>1</v>
      </c>
      <c r="LM37" s="32">
        <v>10</v>
      </c>
      <c r="LN37" s="32">
        <v>0</v>
      </c>
      <c r="LO37" s="32">
        <v>17</v>
      </c>
      <c r="LP37" s="32">
        <v>7</v>
      </c>
      <c r="LQ37" s="32">
        <v>7</v>
      </c>
      <c r="LR37" s="32">
        <v>9</v>
      </c>
      <c r="LS37" s="32">
        <v>9</v>
      </c>
      <c r="LT37" s="32">
        <f t="shared" si="416"/>
        <v>16</v>
      </c>
      <c r="LV37" s="32">
        <v>39</v>
      </c>
      <c r="LW37" s="32">
        <f t="shared" si="417"/>
        <v>9</v>
      </c>
      <c r="LX37" s="32">
        <v>2</v>
      </c>
      <c r="LY37" s="32">
        <v>7</v>
      </c>
      <c r="LZ37" s="32"/>
      <c r="MA37" s="32">
        <v>45</v>
      </c>
      <c r="MB37" s="32">
        <v>7</v>
      </c>
      <c r="MC37" s="32">
        <v>10</v>
      </c>
      <c r="MD37" s="32">
        <v>1</v>
      </c>
      <c r="ME37" s="32">
        <v>9</v>
      </c>
      <c r="MF37" s="32">
        <v>0</v>
      </c>
      <c r="MG37" s="32">
        <v>13</v>
      </c>
      <c r="MH37" s="32">
        <v>3</v>
      </c>
      <c r="MI37" s="32">
        <v>3</v>
      </c>
      <c r="MJ37" s="32">
        <v>9</v>
      </c>
      <c r="MK37" s="32">
        <v>9</v>
      </c>
      <c r="ML37" s="32">
        <f t="shared" si="418"/>
        <v>12</v>
      </c>
      <c r="MN37" s="32">
        <v>7</v>
      </c>
      <c r="MO37" s="32">
        <f t="shared" si="419"/>
        <v>7</v>
      </c>
      <c r="MP37" s="32">
        <v>6</v>
      </c>
      <c r="MQ37" s="32">
        <v>1</v>
      </c>
      <c r="MR37" s="32"/>
      <c r="MS37" s="32">
        <v>54</v>
      </c>
      <c r="MT37" s="32">
        <v>5</v>
      </c>
      <c r="MU37" s="32">
        <v>6</v>
      </c>
      <c r="MV37" s="32">
        <v>1</v>
      </c>
      <c r="MW37" s="32">
        <v>16</v>
      </c>
      <c r="MX37" s="32">
        <v>0</v>
      </c>
      <c r="MY37" s="32">
        <v>22</v>
      </c>
      <c r="MZ37" s="32">
        <v>6</v>
      </c>
      <c r="NA37" s="32">
        <v>11</v>
      </c>
      <c r="NB37" s="32">
        <v>1</v>
      </c>
      <c r="NC37" s="32">
        <v>1</v>
      </c>
      <c r="ND37" s="32">
        <f t="shared" si="420"/>
        <v>7</v>
      </c>
      <c r="NF37" s="32">
        <v>5</v>
      </c>
      <c r="NG37" s="32">
        <f t="shared" si="421"/>
        <v>1</v>
      </c>
      <c r="NH37" s="32">
        <v>0</v>
      </c>
      <c r="NI37" s="32">
        <v>1</v>
      </c>
      <c r="NJ37" s="32"/>
      <c r="NK37" s="32">
        <v>45</v>
      </c>
      <c r="NL37" s="32">
        <v>0</v>
      </c>
      <c r="NM37" s="32">
        <v>8</v>
      </c>
      <c r="NN37" s="32">
        <v>1</v>
      </c>
      <c r="NO37" s="32">
        <v>14</v>
      </c>
      <c r="NP37" s="32">
        <v>0</v>
      </c>
      <c r="NQ37" s="32">
        <v>2</v>
      </c>
      <c r="NR37" s="32">
        <v>0</v>
      </c>
      <c r="NS37" s="32">
        <v>0</v>
      </c>
      <c r="NT37" s="32">
        <v>0</v>
      </c>
      <c r="NU37" s="32">
        <v>0</v>
      </c>
      <c r="NV37" s="32">
        <f t="shared" si="422"/>
        <v>0</v>
      </c>
      <c r="NX37" s="32">
        <v>0</v>
      </c>
      <c r="NY37" s="32">
        <f t="shared" si="423"/>
        <v>0</v>
      </c>
      <c r="NZ37" s="32">
        <v>0</v>
      </c>
      <c r="OA37" s="32">
        <v>0</v>
      </c>
      <c r="OB37" s="32"/>
      <c r="OC37" s="32">
        <v>42</v>
      </c>
      <c r="OD37" s="32">
        <v>0</v>
      </c>
      <c r="OE37" s="32">
        <v>8</v>
      </c>
      <c r="OF37" s="32">
        <v>1</v>
      </c>
      <c r="OG37" s="32">
        <v>10</v>
      </c>
      <c r="OH37" s="32">
        <v>0</v>
      </c>
      <c r="OI37" s="32">
        <v>14</v>
      </c>
      <c r="OJ37" s="32">
        <v>2</v>
      </c>
      <c r="OK37" s="32">
        <v>5</v>
      </c>
      <c r="OL37" s="32">
        <v>3</v>
      </c>
      <c r="OM37" s="32">
        <v>3</v>
      </c>
      <c r="ON37" s="32">
        <f t="shared" si="424"/>
        <v>5</v>
      </c>
      <c r="OP37" s="32">
        <v>0</v>
      </c>
      <c r="OQ37" s="32">
        <f t="shared" si="425"/>
        <v>0</v>
      </c>
      <c r="OR37" s="32"/>
      <c r="OS37" s="32"/>
      <c r="OT37" s="32"/>
      <c r="OU37" s="32">
        <v>54</v>
      </c>
      <c r="OV37" s="32"/>
      <c r="OW37" s="32">
        <v>8</v>
      </c>
      <c r="OX37" s="32">
        <v>1</v>
      </c>
      <c r="OY37" s="32">
        <v>10</v>
      </c>
      <c r="OZ37" s="32">
        <v>0</v>
      </c>
      <c r="PA37" s="32">
        <v>13</v>
      </c>
      <c r="PB37" s="32">
        <v>3</v>
      </c>
      <c r="PC37" s="32">
        <v>3</v>
      </c>
      <c r="PD37" s="32">
        <v>7</v>
      </c>
      <c r="PE37" s="32">
        <v>7</v>
      </c>
      <c r="PF37" s="32">
        <f t="shared" si="426"/>
        <v>10</v>
      </c>
      <c r="PH37" s="32">
        <v>8</v>
      </c>
      <c r="PI37" s="32">
        <f t="shared" si="427"/>
        <v>8</v>
      </c>
      <c r="PJ37" s="32">
        <v>2</v>
      </c>
      <c r="PK37" s="32">
        <v>6</v>
      </c>
      <c r="PL37" s="32"/>
      <c r="PM37" s="32">
        <v>54</v>
      </c>
      <c r="PN37" s="32">
        <v>8</v>
      </c>
      <c r="PO37" s="32">
        <v>10</v>
      </c>
      <c r="PP37" s="32">
        <v>1</v>
      </c>
      <c r="PQ37" s="32">
        <v>15</v>
      </c>
      <c r="PR37" s="32">
        <v>0</v>
      </c>
      <c r="PS37" s="32">
        <v>25</v>
      </c>
      <c r="PT37" s="32">
        <v>4</v>
      </c>
      <c r="PU37" s="32">
        <v>7</v>
      </c>
      <c r="PV37" s="32">
        <v>11</v>
      </c>
      <c r="PW37" s="32">
        <v>13</v>
      </c>
      <c r="PX37" s="32">
        <f t="shared" si="428"/>
        <v>15</v>
      </c>
      <c r="PZ37" s="32">
        <v>8</v>
      </c>
      <c r="QA37" s="32">
        <f t="shared" si="429"/>
        <v>8</v>
      </c>
      <c r="QB37" s="32">
        <v>4</v>
      </c>
      <c r="QC37" s="32">
        <v>4</v>
      </c>
      <c r="QD37" s="32"/>
      <c r="QE37" s="32">
        <v>54</v>
      </c>
      <c r="QF37" s="32"/>
      <c r="QG37" s="32">
        <v>12</v>
      </c>
      <c r="QH37" s="32">
        <v>1</v>
      </c>
      <c r="QI37" s="32">
        <v>20</v>
      </c>
      <c r="QJ37" s="32">
        <v>0</v>
      </c>
      <c r="QK37" s="32">
        <v>36</v>
      </c>
      <c r="QL37" s="32">
        <v>13</v>
      </c>
      <c r="QM37" s="32">
        <v>18</v>
      </c>
      <c r="QN37" s="32">
        <v>6</v>
      </c>
      <c r="QO37" s="32">
        <v>8</v>
      </c>
      <c r="QP37" s="32">
        <f t="shared" si="430"/>
        <v>19</v>
      </c>
      <c r="QR37" s="32">
        <v>6</v>
      </c>
      <c r="QS37" s="32">
        <f t="shared" si="431"/>
        <v>6</v>
      </c>
      <c r="QT37" s="32">
        <v>1</v>
      </c>
      <c r="QU37" s="32">
        <v>5</v>
      </c>
      <c r="QV37" s="32"/>
      <c r="QW37" s="32">
        <v>30</v>
      </c>
      <c r="QX37" s="32">
        <v>3</v>
      </c>
      <c r="QY37" s="32">
        <v>9</v>
      </c>
      <c r="QZ37" s="32">
        <v>1</v>
      </c>
      <c r="RA37" s="32">
        <v>17</v>
      </c>
      <c r="RB37" s="32"/>
      <c r="RC37" s="32">
        <v>31</v>
      </c>
      <c r="RD37" s="32">
        <v>5</v>
      </c>
      <c r="RE37" s="32">
        <v>8</v>
      </c>
      <c r="RF37" s="32">
        <v>7</v>
      </c>
      <c r="RG37" s="32">
        <v>11</v>
      </c>
      <c r="RH37" s="32">
        <f t="shared" si="432"/>
        <v>12</v>
      </c>
      <c r="RJ37" s="32">
        <v>1</v>
      </c>
      <c r="RK37" s="32">
        <f t="shared" si="433"/>
        <v>1</v>
      </c>
      <c r="RL37" s="32">
        <v>1</v>
      </c>
      <c r="RM37" s="32"/>
      <c r="RN37" s="32"/>
      <c r="RO37" s="32">
        <v>54</v>
      </c>
      <c r="RP37" s="32"/>
      <c r="RQ37" s="32">
        <v>13</v>
      </c>
      <c r="RR37" s="32">
        <v>1</v>
      </c>
      <c r="RS37" s="32">
        <v>20</v>
      </c>
      <c r="RT37" s="32">
        <v>0</v>
      </c>
      <c r="RU37" s="32">
        <v>37</v>
      </c>
      <c r="RV37" s="32">
        <v>4</v>
      </c>
      <c r="RW37" s="32">
        <v>7</v>
      </c>
      <c r="RX37" s="32">
        <v>6</v>
      </c>
      <c r="RY37" s="32">
        <v>12</v>
      </c>
      <c r="RZ37" s="32">
        <f t="shared" si="434"/>
        <v>10</v>
      </c>
      <c r="SB37" s="32">
        <v>3</v>
      </c>
      <c r="SC37" s="32">
        <f t="shared" si="435"/>
        <v>5</v>
      </c>
      <c r="SD37" s="32">
        <v>2</v>
      </c>
      <c r="SE37" s="32">
        <v>3</v>
      </c>
      <c r="SF37" s="32"/>
      <c r="SG37" s="32">
        <v>54</v>
      </c>
      <c r="SH37" s="32">
        <v>2</v>
      </c>
      <c r="SI37" s="32">
        <v>13</v>
      </c>
      <c r="SJ37" s="32">
        <v>1</v>
      </c>
      <c r="SK37" s="32">
        <v>20</v>
      </c>
      <c r="SL37" s="32"/>
      <c r="SM37" s="32">
        <v>43</v>
      </c>
      <c r="SN37" s="32">
        <v>6</v>
      </c>
      <c r="SO37" s="32">
        <v>7</v>
      </c>
      <c r="SP37" s="32">
        <v>4</v>
      </c>
      <c r="SQ37" s="32">
        <v>8</v>
      </c>
      <c r="SR37" s="32">
        <f t="shared" si="436"/>
        <v>10</v>
      </c>
      <c r="ST37" s="32">
        <v>5</v>
      </c>
      <c r="SU37" s="32">
        <f t="shared" si="437"/>
        <v>5</v>
      </c>
      <c r="SV37" s="32">
        <v>2</v>
      </c>
      <c r="SW37" s="32">
        <v>3</v>
      </c>
      <c r="SX37" s="32"/>
      <c r="SY37" s="32">
        <v>78</v>
      </c>
      <c r="SZ37" s="32">
        <v>2</v>
      </c>
      <c r="TA37" s="32">
        <v>14</v>
      </c>
      <c r="TB37" s="32">
        <v>1</v>
      </c>
      <c r="TC37" s="32">
        <v>20</v>
      </c>
      <c r="TD37" s="32"/>
      <c r="TE37" s="32">
        <v>40</v>
      </c>
      <c r="TF37" s="32">
        <v>4</v>
      </c>
      <c r="TG37" s="32">
        <v>6</v>
      </c>
      <c r="TH37" s="32">
        <v>7</v>
      </c>
      <c r="TI37" s="32">
        <v>10</v>
      </c>
      <c r="TJ37" s="32">
        <f t="shared" si="438"/>
        <v>11</v>
      </c>
      <c r="TL37" s="32">
        <v>5</v>
      </c>
      <c r="TM37" s="32">
        <f t="shared" si="439"/>
        <v>5</v>
      </c>
      <c r="TN37" s="32">
        <v>1</v>
      </c>
      <c r="TO37" s="32">
        <v>4</v>
      </c>
      <c r="TP37" s="32"/>
      <c r="TQ37" s="32">
        <v>68</v>
      </c>
      <c r="TR37" s="32">
        <v>5</v>
      </c>
      <c r="TS37" s="32">
        <v>12</v>
      </c>
      <c r="TT37" s="32">
        <v>1</v>
      </c>
      <c r="TU37" s="32">
        <v>20</v>
      </c>
      <c r="TV37" s="32"/>
      <c r="TW37" s="32">
        <v>45</v>
      </c>
      <c r="TX37" s="32">
        <v>4</v>
      </c>
      <c r="TY37" s="32">
        <v>5</v>
      </c>
      <c r="TZ37" s="32">
        <v>6</v>
      </c>
      <c r="UA37" s="32">
        <v>8</v>
      </c>
      <c r="UB37" s="32">
        <f t="shared" si="440"/>
        <v>10</v>
      </c>
      <c r="UD37" s="32">
        <v>5</v>
      </c>
      <c r="UE37" s="32">
        <f t="shared" si="441"/>
        <v>5</v>
      </c>
      <c r="UF37" s="32">
        <v>2</v>
      </c>
      <c r="UG37" s="32">
        <v>3</v>
      </c>
      <c r="UH37" s="32"/>
      <c r="UI37" s="32">
        <v>54</v>
      </c>
      <c r="UJ37" s="32">
        <v>1</v>
      </c>
      <c r="UK37" s="32">
        <v>13</v>
      </c>
      <c r="UL37" s="32">
        <v>2</v>
      </c>
      <c r="UM37" s="32">
        <v>20</v>
      </c>
      <c r="UN37" s="32"/>
      <c r="UO37" s="32">
        <v>50</v>
      </c>
      <c r="UP37" s="32">
        <v>5</v>
      </c>
      <c r="UQ37" s="32">
        <v>23</v>
      </c>
      <c r="UR37" s="32">
        <v>1</v>
      </c>
      <c r="US37" s="32">
        <v>3</v>
      </c>
      <c r="UT37" s="32">
        <f t="shared" si="442"/>
        <v>6</v>
      </c>
      <c r="UV37" s="32">
        <v>5</v>
      </c>
      <c r="UW37" s="32">
        <f t="shared" si="443"/>
        <v>5</v>
      </c>
      <c r="UX37" s="32">
        <v>2</v>
      </c>
      <c r="UY37" s="32">
        <v>3</v>
      </c>
      <c r="UZ37" s="32">
        <f t="shared" si="372"/>
        <v>608</v>
      </c>
      <c r="VA37" s="32">
        <v>365</v>
      </c>
      <c r="VB37" s="32">
        <f t="shared" si="444"/>
        <v>243</v>
      </c>
      <c r="VC37" s="32">
        <v>2</v>
      </c>
      <c r="VD37" s="32">
        <v>90</v>
      </c>
      <c r="VE37" s="32"/>
      <c r="VF37" s="32">
        <v>12</v>
      </c>
      <c r="VG37" s="32">
        <v>1</v>
      </c>
      <c r="VH37" s="32">
        <v>20</v>
      </c>
      <c r="VI37" s="32">
        <v>0</v>
      </c>
      <c r="VJ37" s="32">
        <v>2</v>
      </c>
      <c r="VK37" s="32">
        <v>7</v>
      </c>
      <c r="VL37" s="32">
        <f t="shared" si="445"/>
        <v>44</v>
      </c>
      <c r="VM37" s="32">
        <v>1</v>
      </c>
      <c r="VN37" s="32">
        <v>2</v>
      </c>
      <c r="VO37" s="32">
        <v>11</v>
      </c>
      <c r="VP37" s="32">
        <v>24</v>
      </c>
      <c r="VQ37" s="32"/>
      <c r="VR37" s="32"/>
      <c r="VS37" s="32">
        <v>8</v>
      </c>
      <c r="VT37" s="32">
        <v>11</v>
      </c>
      <c r="VU37" s="32">
        <f t="shared" si="446"/>
        <v>14</v>
      </c>
      <c r="VW37" s="32">
        <v>5</v>
      </c>
      <c r="VX37" s="32">
        <f t="shared" si="447"/>
        <v>5</v>
      </c>
      <c r="VY37" s="32">
        <v>2</v>
      </c>
      <c r="VZ37" s="32">
        <v>3</v>
      </c>
      <c r="WA37" s="32"/>
      <c r="WB37" s="32">
        <f t="shared" si="373"/>
        <v>5</v>
      </c>
      <c r="WC37" s="32">
        <f t="shared" si="374"/>
        <v>613</v>
      </c>
      <c r="WD37" s="32">
        <f t="shared" si="375"/>
        <v>365</v>
      </c>
      <c r="WE37" s="32">
        <f t="shared" si="448"/>
        <v>248</v>
      </c>
      <c r="WF37" s="32">
        <v>2</v>
      </c>
      <c r="WG37" s="32">
        <v>54</v>
      </c>
      <c r="WH37" s="32">
        <v>3</v>
      </c>
      <c r="WI37" s="32">
        <v>11</v>
      </c>
      <c r="WJ37" s="32">
        <v>1</v>
      </c>
      <c r="WK37" s="32">
        <v>16</v>
      </c>
      <c r="WL37" s="32"/>
      <c r="WM37" s="32">
        <v>2</v>
      </c>
      <c r="WN37" s="32">
        <v>2</v>
      </c>
      <c r="WO37" s="32">
        <f t="shared" si="449"/>
        <v>27</v>
      </c>
      <c r="WP37" s="32">
        <v>4</v>
      </c>
      <c r="WQ37" s="32">
        <v>11</v>
      </c>
      <c r="WR37" s="32">
        <v>5</v>
      </c>
      <c r="WS37" s="32">
        <v>13</v>
      </c>
      <c r="WT37" s="32"/>
      <c r="WU37" s="32"/>
      <c r="WV37" s="32">
        <v>1</v>
      </c>
      <c r="WW37" s="32">
        <v>1</v>
      </c>
      <c r="WX37" s="32">
        <f t="shared" si="450"/>
        <v>11</v>
      </c>
      <c r="WZ37" s="32">
        <v>5</v>
      </c>
      <c r="XA37" s="32">
        <f t="shared" si="451"/>
        <v>5</v>
      </c>
      <c r="XB37" s="32">
        <v>2</v>
      </c>
      <c r="XC37" s="32">
        <v>3</v>
      </c>
      <c r="XD37" s="32"/>
      <c r="XE37" s="32">
        <f t="shared" si="376"/>
        <v>5</v>
      </c>
      <c r="XF37" s="32">
        <f t="shared" si="377"/>
        <v>618</v>
      </c>
      <c r="XG37" s="32">
        <f t="shared" si="378"/>
        <v>365</v>
      </c>
      <c r="XH37" s="32">
        <f t="shared" si="452"/>
        <v>253</v>
      </c>
      <c r="XI37" s="32">
        <v>3</v>
      </c>
      <c r="XJ37" s="32">
        <v>54</v>
      </c>
      <c r="XK37" s="32">
        <v>3</v>
      </c>
      <c r="XL37" s="32">
        <v>14</v>
      </c>
      <c r="XM37" s="32">
        <v>2</v>
      </c>
      <c r="XN37" s="32">
        <v>20</v>
      </c>
      <c r="XO37" s="32"/>
      <c r="XP37" s="32">
        <v>4</v>
      </c>
      <c r="XQ37" s="32">
        <v>24</v>
      </c>
      <c r="XR37" s="32">
        <v>39</v>
      </c>
      <c r="XS37" s="32">
        <v>2</v>
      </c>
      <c r="XT37" s="32">
        <v>4</v>
      </c>
      <c r="XU37" s="32">
        <v>7</v>
      </c>
      <c r="XV37" s="32">
        <v>10</v>
      </c>
      <c r="XW37" s="32"/>
      <c r="XX37" s="32"/>
      <c r="XY37" s="32">
        <v>1</v>
      </c>
      <c r="XZ37" s="32">
        <v>1</v>
      </c>
      <c r="YA37" s="32">
        <f t="shared" si="453"/>
        <v>13</v>
      </c>
      <c r="YC37" s="32"/>
      <c r="YD37" s="32">
        <f t="shared" si="454"/>
        <v>2</v>
      </c>
      <c r="YE37" s="32" t="s">
        <v>1003</v>
      </c>
      <c r="YF37" s="32">
        <v>2</v>
      </c>
      <c r="YG37" s="32"/>
      <c r="YH37" s="32">
        <f t="shared" si="379"/>
        <v>2</v>
      </c>
      <c r="YI37" s="32">
        <f t="shared" si="380"/>
        <v>620</v>
      </c>
      <c r="YJ37" s="32">
        <f t="shared" si="381"/>
        <v>365</v>
      </c>
      <c r="YK37" s="32">
        <f t="shared" si="455"/>
        <v>255</v>
      </c>
      <c r="YL37" s="32"/>
      <c r="YM37" s="32">
        <v>54</v>
      </c>
      <c r="YN37" s="32"/>
      <c r="YO37" s="32">
        <v>15</v>
      </c>
      <c r="YP37" s="32">
        <v>1</v>
      </c>
      <c r="YQ37" s="32">
        <v>16</v>
      </c>
      <c r="YR37" s="32"/>
      <c r="YS37" s="32">
        <v>2</v>
      </c>
      <c r="YT37" s="32">
        <v>17</v>
      </c>
      <c r="YU37" s="32">
        <v>44</v>
      </c>
      <c r="YV37" s="32">
        <v>2</v>
      </c>
      <c r="YW37" s="32">
        <v>3</v>
      </c>
      <c r="YX37" s="32">
        <v>15</v>
      </c>
      <c r="YY37" s="32">
        <v>22</v>
      </c>
      <c r="YZ37" s="32"/>
      <c r="ZA37" s="32"/>
      <c r="ZB37" s="32">
        <v>2</v>
      </c>
      <c r="ZC37" s="32">
        <v>2</v>
      </c>
      <c r="ZD37" s="32">
        <f t="shared" si="456"/>
        <v>19</v>
      </c>
      <c r="ZF37" s="32"/>
      <c r="ZG37" s="32">
        <f t="shared" si="457"/>
        <v>1</v>
      </c>
      <c r="ZH37" s="32"/>
      <c r="ZI37" s="32">
        <v>1</v>
      </c>
      <c r="ZJ37" s="32"/>
      <c r="ZK37" s="32">
        <f t="shared" si="382"/>
        <v>1</v>
      </c>
      <c r="ZL37" s="32">
        <f t="shared" si="383"/>
        <v>621</v>
      </c>
      <c r="ZM37" s="32">
        <f t="shared" si="384"/>
        <v>365</v>
      </c>
      <c r="ZN37" s="32">
        <f t="shared" si="458"/>
        <v>256</v>
      </c>
      <c r="ZO37" s="32"/>
      <c r="ZP37" s="32">
        <v>9</v>
      </c>
      <c r="ZQ37" s="32"/>
      <c r="ZR37" s="32">
        <v>12</v>
      </c>
      <c r="ZS37" s="32">
        <v>1</v>
      </c>
      <c r="ZT37" s="32">
        <v>17</v>
      </c>
      <c r="ZU37" s="32">
        <v>2</v>
      </c>
      <c r="ZV37" s="32">
        <v>2</v>
      </c>
      <c r="ZW37" s="32">
        <v>11</v>
      </c>
      <c r="ZX37" s="32">
        <v>25</v>
      </c>
      <c r="ZY37" s="32">
        <v>2</v>
      </c>
      <c r="ZZ37" s="32">
        <v>3</v>
      </c>
      <c r="AAA37" s="32">
        <v>7</v>
      </c>
      <c r="AAB37" s="32">
        <v>11</v>
      </c>
      <c r="AAC37" s="32"/>
      <c r="AAD37" s="32"/>
      <c r="AAE37" s="32"/>
      <c r="AAF37" s="32"/>
      <c r="AAG37" s="32">
        <f t="shared" si="459"/>
        <v>11</v>
      </c>
      <c r="AAI37" s="32"/>
      <c r="AAJ37" s="32">
        <f t="shared" si="460"/>
        <v>0</v>
      </c>
      <c r="AAK37" s="32"/>
      <c r="AAL37" s="32"/>
      <c r="AAM37" s="32"/>
      <c r="AAN37" s="32">
        <f t="shared" si="385"/>
        <v>0</v>
      </c>
      <c r="AAO37" s="32">
        <f t="shared" si="386"/>
        <v>621</v>
      </c>
      <c r="AAP37" s="32">
        <f t="shared" si="387"/>
        <v>365</v>
      </c>
      <c r="AAQ37" s="32">
        <f t="shared" si="461"/>
        <v>256</v>
      </c>
      <c r="AAR37" s="32"/>
      <c r="AAS37" s="32">
        <v>54</v>
      </c>
      <c r="AAT37" s="32"/>
      <c r="AAU37" s="32">
        <v>12</v>
      </c>
      <c r="AAV37" s="32">
        <v>1</v>
      </c>
      <c r="AAW37" s="32">
        <v>20</v>
      </c>
      <c r="AAX37" s="32"/>
      <c r="AAY37" s="32">
        <v>18</v>
      </c>
      <c r="AAZ37" s="32">
        <v>24</v>
      </c>
      <c r="ABA37" s="13">
        <f t="shared" si="462"/>
        <v>42</v>
      </c>
      <c r="ABB37" s="32">
        <v>4</v>
      </c>
      <c r="ABC37" s="32">
        <v>5</v>
      </c>
      <c r="ABD37" s="32">
        <v>2</v>
      </c>
      <c r="ABE37" s="32">
        <v>2</v>
      </c>
      <c r="ABF37" s="32"/>
      <c r="ABG37" s="32"/>
      <c r="ABH37" s="32">
        <v>6</v>
      </c>
      <c r="ABI37" s="32">
        <v>11</v>
      </c>
      <c r="ABJ37" s="32">
        <f t="shared" si="463"/>
        <v>24</v>
      </c>
      <c r="ABL37" s="32"/>
      <c r="ABM37" s="32">
        <f t="shared" si="464"/>
        <v>0</v>
      </c>
      <c r="ABN37" s="32"/>
      <c r="ABO37" s="32"/>
      <c r="ABP37" s="32"/>
      <c r="ABQ37" s="32">
        <f t="shared" si="388"/>
        <v>0</v>
      </c>
      <c r="ABR37" s="32">
        <f t="shared" si="389"/>
        <v>621</v>
      </c>
      <c r="ABS37" s="32">
        <f t="shared" si="390"/>
        <v>365</v>
      </c>
      <c r="ABT37" s="32">
        <f t="shared" si="465"/>
        <v>256</v>
      </c>
      <c r="ABU37" s="32"/>
      <c r="ABV37" s="32">
        <v>55</v>
      </c>
      <c r="ABW37" s="32"/>
      <c r="ABX37" s="32">
        <v>20</v>
      </c>
      <c r="ABY37" s="32">
        <v>2</v>
      </c>
      <c r="ABZ37" s="32">
        <v>36</v>
      </c>
      <c r="ACA37" s="32"/>
      <c r="ACB37" s="32">
        <v>3</v>
      </c>
      <c r="ACC37" s="32">
        <v>17</v>
      </c>
      <c r="ACD37" s="13">
        <f t="shared" si="466"/>
        <v>44</v>
      </c>
      <c r="ACE37" s="32">
        <v>4</v>
      </c>
      <c r="ACF37" s="32">
        <v>6</v>
      </c>
      <c r="ACG37" s="32">
        <v>13</v>
      </c>
      <c r="ACH37" s="32">
        <v>19</v>
      </c>
      <c r="ACI37" s="32"/>
      <c r="ACJ37" s="32"/>
      <c r="ACK37" s="32">
        <v>2</v>
      </c>
      <c r="ACL37" s="32">
        <v>2</v>
      </c>
      <c r="ACM37" s="32">
        <f t="shared" si="467"/>
        <v>20</v>
      </c>
      <c r="ACO37" s="32"/>
      <c r="ACP37" s="32">
        <f t="shared" si="468"/>
        <v>5</v>
      </c>
      <c r="ACQ37" s="32">
        <v>5</v>
      </c>
      <c r="ACR37" s="32"/>
      <c r="ACS37" s="32"/>
      <c r="ACT37" s="32">
        <f t="shared" si="391"/>
        <v>5</v>
      </c>
      <c r="ACU37" s="32">
        <f t="shared" si="392"/>
        <v>626</v>
      </c>
      <c r="ACV37" s="32">
        <f t="shared" si="393"/>
        <v>365</v>
      </c>
      <c r="ACW37" s="32">
        <f t="shared" si="469"/>
        <v>261</v>
      </c>
      <c r="ACX37" s="32"/>
      <c r="ACY37" s="32">
        <v>116</v>
      </c>
      <c r="ACZ37" s="32"/>
      <c r="ADA37" s="32">
        <v>14</v>
      </c>
      <c r="ADB37" s="32">
        <v>1</v>
      </c>
      <c r="ADC37" s="32">
        <v>20</v>
      </c>
      <c r="ADD37" s="32"/>
      <c r="ADE37" s="32">
        <v>2</v>
      </c>
      <c r="ADF37" s="32">
        <v>3</v>
      </c>
      <c r="ADG37" s="32">
        <f t="shared" si="470"/>
        <v>28</v>
      </c>
      <c r="ADH37" s="32">
        <v>21</v>
      </c>
      <c r="ADI37" s="32">
        <v>25</v>
      </c>
      <c r="ADJ37" s="32"/>
      <c r="ADK37" s="32"/>
      <c r="ADL37" s="32"/>
      <c r="ADM37" s="32"/>
      <c r="ADN37" s="32"/>
      <c r="ADO37" s="32"/>
      <c r="ADP37" s="32">
        <f t="shared" si="471"/>
        <v>23</v>
      </c>
      <c r="ADR37" s="32"/>
      <c r="ADS37" s="32">
        <f t="shared" si="394"/>
        <v>0</v>
      </c>
      <c r="ADT37" s="32"/>
      <c r="ADU37" s="32"/>
      <c r="ADV37" s="32"/>
      <c r="ADW37" s="32">
        <f t="shared" si="395"/>
        <v>0</v>
      </c>
      <c r="ADX37" s="32">
        <f t="shared" si="396"/>
        <v>626</v>
      </c>
      <c r="ADY37" s="32">
        <f t="shared" si="397"/>
        <v>365</v>
      </c>
      <c r="ADZ37" s="32">
        <f t="shared" si="472"/>
        <v>261</v>
      </c>
      <c r="AEA37" s="32"/>
      <c r="AEB37" s="32"/>
      <c r="AEC37" s="32"/>
      <c r="AED37" s="32"/>
      <c r="AEE37" s="32"/>
      <c r="AEF37" s="32"/>
      <c r="AEG37" s="32"/>
      <c r="AEH37" s="32"/>
      <c r="AEI37" s="32"/>
      <c r="AEJ37" s="32">
        <f t="shared" si="473"/>
        <v>0</v>
      </c>
      <c r="AEK37" s="32"/>
      <c r="AEL37" s="32"/>
      <c r="AEM37" s="32"/>
      <c r="AEN37" s="32"/>
      <c r="AEO37" s="32"/>
      <c r="AEP37" s="32"/>
      <c r="AEQ37" s="32"/>
      <c r="AER37" s="32"/>
      <c r="AES37" s="32">
        <f t="shared" si="474"/>
        <v>0</v>
      </c>
    </row>
    <row r="38" spans="2:825" ht="16.2" customHeight="1" x14ac:dyDescent="0.3">
      <c r="B38" s="28" t="s">
        <v>157</v>
      </c>
      <c r="C38" s="44" t="s">
        <v>173</v>
      </c>
      <c r="D38" s="297"/>
      <c r="E38" s="297"/>
      <c r="F38" s="297"/>
      <c r="G38" s="297"/>
      <c r="H38" s="334" t="s">
        <v>1013</v>
      </c>
      <c r="I38" s="329">
        <v>55</v>
      </c>
      <c r="J38" s="26">
        <v>0</v>
      </c>
      <c r="K38" s="26">
        <v>12</v>
      </c>
      <c r="L38" s="26">
        <v>38</v>
      </c>
      <c r="M38" s="26">
        <v>0</v>
      </c>
      <c r="N38" s="26">
        <v>2</v>
      </c>
      <c r="O38" s="26">
        <v>24</v>
      </c>
      <c r="P38" s="26"/>
      <c r="Q38" s="26"/>
      <c r="R38" s="26">
        <v>0</v>
      </c>
      <c r="S38" s="26">
        <v>0</v>
      </c>
      <c r="T38" s="26">
        <v>0</v>
      </c>
      <c r="U38" s="32"/>
      <c r="V38" s="29"/>
      <c r="X38" s="26">
        <v>82</v>
      </c>
      <c r="Y38" s="26">
        <v>1</v>
      </c>
      <c r="Z38" s="26">
        <v>10</v>
      </c>
      <c r="AA38" s="26">
        <f>65-3</f>
        <v>62</v>
      </c>
      <c r="AB38" s="26">
        <v>0</v>
      </c>
      <c r="AC38" s="26">
        <v>0</v>
      </c>
      <c r="AD38" s="26">
        <v>5</v>
      </c>
      <c r="AE38" s="26"/>
      <c r="AF38" s="26"/>
      <c r="AG38" s="26">
        <v>2</v>
      </c>
      <c r="AH38" s="26">
        <v>0</v>
      </c>
      <c r="AI38" s="26">
        <v>15</v>
      </c>
      <c r="AJ38" s="25">
        <v>0</v>
      </c>
      <c r="AK38" s="29"/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3</v>
      </c>
      <c r="AT38" s="26"/>
      <c r="AU38" s="26"/>
      <c r="AV38" s="26">
        <v>0</v>
      </c>
      <c r="AW38" s="26">
        <v>0</v>
      </c>
      <c r="AX38" s="26">
        <v>0</v>
      </c>
      <c r="AY38" s="25">
        <v>0</v>
      </c>
      <c r="AZ38" s="29"/>
      <c r="BB38" s="26">
        <v>28</v>
      </c>
      <c r="BC38" s="26">
        <v>4</v>
      </c>
      <c r="BD38" s="26">
        <v>3</v>
      </c>
      <c r="BE38" s="26">
        <v>11</v>
      </c>
      <c r="BF38" s="26">
        <v>50</v>
      </c>
      <c r="BG38" s="26">
        <v>2</v>
      </c>
      <c r="BH38" s="26">
        <v>13</v>
      </c>
      <c r="BI38" s="26">
        <v>10</v>
      </c>
      <c r="BJ38" s="26">
        <v>0</v>
      </c>
      <c r="BK38" s="26">
        <v>5</v>
      </c>
      <c r="BL38" s="26">
        <v>0</v>
      </c>
      <c r="BM38" s="26">
        <v>0</v>
      </c>
      <c r="BN38" s="32">
        <v>0</v>
      </c>
      <c r="BO38" s="25">
        <v>0</v>
      </c>
      <c r="BP38" s="29"/>
      <c r="BQ38" s="32"/>
      <c r="BR38" s="32"/>
      <c r="BS38" s="32">
        <v>6</v>
      </c>
      <c r="BT38" s="32">
        <v>10</v>
      </c>
      <c r="BU38" s="32">
        <f t="shared" si="398"/>
        <v>6</v>
      </c>
      <c r="BW38" s="26">
        <v>39</v>
      </c>
      <c r="BX38" s="26">
        <v>23</v>
      </c>
      <c r="BY38" s="26">
        <v>6</v>
      </c>
      <c r="BZ38" s="26">
        <v>20</v>
      </c>
      <c r="CA38" s="26">
        <v>10</v>
      </c>
      <c r="CB38" s="26">
        <v>4</v>
      </c>
      <c r="CC38" s="26">
        <v>3</v>
      </c>
      <c r="CD38" s="32">
        <v>3</v>
      </c>
      <c r="CE38" s="32">
        <v>0</v>
      </c>
      <c r="CF38" s="32">
        <v>3</v>
      </c>
      <c r="CG38" s="32">
        <v>1</v>
      </c>
      <c r="CH38" s="26">
        <v>6</v>
      </c>
      <c r="CI38" s="26">
        <v>0</v>
      </c>
      <c r="CJ38" s="32">
        <v>1</v>
      </c>
      <c r="CK38" s="29"/>
      <c r="CL38" s="32">
        <v>1</v>
      </c>
      <c r="CM38" s="32">
        <v>1</v>
      </c>
      <c r="CN38" s="32">
        <v>2</v>
      </c>
      <c r="CO38" s="32">
        <v>2</v>
      </c>
      <c r="CP38" s="32">
        <f t="shared" si="399"/>
        <v>3</v>
      </c>
      <c r="CR38" s="26">
        <v>111</v>
      </c>
      <c r="CS38" s="32">
        <v>74</v>
      </c>
      <c r="CT38" s="32">
        <v>9</v>
      </c>
      <c r="CU38" s="32">
        <v>24</v>
      </c>
      <c r="CV38" s="32">
        <v>73</v>
      </c>
      <c r="CW38" s="32">
        <v>11</v>
      </c>
      <c r="CX38" s="26">
        <v>20</v>
      </c>
      <c r="CY38" s="26">
        <v>5</v>
      </c>
      <c r="CZ38" s="26">
        <v>5</v>
      </c>
      <c r="DA38" s="26">
        <v>5</v>
      </c>
      <c r="DB38" s="26">
        <v>2</v>
      </c>
      <c r="DC38" s="32">
        <v>15</v>
      </c>
      <c r="DD38" s="29">
        <v>0</v>
      </c>
      <c r="DE38" s="25">
        <v>0</v>
      </c>
      <c r="DF38" s="29"/>
      <c r="DG38" s="32">
        <v>2</v>
      </c>
      <c r="DH38" s="32">
        <v>2</v>
      </c>
      <c r="DI38" s="32">
        <v>6</v>
      </c>
      <c r="DJ38" s="32">
        <v>6</v>
      </c>
      <c r="DK38" s="32">
        <f t="shared" si="400"/>
        <v>8</v>
      </c>
      <c r="DM38" s="26">
        <v>38</v>
      </c>
      <c r="DN38" s="32">
        <v>17</v>
      </c>
      <c r="DO38" s="32">
        <v>5</v>
      </c>
      <c r="DP38" s="32">
        <v>11</v>
      </c>
      <c r="DQ38" s="32">
        <v>12</v>
      </c>
      <c r="DR38" s="32">
        <v>9</v>
      </c>
      <c r="DS38" s="26">
        <v>5</v>
      </c>
      <c r="DT38" s="26">
        <v>10</v>
      </c>
      <c r="DU38" s="32">
        <v>0</v>
      </c>
      <c r="DV38" s="32">
        <v>10</v>
      </c>
      <c r="DW38" s="32">
        <v>1</v>
      </c>
      <c r="DX38" s="32">
        <v>8</v>
      </c>
      <c r="DY38" s="29">
        <v>0</v>
      </c>
      <c r="DZ38" s="25">
        <v>0</v>
      </c>
      <c r="EA38" s="29"/>
      <c r="EB38" s="32">
        <v>1</v>
      </c>
      <c r="EC38" s="32">
        <v>2</v>
      </c>
      <c r="ED38" s="32">
        <v>7</v>
      </c>
      <c r="EE38" s="32">
        <v>8</v>
      </c>
      <c r="EF38" s="32">
        <f t="shared" si="401"/>
        <v>8</v>
      </c>
      <c r="EH38" s="32">
        <v>60</v>
      </c>
      <c r="EI38" s="32">
        <v>31</v>
      </c>
      <c r="EJ38" s="32">
        <v>2</v>
      </c>
      <c r="EK38" s="32">
        <v>10</v>
      </c>
      <c r="EL38" s="32">
        <v>0</v>
      </c>
      <c r="EM38" s="32">
        <v>9</v>
      </c>
      <c r="EN38" s="26">
        <v>0</v>
      </c>
      <c r="EO38" s="29">
        <v>5</v>
      </c>
      <c r="EP38" s="25">
        <v>0</v>
      </c>
      <c r="EQ38" s="25">
        <v>5</v>
      </c>
      <c r="ER38" s="25">
        <v>1</v>
      </c>
      <c r="ES38" s="25">
        <v>9</v>
      </c>
      <c r="ET38" s="25">
        <v>0</v>
      </c>
      <c r="EU38" s="25">
        <v>0</v>
      </c>
      <c r="EV38" s="29"/>
      <c r="EW38" s="32">
        <v>1</v>
      </c>
      <c r="EX38" s="32">
        <v>1</v>
      </c>
      <c r="EY38" s="32">
        <v>4</v>
      </c>
      <c r="EZ38" s="32">
        <v>4</v>
      </c>
      <c r="FA38" s="32">
        <f t="shared" si="402"/>
        <v>5</v>
      </c>
      <c r="FC38" s="32">
        <v>66</v>
      </c>
      <c r="FD38" s="26">
        <v>37</v>
      </c>
      <c r="FE38" s="26">
        <v>3</v>
      </c>
      <c r="FF38" s="26">
        <v>11</v>
      </c>
      <c r="FG38" s="26">
        <v>0</v>
      </c>
      <c r="FH38" s="26">
        <v>7</v>
      </c>
      <c r="FI38" s="26">
        <v>8</v>
      </c>
      <c r="FJ38" s="29">
        <v>12</v>
      </c>
      <c r="FK38" s="25">
        <v>0</v>
      </c>
      <c r="FL38" s="25">
        <v>12</v>
      </c>
      <c r="FM38" s="25">
        <v>1</v>
      </c>
      <c r="FN38" s="25">
        <v>8</v>
      </c>
      <c r="FO38" s="25">
        <v>0</v>
      </c>
      <c r="FP38" s="25">
        <v>0</v>
      </c>
      <c r="FQ38" s="29"/>
      <c r="FR38" s="32">
        <v>3</v>
      </c>
      <c r="FS38" s="32">
        <v>4</v>
      </c>
      <c r="FT38" s="32">
        <v>5</v>
      </c>
      <c r="FU38" s="32">
        <v>8</v>
      </c>
      <c r="FV38" s="32">
        <f t="shared" si="403"/>
        <v>8</v>
      </c>
      <c r="FX38" s="32">
        <v>56</v>
      </c>
      <c r="FY38" s="32">
        <v>28</v>
      </c>
      <c r="FZ38" s="32">
        <v>0</v>
      </c>
      <c r="GA38" s="32">
        <v>12</v>
      </c>
      <c r="GB38" s="32">
        <v>0</v>
      </c>
      <c r="GC38" s="32">
        <v>4</v>
      </c>
      <c r="GD38" s="26">
        <v>0</v>
      </c>
      <c r="GE38" s="32">
        <v>5</v>
      </c>
      <c r="GF38" s="32">
        <v>0</v>
      </c>
      <c r="GG38" s="32">
        <v>5</v>
      </c>
      <c r="GH38" s="32">
        <v>1</v>
      </c>
      <c r="GI38" s="32">
        <v>8</v>
      </c>
      <c r="GJ38" s="32">
        <v>0</v>
      </c>
      <c r="GK38" s="32">
        <v>0</v>
      </c>
      <c r="GL38" s="29"/>
      <c r="GM38" s="32"/>
      <c r="GN38" s="32"/>
      <c r="GO38" s="32">
        <v>5</v>
      </c>
      <c r="GP38" s="32">
        <v>5</v>
      </c>
      <c r="GQ38" s="32">
        <f t="shared" si="404"/>
        <v>5</v>
      </c>
      <c r="GS38" s="32">
        <v>23</v>
      </c>
      <c r="GT38" s="32">
        <v>11</v>
      </c>
      <c r="GU38" s="32">
        <v>0</v>
      </c>
      <c r="GV38" s="32">
        <v>11</v>
      </c>
      <c r="GW38" s="32"/>
      <c r="GX38" s="32">
        <v>8</v>
      </c>
      <c r="GY38" s="26">
        <v>2</v>
      </c>
      <c r="GZ38" s="32">
        <v>13</v>
      </c>
      <c r="HA38" s="32"/>
      <c r="HB38" s="32">
        <v>13</v>
      </c>
      <c r="HC38" s="32">
        <v>0</v>
      </c>
      <c r="HD38" s="32"/>
      <c r="HE38" s="32"/>
      <c r="HF38" s="32"/>
      <c r="HG38" s="29"/>
      <c r="HH38" s="32"/>
      <c r="HI38" s="32"/>
      <c r="HJ38" s="32">
        <v>5</v>
      </c>
      <c r="HK38" s="32">
        <v>13</v>
      </c>
      <c r="HL38" s="32">
        <f t="shared" si="405"/>
        <v>5</v>
      </c>
      <c r="HN38" s="32">
        <v>82</v>
      </c>
      <c r="HO38" s="32">
        <v>34</v>
      </c>
      <c r="HP38" s="32">
        <v>8</v>
      </c>
      <c r="HQ38" s="32">
        <v>8</v>
      </c>
      <c r="HR38" s="32">
        <v>10</v>
      </c>
      <c r="HS38" s="32">
        <v>35</v>
      </c>
      <c r="HT38" s="32">
        <v>12</v>
      </c>
      <c r="HU38" s="32">
        <v>5</v>
      </c>
      <c r="HV38" s="32">
        <v>0</v>
      </c>
      <c r="HW38" s="32">
        <v>5</v>
      </c>
      <c r="HX38" s="32">
        <v>2</v>
      </c>
      <c r="HY38" s="32">
        <v>16</v>
      </c>
      <c r="HZ38" s="32">
        <v>0</v>
      </c>
      <c r="IA38" s="29">
        <v>0</v>
      </c>
      <c r="IB38" s="29">
        <v>0</v>
      </c>
      <c r="IC38" s="32">
        <v>3</v>
      </c>
      <c r="ID38" s="32">
        <v>3</v>
      </c>
      <c r="IE38" s="32">
        <v>2</v>
      </c>
      <c r="IF38" s="32">
        <v>2</v>
      </c>
      <c r="IG38" s="32">
        <f t="shared" si="406"/>
        <v>5</v>
      </c>
      <c r="II38" s="32">
        <v>30</v>
      </c>
      <c r="IJ38" s="32">
        <f t="shared" si="407"/>
        <v>10</v>
      </c>
      <c r="IK38" s="32">
        <v>3</v>
      </c>
      <c r="IL38" s="32">
        <v>7</v>
      </c>
      <c r="IM38" s="32"/>
      <c r="IN38" s="32">
        <v>50</v>
      </c>
      <c r="IO38" s="32">
        <v>8</v>
      </c>
      <c r="IP38" s="32">
        <v>0</v>
      </c>
      <c r="IQ38" s="32">
        <v>0</v>
      </c>
      <c r="IR38" s="32">
        <v>0</v>
      </c>
      <c r="IS38" s="32">
        <v>0</v>
      </c>
      <c r="IT38" s="32">
        <v>15</v>
      </c>
      <c r="IU38" s="32">
        <v>3</v>
      </c>
      <c r="IV38" s="32">
        <v>6</v>
      </c>
      <c r="IW38" s="32">
        <v>3</v>
      </c>
      <c r="IX38" s="32">
        <v>4</v>
      </c>
      <c r="IY38" s="32">
        <f t="shared" si="408"/>
        <v>6</v>
      </c>
      <c r="JA38" s="32">
        <v>50</v>
      </c>
      <c r="JB38" s="32">
        <f t="shared" si="409"/>
        <v>17</v>
      </c>
      <c r="JC38" s="32">
        <v>8</v>
      </c>
      <c r="JD38" s="32">
        <v>9</v>
      </c>
      <c r="JE38" s="32">
        <v>1</v>
      </c>
      <c r="JF38" s="32">
        <v>47</v>
      </c>
      <c r="JG38" s="32">
        <v>16</v>
      </c>
      <c r="JH38" s="32">
        <v>10</v>
      </c>
      <c r="JI38" s="32">
        <v>1</v>
      </c>
      <c r="JJ38" s="32">
        <v>15</v>
      </c>
      <c r="JK38" s="32">
        <v>0</v>
      </c>
      <c r="JL38" s="32">
        <v>0</v>
      </c>
      <c r="JM38" s="32">
        <v>20</v>
      </c>
      <c r="JN38" s="32">
        <v>5</v>
      </c>
      <c r="JO38" s="32">
        <v>13</v>
      </c>
      <c r="JP38" s="32">
        <v>4</v>
      </c>
      <c r="JQ38" s="32">
        <v>7</v>
      </c>
      <c r="JR38" s="32">
        <f t="shared" si="410"/>
        <v>9</v>
      </c>
      <c r="JT38" s="32">
        <v>50</v>
      </c>
      <c r="JU38" s="32">
        <f t="shared" si="411"/>
        <v>13</v>
      </c>
      <c r="JV38" s="32">
        <v>5</v>
      </c>
      <c r="JW38" s="32">
        <v>8</v>
      </c>
      <c r="JX38" s="32"/>
      <c r="JY38" s="32">
        <v>50</v>
      </c>
      <c r="JZ38" s="32">
        <v>13</v>
      </c>
      <c r="KA38" s="32">
        <v>10</v>
      </c>
      <c r="KB38" s="32">
        <v>1</v>
      </c>
      <c r="KC38" s="32">
        <v>12</v>
      </c>
      <c r="KD38" s="32">
        <v>0</v>
      </c>
      <c r="KE38" s="32">
        <v>35</v>
      </c>
      <c r="KF38" s="32">
        <v>6</v>
      </c>
      <c r="KG38" s="32">
        <v>11</v>
      </c>
      <c r="KH38" s="32">
        <v>15</v>
      </c>
      <c r="KI38" s="32">
        <v>21</v>
      </c>
      <c r="KJ38" s="32">
        <f t="shared" si="412"/>
        <v>21</v>
      </c>
      <c r="KL38" s="32">
        <v>50</v>
      </c>
      <c r="KM38" s="32">
        <f t="shared" si="413"/>
        <v>27</v>
      </c>
      <c r="KN38" s="32">
        <v>9</v>
      </c>
      <c r="KO38" s="32">
        <v>18</v>
      </c>
      <c r="KP38" s="32"/>
      <c r="KQ38" s="32">
        <v>49</v>
      </c>
      <c r="KR38" s="32">
        <v>18</v>
      </c>
      <c r="KS38" s="32">
        <v>10</v>
      </c>
      <c r="KT38" s="32">
        <v>1</v>
      </c>
      <c r="KU38" s="32">
        <v>14</v>
      </c>
      <c r="KV38" s="32">
        <v>0</v>
      </c>
      <c r="KW38" s="32">
        <v>50</v>
      </c>
      <c r="KX38" s="32">
        <v>6</v>
      </c>
      <c r="KY38" s="32">
        <v>10</v>
      </c>
      <c r="KZ38" s="32">
        <v>28</v>
      </c>
      <c r="LA38" s="32">
        <v>32</v>
      </c>
      <c r="LB38" s="32">
        <f t="shared" si="414"/>
        <v>34</v>
      </c>
      <c r="LD38" s="32">
        <v>50</v>
      </c>
      <c r="LE38" s="32">
        <f t="shared" si="415"/>
        <v>16</v>
      </c>
      <c r="LF38" s="32">
        <v>10</v>
      </c>
      <c r="LG38" s="32">
        <v>6</v>
      </c>
      <c r="LH38" s="32"/>
      <c r="LI38" s="32">
        <v>50</v>
      </c>
      <c r="LJ38" s="32">
        <v>16</v>
      </c>
      <c r="LK38" s="32">
        <v>9</v>
      </c>
      <c r="LL38" s="32">
        <v>1</v>
      </c>
      <c r="LM38" s="32">
        <v>15</v>
      </c>
      <c r="LN38" s="32">
        <v>0</v>
      </c>
      <c r="LO38" s="32">
        <v>32</v>
      </c>
      <c r="LP38" s="32">
        <v>11</v>
      </c>
      <c r="LQ38" s="32">
        <v>13</v>
      </c>
      <c r="LR38" s="32">
        <v>11</v>
      </c>
      <c r="LS38" s="32">
        <v>13</v>
      </c>
      <c r="LT38" s="32">
        <f t="shared" si="416"/>
        <v>22</v>
      </c>
      <c r="LV38" s="32">
        <v>48</v>
      </c>
      <c r="LW38" s="32">
        <f t="shared" si="417"/>
        <v>15</v>
      </c>
      <c r="LX38" s="32">
        <v>5</v>
      </c>
      <c r="LY38" s="32">
        <v>10</v>
      </c>
      <c r="LZ38" s="32"/>
      <c r="MA38" s="32">
        <v>46</v>
      </c>
      <c r="MB38" s="32">
        <v>12</v>
      </c>
      <c r="MC38" s="32">
        <v>8</v>
      </c>
      <c r="MD38" s="32">
        <v>1</v>
      </c>
      <c r="ME38" s="32">
        <v>13</v>
      </c>
      <c r="MF38" s="32">
        <v>0</v>
      </c>
      <c r="MG38" s="32">
        <v>18</v>
      </c>
      <c r="MH38" s="32">
        <v>6</v>
      </c>
      <c r="MI38" s="32">
        <v>6</v>
      </c>
      <c r="MJ38" s="32">
        <v>10</v>
      </c>
      <c r="MK38" s="32">
        <v>10</v>
      </c>
      <c r="ML38" s="32">
        <f t="shared" si="418"/>
        <v>16</v>
      </c>
      <c r="MN38" s="32">
        <v>32</v>
      </c>
      <c r="MO38" s="32">
        <f t="shared" si="419"/>
        <v>8</v>
      </c>
      <c r="MP38" s="32">
        <v>4</v>
      </c>
      <c r="MQ38" s="32">
        <v>4</v>
      </c>
      <c r="MR38" s="32"/>
      <c r="MS38" s="32">
        <v>44</v>
      </c>
      <c r="MT38" s="32">
        <v>8</v>
      </c>
      <c r="MU38" s="32">
        <v>8</v>
      </c>
      <c r="MV38" s="32">
        <v>1</v>
      </c>
      <c r="MW38" s="32">
        <v>14</v>
      </c>
      <c r="MX38" s="32">
        <v>0</v>
      </c>
      <c r="MY38" s="32">
        <v>16</v>
      </c>
      <c r="MZ38" s="32">
        <v>3</v>
      </c>
      <c r="NA38" s="32">
        <v>3</v>
      </c>
      <c r="NB38" s="32">
        <v>2</v>
      </c>
      <c r="NC38" s="32">
        <v>3</v>
      </c>
      <c r="ND38" s="32">
        <f t="shared" si="420"/>
        <v>5</v>
      </c>
      <c r="NF38" s="32">
        <v>24</v>
      </c>
      <c r="NG38" s="32">
        <f t="shared" si="421"/>
        <v>8</v>
      </c>
      <c r="NH38" s="32">
        <v>5</v>
      </c>
      <c r="NI38" s="32">
        <v>3</v>
      </c>
      <c r="NJ38" s="32"/>
      <c r="NK38" s="32">
        <v>49</v>
      </c>
      <c r="NL38" s="32">
        <v>8</v>
      </c>
      <c r="NM38" s="32">
        <v>8</v>
      </c>
      <c r="NN38" s="32">
        <v>1</v>
      </c>
      <c r="NO38" s="32">
        <v>13</v>
      </c>
      <c r="NP38" s="32">
        <v>0</v>
      </c>
      <c r="NQ38" s="32">
        <v>17</v>
      </c>
      <c r="NR38" s="32">
        <v>3</v>
      </c>
      <c r="NS38" s="32">
        <v>5</v>
      </c>
      <c r="NT38" s="32">
        <v>2</v>
      </c>
      <c r="NU38" s="32">
        <v>2</v>
      </c>
      <c r="NV38" s="32">
        <f t="shared" si="422"/>
        <v>5</v>
      </c>
      <c r="NX38" s="32">
        <v>16</v>
      </c>
      <c r="NY38" s="32">
        <f t="shared" si="423"/>
        <v>5</v>
      </c>
      <c r="NZ38" s="32">
        <v>2</v>
      </c>
      <c r="OA38" s="32">
        <v>3</v>
      </c>
      <c r="OB38" s="32"/>
      <c r="OC38" s="32">
        <v>27</v>
      </c>
      <c r="OD38" s="32">
        <v>5</v>
      </c>
      <c r="OE38" s="32">
        <v>7</v>
      </c>
      <c r="OF38" s="32">
        <v>1</v>
      </c>
      <c r="OG38" s="32">
        <v>10</v>
      </c>
      <c r="OH38" s="32">
        <v>0</v>
      </c>
      <c r="OI38" s="32">
        <v>21</v>
      </c>
      <c r="OJ38" s="32">
        <v>2</v>
      </c>
      <c r="OK38" s="32">
        <v>3</v>
      </c>
      <c r="OL38" s="32">
        <v>6</v>
      </c>
      <c r="OM38" s="32">
        <v>6</v>
      </c>
      <c r="ON38" s="32">
        <f t="shared" si="424"/>
        <v>8</v>
      </c>
      <c r="OP38" s="32">
        <v>24</v>
      </c>
      <c r="OQ38" s="32">
        <f t="shared" si="425"/>
        <v>7</v>
      </c>
      <c r="OR38" s="32">
        <v>2</v>
      </c>
      <c r="OS38" s="32">
        <v>5</v>
      </c>
      <c r="OT38" s="32"/>
      <c r="OU38" s="32">
        <v>54</v>
      </c>
      <c r="OV38" s="32">
        <v>7</v>
      </c>
      <c r="OW38" s="32">
        <v>7</v>
      </c>
      <c r="OX38" s="32">
        <v>1</v>
      </c>
      <c r="OY38" s="32">
        <v>10</v>
      </c>
      <c r="OZ38" s="32">
        <v>4</v>
      </c>
      <c r="PA38" s="32">
        <v>29</v>
      </c>
      <c r="PB38" s="32">
        <v>5</v>
      </c>
      <c r="PC38" s="32">
        <v>6</v>
      </c>
      <c r="PD38" s="32">
        <v>9</v>
      </c>
      <c r="PE38" s="32">
        <v>12</v>
      </c>
      <c r="PF38" s="32">
        <f t="shared" si="426"/>
        <v>14</v>
      </c>
      <c r="PH38" s="32">
        <v>8</v>
      </c>
      <c r="PI38" s="32">
        <f t="shared" si="427"/>
        <v>8</v>
      </c>
      <c r="PJ38" s="32">
        <v>8</v>
      </c>
      <c r="PK38" s="32">
        <v>0</v>
      </c>
      <c r="PL38" s="32"/>
      <c r="PM38" s="32">
        <v>63</v>
      </c>
      <c r="PN38" s="32">
        <v>8</v>
      </c>
      <c r="PO38" s="32">
        <v>8</v>
      </c>
      <c r="PP38" s="32">
        <v>2</v>
      </c>
      <c r="PQ38" s="32">
        <v>18</v>
      </c>
      <c r="PR38" s="32">
        <v>0</v>
      </c>
      <c r="PS38" s="32">
        <v>16</v>
      </c>
      <c r="PT38" s="32">
        <v>6</v>
      </c>
      <c r="PU38" s="32">
        <v>6</v>
      </c>
      <c r="PV38" s="32">
        <v>1</v>
      </c>
      <c r="PW38" s="32">
        <v>1</v>
      </c>
      <c r="PX38" s="32">
        <f t="shared" si="428"/>
        <v>7</v>
      </c>
      <c r="PZ38" s="32"/>
      <c r="QA38" s="32">
        <f t="shared" si="429"/>
        <v>5</v>
      </c>
      <c r="QB38" s="32">
        <v>2</v>
      </c>
      <c r="QC38" s="32">
        <v>3</v>
      </c>
      <c r="QD38" s="32"/>
      <c r="QE38" s="32">
        <v>62</v>
      </c>
      <c r="QF38" s="32"/>
      <c r="QG38" s="32">
        <v>9</v>
      </c>
      <c r="QH38" s="32">
        <v>2</v>
      </c>
      <c r="QI38" s="32">
        <v>20</v>
      </c>
      <c r="QJ38" s="32">
        <v>0</v>
      </c>
      <c r="QK38" s="32">
        <v>25</v>
      </c>
      <c r="QL38" s="32">
        <v>3</v>
      </c>
      <c r="QM38" s="32">
        <v>3</v>
      </c>
      <c r="QN38" s="32">
        <v>6</v>
      </c>
      <c r="QO38" s="32">
        <v>6</v>
      </c>
      <c r="QP38" s="32">
        <f t="shared" si="430"/>
        <v>9</v>
      </c>
      <c r="QR38" s="32"/>
      <c r="QS38" s="32">
        <f t="shared" si="431"/>
        <v>0</v>
      </c>
      <c r="QT38" s="32"/>
      <c r="QU38" s="32"/>
      <c r="QV38" s="32"/>
      <c r="QW38" s="32">
        <v>35</v>
      </c>
      <c r="QX38" s="32"/>
      <c r="QY38" s="32">
        <v>5</v>
      </c>
      <c r="QZ38" s="32">
        <v>1</v>
      </c>
      <c r="RA38" s="32">
        <v>10</v>
      </c>
      <c r="RB38" s="32"/>
      <c r="RC38" s="32">
        <v>29</v>
      </c>
      <c r="RD38" s="32">
        <v>1</v>
      </c>
      <c r="RE38" s="32">
        <v>2</v>
      </c>
      <c r="RF38" s="32">
        <v>3</v>
      </c>
      <c r="RG38" s="32">
        <v>6</v>
      </c>
      <c r="RH38" s="32">
        <f t="shared" si="432"/>
        <v>4</v>
      </c>
      <c r="RJ38" s="32"/>
      <c r="RK38" s="32">
        <f t="shared" si="433"/>
        <v>6</v>
      </c>
      <c r="RL38" s="32">
        <v>4</v>
      </c>
      <c r="RM38" s="32">
        <v>2</v>
      </c>
      <c r="RN38" s="32"/>
      <c r="RO38" s="32">
        <v>63</v>
      </c>
      <c r="RP38" s="32"/>
      <c r="RQ38" s="32">
        <v>12</v>
      </c>
      <c r="RR38" s="32">
        <v>2</v>
      </c>
      <c r="RS38" s="32">
        <v>18</v>
      </c>
      <c r="RT38" s="32">
        <v>0</v>
      </c>
      <c r="RU38" s="32">
        <v>30</v>
      </c>
      <c r="RV38" s="32">
        <v>1</v>
      </c>
      <c r="RW38" s="32">
        <v>1</v>
      </c>
      <c r="RX38" s="32">
        <v>5</v>
      </c>
      <c r="RY38" s="32">
        <v>6</v>
      </c>
      <c r="RZ38" s="32">
        <f t="shared" si="434"/>
        <v>6</v>
      </c>
      <c r="SB38" s="32">
        <v>2</v>
      </c>
      <c r="SC38" s="32">
        <f t="shared" si="435"/>
        <v>7</v>
      </c>
      <c r="SD38" s="32">
        <v>6</v>
      </c>
      <c r="SE38" s="32">
        <v>1</v>
      </c>
      <c r="SF38" s="32"/>
      <c r="SG38" s="32">
        <v>63</v>
      </c>
      <c r="SH38" s="32">
        <v>1</v>
      </c>
      <c r="SI38" s="32">
        <v>13</v>
      </c>
      <c r="SJ38" s="32">
        <v>1</v>
      </c>
      <c r="SK38" s="32">
        <v>15</v>
      </c>
      <c r="SL38" s="32"/>
      <c r="SM38" s="32">
        <v>36</v>
      </c>
      <c r="SN38" s="32">
        <v>5</v>
      </c>
      <c r="SO38" s="32">
        <v>8</v>
      </c>
      <c r="SP38" s="32">
        <v>9</v>
      </c>
      <c r="SQ38" s="32">
        <v>13</v>
      </c>
      <c r="SR38" s="32">
        <f t="shared" si="436"/>
        <v>14</v>
      </c>
      <c r="ST38" s="32">
        <v>4</v>
      </c>
      <c r="SU38" s="32">
        <f t="shared" si="437"/>
        <v>8</v>
      </c>
      <c r="SV38" s="32">
        <v>8</v>
      </c>
      <c r="SW38" s="32"/>
      <c r="SX38" s="32"/>
      <c r="SY38" s="32">
        <v>53</v>
      </c>
      <c r="SZ38" s="32">
        <v>4</v>
      </c>
      <c r="TA38" s="32">
        <v>6</v>
      </c>
      <c r="TB38" s="32">
        <v>1</v>
      </c>
      <c r="TC38" s="32">
        <v>18</v>
      </c>
      <c r="TD38" s="32"/>
      <c r="TE38" s="32">
        <v>34</v>
      </c>
      <c r="TF38" s="32">
        <v>6</v>
      </c>
      <c r="TG38" s="32">
        <v>11</v>
      </c>
      <c r="TH38" s="32">
        <v>7</v>
      </c>
      <c r="TI38" s="32">
        <v>13</v>
      </c>
      <c r="TJ38" s="32">
        <f t="shared" si="438"/>
        <v>13</v>
      </c>
      <c r="TL38" s="32"/>
      <c r="TM38" s="32">
        <f t="shared" si="439"/>
        <v>6</v>
      </c>
      <c r="TN38" s="32">
        <v>5</v>
      </c>
      <c r="TO38" s="32">
        <v>1</v>
      </c>
      <c r="TP38" s="32"/>
      <c r="TQ38" s="32">
        <v>52</v>
      </c>
      <c r="TR38" s="32"/>
      <c r="TS38" s="32">
        <v>16</v>
      </c>
      <c r="TT38" s="32">
        <v>2</v>
      </c>
      <c r="TU38" s="32">
        <v>15</v>
      </c>
      <c r="TV38" s="32"/>
      <c r="TW38" s="32">
        <v>48</v>
      </c>
      <c r="TX38" s="32">
        <v>9</v>
      </c>
      <c r="TY38" s="32">
        <v>14</v>
      </c>
      <c r="TZ38" s="32">
        <v>4</v>
      </c>
      <c r="UA38" s="32">
        <v>5</v>
      </c>
      <c r="UB38" s="32">
        <f t="shared" si="440"/>
        <v>13</v>
      </c>
      <c r="UD38" s="32">
        <v>3</v>
      </c>
      <c r="UE38" s="32">
        <f t="shared" si="441"/>
        <v>5</v>
      </c>
      <c r="UF38" s="32">
        <v>4</v>
      </c>
      <c r="UG38" s="32">
        <v>1</v>
      </c>
      <c r="UH38" s="32"/>
      <c r="UI38" s="32">
        <v>54</v>
      </c>
      <c r="UJ38" s="32">
        <v>3</v>
      </c>
      <c r="UK38" s="32">
        <v>18</v>
      </c>
      <c r="UL38" s="32">
        <v>1</v>
      </c>
      <c r="UM38" s="32">
        <v>15</v>
      </c>
      <c r="UN38" s="32"/>
      <c r="UO38" s="32">
        <v>48</v>
      </c>
      <c r="UP38" s="32">
        <v>12</v>
      </c>
      <c r="UQ38" s="32">
        <v>21</v>
      </c>
      <c r="UR38" s="32">
        <v>5</v>
      </c>
      <c r="US38" s="32">
        <v>8</v>
      </c>
      <c r="UT38" s="32">
        <f t="shared" si="442"/>
        <v>17</v>
      </c>
      <c r="UV38" s="32"/>
      <c r="UW38" s="32">
        <f t="shared" si="443"/>
        <v>8</v>
      </c>
      <c r="UX38" s="32">
        <v>3</v>
      </c>
      <c r="UY38" s="32">
        <v>5</v>
      </c>
      <c r="UZ38" s="32">
        <f t="shared" si="372"/>
        <v>455</v>
      </c>
      <c r="VA38" s="32">
        <v>291</v>
      </c>
      <c r="VB38" s="32">
        <f t="shared" si="444"/>
        <v>164</v>
      </c>
      <c r="VC38" s="32"/>
      <c r="VD38" s="32">
        <v>54</v>
      </c>
      <c r="VE38" s="32"/>
      <c r="VF38" s="32">
        <v>10</v>
      </c>
      <c r="VG38" s="32">
        <v>2</v>
      </c>
      <c r="VH38" s="32">
        <v>20</v>
      </c>
      <c r="VI38" s="32">
        <v>0</v>
      </c>
      <c r="VJ38" s="32">
        <v>10</v>
      </c>
      <c r="VK38" s="32">
        <v>10</v>
      </c>
      <c r="VL38" s="32">
        <f t="shared" si="445"/>
        <v>38</v>
      </c>
      <c r="VM38" s="32">
        <v>11</v>
      </c>
      <c r="VN38" s="32">
        <v>15</v>
      </c>
      <c r="VO38" s="32">
        <v>8</v>
      </c>
      <c r="VP38" s="32">
        <v>9</v>
      </c>
      <c r="VQ38" s="32"/>
      <c r="VR38" s="32"/>
      <c r="VS38" s="32">
        <v>3</v>
      </c>
      <c r="VT38" s="32">
        <v>4</v>
      </c>
      <c r="VU38" s="32">
        <f t="shared" si="446"/>
        <v>29</v>
      </c>
      <c r="VW38" s="32">
        <v>3</v>
      </c>
      <c r="VX38" s="32">
        <f t="shared" si="447"/>
        <v>3</v>
      </c>
      <c r="VY38" s="32">
        <v>3</v>
      </c>
      <c r="VZ38" s="32"/>
      <c r="WA38" s="32"/>
      <c r="WB38" s="32">
        <f t="shared" si="373"/>
        <v>3</v>
      </c>
      <c r="WC38" s="32">
        <f t="shared" si="374"/>
        <v>458</v>
      </c>
      <c r="WD38" s="32">
        <f t="shared" si="375"/>
        <v>291</v>
      </c>
      <c r="WE38" s="32">
        <f t="shared" si="448"/>
        <v>167</v>
      </c>
      <c r="WF38" s="32"/>
      <c r="WG38" s="32">
        <v>63</v>
      </c>
      <c r="WH38" s="32">
        <v>3</v>
      </c>
      <c r="WI38" s="32">
        <v>11</v>
      </c>
      <c r="WJ38" s="32">
        <v>1</v>
      </c>
      <c r="WK38" s="32">
        <v>15</v>
      </c>
      <c r="WL38" s="32"/>
      <c r="WM38" s="32">
        <v>7</v>
      </c>
      <c r="WN38" s="32">
        <v>10</v>
      </c>
      <c r="WO38" s="32">
        <f t="shared" si="449"/>
        <v>31</v>
      </c>
      <c r="WP38" s="32">
        <v>6</v>
      </c>
      <c r="WQ38" s="32">
        <v>8</v>
      </c>
      <c r="WR38" s="32">
        <v>8</v>
      </c>
      <c r="WS38" s="32">
        <v>9</v>
      </c>
      <c r="WT38" s="32"/>
      <c r="WU38" s="32"/>
      <c r="WV38" s="32">
        <v>4</v>
      </c>
      <c r="WW38" s="32">
        <v>4</v>
      </c>
      <c r="WX38" s="32">
        <f t="shared" si="450"/>
        <v>21</v>
      </c>
      <c r="WZ38" s="32">
        <v>6</v>
      </c>
      <c r="XA38" s="32">
        <f t="shared" si="451"/>
        <v>6</v>
      </c>
      <c r="XB38" s="32">
        <v>5</v>
      </c>
      <c r="XC38" s="32">
        <v>1</v>
      </c>
      <c r="XD38" s="32"/>
      <c r="XE38" s="32">
        <f t="shared" si="376"/>
        <v>6</v>
      </c>
      <c r="XF38" s="32">
        <f t="shared" si="377"/>
        <v>464</v>
      </c>
      <c r="XG38" s="32">
        <f t="shared" si="378"/>
        <v>291</v>
      </c>
      <c r="XH38" s="32">
        <f t="shared" si="452"/>
        <v>173</v>
      </c>
      <c r="XI38" s="32"/>
      <c r="XJ38" s="32">
        <v>54</v>
      </c>
      <c r="XK38" s="32">
        <v>6</v>
      </c>
      <c r="XL38" s="32">
        <v>14</v>
      </c>
      <c r="XM38" s="32">
        <v>2</v>
      </c>
      <c r="XN38" s="32">
        <v>20</v>
      </c>
      <c r="XO38" s="32"/>
      <c r="XP38" s="32">
        <v>8</v>
      </c>
      <c r="XQ38" s="32">
        <v>15</v>
      </c>
      <c r="XR38" s="32">
        <v>46</v>
      </c>
      <c r="XS38" s="32">
        <v>12</v>
      </c>
      <c r="XT38" s="32">
        <v>13</v>
      </c>
      <c r="XU38" s="32">
        <v>9</v>
      </c>
      <c r="XV38" s="32">
        <v>11</v>
      </c>
      <c r="XW38" s="32"/>
      <c r="XX38" s="32"/>
      <c r="XY38" s="32">
        <v>5</v>
      </c>
      <c r="XZ38" s="32">
        <v>7</v>
      </c>
      <c r="YA38" s="32">
        <f t="shared" si="453"/>
        <v>29</v>
      </c>
      <c r="YC38" s="32"/>
      <c r="YD38" s="32">
        <f t="shared" si="454"/>
        <v>0</v>
      </c>
      <c r="YE38" s="32"/>
      <c r="YF38" s="32"/>
      <c r="YG38" s="32"/>
      <c r="YH38" s="32">
        <f t="shared" si="379"/>
        <v>0</v>
      </c>
      <c r="YI38" s="32">
        <f t="shared" si="380"/>
        <v>464</v>
      </c>
      <c r="YJ38" s="32">
        <f t="shared" si="381"/>
        <v>291</v>
      </c>
      <c r="YK38" s="32">
        <f t="shared" si="455"/>
        <v>173</v>
      </c>
      <c r="YL38" s="32"/>
      <c r="YM38" s="32">
        <v>54</v>
      </c>
      <c r="YN38" s="32"/>
      <c r="YO38" s="32">
        <v>10</v>
      </c>
      <c r="YP38" s="32">
        <v>1</v>
      </c>
      <c r="YQ38" s="32">
        <v>15</v>
      </c>
      <c r="YR38" s="32"/>
      <c r="YS38" s="32">
        <v>4</v>
      </c>
      <c r="YT38" s="32">
        <v>10</v>
      </c>
      <c r="YU38" s="32">
        <v>30</v>
      </c>
      <c r="YV38" s="32">
        <v>9</v>
      </c>
      <c r="YW38" s="32">
        <v>11</v>
      </c>
      <c r="YX38" s="32">
        <v>7</v>
      </c>
      <c r="YY38" s="32">
        <v>9</v>
      </c>
      <c r="YZ38" s="32"/>
      <c r="ZA38" s="32"/>
      <c r="ZB38" s="32"/>
      <c r="ZC38" s="32"/>
      <c r="ZD38" s="32">
        <f t="shared" si="456"/>
        <v>20</v>
      </c>
      <c r="ZF38" s="32"/>
      <c r="ZG38" s="32">
        <f t="shared" si="457"/>
        <v>2</v>
      </c>
      <c r="ZH38" s="32">
        <v>1</v>
      </c>
      <c r="ZI38" s="32">
        <v>1</v>
      </c>
      <c r="ZJ38" s="32"/>
      <c r="ZK38" s="32">
        <f t="shared" si="382"/>
        <v>2</v>
      </c>
      <c r="ZL38" s="32">
        <f t="shared" si="383"/>
        <v>466</v>
      </c>
      <c r="ZM38" s="32">
        <f t="shared" si="384"/>
        <v>291</v>
      </c>
      <c r="ZN38" s="32">
        <f t="shared" si="458"/>
        <v>175</v>
      </c>
      <c r="ZO38" s="32"/>
      <c r="ZP38" s="32"/>
      <c r="ZQ38" s="32"/>
      <c r="ZR38" s="32">
        <v>8</v>
      </c>
      <c r="ZS38" s="32">
        <v>1</v>
      </c>
      <c r="ZT38" s="32">
        <v>16</v>
      </c>
      <c r="ZU38" s="32"/>
      <c r="ZV38" s="32">
        <v>3</v>
      </c>
      <c r="ZW38" s="32">
        <v>10</v>
      </c>
      <c r="ZX38" s="32">
        <v>16</v>
      </c>
      <c r="ZY38" s="32">
        <v>2</v>
      </c>
      <c r="ZZ38" s="32">
        <v>2</v>
      </c>
      <c r="AAA38" s="32">
        <v>3</v>
      </c>
      <c r="AAB38" s="32">
        <v>4</v>
      </c>
      <c r="AAC38" s="32"/>
      <c r="AAD38" s="32"/>
      <c r="AAE38" s="32"/>
      <c r="AAF38" s="32"/>
      <c r="AAG38" s="32">
        <f t="shared" si="459"/>
        <v>8</v>
      </c>
      <c r="AAI38" s="32"/>
      <c r="AAJ38" s="32">
        <f t="shared" si="460"/>
        <v>0</v>
      </c>
      <c r="AAK38" s="32"/>
      <c r="AAL38" s="32"/>
      <c r="AAM38" s="32"/>
      <c r="AAN38" s="32">
        <f t="shared" si="385"/>
        <v>0</v>
      </c>
      <c r="AAO38" s="32">
        <f t="shared" si="386"/>
        <v>466</v>
      </c>
      <c r="AAP38" s="32">
        <f t="shared" si="387"/>
        <v>291</v>
      </c>
      <c r="AAQ38" s="32">
        <f t="shared" si="461"/>
        <v>175</v>
      </c>
      <c r="AAR38" s="32"/>
      <c r="AAS38" s="32">
        <v>70</v>
      </c>
      <c r="AAT38" s="32"/>
      <c r="AAU38" s="32">
        <v>10</v>
      </c>
      <c r="AAV38" s="32">
        <v>1</v>
      </c>
      <c r="AAW38" s="32">
        <v>15</v>
      </c>
      <c r="AAX38" s="32"/>
      <c r="AAY38" s="32">
        <v>20</v>
      </c>
      <c r="AAZ38" s="32">
        <v>20</v>
      </c>
      <c r="ABA38" s="13">
        <f t="shared" si="462"/>
        <v>41</v>
      </c>
      <c r="ABB38" s="32"/>
      <c r="ABC38" s="32"/>
      <c r="ABD38" s="32">
        <v>18</v>
      </c>
      <c r="ABE38" s="32">
        <v>21</v>
      </c>
      <c r="ABF38" s="32"/>
      <c r="ABG38" s="32"/>
      <c r="ABH38" s="32"/>
      <c r="ABI38" s="32"/>
      <c r="ABJ38" s="32">
        <f t="shared" si="463"/>
        <v>38</v>
      </c>
      <c r="ABL38" s="32"/>
      <c r="ABM38" s="32">
        <f t="shared" si="464"/>
        <v>5</v>
      </c>
      <c r="ABN38" s="32">
        <v>5</v>
      </c>
      <c r="ABO38" s="32"/>
      <c r="ABP38" s="32"/>
      <c r="ABQ38" s="32">
        <f t="shared" si="388"/>
        <v>5</v>
      </c>
      <c r="ABR38" s="32">
        <f t="shared" si="389"/>
        <v>471</v>
      </c>
      <c r="ABS38" s="32">
        <f t="shared" si="390"/>
        <v>291</v>
      </c>
      <c r="ABT38" s="32">
        <f t="shared" si="465"/>
        <v>180</v>
      </c>
      <c r="ABU38" s="32"/>
      <c r="ABV38" s="32">
        <v>65</v>
      </c>
      <c r="ABW38" s="32"/>
      <c r="ABX38" s="32">
        <v>13</v>
      </c>
      <c r="ABY38" s="32">
        <v>1</v>
      </c>
      <c r="ABZ38" s="32">
        <v>25</v>
      </c>
      <c r="ACA38" s="32"/>
      <c r="ACB38" s="32">
        <v>4</v>
      </c>
      <c r="ACC38" s="32">
        <v>4</v>
      </c>
      <c r="ACD38" s="13">
        <f t="shared" si="466"/>
        <v>20</v>
      </c>
      <c r="ACE38" s="32">
        <v>2</v>
      </c>
      <c r="ACF38" s="32">
        <v>3</v>
      </c>
      <c r="ACG38" s="32">
        <v>4</v>
      </c>
      <c r="ACH38" s="32">
        <v>6</v>
      </c>
      <c r="ACI38" s="32"/>
      <c r="ACJ38" s="32"/>
      <c r="ACK38" s="32">
        <v>4</v>
      </c>
      <c r="ACL38" s="32">
        <v>7</v>
      </c>
      <c r="ACM38" s="32">
        <f t="shared" si="467"/>
        <v>10</v>
      </c>
      <c r="ACO38" s="32"/>
      <c r="ACP38" s="32">
        <f t="shared" si="468"/>
        <v>5</v>
      </c>
      <c r="ACQ38" s="32">
        <v>2</v>
      </c>
      <c r="ACR38" s="32">
        <v>3</v>
      </c>
      <c r="ACS38" s="32"/>
      <c r="ACT38" s="32">
        <f t="shared" si="391"/>
        <v>5</v>
      </c>
      <c r="ACU38" s="32">
        <f t="shared" si="392"/>
        <v>476</v>
      </c>
      <c r="ACV38" s="32">
        <f t="shared" si="393"/>
        <v>291</v>
      </c>
      <c r="ACW38" s="32">
        <f t="shared" si="469"/>
        <v>185</v>
      </c>
      <c r="ACX38" s="32"/>
      <c r="ACY38" s="32">
        <v>112</v>
      </c>
      <c r="ACZ38" s="32"/>
      <c r="ADA38" s="32">
        <v>10</v>
      </c>
      <c r="ADB38" s="32">
        <v>1</v>
      </c>
      <c r="ADC38" s="32">
        <v>16</v>
      </c>
      <c r="ADD38" s="32"/>
      <c r="ADE38" s="32">
        <v>3</v>
      </c>
      <c r="ADF38" s="32">
        <v>3</v>
      </c>
      <c r="ADG38" s="32">
        <f t="shared" si="470"/>
        <v>40</v>
      </c>
      <c r="ADH38" s="32">
        <v>6</v>
      </c>
      <c r="ADI38" s="32">
        <v>15</v>
      </c>
      <c r="ADJ38" s="32">
        <v>15</v>
      </c>
      <c r="ADK38" s="32">
        <v>17</v>
      </c>
      <c r="ADL38" s="32"/>
      <c r="ADM38" s="32"/>
      <c r="ADN38" s="32">
        <v>5</v>
      </c>
      <c r="ADO38" s="32">
        <v>5</v>
      </c>
      <c r="ADP38" s="32">
        <f t="shared" si="471"/>
        <v>24</v>
      </c>
      <c r="ADR38" s="32"/>
      <c r="ADS38" s="32">
        <f t="shared" si="394"/>
        <v>2</v>
      </c>
      <c r="ADT38" s="32">
        <v>2</v>
      </c>
      <c r="ADU38" s="32"/>
      <c r="ADV38" s="32"/>
      <c r="ADW38" s="32">
        <f t="shared" si="395"/>
        <v>2</v>
      </c>
      <c r="ADX38" s="32">
        <f t="shared" si="396"/>
        <v>478</v>
      </c>
      <c r="ADY38" s="32">
        <f t="shared" si="397"/>
        <v>291</v>
      </c>
      <c r="ADZ38" s="32">
        <f t="shared" si="472"/>
        <v>187</v>
      </c>
      <c r="AEA38" s="32"/>
      <c r="AEB38" s="32">
        <v>52</v>
      </c>
      <c r="AEC38" s="32"/>
      <c r="AED38" s="32">
        <v>12</v>
      </c>
      <c r="AEE38" s="32">
        <v>1</v>
      </c>
      <c r="AEF38" s="32">
        <v>15</v>
      </c>
      <c r="AEG38" s="32"/>
      <c r="AEH38" s="32">
        <v>5</v>
      </c>
      <c r="AEI38" s="32">
        <v>5</v>
      </c>
      <c r="AEJ38" s="32">
        <f t="shared" si="473"/>
        <v>26</v>
      </c>
      <c r="AEK38" s="32">
        <v>4</v>
      </c>
      <c r="AEL38" s="32">
        <v>6</v>
      </c>
      <c r="AEM38" s="32">
        <v>8</v>
      </c>
      <c r="AEN38" s="32">
        <v>13</v>
      </c>
      <c r="AEO38" s="32"/>
      <c r="AEP38" s="32"/>
      <c r="AEQ38" s="32">
        <v>2</v>
      </c>
      <c r="AER38" s="32">
        <v>2</v>
      </c>
      <c r="AES38" s="32">
        <f t="shared" si="474"/>
        <v>17</v>
      </c>
    </row>
    <row r="39" spans="2:825" ht="16.2" customHeight="1" x14ac:dyDescent="0.3">
      <c r="B39" s="28" t="s">
        <v>158</v>
      </c>
      <c r="C39" s="44" t="s">
        <v>174</v>
      </c>
      <c r="D39" s="297" t="s">
        <v>1014</v>
      </c>
      <c r="E39" s="297" t="s">
        <v>1039</v>
      </c>
      <c r="F39" s="297"/>
      <c r="G39" s="297"/>
      <c r="H39" s="334" t="s">
        <v>1013</v>
      </c>
      <c r="I39" s="329">
        <v>117</v>
      </c>
      <c r="J39" s="26">
        <v>43</v>
      </c>
      <c r="K39" s="26">
        <f>13-1</f>
        <v>12</v>
      </c>
      <c r="L39" s="26">
        <f>101-4</f>
        <v>97</v>
      </c>
      <c r="M39" s="26">
        <v>0</v>
      </c>
      <c r="N39" s="26">
        <v>8</v>
      </c>
      <c r="O39" s="26">
        <v>19</v>
      </c>
      <c r="P39" s="26"/>
      <c r="Q39" s="26"/>
      <c r="R39" s="26">
        <v>2</v>
      </c>
      <c r="S39" s="26">
        <v>0</v>
      </c>
      <c r="T39" s="26">
        <v>16</v>
      </c>
      <c r="U39" s="32"/>
      <c r="V39" s="29"/>
      <c r="X39" s="26">
        <v>63</v>
      </c>
      <c r="Y39" s="26">
        <v>18</v>
      </c>
      <c r="Z39" s="26">
        <v>7</v>
      </c>
      <c r="AA39" s="26">
        <v>32</v>
      </c>
      <c r="AB39" s="26">
        <v>0</v>
      </c>
      <c r="AC39" s="26">
        <v>22</v>
      </c>
      <c r="AD39" s="26">
        <v>7</v>
      </c>
      <c r="AE39" s="26"/>
      <c r="AF39" s="26"/>
      <c r="AG39" s="26">
        <v>2</v>
      </c>
      <c r="AH39" s="26">
        <v>0</v>
      </c>
      <c r="AI39" s="26">
        <v>14</v>
      </c>
      <c r="AJ39" s="25">
        <v>1</v>
      </c>
      <c r="AK39" s="29"/>
      <c r="AM39" s="26">
        <v>60</v>
      </c>
      <c r="AN39" s="26">
        <v>25</v>
      </c>
      <c r="AO39" s="26">
        <v>5</v>
      </c>
      <c r="AP39" s="26">
        <v>23</v>
      </c>
      <c r="AQ39" s="26">
        <v>0</v>
      </c>
      <c r="AR39" s="26">
        <v>51</v>
      </c>
      <c r="AS39" s="26">
        <v>10</v>
      </c>
      <c r="AT39" s="26"/>
      <c r="AU39" s="26"/>
      <c r="AV39" s="26">
        <v>2</v>
      </c>
      <c r="AW39" s="26">
        <v>11</v>
      </c>
      <c r="AX39" s="26">
        <v>10</v>
      </c>
      <c r="AY39" s="25">
        <v>0</v>
      </c>
      <c r="AZ39" s="29"/>
      <c r="BB39" s="26">
        <v>60</v>
      </c>
      <c r="BC39" s="26">
        <v>0</v>
      </c>
      <c r="BD39" s="26">
        <v>4</v>
      </c>
      <c r="BE39" s="26">
        <v>17</v>
      </c>
      <c r="BF39" s="26">
        <v>44</v>
      </c>
      <c r="BG39" s="26">
        <v>56</v>
      </c>
      <c r="BH39" s="26">
        <v>19</v>
      </c>
      <c r="BI39" s="26">
        <v>0</v>
      </c>
      <c r="BJ39" s="26">
        <v>10</v>
      </c>
      <c r="BK39" s="26">
        <v>0</v>
      </c>
      <c r="BL39" s="26">
        <v>1</v>
      </c>
      <c r="BM39" s="26">
        <v>19</v>
      </c>
      <c r="BN39" s="32">
        <v>0</v>
      </c>
      <c r="BO39" s="25">
        <v>5</v>
      </c>
      <c r="BP39" s="29"/>
      <c r="BQ39" s="32">
        <v>1</v>
      </c>
      <c r="BR39" s="32">
        <v>1</v>
      </c>
      <c r="BS39" s="32">
        <v>4</v>
      </c>
      <c r="BT39" s="32">
        <v>4</v>
      </c>
      <c r="BU39" s="32">
        <f t="shared" si="398"/>
        <v>5</v>
      </c>
      <c r="BW39" s="26">
        <v>59</v>
      </c>
      <c r="BX39" s="26">
        <v>1</v>
      </c>
      <c r="BY39" s="26">
        <v>0</v>
      </c>
      <c r="BZ39" s="26">
        <v>10</v>
      </c>
      <c r="CA39" s="26">
        <v>0</v>
      </c>
      <c r="CB39" s="26">
        <v>55</v>
      </c>
      <c r="CC39" s="26">
        <v>23</v>
      </c>
      <c r="CD39" s="32">
        <v>4</v>
      </c>
      <c r="CE39" s="32">
        <v>0</v>
      </c>
      <c r="CF39" s="32">
        <v>3</v>
      </c>
      <c r="CG39" s="32">
        <v>0</v>
      </c>
      <c r="CH39" s="26">
        <v>0</v>
      </c>
      <c r="CI39" s="26">
        <v>0</v>
      </c>
      <c r="CJ39" s="32">
        <v>0</v>
      </c>
      <c r="CK39" s="29"/>
      <c r="CL39" s="32">
        <v>2</v>
      </c>
      <c r="CM39" s="32">
        <v>2</v>
      </c>
      <c r="CN39" s="32">
        <v>2</v>
      </c>
      <c r="CO39" s="32">
        <v>2</v>
      </c>
      <c r="CP39" s="32">
        <f t="shared" si="399"/>
        <v>4</v>
      </c>
      <c r="CR39" s="26">
        <v>34</v>
      </c>
      <c r="CS39" s="32">
        <v>4</v>
      </c>
      <c r="CT39" s="32">
        <v>3</v>
      </c>
      <c r="CU39" s="32">
        <v>5</v>
      </c>
      <c r="CV39" s="32">
        <v>30</v>
      </c>
      <c r="CW39" s="32">
        <v>28</v>
      </c>
      <c r="CX39" s="26">
        <v>1</v>
      </c>
      <c r="CY39" s="26">
        <v>9</v>
      </c>
      <c r="CZ39" s="26">
        <v>0</v>
      </c>
      <c r="DA39" s="26">
        <v>4</v>
      </c>
      <c r="DB39" s="26">
        <v>2</v>
      </c>
      <c r="DC39" s="32">
        <v>25</v>
      </c>
      <c r="DD39" s="29">
        <v>0</v>
      </c>
      <c r="DE39" s="25">
        <v>5</v>
      </c>
      <c r="DF39" s="29"/>
      <c r="DG39" s="32">
        <v>3</v>
      </c>
      <c r="DH39" s="32">
        <v>4</v>
      </c>
      <c r="DI39" s="32">
        <v>5</v>
      </c>
      <c r="DJ39" s="32">
        <v>5</v>
      </c>
      <c r="DK39" s="32">
        <f t="shared" si="400"/>
        <v>8</v>
      </c>
      <c r="DM39" s="26">
        <v>44</v>
      </c>
      <c r="DN39" s="32">
        <v>0</v>
      </c>
      <c r="DO39" s="32">
        <v>2</v>
      </c>
      <c r="DP39" s="32">
        <v>10</v>
      </c>
      <c r="DQ39" s="32">
        <v>11</v>
      </c>
      <c r="DR39" s="32">
        <v>22</v>
      </c>
      <c r="DS39" s="26">
        <v>18</v>
      </c>
      <c r="DT39" s="26">
        <v>7</v>
      </c>
      <c r="DU39" s="32">
        <v>21</v>
      </c>
      <c r="DV39" s="32">
        <v>7</v>
      </c>
      <c r="DW39" s="32">
        <v>0</v>
      </c>
      <c r="DX39" s="32">
        <v>0</v>
      </c>
      <c r="DY39" s="29">
        <v>0</v>
      </c>
      <c r="DZ39" s="25">
        <v>0</v>
      </c>
      <c r="EA39" s="29"/>
      <c r="EB39" s="32">
        <v>1</v>
      </c>
      <c r="EC39" s="32">
        <v>1</v>
      </c>
      <c r="ED39" s="32">
        <v>9</v>
      </c>
      <c r="EE39" s="32">
        <v>24</v>
      </c>
      <c r="EF39" s="32">
        <f t="shared" si="401"/>
        <v>10</v>
      </c>
      <c r="EH39" s="32">
        <v>54</v>
      </c>
      <c r="EI39" s="32">
        <v>0</v>
      </c>
      <c r="EJ39" s="32">
        <v>2</v>
      </c>
      <c r="EK39" s="32">
        <v>5</v>
      </c>
      <c r="EL39" s="32">
        <v>12</v>
      </c>
      <c r="EM39" s="32">
        <v>20</v>
      </c>
      <c r="EN39" s="26">
        <v>3</v>
      </c>
      <c r="EO39" s="29">
        <v>13</v>
      </c>
      <c r="EP39" s="25">
        <v>5</v>
      </c>
      <c r="EQ39" s="25">
        <v>8</v>
      </c>
      <c r="ER39" s="25">
        <v>1</v>
      </c>
      <c r="ES39" s="25">
        <v>8</v>
      </c>
      <c r="ET39" s="25">
        <v>0</v>
      </c>
      <c r="EU39" s="25">
        <v>0</v>
      </c>
      <c r="EV39" s="29"/>
      <c r="EW39" s="32">
        <v>1</v>
      </c>
      <c r="EX39" s="32">
        <v>5</v>
      </c>
      <c r="EY39" s="32">
        <v>7</v>
      </c>
      <c r="EZ39" s="32">
        <v>11</v>
      </c>
      <c r="FA39" s="32">
        <f t="shared" si="402"/>
        <v>8</v>
      </c>
      <c r="FC39" s="32">
        <v>84</v>
      </c>
      <c r="FD39" s="26">
        <v>0</v>
      </c>
      <c r="FE39" s="26">
        <v>4</v>
      </c>
      <c r="FF39" s="26">
        <v>2</v>
      </c>
      <c r="FG39" s="26">
        <v>0</v>
      </c>
      <c r="FH39" s="26">
        <v>4</v>
      </c>
      <c r="FI39" s="26">
        <v>6</v>
      </c>
      <c r="FJ39" s="29">
        <v>16</v>
      </c>
      <c r="FK39" s="25">
        <v>0</v>
      </c>
      <c r="FL39" s="25">
        <v>10</v>
      </c>
      <c r="FM39" s="25">
        <v>2</v>
      </c>
      <c r="FN39" s="25">
        <v>16</v>
      </c>
      <c r="FO39" s="25">
        <v>0</v>
      </c>
      <c r="FP39" s="25">
        <v>0</v>
      </c>
      <c r="FQ39" s="29"/>
      <c r="FR39" s="32">
        <v>4</v>
      </c>
      <c r="FS39" s="32">
        <v>10</v>
      </c>
      <c r="FT39" s="32">
        <v>3</v>
      </c>
      <c r="FU39" s="32">
        <v>6</v>
      </c>
      <c r="FV39" s="32">
        <f t="shared" si="403"/>
        <v>7</v>
      </c>
      <c r="FX39" s="32">
        <v>45</v>
      </c>
      <c r="FY39" s="32">
        <v>1</v>
      </c>
      <c r="FZ39" s="32">
        <v>4</v>
      </c>
      <c r="GA39" s="32">
        <v>13</v>
      </c>
      <c r="GB39" s="32">
        <v>15</v>
      </c>
      <c r="GC39" s="32">
        <v>0</v>
      </c>
      <c r="GD39" s="26">
        <v>0</v>
      </c>
      <c r="GE39" s="32">
        <v>15</v>
      </c>
      <c r="GF39" s="32">
        <v>5</v>
      </c>
      <c r="GG39" s="32">
        <v>13</v>
      </c>
      <c r="GH39" s="32">
        <v>1</v>
      </c>
      <c r="GI39" s="32">
        <v>8</v>
      </c>
      <c r="GJ39" s="32">
        <v>0</v>
      </c>
      <c r="GK39" s="32">
        <v>4</v>
      </c>
      <c r="GL39" s="29"/>
      <c r="GM39" s="32">
        <v>6</v>
      </c>
      <c r="GN39" s="32">
        <v>10</v>
      </c>
      <c r="GO39" s="32">
        <v>6</v>
      </c>
      <c r="GP39" s="32">
        <v>8</v>
      </c>
      <c r="GQ39" s="32">
        <f t="shared" si="404"/>
        <v>12</v>
      </c>
      <c r="GS39" s="32">
        <v>75</v>
      </c>
      <c r="GT39" s="32">
        <v>0</v>
      </c>
      <c r="GU39" s="32">
        <v>5</v>
      </c>
      <c r="GV39" s="32">
        <v>9</v>
      </c>
      <c r="GW39" s="32"/>
      <c r="GX39" s="32">
        <v>32</v>
      </c>
      <c r="GY39" s="26">
        <v>2</v>
      </c>
      <c r="GZ39" s="32">
        <v>0</v>
      </c>
      <c r="HA39" s="32"/>
      <c r="HB39" s="32">
        <v>0</v>
      </c>
      <c r="HC39" s="32">
        <v>0</v>
      </c>
      <c r="HD39" s="32"/>
      <c r="HE39" s="32"/>
      <c r="HF39" s="32"/>
      <c r="HG39" s="29"/>
      <c r="HH39" s="32"/>
      <c r="HI39" s="32"/>
      <c r="HJ39" s="32"/>
      <c r="HK39" s="32"/>
      <c r="HL39" s="32">
        <f t="shared" si="405"/>
        <v>0</v>
      </c>
      <c r="HN39" s="32">
        <v>207</v>
      </c>
      <c r="HO39" s="32">
        <v>0</v>
      </c>
      <c r="HP39" s="32">
        <v>15</v>
      </c>
      <c r="HQ39" s="32">
        <v>25</v>
      </c>
      <c r="HR39" s="32">
        <v>10</v>
      </c>
      <c r="HS39" s="32">
        <v>73</v>
      </c>
      <c r="HT39" s="32">
        <v>3</v>
      </c>
      <c r="HU39" s="32">
        <v>1</v>
      </c>
      <c r="HV39" s="32">
        <v>5</v>
      </c>
      <c r="HW39" s="32">
        <v>1</v>
      </c>
      <c r="HX39" s="32">
        <v>0</v>
      </c>
      <c r="HY39" s="32">
        <v>0</v>
      </c>
      <c r="HZ39" s="32">
        <v>0</v>
      </c>
      <c r="IA39" s="29">
        <v>0</v>
      </c>
      <c r="IB39" s="29">
        <v>0</v>
      </c>
      <c r="IC39" s="32"/>
      <c r="ID39" s="32"/>
      <c r="IE39" s="32">
        <v>3</v>
      </c>
      <c r="IF39" s="32">
        <v>4</v>
      </c>
      <c r="IG39" s="32">
        <f t="shared" si="406"/>
        <v>3</v>
      </c>
      <c r="II39" s="32">
        <v>27</v>
      </c>
      <c r="IJ39" s="32">
        <f t="shared" si="407"/>
        <v>4</v>
      </c>
      <c r="IK39" s="32">
        <v>0</v>
      </c>
      <c r="IL39" s="32">
        <v>4</v>
      </c>
      <c r="IM39" s="32"/>
      <c r="IN39" s="32">
        <v>40</v>
      </c>
      <c r="IO39" s="32">
        <v>5</v>
      </c>
      <c r="IP39" s="32">
        <v>0</v>
      </c>
      <c r="IQ39" s="32">
        <v>0</v>
      </c>
      <c r="IR39" s="32">
        <v>0</v>
      </c>
      <c r="IS39" s="32">
        <v>0</v>
      </c>
      <c r="IT39" s="32">
        <v>7</v>
      </c>
      <c r="IU39" s="32">
        <v>2</v>
      </c>
      <c r="IV39" s="32">
        <v>4</v>
      </c>
      <c r="IW39" s="32">
        <v>5</v>
      </c>
      <c r="IX39" s="32">
        <v>5</v>
      </c>
      <c r="IY39" s="32">
        <f t="shared" si="408"/>
        <v>7</v>
      </c>
      <c r="JA39" s="32">
        <v>40</v>
      </c>
      <c r="JB39" s="32">
        <f t="shared" si="409"/>
        <v>6</v>
      </c>
      <c r="JC39" s="32">
        <v>0</v>
      </c>
      <c r="JD39" s="32">
        <v>6</v>
      </c>
      <c r="JE39" s="32">
        <v>0</v>
      </c>
      <c r="JF39" s="32">
        <v>40</v>
      </c>
      <c r="JG39" s="32">
        <v>6</v>
      </c>
      <c r="JH39" s="32">
        <v>11</v>
      </c>
      <c r="JI39" s="32">
        <v>1</v>
      </c>
      <c r="JJ39" s="32">
        <v>13</v>
      </c>
      <c r="JK39" s="32">
        <v>0</v>
      </c>
      <c r="JL39" s="32">
        <v>0</v>
      </c>
      <c r="JM39" s="32">
        <v>10</v>
      </c>
      <c r="JN39" s="32">
        <v>0</v>
      </c>
      <c r="JO39" s="32">
        <v>0</v>
      </c>
      <c r="JP39" s="32">
        <v>6</v>
      </c>
      <c r="JQ39" s="32">
        <v>6</v>
      </c>
      <c r="JR39" s="32">
        <f t="shared" si="410"/>
        <v>6</v>
      </c>
      <c r="JT39" s="32">
        <v>30</v>
      </c>
      <c r="JU39" s="32">
        <f t="shared" si="411"/>
        <v>7</v>
      </c>
      <c r="JV39" s="32">
        <v>5</v>
      </c>
      <c r="JW39" s="32">
        <v>2</v>
      </c>
      <c r="JX39" s="32"/>
      <c r="JY39" s="32">
        <v>49</v>
      </c>
      <c r="JZ39" s="32">
        <v>6</v>
      </c>
      <c r="KA39" s="32">
        <v>10</v>
      </c>
      <c r="KB39" s="32">
        <v>1</v>
      </c>
      <c r="KC39" s="32">
        <v>12</v>
      </c>
      <c r="KD39" s="32">
        <v>0</v>
      </c>
      <c r="KE39" s="32">
        <v>18</v>
      </c>
      <c r="KF39" s="32">
        <v>5</v>
      </c>
      <c r="KG39" s="32">
        <v>5</v>
      </c>
      <c r="KH39" s="32">
        <v>2</v>
      </c>
      <c r="KI39" s="32">
        <v>2</v>
      </c>
      <c r="KJ39" s="32">
        <f t="shared" si="412"/>
        <v>7</v>
      </c>
      <c r="KL39" s="32">
        <v>40</v>
      </c>
      <c r="KM39" s="32">
        <f t="shared" si="413"/>
        <v>7</v>
      </c>
      <c r="KN39" s="32">
        <v>4</v>
      </c>
      <c r="KO39" s="32">
        <v>3</v>
      </c>
      <c r="KP39" s="32"/>
      <c r="KQ39" s="32">
        <v>30</v>
      </c>
      <c r="KR39" s="32">
        <v>3</v>
      </c>
      <c r="KS39" s="32">
        <v>9</v>
      </c>
      <c r="KT39" s="32">
        <v>1</v>
      </c>
      <c r="KU39" s="32">
        <v>10</v>
      </c>
      <c r="KV39" s="32">
        <v>0</v>
      </c>
      <c r="KW39" s="32">
        <v>18</v>
      </c>
      <c r="KX39" s="32">
        <v>2</v>
      </c>
      <c r="KY39" s="32">
        <v>2</v>
      </c>
      <c r="KZ39" s="32">
        <v>7</v>
      </c>
      <c r="LA39" s="32">
        <v>8</v>
      </c>
      <c r="LB39" s="32">
        <f t="shared" si="414"/>
        <v>9</v>
      </c>
      <c r="LD39" s="32">
        <v>38</v>
      </c>
      <c r="LE39" s="32">
        <f t="shared" si="415"/>
        <v>10</v>
      </c>
      <c r="LF39" s="32">
        <v>1</v>
      </c>
      <c r="LG39" s="32">
        <v>9</v>
      </c>
      <c r="LH39" s="32"/>
      <c r="LI39" s="32">
        <v>36</v>
      </c>
      <c r="LJ39" s="32">
        <v>10</v>
      </c>
      <c r="LK39" s="32">
        <v>10</v>
      </c>
      <c r="LL39" s="32">
        <v>1</v>
      </c>
      <c r="LM39" s="32">
        <v>10</v>
      </c>
      <c r="LN39" s="32">
        <v>0</v>
      </c>
      <c r="LO39" s="32">
        <v>26</v>
      </c>
      <c r="LP39" s="32">
        <v>5</v>
      </c>
      <c r="LQ39" s="32">
        <v>7</v>
      </c>
      <c r="LR39" s="32">
        <v>9</v>
      </c>
      <c r="LS39" s="32">
        <v>12</v>
      </c>
      <c r="LT39" s="32">
        <f t="shared" si="416"/>
        <v>14</v>
      </c>
      <c r="LV39" s="32">
        <v>40</v>
      </c>
      <c r="LW39" s="32">
        <f t="shared" si="417"/>
        <v>6</v>
      </c>
      <c r="LX39" s="32">
        <v>2</v>
      </c>
      <c r="LY39" s="32">
        <v>4</v>
      </c>
      <c r="LZ39" s="32"/>
      <c r="MA39" s="32">
        <v>36</v>
      </c>
      <c r="MB39" s="32">
        <v>3</v>
      </c>
      <c r="MC39" s="32">
        <v>8</v>
      </c>
      <c r="MD39" s="32">
        <v>1</v>
      </c>
      <c r="ME39" s="32">
        <v>14</v>
      </c>
      <c r="MF39" s="32">
        <v>0</v>
      </c>
      <c r="MG39" s="32">
        <v>13</v>
      </c>
      <c r="MH39" s="32">
        <v>2</v>
      </c>
      <c r="MI39" s="32">
        <v>2</v>
      </c>
      <c r="MJ39" s="32">
        <v>7</v>
      </c>
      <c r="MK39" s="32">
        <v>9</v>
      </c>
      <c r="ML39" s="32">
        <f t="shared" si="418"/>
        <v>9</v>
      </c>
      <c r="MN39" s="32">
        <v>2</v>
      </c>
      <c r="MO39" s="32">
        <f t="shared" si="419"/>
        <v>6</v>
      </c>
      <c r="MP39" s="32">
        <v>5</v>
      </c>
      <c r="MQ39" s="32">
        <v>1</v>
      </c>
      <c r="MR39" s="32"/>
      <c r="MS39" s="32">
        <v>71</v>
      </c>
      <c r="MT39" s="32">
        <v>2</v>
      </c>
      <c r="MU39" s="32">
        <v>10</v>
      </c>
      <c r="MV39" s="32">
        <v>1</v>
      </c>
      <c r="MW39" s="32">
        <v>9</v>
      </c>
      <c r="MX39" s="32">
        <v>0</v>
      </c>
      <c r="MY39" s="32">
        <v>26</v>
      </c>
      <c r="MZ39" s="32">
        <v>4</v>
      </c>
      <c r="NA39" s="32">
        <v>11</v>
      </c>
      <c r="NB39" s="32">
        <v>2</v>
      </c>
      <c r="NC39" s="32">
        <v>4</v>
      </c>
      <c r="ND39" s="32">
        <f t="shared" si="420"/>
        <v>6</v>
      </c>
      <c r="NF39" s="32">
        <v>4</v>
      </c>
      <c r="NG39" s="32">
        <f t="shared" si="421"/>
        <v>4</v>
      </c>
      <c r="NH39" s="32">
        <v>4</v>
      </c>
      <c r="NI39" s="32">
        <v>0</v>
      </c>
      <c r="NJ39" s="32"/>
      <c r="NK39" s="32">
        <v>64</v>
      </c>
      <c r="NL39" s="32">
        <v>4</v>
      </c>
      <c r="NM39" s="32">
        <v>8</v>
      </c>
      <c r="NN39" s="32">
        <v>1</v>
      </c>
      <c r="NO39" s="32">
        <v>11</v>
      </c>
      <c r="NP39" s="32">
        <v>0</v>
      </c>
      <c r="NQ39" s="32">
        <v>20</v>
      </c>
      <c r="NR39" s="32">
        <v>4</v>
      </c>
      <c r="NS39" s="32">
        <v>5</v>
      </c>
      <c r="NT39" s="32">
        <v>4</v>
      </c>
      <c r="NU39" s="32">
        <v>5</v>
      </c>
      <c r="NV39" s="32">
        <f t="shared" si="422"/>
        <v>8</v>
      </c>
      <c r="NX39" s="32">
        <v>0</v>
      </c>
      <c r="NY39" s="32">
        <f t="shared" si="423"/>
        <v>0</v>
      </c>
      <c r="NZ39" s="32">
        <v>0</v>
      </c>
      <c r="OA39" s="32">
        <v>0</v>
      </c>
      <c r="OB39" s="32"/>
      <c r="OC39" s="32">
        <v>36</v>
      </c>
      <c r="OD39" s="32">
        <v>0</v>
      </c>
      <c r="OE39" s="32">
        <v>6</v>
      </c>
      <c r="OF39" s="32">
        <v>1</v>
      </c>
      <c r="OG39" s="32">
        <v>15</v>
      </c>
      <c r="OH39" s="32">
        <v>0</v>
      </c>
      <c r="OI39" s="32">
        <v>26</v>
      </c>
      <c r="OJ39" s="32">
        <v>1</v>
      </c>
      <c r="OK39" s="32">
        <v>1</v>
      </c>
      <c r="OL39" s="32">
        <v>8</v>
      </c>
      <c r="OM39" s="32">
        <v>12</v>
      </c>
      <c r="ON39" s="32">
        <f t="shared" si="424"/>
        <v>9</v>
      </c>
      <c r="OP39" s="32">
        <v>2</v>
      </c>
      <c r="OQ39" s="32">
        <f t="shared" si="425"/>
        <v>5</v>
      </c>
      <c r="OR39" s="32">
        <v>3</v>
      </c>
      <c r="OS39" s="32">
        <v>2</v>
      </c>
      <c r="OT39" s="32"/>
      <c r="OU39" s="32">
        <v>54</v>
      </c>
      <c r="OV39" s="32">
        <v>2</v>
      </c>
      <c r="OW39" s="32">
        <v>6</v>
      </c>
      <c r="OX39" s="32">
        <v>1</v>
      </c>
      <c r="OY39" s="32">
        <v>10</v>
      </c>
      <c r="OZ39" s="32">
        <v>0</v>
      </c>
      <c r="PA39" s="32">
        <v>26</v>
      </c>
      <c r="PB39" s="32">
        <v>6</v>
      </c>
      <c r="PC39" s="32">
        <v>11</v>
      </c>
      <c r="PD39" s="32">
        <v>6</v>
      </c>
      <c r="PE39" s="32">
        <v>10</v>
      </c>
      <c r="PF39" s="32">
        <f t="shared" si="426"/>
        <v>12</v>
      </c>
      <c r="PH39" s="32">
        <v>1</v>
      </c>
      <c r="PI39" s="32">
        <f t="shared" si="427"/>
        <v>4</v>
      </c>
      <c r="PJ39" s="32">
        <v>3</v>
      </c>
      <c r="PK39" s="32">
        <v>1</v>
      </c>
      <c r="PL39" s="32"/>
      <c r="PM39" s="32">
        <v>72</v>
      </c>
      <c r="PN39" s="32">
        <v>1</v>
      </c>
      <c r="PO39" s="32">
        <v>13</v>
      </c>
      <c r="PP39" s="32">
        <v>1</v>
      </c>
      <c r="PQ39" s="32">
        <v>15</v>
      </c>
      <c r="PR39" s="32">
        <v>0</v>
      </c>
      <c r="PS39" s="32">
        <v>22</v>
      </c>
      <c r="PT39" s="32">
        <v>9</v>
      </c>
      <c r="PU39" s="32">
        <v>12</v>
      </c>
      <c r="PV39" s="32">
        <v>4</v>
      </c>
      <c r="PW39" s="32">
        <v>5</v>
      </c>
      <c r="PX39" s="32">
        <f t="shared" si="428"/>
        <v>13</v>
      </c>
      <c r="PZ39" s="32"/>
      <c r="QA39" s="32">
        <f t="shared" si="429"/>
        <v>3</v>
      </c>
      <c r="QB39" s="32">
        <v>2</v>
      </c>
      <c r="QC39" s="32">
        <v>1</v>
      </c>
      <c r="QD39" s="32"/>
      <c r="QE39" s="32">
        <v>72</v>
      </c>
      <c r="QF39" s="32"/>
      <c r="QG39" s="32">
        <v>16</v>
      </c>
      <c r="QH39" s="32">
        <v>1</v>
      </c>
      <c r="QI39" s="32">
        <v>15</v>
      </c>
      <c r="QJ39" s="32">
        <v>0</v>
      </c>
      <c r="QK39" s="32">
        <v>22</v>
      </c>
      <c r="QL39" s="32">
        <v>5</v>
      </c>
      <c r="QM39" s="32">
        <v>5</v>
      </c>
      <c r="QN39" s="32">
        <v>9</v>
      </c>
      <c r="QO39" s="32">
        <v>9</v>
      </c>
      <c r="QP39" s="32">
        <f t="shared" si="430"/>
        <v>14</v>
      </c>
      <c r="QR39" s="32">
        <v>5</v>
      </c>
      <c r="QS39" s="32">
        <f t="shared" si="431"/>
        <v>5</v>
      </c>
      <c r="QT39" s="32">
        <v>3</v>
      </c>
      <c r="QU39" s="32">
        <v>2</v>
      </c>
      <c r="QV39" s="32"/>
      <c r="QW39" s="32">
        <v>54</v>
      </c>
      <c r="QX39" s="32">
        <v>5</v>
      </c>
      <c r="QY39" s="32">
        <v>13</v>
      </c>
      <c r="QZ39" s="32">
        <v>1</v>
      </c>
      <c r="RA39" s="32">
        <v>15</v>
      </c>
      <c r="RB39" s="32"/>
      <c r="RC39" s="32">
        <v>31</v>
      </c>
      <c r="RD39" s="32">
        <v>6</v>
      </c>
      <c r="RE39" s="32">
        <v>9</v>
      </c>
      <c r="RF39" s="32">
        <v>6</v>
      </c>
      <c r="RG39" s="32">
        <v>7</v>
      </c>
      <c r="RH39" s="32">
        <f t="shared" si="432"/>
        <v>12</v>
      </c>
      <c r="RJ39" s="32"/>
      <c r="RK39" s="32">
        <f t="shared" si="433"/>
        <v>5</v>
      </c>
      <c r="RL39" s="32"/>
      <c r="RM39" s="32">
        <v>5</v>
      </c>
      <c r="RN39" s="32"/>
      <c r="RO39" s="32">
        <v>72</v>
      </c>
      <c r="RP39" s="32"/>
      <c r="RQ39" s="32">
        <v>12</v>
      </c>
      <c r="RR39" s="32">
        <v>1</v>
      </c>
      <c r="RS39" s="32">
        <v>15</v>
      </c>
      <c r="RT39" s="32">
        <v>0</v>
      </c>
      <c r="RU39" s="32">
        <v>30</v>
      </c>
      <c r="RV39" s="32"/>
      <c r="RW39" s="32"/>
      <c r="RX39" s="32">
        <v>6</v>
      </c>
      <c r="RY39" s="32">
        <v>7</v>
      </c>
      <c r="RZ39" s="32">
        <f t="shared" si="434"/>
        <v>6</v>
      </c>
      <c r="SB39" s="32"/>
      <c r="SC39" s="32">
        <f t="shared" si="435"/>
        <v>7</v>
      </c>
      <c r="SD39" s="32"/>
      <c r="SE39" s="32">
        <v>7</v>
      </c>
      <c r="SF39" s="32"/>
      <c r="SG39" s="32">
        <v>70</v>
      </c>
      <c r="SH39" s="32"/>
      <c r="SI39" s="32">
        <v>8</v>
      </c>
      <c r="SJ39" s="32">
        <v>1</v>
      </c>
      <c r="SK39" s="32">
        <v>15</v>
      </c>
      <c r="SL39" s="32"/>
      <c r="SM39" s="32">
        <v>26</v>
      </c>
      <c r="SN39" s="32">
        <v>3</v>
      </c>
      <c r="SO39" s="32">
        <v>3</v>
      </c>
      <c r="SP39" s="32">
        <v>9</v>
      </c>
      <c r="SQ39" s="32">
        <v>9</v>
      </c>
      <c r="SR39" s="32">
        <f t="shared" si="436"/>
        <v>12</v>
      </c>
      <c r="ST39" s="32"/>
      <c r="SU39" s="32">
        <f t="shared" si="437"/>
        <v>12</v>
      </c>
      <c r="SV39" s="32"/>
      <c r="SW39" s="32">
        <v>12</v>
      </c>
      <c r="SX39" s="32"/>
      <c r="SY39" s="32">
        <v>72</v>
      </c>
      <c r="SZ39" s="32"/>
      <c r="TA39" s="32">
        <v>14</v>
      </c>
      <c r="TB39" s="32">
        <v>1</v>
      </c>
      <c r="TC39" s="32">
        <v>15</v>
      </c>
      <c r="TD39" s="32"/>
      <c r="TE39" s="32">
        <v>20</v>
      </c>
      <c r="TF39" s="32">
        <v>1</v>
      </c>
      <c r="TG39" s="32">
        <v>1</v>
      </c>
      <c r="TH39" s="32">
        <v>8</v>
      </c>
      <c r="TI39" s="32">
        <v>8</v>
      </c>
      <c r="TJ39" s="32">
        <f t="shared" si="438"/>
        <v>9</v>
      </c>
      <c r="TL39" s="32"/>
      <c r="TM39" s="32">
        <f t="shared" si="439"/>
        <v>3</v>
      </c>
      <c r="TN39" s="32"/>
      <c r="TO39" s="32">
        <v>3</v>
      </c>
      <c r="TP39" s="32"/>
      <c r="TQ39" s="32">
        <v>71</v>
      </c>
      <c r="TR39" s="32"/>
      <c r="TS39" s="32">
        <v>11</v>
      </c>
      <c r="TT39" s="32">
        <v>1</v>
      </c>
      <c r="TU39" s="32">
        <v>15</v>
      </c>
      <c r="TV39" s="32"/>
      <c r="TW39" s="32">
        <v>28</v>
      </c>
      <c r="TX39" s="32">
        <v>3</v>
      </c>
      <c r="TY39" s="32">
        <v>3</v>
      </c>
      <c r="TZ39" s="32">
        <v>10</v>
      </c>
      <c r="UA39" s="32">
        <v>12</v>
      </c>
      <c r="UB39" s="32">
        <f t="shared" si="440"/>
        <v>13</v>
      </c>
      <c r="UD39" s="32">
        <v>1</v>
      </c>
      <c r="UE39" s="32">
        <f t="shared" si="441"/>
        <v>5</v>
      </c>
      <c r="UF39" s="32">
        <v>2</v>
      </c>
      <c r="UG39" s="32">
        <v>3</v>
      </c>
      <c r="UH39" s="32"/>
      <c r="UI39" s="32">
        <v>72</v>
      </c>
      <c r="UJ39" s="32">
        <v>1</v>
      </c>
      <c r="UK39" s="32">
        <v>15</v>
      </c>
      <c r="UL39" s="32">
        <v>1</v>
      </c>
      <c r="UM39" s="32">
        <v>13</v>
      </c>
      <c r="UN39" s="32"/>
      <c r="UO39" s="32">
        <v>34</v>
      </c>
      <c r="UP39" s="32">
        <v>9</v>
      </c>
      <c r="UQ39" s="32">
        <v>13</v>
      </c>
      <c r="UR39" s="32">
        <v>8</v>
      </c>
      <c r="US39" s="32">
        <v>10</v>
      </c>
      <c r="UT39" s="32">
        <f t="shared" si="442"/>
        <v>17</v>
      </c>
      <c r="UV39" s="32"/>
      <c r="UW39" s="32">
        <f t="shared" si="443"/>
        <v>5</v>
      </c>
      <c r="UX39" s="32">
        <v>3</v>
      </c>
      <c r="UY39" s="32">
        <v>2</v>
      </c>
      <c r="UZ39" s="32">
        <f t="shared" si="372"/>
        <v>415</v>
      </c>
      <c r="VA39" s="32">
        <v>259</v>
      </c>
      <c r="VB39" s="32">
        <f t="shared" si="444"/>
        <v>156</v>
      </c>
      <c r="VC39" s="32"/>
      <c r="VD39" s="32">
        <v>71</v>
      </c>
      <c r="VE39" s="32"/>
      <c r="VF39" s="32">
        <v>16</v>
      </c>
      <c r="VG39" s="32">
        <v>1</v>
      </c>
      <c r="VH39" s="32">
        <v>15</v>
      </c>
      <c r="VI39" s="32">
        <v>0</v>
      </c>
      <c r="VJ39" s="32">
        <v>4</v>
      </c>
      <c r="VK39" s="32">
        <v>10</v>
      </c>
      <c r="VL39" s="32">
        <f t="shared" si="445"/>
        <v>50</v>
      </c>
      <c r="VM39" s="32">
        <v>5</v>
      </c>
      <c r="VN39" s="32">
        <v>6</v>
      </c>
      <c r="VO39" s="32">
        <v>12</v>
      </c>
      <c r="VP39" s="32">
        <v>19</v>
      </c>
      <c r="VQ39" s="32"/>
      <c r="VR39" s="32"/>
      <c r="VS39" s="32">
        <v>9</v>
      </c>
      <c r="VT39" s="32">
        <v>15</v>
      </c>
      <c r="VU39" s="32">
        <f t="shared" si="446"/>
        <v>21</v>
      </c>
      <c r="VW39" s="32"/>
      <c r="VX39" s="32">
        <f t="shared" si="447"/>
        <v>0</v>
      </c>
      <c r="VY39" s="32"/>
      <c r="VZ39" s="32"/>
      <c r="WA39" s="32"/>
      <c r="WB39" s="32">
        <f t="shared" si="373"/>
        <v>0</v>
      </c>
      <c r="WC39" s="32">
        <f t="shared" si="374"/>
        <v>415</v>
      </c>
      <c r="WD39" s="32">
        <f t="shared" si="375"/>
        <v>259</v>
      </c>
      <c r="WE39" s="32">
        <f t="shared" si="448"/>
        <v>156</v>
      </c>
      <c r="WF39" s="32"/>
      <c r="WG39" s="32">
        <v>69</v>
      </c>
      <c r="WH39" s="32"/>
      <c r="WI39" s="32">
        <v>11</v>
      </c>
      <c r="WJ39" s="32">
        <v>1</v>
      </c>
      <c r="WK39" s="32">
        <v>15</v>
      </c>
      <c r="WL39" s="32"/>
      <c r="WM39" s="32">
        <v>5</v>
      </c>
      <c r="WN39" s="32">
        <v>9</v>
      </c>
      <c r="WO39" s="32">
        <f t="shared" si="449"/>
        <v>45</v>
      </c>
      <c r="WP39" s="32"/>
      <c r="WQ39" s="32"/>
      <c r="WR39" s="32">
        <v>1</v>
      </c>
      <c r="WS39" s="32">
        <v>6</v>
      </c>
      <c r="WT39" s="32"/>
      <c r="WU39" s="32"/>
      <c r="WV39" s="32">
        <v>11</v>
      </c>
      <c r="WW39" s="32">
        <v>30</v>
      </c>
      <c r="WX39" s="32">
        <f t="shared" si="450"/>
        <v>6</v>
      </c>
      <c r="WZ39" s="32">
        <v>5</v>
      </c>
      <c r="XA39" s="32">
        <f t="shared" si="451"/>
        <v>5</v>
      </c>
      <c r="XB39" s="32">
        <v>2</v>
      </c>
      <c r="XC39" s="32">
        <v>3</v>
      </c>
      <c r="XD39" s="32"/>
      <c r="XE39" s="32">
        <f t="shared" si="376"/>
        <v>5</v>
      </c>
      <c r="XF39" s="32">
        <f t="shared" si="377"/>
        <v>420</v>
      </c>
      <c r="XG39" s="32">
        <f t="shared" si="378"/>
        <v>259</v>
      </c>
      <c r="XH39" s="32">
        <f t="shared" si="452"/>
        <v>161</v>
      </c>
      <c r="XI39" s="32"/>
      <c r="XJ39" s="32">
        <v>90</v>
      </c>
      <c r="XK39" s="32">
        <v>5</v>
      </c>
      <c r="XL39" s="32">
        <v>15</v>
      </c>
      <c r="XM39" s="32">
        <v>1</v>
      </c>
      <c r="XN39" s="32">
        <v>15</v>
      </c>
      <c r="XO39" s="32"/>
      <c r="XP39" s="32">
        <v>4</v>
      </c>
      <c r="XQ39" s="32">
        <v>9</v>
      </c>
      <c r="XR39" s="32">
        <v>38</v>
      </c>
      <c r="XS39" s="32">
        <v>3</v>
      </c>
      <c r="XT39" s="32">
        <v>5</v>
      </c>
      <c r="XU39" s="32">
        <v>4</v>
      </c>
      <c r="XV39" s="32">
        <v>5</v>
      </c>
      <c r="XW39" s="32"/>
      <c r="XX39" s="32"/>
      <c r="XY39" s="32">
        <v>10</v>
      </c>
      <c r="XZ39" s="32">
        <v>19</v>
      </c>
      <c r="YA39" s="32">
        <f t="shared" si="453"/>
        <v>11</v>
      </c>
      <c r="YC39" s="32"/>
      <c r="YD39" s="32">
        <f t="shared" si="454"/>
        <v>4</v>
      </c>
      <c r="YE39" s="32">
        <v>1</v>
      </c>
      <c r="YF39" s="32">
        <v>3</v>
      </c>
      <c r="YG39" s="32"/>
      <c r="YH39" s="32">
        <f t="shared" si="379"/>
        <v>4</v>
      </c>
      <c r="YI39" s="32">
        <f t="shared" si="380"/>
        <v>424</v>
      </c>
      <c r="YJ39" s="32">
        <f t="shared" si="381"/>
        <v>259</v>
      </c>
      <c r="YK39" s="32">
        <f t="shared" si="455"/>
        <v>165</v>
      </c>
      <c r="YL39" s="32"/>
      <c r="YM39" s="32">
        <v>77</v>
      </c>
      <c r="YN39" s="32"/>
      <c r="YO39" s="32">
        <v>17</v>
      </c>
      <c r="YP39" s="32">
        <v>1</v>
      </c>
      <c r="YQ39" s="32">
        <v>15</v>
      </c>
      <c r="YR39" s="32"/>
      <c r="YS39" s="32">
        <v>6</v>
      </c>
      <c r="YT39" s="32">
        <v>12</v>
      </c>
      <c r="YU39" s="32">
        <v>21</v>
      </c>
      <c r="YV39" s="32">
        <v>3</v>
      </c>
      <c r="YW39" s="32">
        <v>5</v>
      </c>
      <c r="YX39" s="32">
        <v>3</v>
      </c>
      <c r="YY39" s="32">
        <v>4</v>
      </c>
      <c r="YZ39" s="32"/>
      <c r="ZA39" s="32"/>
      <c r="ZB39" s="32"/>
      <c r="ZC39" s="32"/>
      <c r="ZD39" s="32">
        <f t="shared" si="456"/>
        <v>12</v>
      </c>
      <c r="ZF39" s="32"/>
      <c r="ZG39" s="32">
        <f t="shared" si="457"/>
        <v>2</v>
      </c>
      <c r="ZH39" s="32"/>
      <c r="ZI39" s="32">
        <v>2</v>
      </c>
      <c r="ZJ39" s="32"/>
      <c r="ZK39" s="32">
        <f t="shared" si="382"/>
        <v>2</v>
      </c>
      <c r="ZL39" s="32">
        <f t="shared" si="383"/>
        <v>426</v>
      </c>
      <c r="ZM39" s="32">
        <f t="shared" si="384"/>
        <v>259</v>
      </c>
      <c r="ZN39" s="32">
        <f t="shared" si="458"/>
        <v>167</v>
      </c>
      <c r="ZO39" s="32"/>
      <c r="ZP39" s="32"/>
      <c r="ZQ39" s="32"/>
      <c r="ZR39" s="32">
        <v>10</v>
      </c>
      <c r="ZS39" s="32">
        <v>1</v>
      </c>
      <c r="ZT39" s="32">
        <v>15</v>
      </c>
      <c r="ZU39" s="32"/>
      <c r="ZV39" s="32">
        <v>6</v>
      </c>
      <c r="ZW39" s="32">
        <v>13</v>
      </c>
      <c r="ZX39" s="32">
        <v>14</v>
      </c>
      <c r="ZY39" s="32"/>
      <c r="ZZ39" s="32"/>
      <c r="AAA39" s="32">
        <v>1</v>
      </c>
      <c r="AAB39" s="32">
        <v>1</v>
      </c>
      <c r="AAC39" s="32"/>
      <c r="AAD39" s="32"/>
      <c r="AAE39" s="32"/>
      <c r="AAF39" s="32"/>
      <c r="AAG39" s="32">
        <f t="shared" si="459"/>
        <v>7</v>
      </c>
      <c r="AAI39" s="32"/>
      <c r="AAJ39" s="32">
        <f t="shared" si="460"/>
        <v>0</v>
      </c>
      <c r="AAK39" s="32"/>
      <c r="AAL39" s="32"/>
      <c r="AAM39" s="32"/>
      <c r="AAN39" s="32">
        <f t="shared" si="385"/>
        <v>0</v>
      </c>
      <c r="AAO39" s="32">
        <f t="shared" si="386"/>
        <v>426</v>
      </c>
      <c r="AAP39" s="32">
        <f t="shared" si="387"/>
        <v>259</v>
      </c>
      <c r="AAQ39" s="32">
        <f t="shared" si="461"/>
        <v>167</v>
      </c>
      <c r="AAR39" s="32"/>
      <c r="AAS39" s="32"/>
      <c r="AAT39" s="32"/>
      <c r="AAU39" s="32">
        <v>0</v>
      </c>
      <c r="AAV39" s="32"/>
      <c r="AAW39" s="32"/>
      <c r="AAX39" s="32"/>
      <c r="AAY39" s="32"/>
      <c r="AAZ39" s="32"/>
      <c r="ABA39" s="13">
        <f t="shared" si="462"/>
        <v>0</v>
      </c>
      <c r="ABB39" s="32"/>
      <c r="ABC39" s="32"/>
      <c r="ABD39" s="32"/>
      <c r="ABE39" s="32"/>
      <c r="ABF39" s="32"/>
      <c r="ABG39" s="32"/>
      <c r="ABH39" s="32"/>
      <c r="ABI39" s="32"/>
      <c r="ABJ39" s="32">
        <f t="shared" si="463"/>
        <v>0</v>
      </c>
      <c r="ABL39" s="32"/>
      <c r="ABM39" s="32">
        <f t="shared" si="464"/>
        <v>2</v>
      </c>
      <c r="ABN39" s="32">
        <v>0</v>
      </c>
      <c r="ABO39" s="32">
        <v>2</v>
      </c>
      <c r="ABP39" s="32"/>
      <c r="ABQ39" s="32">
        <f t="shared" si="388"/>
        <v>2</v>
      </c>
      <c r="ABR39" s="32">
        <f t="shared" si="389"/>
        <v>428</v>
      </c>
      <c r="ABS39" s="32">
        <f t="shared" si="390"/>
        <v>259</v>
      </c>
      <c r="ABT39" s="32">
        <f t="shared" si="465"/>
        <v>169</v>
      </c>
      <c r="ABU39" s="32"/>
      <c r="ABV39" s="32">
        <v>106</v>
      </c>
      <c r="ABW39" s="32"/>
      <c r="ABX39" s="32">
        <v>15</v>
      </c>
      <c r="ABY39" s="32">
        <v>1</v>
      </c>
      <c r="ABZ39" s="32">
        <v>15</v>
      </c>
      <c r="ACA39" s="32"/>
      <c r="ACB39" s="32">
        <v>4</v>
      </c>
      <c r="ACC39" s="32">
        <v>4</v>
      </c>
      <c r="ACD39" s="13">
        <f t="shared" si="466"/>
        <v>29</v>
      </c>
      <c r="ACE39" s="32">
        <v>2</v>
      </c>
      <c r="ACF39" s="32">
        <v>2</v>
      </c>
      <c r="ACG39" s="32">
        <v>11</v>
      </c>
      <c r="ACH39" s="32">
        <v>15</v>
      </c>
      <c r="ACI39" s="32"/>
      <c r="ACJ39" s="32"/>
      <c r="ACK39" s="32">
        <v>5</v>
      </c>
      <c r="ACL39" s="32">
        <v>8</v>
      </c>
      <c r="ACM39" s="32">
        <f t="shared" si="467"/>
        <v>17</v>
      </c>
      <c r="ACO39" s="32"/>
      <c r="ACP39" s="32">
        <f t="shared" si="468"/>
        <v>4</v>
      </c>
      <c r="ACQ39" s="32">
        <v>1</v>
      </c>
      <c r="ACR39" s="32">
        <v>3</v>
      </c>
      <c r="ACS39" s="32"/>
      <c r="ACT39" s="32">
        <f t="shared" si="391"/>
        <v>4</v>
      </c>
      <c r="ACU39" s="32">
        <f t="shared" si="392"/>
        <v>432</v>
      </c>
      <c r="ACV39" s="32">
        <f t="shared" si="393"/>
        <v>259</v>
      </c>
      <c r="ACW39" s="32">
        <f t="shared" si="469"/>
        <v>173</v>
      </c>
      <c r="ACX39" s="32"/>
      <c r="ACY39" s="32">
        <v>199</v>
      </c>
      <c r="ACZ39" s="32"/>
      <c r="ADA39" s="32">
        <v>20</v>
      </c>
      <c r="ADB39" s="32">
        <v>2</v>
      </c>
      <c r="ADC39" s="32">
        <v>30</v>
      </c>
      <c r="ADD39" s="32"/>
      <c r="ADE39" s="32">
        <v>5</v>
      </c>
      <c r="ADF39" s="32">
        <v>9</v>
      </c>
      <c r="ADG39" s="32">
        <f t="shared" si="470"/>
        <v>48</v>
      </c>
      <c r="ADH39" s="32">
        <v>4</v>
      </c>
      <c r="ADI39" s="32">
        <v>6</v>
      </c>
      <c r="ADJ39" s="32">
        <v>9</v>
      </c>
      <c r="ADK39" s="32">
        <v>11</v>
      </c>
      <c r="ADL39" s="32"/>
      <c r="ADM39" s="32"/>
      <c r="ADN39" s="32">
        <v>12</v>
      </c>
      <c r="ADO39" s="32">
        <v>22</v>
      </c>
      <c r="ADP39" s="32">
        <f t="shared" si="471"/>
        <v>18</v>
      </c>
      <c r="ADR39" s="32"/>
      <c r="ADS39" s="32">
        <f t="shared" si="394"/>
        <v>2</v>
      </c>
      <c r="ADT39" s="32"/>
      <c r="ADU39" s="32">
        <v>2</v>
      </c>
      <c r="ADV39" s="32"/>
      <c r="ADW39" s="32">
        <f t="shared" si="395"/>
        <v>2</v>
      </c>
      <c r="ADX39" s="32">
        <f t="shared" si="396"/>
        <v>434</v>
      </c>
      <c r="ADY39" s="32">
        <f t="shared" si="397"/>
        <v>259</v>
      </c>
      <c r="ADZ39" s="32">
        <f t="shared" si="472"/>
        <v>175</v>
      </c>
      <c r="AEA39" s="32"/>
      <c r="AEB39" s="32">
        <v>42</v>
      </c>
      <c r="AEC39" s="32"/>
      <c r="AED39" s="32">
        <v>10</v>
      </c>
      <c r="AEE39" s="32">
        <v>1</v>
      </c>
      <c r="AEF39" s="32">
        <v>15</v>
      </c>
      <c r="AEG39" s="32"/>
      <c r="AEH39" s="32">
        <v>2</v>
      </c>
      <c r="AEI39" s="32">
        <v>4</v>
      </c>
      <c r="AEJ39" s="32">
        <f t="shared" si="473"/>
        <v>25</v>
      </c>
      <c r="AEK39" s="32">
        <v>4</v>
      </c>
      <c r="AEL39" s="32">
        <v>8</v>
      </c>
      <c r="AEM39" s="32">
        <v>2</v>
      </c>
      <c r="AEN39" s="32">
        <v>4</v>
      </c>
      <c r="AEO39" s="32"/>
      <c r="AEP39" s="32"/>
      <c r="AEQ39" s="32">
        <v>6</v>
      </c>
      <c r="AER39" s="32">
        <v>9</v>
      </c>
      <c r="AES39" s="32">
        <f t="shared" si="474"/>
        <v>8</v>
      </c>
    </row>
    <row r="40" spans="2:825" ht="16.2" customHeight="1" x14ac:dyDescent="0.3">
      <c r="B40" s="28" t="s">
        <v>159</v>
      </c>
      <c r="C40" s="44" t="s">
        <v>175</v>
      </c>
      <c r="D40" s="297"/>
      <c r="E40" s="297"/>
      <c r="F40" s="297"/>
      <c r="G40" s="297"/>
      <c r="H40" s="334" t="s">
        <v>602</v>
      </c>
      <c r="I40" s="329">
        <v>127</v>
      </c>
      <c r="J40" s="26">
        <v>6</v>
      </c>
      <c r="K40" s="26">
        <v>38</v>
      </c>
      <c r="L40" s="26">
        <v>80</v>
      </c>
      <c r="M40" s="26">
        <v>0</v>
      </c>
      <c r="N40" s="26">
        <v>3</v>
      </c>
      <c r="O40" s="26">
        <v>0</v>
      </c>
      <c r="P40" s="26"/>
      <c r="Q40" s="26"/>
      <c r="R40" s="26">
        <v>1</v>
      </c>
      <c r="S40" s="26">
        <v>0</v>
      </c>
      <c r="T40" s="26">
        <v>14</v>
      </c>
      <c r="U40" s="32"/>
      <c r="V40" s="29"/>
      <c r="X40" s="26">
        <v>60</v>
      </c>
      <c r="Y40" s="26">
        <v>5</v>
      </c>
      <c r="Z40" s="26">
        <v>2</v>
      </c>
      <c r="AA40" s="26">
        <v>13</v>
      </c>
      <c r="AB40" s="26">
        <v>5</v>
      </c>
      <c r="AC40" s="26">
        <v>0</v>
      </c>
      <c r="AD40" s="26">
        <v>6</v>
      </c>
      <c r="AE40" s="26"/>
      <c r="AF40" s="26"/>
      <c r="AG40" s="26">
        <v>2</v>
      </c>
      <c r="AH40" s="26">
        <v>0</v>
      </c>
      <c r="AI40" s="26">
        <v>14</v>
      </c>
      <c r="AJ40" s="25">
        <v>0</v>
      </c>
      <c r="AK40" s="29"/>
      <c r="AM40" s="26">
        <v>66</v>
      </c>
      <c r="AN40" s="26">
        <v>4</v>
      </c>
      <c r="AO40" s="26">
        <v>7</v>
      </c>
      <c r="AP40" s="26">
        <v>16</v>
      </c>
      <c r="AQ40" s="26">
        <v>8</v>
      </c>
      <c r="AR40" s="26">
        <v>35</v>
      </c>
      <c r="AS40" s="26">
        <v>7</v>
      </c>
      <c r="AT40" s="26"/>
      <c r="AU40" s="26"/>
      <c r="AV40" s="26">
        <v>0</v>
      </c>
      <c r="AW40" s="26">
        <v>0</v>
      </c>
      <c r="AX40" s="26">
        <v>0</v>
      </c>
      <c r="AY40" s="25">
        <v>0</v>
      </c>
      <c r="AZ40" s="29"/>
      <c r="BB40" s="26">
        <v>75</v>
      </c>
      <c r="BC40" s="26">
        <v>3</v>
      </c>
      <c r="BD40" s="26">
        <v>5</v>
      </c>
      <c r="BE40" s="26">
        <v>22</v>
      </c>
      <c r="BF40" s="26">
        <v>11</v>
      </c>
      <c r="BG40" s="26">
        <v>20</v>
      </c>
      <c r="BH40" s="26">
        <v>14</v>
      </c>
      <c r="BI40" s="26">
        <v>5</v>
      </c>
      <c r="BJ40" s="26">
        <v>0</v>
      </c>
      <c r="BK40" s="26">
        <v>19</v>
      </c>
      <c r="BL40" s="26">
        <v>3</v>
      </c>
      <c r="BM40" s="26">
        <v>27</v>
      </c>
      <c r="BN40" s="32">
        <v>0</v>
      </c>
      <c r="BO40" s="25">
        <v>20</v>
      </c>
      <c r="BP40" s="29"/>
      <c r="BQ40" s="32">
        <v>2</v>
      </c>
      <c r="BR40" s="32">
        <v>2</v>
      </c>
      <c r="BS40" s="32">
        <v>3</v>
      </c>
      <c r="BT40" s="32">
        <v>3</v>
      </c>
      <c r="BU40" s="32">
        <f t="shared" si="398"/>
        <v>5</v>
      </c>
      <c r="BW40" s="26">
        <v>51</v>
      </c>
      <c r="BX40" s="26">
        <v>0</v>
      </c>
      <c r="BY40" s="26">
        <v>4</v>
      </c>
      <c r="BZ40" s="26">
        <v>13</v>
      </c>
      <c r="CA40" s="26">
        <v>0</v>
      </c>
      <c r="CB40" s="26">
        <v>8</v>
      </c>
      <c r="CC40" s="26">
        <v>16</v>
      </c>
      <c r="CD40" s="32">
        <v>5</v>
      </c>
      <c r="CE40" s="32">
        <v>0</v>
      </c>
      <c r="CF40" s="32">
        <v>5</v>
      </c>
      <c r="CG40" s="32">
        <v>0</v>
      </c>
      <c r="CH40" s="26">
        <v>0</v>
      </c>
      <c r="CI40" s="26">
        <v>0</v>
      </c>
      <c r="CJ40" s="32">
        <v>0</v>
      </c>
      <c r="CK40" s="29"/>
      <c r="CL40" s="32"/>
      <c r="CM40" s="32"/>
      <c r="CN40" s="32">
        <v>5</v>
      </c>
      <c r="CO40" s="32">
        <v>5</v>
      </c>
      <c r="CP40" s="32">
        <f t="shared" si="399"/>
        <v>5</v>
      </c>
      <c r="CR40" s="26">
        <v>100</v>
      </c>
      <c r="CS40" s="32">
        <v>2</v>
      </c>
      <c r="CT40" s="32">
        <v>4</v>
      </c>
      <c r="CU40" s="32">
        <v>25</v>
      </c>
      <c r="CV40" s="32">
        <v>32</v>
      </c>
      <c r="CW40" s="32">
        <v>21</v>
      </c>
      <c r="CX40" s="26">
        <v>13</v>
      </c>
      <c r="CY40" s="26">
        <v>5</v>
      </c>
      <c r="CZ40" s="26"/>
      <c r="DA40" s="26">
        <v>5</v>
      </c>
      <c r="DB40" s="26">
        <v>0</v>
      </c>
      <c r="DC40" s="32">
        <v>0</v>
      </c>
      <c r="DD40" s="29">
        <v>0</v>
      </c>
      <c r="DE40" s="25">
        <v>0</v>
      </c>
      <c r="DF40" s="29"/>
      <c r="DG40" s="32">
        <v>2</v>
      </c>
      <c r="DH40" s="32">
        <v>2</v>
      </c>
      <c r="DI40" s="32">
        <v>3</v>
      </c>
      <c r="DJ40" s="32">
        <v>3</v>
      </c>
      <c r="DK40" s="32">
        <f t="shared" si="400"/>
        <v>5</v>
      </c>
      <c r="DM40" s="26">
        <v>54</v>
      </c>
      <c r="DN40" s="32">
        <v>4</v>
      </c>
      <c r="DO40" s="32">
        <v>10</v>
      </c>
      <c r="DP40" s="32">
        <v>6</v>
      </c>
      <c r="DQ40" s="32">
        <v>0</v>
      </c>
      <c r="DR40" s="32">
        <v>36</v>
      </c>
      <c r="DS40" s="26">
        <v>5</v>
      </c>
      <c r="DT40" s="26">
        <v>5</v>
      </c>
      <c r="DU40" s="32">
        <v>0</v>
      </c>
      <c r="DV40" s="32">
        <v>5</v>
      </c>
      <c r="DW40" s="32">
        <v>0</v>
      </c>
      <c r="DX40" s="32">
        <v>0</v>
      </c>
      <c r="DY40" s="29">
        <v>0</v>
      </c>
      <c r="DZ40" s="25">
        <v>0</v>
      </c>
      <c r="EA40" s="29"/>
      <c r="EB40" s="32">
        <v>3</v>
      </c>
      <c r="EC40" s="32">
        <v>3</v>
      </c>
      <c r="ED40" s="32">
        <v>2</v>
      </c>
      <c r="EE40" s="32">
        <v>2</v>
      </c>
      <c r="EF40" s="32">
        <f t="shared" si="401"/>
        <v>5</v>
      </c>
      <c r="EH40" s="32">
        <v>30</v>
      </c>
      <c r="EI40" s="32">
        <v>0</v>
      </c>
      <c r="EJ40" s="32">
        <v>19</v>
      </c>
      <c r="EK40" s="32">
        <v>7</v>
      </c>
      <c r="EL40" s="32">
        <v>20</v>
      </c>
      <c r="EM40" s="32">
        <v>14</v>
      </c>
      <c r="EN40" s="26">
        <v>3</v>
      </c>
      <c r="EO40" s="29">
        <v>15</v>
      </c>
      <c r="EP40" s="25">
        <v>5</v>
      </c>
      <c r="EQ40" s="25">
        <v>11</v>
      </c>
      <c r="ER40" s="25">
        <v>2</v>
      </c>
      <c r="ES40" s="25">
        <v>20</v>
      </c>
      <c r="ET40" s="25">
        <v>0</v>
      </c>
      <c r="EU40" s="25">
        <v>10</v>
      </c>
      <c r="EV40" s="29"/>
      <c r="EW40" s="32">
        <v>13</v>
      </c>
      <c r="EX40" s="32">
        <v>13</v>
      </c>
      <c r="EY40" s="32">
        <v>4</v>
      </c>
      <c r="EZ40" s="32">
        <v>4</v>
      </c>
      <c r="FA40" s="32">
        <f t="shared" si="402"/>
        <v>17</v>
      </c>
      <c r="FC40" s="32">
        <v>42</v>
      </c>
      <c r="FD40" s="26">
        <v>0</v>
      </c>
      <c r="FE40" s="26">
        <v>8</v>
      </c>
      <c r="FF40" s="26">
        <v>21</v>
      </c>
      <c r="FG40" s="26">
        <v>0</v>
      </c>
      <c r="FH40" s="26">
        <v>0</v>
      </c>
      <c r="FI40" s="26">
        <v>12</v>
      </c>
      <c r="FJ40" s="29">
        <v>17</v>
      </c>
      <c r="FK40" s="25">
        <v>0</v>
      </c>
      <c r="FL40" s="25">
        <v>14</v>
      </c>
      <c r="FM40" s="25">
        <v>1</v>
      </c>
      <c r="FN40" s="25">
        <v>10</v>
      </c>
      <c r="FO40" s="25">
        <v>0</v>
      </c>
      <c r="FP40" s="25">
        <v>3</v>
      </c>
      <c r="FQ40" s="29"/>
      <c r="FR40" s="32">
        <v>5</v>
      </c>
      <c r="FS40" s="32">
        <v>9</v>
      </c>
      <c r="FT40" s="32">
        <v>6</v>
      </c>
      <c r="FU40" s="32">
        <v>8</v>
      </c>
      <c r="FV40" s="32">
        <f t="shared" si="403"/>
        <v>11</v>
      </c>
      <c r="FX40" s="32">
        <v>44</v>
      </c>
      <c r="FY40" s="32">
        <v>0</v>
      </c>
      <c r="FZ40" s="32">
        <v>14</v>
      </c>
      <c r="GA40" s="32">
        <v>25</v>
      </c>
      <c r="GB40" s="32">
        <v>0</v>
      </c>
      <c r="GC40" s="32">
        <v>0</v>
      </c>
      <c r="GD40" s="26">
        <v>1</v>
      </c>
      <c r="GE40" s="32">
        <v>14</v>
      </c>
      <c r="GF40" s="32">
        <v>0</v>
      </c>
      <c r="GG40" s="32">
        <v>14</v>
      </c>
      <c r="GH40" s="32">
        <v>1</v>
      </c>
      <c r="GI40" s="32">
        <v>10</v>
      </c>
      <c r="GJ40" s="32">
        <v>0</v>
      </c>
      <c r="GK40" s="32">
        <v>3</v>
      </c>
      <c r="GL40" s="29"/>
      <c r="GM40" s="32">
        <v>5</v>
      </c>
      <c r="GN40" s="32">
        <v>6</v>
      </c>
      <c r="GO40" s="32">
        <v>6</v>
      </c>
      <c r="GP40" s="32">
        <v>8</v>
      </c>
      <c r="GQ40" s="32">
        <f t="shared" si="404"/>
        <v>11</v>
      </c>
      <c r="GS40" s="32">
        <v>34</v>
      </c>
      <c r="GT40" s="32">
        <v>0</v>
      </c>
      <c r="GU40" s="32">
        <v>6</v>
      </c>
      <c r="GV40" s="32">
        <v>7</v>
      </c>
      <c r="GW40" s="32"/>
      <c r="GX40" s="32">
        <v>1</v>
      </c>
      <c r="GY40" s="26">
        <v>5</v>
      </c>
      <c r="GZ40" s="32">
        <v>0</v>
      </c>
      <c r="HA40" s="32"/>
      <c r="HB40" s="32">
        <v>0</v>
      </c>
      <c r="HC40" s="32">
        <v>0</v>
      </c>
      <c r="HD40" s="32"/>
      <c r="HE40" s="32"/>
      <c r="HF40" s="32"/>
      <c r="HG40" s="29"/>
      <c r="HH40" s="32"/>
      <c r="HI40" s="32"/>
      <c r="HJ40" s="32"/>
      <c r="HK40" s="32"/>
      <c r="HL40" s="32">
        <f t="shared" si="405"/>
        <v>0</v>
      </c>
      <c r="HN40" s="32">
        <v>98</v>
      </c>
      <c r="HO40" s="32">
        <v>0</v>
      </c>
      <c r="HP40" s="32">
        <v>23</v>
      </c>
      <c r="HQ40" s="32">
        <v>21</v>
      </c>
      <c r="HR40" s="32">
        <v>10</v>
      </c>
      <c r="HS40" s="32">
        <v>15</v>
      </c>
      <c r="HT40" s="32">
        <v>16</v>
      </c>
      <c r="HU40" s="32">
        <v>0</v>
      </c>
      <c r="HV40" s="32">
        <v>10</v>
      </c>
      <c r="HW40" s="32">
        <v>0</v>
      </c>
      <c r="HX40" s="32">
        <v>0</v>
      </c>
      <c r="HY40" s="32">
        <v>0</v>
      </c>
      <c r="HZ40" s="32">
        <v>0</v>
      </c>
      <c r="IA40" s="29">
        <v>0</v>
      </c>
      <c r="IB40" s="29">
        <v>0</v>
      </c>
      <c r="IC40" s="32">
        <v>3</v>
      </c>
      <c r="ID40" s="32">
        <v>5</v>
      </c>
      <c r="IE40" s="32">
        <v>2</v>
      </c>
      <c r="IF40" s="32">
        <v>2</v>
      </c>
      <c r="IG40" s="32">
        <f t="shared" si="406"/>
        <v>5</v>
      </c>
      <c r="II40" s="32">
        <v>20</v>
      </c>
      <c r="IJ40" s="32">
        <f t="shared" si="407"/>
        <v>20</v>
      </c>
      <c r="IK40" s="32">
        <v>10</v>
      </c>
      <c r="IL40" s="32">
        <v>10</v>
      </c>
      <c r="IM40" s="32"/>
      <c r="IN40" s="32">
        <v>30</v>
      </c>
      <c r="IO40" s="32">
        <v>0</v>
      </c>
      <c r="IP40" s="32">
        <v>19</v>
      </c>
      <c r="IQ40" s="32">
        <v>1</v>
      </c>
      <c r="IR40" s="32">
        <v>10</v>
      </c>
      <c r="IS40" s="32">
        <v>0</v>
      </c>
      <c r="IT40" s="32">
        <v>20</v>
      </c>
      <c r="IU40" s="32">
        <v>8</v>
      </c>
      <c r="IV40" s="32">
        <v>8</v>
      </c>
      <c r="IW40" s="32">
        <v>9</v>
      </c>
      <c r="IX40" s="32">
        <v>9</v>
      </c>
      <c r="IY40" s="32">
        <f t="shared" si="408"/>
        <v>17</v>
      </c>
      <c r="JA40" s="32">
        <v>50</v>
      </c>
      <c r="JB40" s="32">
        <f t="shared" si="409"/>
        <v>32</v>
      </c>
      <c r="JC40" s="32">
        <v>15</v>
      </c>
      <c r="JD40" s="32">
        <v>17</v>
      </c>
      <c r="JE40" s="32">
        <v>0</v>
      </c>
      <c r="JF40" s="32">
        <v>50</v>
      </c>
      <c r="JG40" s="32">
        <v>0</v>
      </c>
      <c r="JH40" s="32">
        <v>18</v>
      </c>
      <c r="JI40" s="32">
        <v>1</v>
      </c>
      <c r="JJ40" s="32">
        <v>10</v>
      </c>
      <c r="JK40" s="32">
        <v>0</v>
      </c>
      <c r="JL40" s="32">
        <v>0</v>
      </c>
      <c r="JM40" s="32">
        <v>20</v>
      </c>
      <c r="JN40" s="32">
        <v>6</v>
      </c>
      <c r="JO40" s="32">
        <v>6</v>
      </c>
      <c r="JP40" s="32">
        <v>11</v>
      </c>
      <c r="JQ40" s="32">
        <v>13</v>
      </c>
      <c r="JR40" s="32">
        <f t="shared" si="410"/>
        <v>17</v>
      </c>
      <c r="JT40" s="32">
        <v>45</v>
      </c>
      <c r="JU40" s="32">
        <f t="shared" si="411"/>
        <v>16</v>
      </c>
      <c r="JV40" s="32">
        <v>6</v>
      </c>
      <c r="JW40" s="32">
        <v>10</v>
      </c>
      <c r="JX40" s="32"/>
      <c r="JY40" s="32">
        <v>50</v>
      </c>
      <c r="JZ40" s="32">
        <v>0</v>
      </c>
      <c r="KA40" s="32">
        <v>14</v>
      </c>
      <c r="KB40" s="32">
        <v>1</v>
      </c>
      <c r="KC40" s="32">
        <v>10</v>
      </c>
      <c r="KD40" s="32">
        <v>0</v>
      </c>
      <c r="KE40" s="32">
        <v>0</v>
      </c>
      <c r="KF40" s="32"/>
      <c r="KG40" s="32"/>
      <c r="KH40" s="32"/>
      <c r="KI40" s="32">
        <v>0</v>
      </c>
      <c r="KJ40" s="32">
        <f t="shared" si="412"/>
        <v>0</v>
      </c>
      <c r="KL40" s="32">
        <v>25</v>
      </c>
      <c r="KM40" s="32">
        <f t="shared" si="413"/>
        <v>9</v>
      </c>
      <c r="KN40" s="32">
        <v>2</v>
      </c>
      <c r="KO40" s="32">
        <v>7</v>
      </c>
      <c r="KP40" s="32"/>
      <c r="KQ40" s="32">
        <v>50</v>
      </c>
      <c r="KR40" s="32">
        <v>0</v>
      </c>
      <c r="KS40" s="32">
        <v>19</v>
      </c>
      <c r="KT40" s="32">
        <v>1</v>
      </c>
      <c r="KU40" s="32">
        <v>10</v>
      </c>
      <c r="KV40" s="32">
        <v>0</v>
      </c>
      <c r="KW40" s="32">
        <v>74</v>
      </c>
      <c r="KX40" s="32">
        <v>7</v>
      </c>
      <c r="KY40" s="32">
        <v>12</v>
      </c>
      <c r="KZ40" s="32">
        <v>20</v>
      </c>
      <c r="LA40" s="32">
        <v>44</v>
      </c>
      <c r="LB40" s="32">
        <f t="shared" si="414"/>
        <v>27</v>
      </c>
      <c r="LD40" s="32">
        <v>25</v>
      </c>
      <c r="LE40" s="32">
        <f t="shared" si="415"/>
        <v>18</v>
      </c>
      <c r="LF40" s="32">
        <v>7</v>
      </c>
      <c r="LG40" s="32">
        <v>11</v>
      </c>
      <c r="LH40" s="32"/>
      <c r="LI40" s="32">
        <v>50</v>
      </c>
      <c r="LJ40" s="32"/>
      <c r="LK40" s="32">
        <v>20</v>
      </c>
      <c r="LL40" s="32">
        <v>1</v>
      </c>
      <c r="LM40" s="32">
        <v>10</v>
      </c>
      <c r="LN40" s="32">
        <v>0</v>
      </c>
      <c r="LO40" s="32">
        <v>25</v>
      </c>
      <c r="LP40" s="32">
        <v>7</v>
      </c>
      <c r="LQ40" s="32">
        <v>11</v>
      </c>
      <c r="LR40" s="32">
        <v>10</v>
      </c>
      <c r="LS40" s="32">
        <v>14</v>
      </c>
      <c r="LT40" s="32">
        <f t="shared" si="416"/>
        <v>17</v>
      </c>
      <c r="LV40" s="32">
        <v>25</v>
      </c>
      <c r="LW40" s="32">
        <f t="shared" si="417"/>
        <v>10</v>
      </c>
      <c r="LX40" s="32">
        <v>3</v>
      </c>
      <c r="LY40" s="32">
        <v>7</v>
      </c>
      <c r="LZ40" s="32"/>
      <c r="MA40" s="32">
        <v>45</v>
      </c>
      <c r="MB40" s="32"/>
      <c r="MC40" s="32">
        <v>18</v>
      </c>
      <c r="MD40" s="32">
        <v>1</v>
      </c>
      <c r="ME40" s="32">
        <v>11</v>
      </c>
      <c r="MF40" s="32">
        <v>0</v>
      </c>
      <c r="MG40" s="32">
        <v>8</v>
      </c>
      <c r="MH40" s="32">
        <v>2</v>
      </c>
      <c r="MI40" s="32">
        <v>2</v>
      </c>
      <c r="MJ40" s="32">
        <v>6</v>
      </c>
      <c r="MK40" s="32">
        <v>6</v>
      </c>
      <c r="ML40" s="32">
        <f t="shared" si="418"/>
        <v>8</v>
      </c>
      <c r="MN40" s="32">
        <v>16</v>
      </c>
      <c r="MO40" s="32">
        <f t="shared" si="419"/>
        <v>11</v>
      </c>
      <c r="MP40" s="32">
        <v>7</v>
      </c>
      <c r="MQ40" s="32">
        <v>4</v>
      </c>
      <c r="MR40" s="32"/>
      <c r="MS40" s="32">
        <v>60</v>
      </c>
      <c r="MT40" s="32">
        <v>1</v>
      </c>
      <c r="MU40" s="32">
        <v>11</v>
      </c>
      <c r="MV40" s="32">
        <v>1</v>
      </c>
      <c r="MW40" s="32">
        <v>11</v>
      </c>
      <c r="MX40" s="32">
        <v>0</v>
      </c>
      <c r="MY40" s="32">
        <v>30</v>
      </c>
      <c r="MZ40" s="32">
        <v>6</v>
      </c>
      <c r="NA40" s="32">
        <v>12</v>
      </c>
      <c r="NB40" s="32">
        <v>4</v>
      </c>
      <c r="NC40" s="32">
        <v>8</v>
      </c>
      <c r="ND40" s="32">
        <f t="shared" si="420"/>
        <v>10</v>
      </c>
      <c r="NF40" s="32">
        <v>16</v>
      </c>
      <c r="NG40" s="32">
        <f t="shared" si="421"/>
        <v>11</v>
      </c>
      <c r="NH40" s="32">
        <v>4</v>
      </c>
      <c r="NI40" s="32">
        <v>7</v>
      </c>
      <c r="NJ40" s="32"/>
      <c r="NK40" s="32">
        <v>60</v>
      </c>
      <c r="NL40" s="32">
        <v>0</v>
      </c>
      <c r="NM40" s="32">
        <v>12</v>
      </c>
      <c r="NN40" s="32">
        <v>1</v>
      </c>
      <c r="NO40" s="32">
        <v>10</v>
      </c>
      <c r="NP40" s="32">
        <v>0</v>
      </c>
      <c r="NQ40" s="32">
        <v>25</v>
      </c>
      <c r="NR40" s="32">
        <v>2</v>
      </c>
      <c r="NS40" s="32">
        <v>4</v>
      </c>
      <c r="NT40" s="32">
        <v>5</v>
      </c>
      <c r="NU40" s="32">
        <v>11</v>
      </c>
      <c r="NV40" s="32">
        <f t="shared" si="422"/>
        <v>7</v>
      </c>
      <c r="NX40" s="32">
        <v>0</v>
      </c>
      <c r="NY40" s="32">
        <f t="shared" si="423"/>
        <v>0</v>
      </c>
      <c r="NZ40" s="32">
        <v>0</v>
      </c>
      <c r="OA40" s="32">
        <v>0</v>
      </c>
      <c r="OB40" s="32"/>
      <c r="OC40" s="32">
        <v>0</v>
      </c>
      <c r="OD40" s="32">
        <v>0</v>
      </c>
      <c r="OE40" s="32">
        <v>0</v>
      </c>
      <c r="OF40" s="32">
        <v>0</v>
      </c>
      <c r="OG40" s="32">
        <v>0</v>
      </c>
      <c r="OH40" s="32">
        <v>0</v>
      </c>
      <c r="OI40" s="32">
        <v>0</v>
      </c>
      <c r="OJ40" s="32">
        <v>0</v>
      </c>
      <c r="OK40" s="32">
        <v>0</v>
      </c>
      <c r="OL40" s="32">
        <v>0</v>
      </c>
      <c r="OM40" s="32">
        <v>0</v>
      </c>
      <c r="ON40" s="32">
        <f t="shared" si="424"/>
        <v>0</v>
      </c>
      <c r="OP40" s="32">
        <v>20</v>
      </c>
      <c r="OQ40" s="32">
        <f t="shared" si="425"/>
        <v>10</v>
      </c>
      <c r="OR40" s="32">
        <v>1</v>
      </c>
      <c r="OS40" s="32">
        <v>9</v>
      </c>
      <c r="OT40" s="32"/>
      <c r="OU40" s="32">
        <v>75</v>
      </c>
      <c r="OV40" s="32"/>
      <c r="OW40" s="32">
        <v>15</v>
      </c>
      <c r="OX40" s="32">
        <v>1</v>
      </c>
      <c r="OY40" s="32">
        <v>10</v>
      </c>
      <c r="OZ40" s="32">
        <v>0</v>
      </c>
      <c r="PA40" s="32">
        <v>33</v>
      </c>
      <c r="PB40" s="32">
        <v>1</v>
      </c>
      <c r="PC40" s="32">
        <v>2</v>
      </c>
      <c r="PD40" s="32">
        <v>12</v>
      </c>
      <c r="PE40" s="32">
        <v>21</v>
      </c>
      <c r="PF40" s="32">
        <f t="shared" si="426"/>
        <v>13</v>
      </c>
      <c r="PH40" s="32">
        <v>20</v>
      </c>
      <c r="PI40" s="32">
        <f t="shared" si="427"/>
        <v>12</v>
      </c>
      <c r="PJ40" s="32">
        <v>6</v>
      </c>
      <c r="PK40" s="32">
        <v>6</v>
      </c>
      <c r="PL40" s="32"/>
      <c r="PM40" s="32">
        <v>69</v>
      </c>
      <c r="PN40" s="32">
        <v>0</v>
      </c>
      <c r="PO40" s="32">
        <v>12</v>
      </c>
      <c r="PP40" s="32">
        <v>1</v>
      </c>
      <c r="PQ40" s="32">
        <v>10</v>
      </c>
      <c r="PR40" s="32">
        <v>0</v>
      </c>
      <c r="PS40" s="32">
        <v>33</v>
      </c>
      <c r="PT40" s="32">
        <v>6</v>
      </c>
      <c r="PU40" s="32">
        <v>13</v>
      </c>
      <c r="PV40" s="32">
        <v>6</v>
      </c>
      <c r="PW40" s="32">
        <v>12</v>
      </c>
      <c r="PX40" s="32">
        <f t="shared" si="428"/>
        <v>12</v>
      </c>
      <c r="PZ40" s="32">
        <v>5</v>
      </c>
      <c r="QA40" s="32">
        <f t="shared" si="429"/>
        <v>5</v>
      </c>
      <c r="QB40" s="32"/>
      <c r="QC40" s="32">
        <v>5</v>
      </c>
      <c r="QD40" s="32"/>
      <c r="QE40" s="32">
        <v>90</v>
      </c>
      <c r="QF40" s="32"/>
      <c r="QG40" s="32">
        <v>18</v>
      </c>
      <c r="QH40" s="32">
        <v>1</v>
      </c>
      <c r="QI40" s="32">
        <v>10</v>
      </c>
      <c r="QJ40" s="32">
        <v>0</v>
      </c>
      <c r="QK40" s="32">
        <v>59</v>
      </c>
      <c r="QL40" s="32">
        <v>10</v>
      </c>
      <c r="QM40" s="32">
        <v>10</v>
      </c>
      <c r="QN40" s="32">
        <v>16</v>
      </c>
      <c r="QO40" s="32">
        <v>21</v>
      </c>
      <c r="QP40" s="32">
        <f t="shared" si="430"/>
        <v>26</v>
      </c>
      <c r="QR40" s="32"/>
      <c r="QS40" s="32">
        <f t="shared" si="431"/>
        <v>0</v>
      </c>
      <c r="QT40" s="32"/>
      <c r="QU40" s="32"/>
      <c r="QV40" s="32"/>
      <c r="QW40" s="32"/>
      <c r="QX40" s="32"/>
      <c r="QY40" s="32"/>
      <c r="QZ40" s="32"/>
      <c r="RA40" s="32"/>
      <c r="RB40" s="32"/>
      <c r="RC40" s="32"/>
      <c r="RD40" s="32"/>
      <c r="RE40" s="32"/>
      <c r="RF40" s="32"/>
      <c r="RG40" s="32"/>
      <c r="RH40" s="32">
        <f t="shared" si="432"/>
        <v>0</v>
      </c>
      <c r="RJ40" s="32"/>
      <c r="RK40" s="32">
        <f t="shared" si="433"/>
        <v>7</v>
      </c>
      <c r="RL40" s="32">
        <v>7</v>
      </c>
      <c r="RM40" s="32"/>
      <c r="RN40" s="32"/>
      <c r="RO40" s="32">
        <v>105</v>
      </c>
      <c r="RP40" s="32"/>
      <c r="RQ40" s="32">
        <v>30</v>
      </c>
      <c r="RR40" s="32">
        <v>2</v>
      </c>
      <c r="RS40" s="32">
        <v>20</v>
      </c>
      <c r="RT40" s="32">
        <v>18</v>
      </c>
      <c r="RU40" s="32">
        <v>46</v>
      </c>
      <c r="RV40" s="32">
        <v>10</v>
      </c>
      <c r="RW40" s="32">
        <v>10</v>
      </c>
      <c r="RX40" s="32">
        <v>17</v>
      </c>
      <c r="RY40" s="32">
        <v>17</v>
      </c>
      <c r="RZ40" s="32">
        <f t="shared" si="434"/>
        <v>27</v>
      </c>
      <c r="SB40" s="32"/>
      <c r="SC40" s="32">
        <f t="shared" si="435"/>
        <v>5</v>
      </c>
      <c r="SD40" s="32">
        <v>5</v>
      </c>
      <c r="SE40" s="32"/>
      <c r="SF40" s="32"/>
      <c r="SG40" s="32">
        <v>60</v>
      </c>
      <c r="SH40" s="32"/>
      <c r="SI40" s="32">
        <v>16</v>
      </c>
      <c r="SJ40" s="32">
        <v>1</v>
      </c>
      <c r="SK40" s="32">
        <v>10</v>
      </c>
      <c r="SL40" s="32"/>
      <c r="SM40" s="32">
        <v>30</v>
      </c>
      <c r="SN40" s="32">
        <v>4</v>
      </c>
      <c r="SO40" s="32">
        <v>4</v>
      </c>
      <c r="SP40" s="32">
        <v>8</v>
      </c>
      <c r="SQ40" s="32">
        <v>8</v>
      </c>
      <c r="SR40" s="32">
        <f t="shared" si="436"/>
        <v>12</v>
      </c>
      <c r="ST40" s="32"/>
      <c r="SU40" s="32">
        <f t="shared" si="437"/>
        <v>5</v>
      </c>
      <c r="SV40" s="32">
        <v>3</v>
      </c>
      <c r="SW40" s="32">
        <v>2</v>
      </c>
      <c r="SX40" s="32"/>
      <c r="SY40" s="32">
        <v>55</v>
      </c>
      <c r="SZ40" s="32"/>
      <c r="TA40" s="32">
        <v>16</v>
      </c>
      <c r="TB40" s="32">
        <v>1</v>
      </c>
      <c r="TC40" s="32">
        <v>10</v>
      </c>
      <c r="TD40" s="32">
        <v>10</v>
      </c>
      <c r="TE40" s="32">
        <v>25</v>
      </c>
      <c r="TF40" s="32">
        <v>5</v>
      </c>
      <c r="TG40" s="32">
        <v>5</v>
      </c>
      <c r="TH40" s="32">
        <v>5</v>
      </c>
      <c r="TI40" s="32">
        <v>5</v>
      </c>
      <c r="TJ40" s="32">
        <f t="shared" si="438"/>
        <v>10</v>
      </c>
      <c r="TL40" s="32"/>
      <c r="TM40" s="32">
        <f t="shared" si="439"/>
        <v>5</v>
      </c>
      <c r="TN40" s="32">
        <v>5</v>
      </c>
      <c r="TO40" s="32"/>
      <c r="TP40" s="32"/>
      <c r="TQ40" s="32">
        <v>60</v>
      </c>
      <c r="TR40" s="32"/>
      <c r="TS40" s="32">
        <v>16</v>
      </c>
      <c r="TT40" s="32">
        <v>1</v>
      </c>
      <c r="TU40" s="32">
        <v>8</v>
      </c>
      <c r="TV40" s="32"/>
      <c r="TW40" s="32">
        <v>25</v>
      </c>
      <c r="TX40" s="32">
        <v>4</v>
      </c>
      <c r="TY40" s="32">
        <v>4</v>
      </c>
      <c r="TZ40" s="32">
        <v>6</v>
      </c>
      <c r="UA40" s="32">
        <v>6</v>
      </c>
      <c r="UB40" s="32">
        <f t="shared" si="440"/>
        <v>10</v>
      </c>
      <c r="UD40" s="32"/>
      <c r="UE40" s="32">
        <f t="shared" si="441"/>
        <v>5</v>
      </c>
      <c r="UF40" s="32">
        <v>4</v>
      </c>
      <c r="UG40" s="32">
        <v>1</v>
      </c>
      <c r="UH40" s="32"/>
      <c r="UI40" s="32">
        <v>60</v>
      </c>
      <c r="UJ40" s="32"/>
      <c r="UK40" s="32">
        <v>16</v>
      </c>
      <c r="UL40" s="32">
        <v>1</v>
      </c>
      <c r="UM40" s="32">
        <v>10</v>
      </c>
      <c r="UN40" s="32"/>
      <c r="UO40" s="32">
        <v>25</v>
      </c>
      <c r="UP40" s="32">
        <v>10</v>
      </c>
      <c r="UQ40" s="32">
        <v>10</v>
      </c>
      <c r="UR40" s="32">
        <v>7</v>
      </c>
      <c r="US40" s="32">
        <v>7</v>
      </c>
      <c r="UT40" s="32">
        <f t="shared" si="442"/>
        <v>17</v>
      </c>
      <c r="UV40" s="32"/>
      <c r="UW40" s="32">
        <f t="shared" si="443"/>
        <v>5</v>
      </c>
      <c r="UX40" s="32">
        <v>4</v>
      </c>
      <c r="UY40" s="32">
        <v>1</v>
      </c>
      <c r="UZ40" s="32">
        <f t="shared" si="372"/>
        <v>582</v>
      </c>
      <c r="VA40" s="32">
        <v>260</v>
      </c>
      <c r="VB40" s="32">
        <f t="shared" si="444"/>
        <v>322</v>
      </c>
      <c r="VC40" s="32"/>
      <c r="VD40" s="32">
        <v>60</v>
      </c>
      <c r="VE40" s="32"/>
      <c r="VF40" s="32">
        <v>12</v>
      </c>
      <c r="VG40" s="32">
        <v>1</v>
      </c>
      <c r="VH40" s="32">
        <v>15</v>
      </c>
      <c r="VI40" s="32">
        <v>5</v>
      </c>
      <c r="VJ40" s="32">
        <v>5</v>
      </c>
      <c r="VK40" s="32">
        <v>5</v>
      </c>
      <c r="VL40" s="32">
        <f t="shared" si="445"/>
        <v>27</v>
      </c>
      <c r="VM40" s="32">
        <v>2</v>
      </c>
      <c r="VN40" s="32">
        <v>2</v>
      </c>
      <c r="VO40" s="32">
        <v>11</v>
      </c>
      <c r="VP40" s="32">
        <v>11</v>
      </c>
      <c r="VQ40" s="32"/>
      <c r="VR40" s="32"/>
      <c r="VS40" s="32">
        <v>9</v>
      </c>
      <c r="VT40" s="32">
        <v>9</v>
      </c>
      <c r="VU40" s="32">
        <f t="shared" si="446"/>
        <v>18</v>
      </c>
      <c r="VW40" s="32"/>
      <c r="VX40" s="32">
        <f t="shared" si="447"/>
        <v>0</v>
      </c>
      <c r="VY40" s="32"/>
      <c r="VZ40" s="32"/>
      <c r="WA40" s="32"/>
      <c r="WB40" s="32">
        <f t="shared" si="373"/>
        <v>0</v>
      </c>
      <c r="WC40" s="32">
        <f t="shared" si="374"/>
        <v>582</v>
      </c>
      <c r="WD40" s="32">
        <f t="shared" si="375"/>
        <v>260</v>
      </c>
      <c r="WE40" s="32">
        <f t="shared" si="448"/>
        <v>322</v>
      </c>
      <c r="WF40" s="32"/>
      <c r="WG40" s="32">
        <v>59</v>
      </c>
      <c r="WH40" s="32"/>
      <c r="WI40" s="32">
        <v>12</v>
      </c>
      <c r="WJ40" s="32">
        <v>1</v>
      </c>
      <c r="WK40" s="32">
        <v>10</v>
      </c>
      <c r="WL40" s="32"/>
      <c r="WM40" s="32">
        <v>10</v>
      </c>
      <c r="WN40" s="32">
        <v>10</v>
      </c>
      <c r="WO40" s="32">
        <f t="shared" si="449"/>
        <v>30</v>
      </c>
      <c r="WP40" s="32">
        <v>8</v>
      </c>
      <c r="WQ40" s="32">
        <v>8</v>
      </c>
      <c r="WR40" s="32">
        <v>8</v>
      </c>
      <c r="WS40" s="32">
        <v>8</v>
      </c>
      <c r="WT40" s="32"/>
      <c r="WU40" s="32"/>
      <c r="WV40" s="32">
        <v>4</v>
      </c>
      <c r="WW40" s="32">
        <v>4</v>
      </c>
      <c r="WX40" s="32">
        <f t="shared" si="450"/>
        <v>26</v>
      </c>
      <c r="WZ40" s="32"/>
      <c r="XA40" s="32">
        <f t="shared" si="451"/>
        <v>0</v>
      </c>
      <c r="XB40" s="32"/>
      <c r="XC40" s="32"/>
      <c r="XD40" s="32"/>
      <c r="XE40" s="32">
        <f t="shared" si="376"/>
        <v>0</v>
      </c>
      <c r="XF40" s="32">
        <f t="shared" si="377"/>
        <v>582</v>
      </c>
      <c r="XG40" s="32">
        <f t="shared" si="378"/>
        <v>260</v>
      </c>
      <c r="XH40" s="32">
        <f t="shared" si="452"/>
        <v>322</v>
      </c>
      <c r="XI40" s="32"/>
      <c r="XJ40" s="32">
        <v>75</v>
      </c>
      <c r="XK40" s="32"/>
      <c r="XL40" s="32">
        <v>13</v>
      </c>
      <c r="XM40" s="32">
        <v>1</v>
      </c>
      <c r="XN40" s="32">
        <v>10</v>
      </c>
      <c r="XO40" s="32"/>
      <c r="XP40" s="32">
        <v>9</v>
      </c>
      <c r="XQ40" s="32">
        <v>9</v>
      </c>
      <c r="XR40" s="32">
        <v>19</v>
      </c>
      <c r="XS40" s="32">
        <v>4</v>
      </c>
      <c r="XT40" s="32">
        <v>4</v>
      </c>
      <c r="XU40" s="32">
        <v>5</v>
      </c>
      <c r="XV40" s="32">
        <v>5</v>
      </c>
      <c r="XW40" s="32"/>
      <c r="XX40" s="32"/>
      <c r="XY40" s="32">
        <v>1</v>
      </c>
      <c r="XZ40" s="32">
        <v>1</v>
      </c>
      <c r="YA40" s="32">
        <f t="shared" si="453"/>
        <v>18</v>
      </c>
      <c r="YC40" s="32"/>
      <c r="YD40" s="32">
        <f t="shared" si="454"/>
        <v>3</v>
      </c>
      <c r="YE40" s="32">
        <v>3</v>
      </c>
      <c r="YF40" s="32" t="s">
        <v>1003</v>
      </c>
      <c r="YG40" s="32"/>
      <c r="YH40" s="32">
        <f t="shared" si="379"/>
        <v>3</v>
      </c>
      <c r="YI40" s="32">
        <f t="shared" si="380"/>
        <v>585</v>
      </c>
      <c r="YJ40" s="32">
        <f t="shared" si="381"/>
        <v>260</v>
      </c>
      <c r="YK40" s="32">
        <f t="shared" si="455"/>
        <v>325</v>
      </c>
      <c r="YL40" s="32"/>
      <c r="YM40" s="32">
        <v>75</v>
      </c>
      <c r="YN40" s="32"/>
      <c r="YO40" s="32">
        <v>12</v>
      </c>
      <c r="YP40" s="32">
        <v>1</v>
      </c>
      <c r="YQ40" s="32">
        <v>10</v>
      </c>
      <c r="YR40" s="32"/>
      <c r="YS40" s="32">
        <v>5</v>
      </c>
      <c r="YT40" s="32">
        <v>5</v>
      </c>
      <c r="YU40" s="32">
        <v>35</v>
      </c>
      <c r="YV40" s="32">
        <v>11</v>
      </c>
      <c r="YW40" s="32">
        <v>11</v>
      </c>
      <c r="YX40" s="32">
        <v>8</v>
      </c>
      <c r="YY40" s="32">
        <v>8</v>
      </c>
      <c r="YZ40" s="32"/>
      <c r="ZA40" s="32"/>
      <c r="ZB40" s="32">
        <v>11</v>
      </c>
      <c r="ZC40" s="32">
        <v>11</v>
      </c>
      <c r="ZD40" s="32">
        <f t="shared" si="456"/>
        <v>24</v>
      </c>
      <c r="ZF40" s="32">
        <v>5</v>
      </c>
      <c r="ZG40" s="32">
        <f t="shared" si="457"/>
        <v>5</v>
      </c>
      <c r="ZH40" s="32">
        <v>2</v>
      </c>
      <c r="ZI40" s="32">
        <v>3</v>
      </c>
      <c r="ZJ40" s="32"/>
      <c r="ZK40" s="32">
        <f t="shared" si="382"/>
        <v>5</v>
      </c>
      <c r="ZL40" s="32">
        <f t="shared" si="383"/>
        <v>590</v>
      </c>
      <c r="ZM40" s="32">
        <f t="shared" si="384"/>
        <v>260</v>
      </c>
      <c r="ZN40" s="32">
        <f t="shared" si="458"/>
        <v>330</v>
      </c>
      <c r="ZO40" s="32"/>
      <c r="ZP40" s="32"/>
      <c r="ZQ40" s="32"/>
      <c r="ZR40" s="32">
        <v>14</v>
      </c>
      <c r="ZS40" s="32">
        <v>1</v>
      </c>
      <c r="ZT40" s="32">
        <v>10</v>
      </c>
      <c r="ZU40" s="32"/>
      <c r="ZV40" s="32">
        <v>10</v>
      </c>
      <c r="ZW40" s="32">
        <v>10</v>
      </c>
      <c r="ZX40" s="32">
        <v>15</v>
      </c>
      <c r="ZY40" s="32">
        <v>2</v>
      </c>
      <c r="ZZ40" s="32">
        <v>2</v>
      </c>
      <c r="AAA40" s="32">
        <v>3</v>
      </c>
      <c r="AAB40" s="32">
        <v>3</v>
      </c>
      <c r="AAC40" s="32"/>
      <c r="AAD40" s="32"/>
      <c r="AAE40" s="32"/>
      <c r="AAF40" s="32"/>
      <c r="AAG40" s="32">
        <f t="shared" si="459"/>
        <v>15</v>
      </c>
      <c r="AAI40" s="32"/>
      <c r="AAJ40" s="32">
        <f t="shared" si="460"/>
        <v>0</v>
      </c>
      <c r="AAK40" s="32"/>
      <c r="AAL40" s="32"/>
      <c r="AAM40" s="32"/>
      <c r="AAN40" s="32">
        <f t="shared" si="385"/>
        <v>0</v>
      </c>
      <c r="AAO40" s="32">
        <f t="shared" si="386"/>
        <v>590</v>
      </c>
      <c r="AAP40" s="32">
        <f t="shared" si="387"/>
        <v>260</v>
      </c>
      <c r="AAQ40" s="32">
        <f t="shared" si="461"/>
        <v>330</v>
      </c>
      <c r="AAR40" s="32"/>
      <c r="AAS40" s="32"/>
      <c r="AAT40" s="32"/>
      <c r="AAU40" s="32">
        <v>0</v>
      </c>
      <c r="AAV40" s="32">
        <v>1</v>
      </c>
      <c r="AAW40" s="32">
        <v>10</v>
      </c>
      <c r="AAX40" s="32"/>
      <c r="AAY40" s="32">
        <v>0</v>
      </c>
      <c r="AAZ40" s="32">
        <v>0</v>
      </c>
      <c r="ABA40" s="13">
        <f t="shared" si="462"/>
        <v>0</v>
      </c>
      <c r="ABB40" s="32"/>
      <c r="ABC40" s="32"/>
      <c r="ABD40" s="32"/>
      <c r="ABE40" s="32"/>
      <c r="ABF40" s="32"/>
      <c r="ABG40" s="32"/>
      <c r="ABH40" s="32"/>
      <c r="ABI40" s="32"/>
      <c r="ABJ40" s="32">
        <f t="shared" si="463"/>
        <v>0</v>
      </c>
      <c r="ABL40" s="32"/>
      <c r="ABM40" s="32">
        <f t="shared" si="464"/>
        <v>4</v>
      </c>
      <c r="ABN40" s="32">
        <v>4</v>
      </c>
      <c r="ABO40" s="32"/>
      <c r="ABP40" s="32"/>
      <c r="ABQ40" s="32">
        <f t="shared" si="388"/>
        <v>4</v>
      </c>
      <c r="ABR40" s="32">
        <f t="shared" si="389"/>
        <v>594</v>
      </c>
      <c r="ABS40" s="32">
        <f t="shared" si="390"/>
        <v>260</v>
      </c>
      <c r="ABT40" s="32">
        <f t="shared" si="465"/>
        <v>334</v>
      </c>
      <c r="ABU40" s="32"/>
      <c r="ABV40" s="32">
        <v>80</v>
      </c>
      <c r="ABW40" s="32"/>
      <c r="ABX40" s="32">
        <v>15</v>
      </c>
      <c r="ABY40" s="32">
        <v>1</v>
      </c>
      <c r="ABZ40" s="32">
        <v>10</v>
      </c>
      <c r="ACA40" s="32"/>
      <c r="ACB40" s="32">
        <v>7</v>
      </c>
      <c r="ACC40" s="32">
        <v>7</v>
      </c>
      <c r="ACD40" s="13">
        <f t="shared" si="466"/>
        <v>25</v>
      </c>
      <c r="ACE40" s="32">
        <v>5</v>
      </c>
      <c r="ACF40" s="32">
        <v>5</v>
      </c>
      <c r="ACG40" s="32">
        <v>7</v>
      </c>
      <c r="ACH40" s="32">
        <v>10</v>
      </c>
      <c r="ACI40" s="32"/>
      <c r="ACJ40" s="32"/>
      <c r="ACK40" s="32">
        <v>3</v>
      </c>
      <c r="ACL40" s="32">
        <v>3</v>
      </c>
      <c r="ACM40" s="32">
        <f t="shared" si="467"/>
        <v>19</v>
      </c>
      <c r="ACO40" s="32"/>
      <c r="ACP40" s="32">
        <f t="shared" si="468"/>
        <v>4</v>
      </c>
      <c r="ACQ40" s="32">
        <v>4</v>
      </c>
      <c r="ACR40" s="32"/>
      <c r="ACS40" s="32"/>
      <c r="ACT40" s="32">
        <f t="shared" si="391"/>
        <v>4</v>
      </c>
      <c r="ACU40" s="32">
        <f t="shared" si="392"/>
        <v>598</v>
      </c>
      <c r="ACV40" s="32">
        <f t="shared" si="393"/>
        <v>260</v>
      </c>
      <c r="ACW40" s="32">
        <f t="shared" si="469"/>
        <v>338</v>
      </c>
      <c r="ACX40" s="32"/>
      <c r="ACY40" s="32">
        <v>225</v>
      </c>
      <c r="ACZ40" s="32"/>
      <c r="ADA40" s="32">
        <v>15</v>
      </c>
      <c r="ADB40" s="32">
        <v>1</v>
      </c>
      <c r="ADC40" s="32">
        <v>10</v>
      </c>
      <c r="ADD40" s="32"/>
      <c r="ADE40" s="32">
        <v>0</v>
      </c>
      <c r="ADF40" s="32">
        <v>0</v>
      </c>
      <c r="ADG40" s="32">
        <f t="shared" si="470"/>
        <v>70</v>
      </c>
      <c r="ADH40" s="32">
        <v>17</v>
      </c>
      <c r="ADI40" s="32">
        <v>17</v>
      </c>
      <c r="ADJ40" s="32">
        <v>41</v>
      </c>
      <c r="ADK40" s="32">
        <v>41</v>
      </c>
      <c r="ADL40" s="32"/>
      <c r="ADM40" s="32"/>
      <c r="ADN40" s="32">
        <v>12</v>
      </c>
      <c r="ADO40" s="32">
        <v>12</v>
      </c>
      <c r="ADP40" s="32">
        <f t="shared" si="471"/>
        <v>58</v>
      </c>
      <c r="ADR40" s="32">
        <v>4</v>
      </c>
      <c r="ADS40" s="32">
        <f t="shared" si="394"/>
        <v>5</v>
      </c>
      <c r="ADT40" s="32">
        <v>1</v>
      </c>
      <c r="ADU40" s="32">
        <v>4</v>
      </c>
      <c r="ADV40" s="32"/>
      <c r="ADW40" s="32">
        <f t="shared" si="395"/>
        <v>5</v>
      </c>
      <c r="ADX40" s="32">
        <f t="shared" si="396"/>
        <v>603</v>
      </c>
      <c r="ADY40" s="32">
        <f t="shared" si="397"/>
        <v>260</v>
      </c>
      <c r="ADZ40" s="32">
        <f t="shared" si="472"/>
        <v>343</v>
      </c>
      <c r="AEA40" s="32"/>
      <c r="AEB40" s="32">
        <v>74</v>
      </c>
      <c r="AEC40" s="32"/>
      <c r="AED40" s="32">
        <v>15</v>
      </c>
      <c r="AEE40" s="32">
        <v>1</v>
      </c>
      <c r="AEF40" s="32">
        <v>10</v>
      </c>
      <c r="AEG40" s="32"/>
      <c r="AEH40" s="32"/>
      <c r="AEI40" s="32"/>
      <c r="AEJ40" s="32">
        <f t="shared" si="473"/>
        <v>18</v>
      </c>
      <c r="AEK40" s="32">
        <v>5</v>
      </c>
      <c r="AEL40" s="32">
        <v>5</v>
      </c>
      <c r="AEM40" s="32">
        <v>12</v>
      </c>
      <c r="AEN40" s="32">
        <v>12</v>
      </c>
      <c r="AEO40" s="32"/>
      <c r="AEP40" s="32"/>
      <c r="AEQ40" s="32">
        <v>1</v>
      </c>
      <c r="AER40" s="32">
        <v>1</v>
      </c>
      <c r="AES40" s="32">
        <f t="shared" si="474"/>
        <v>17</v>
      </c>
    </row>
    <row r="41" spans="2:825" ht="16.2" customHeight="1" x14ac:dyDescent="0.3">
      <c r="B41" s="28" t="s">
        <v>160</v>
      </c>
      <c r="C41" s="44" t="s">
        <v>176</v>
      </c>
      <c r="D41" s="297"/>
      <c r="E41" s="297"/>
      <c r="F41" s="297"/>
      <c r="G41" s="297"/>
      <c r="H41" s="334" t="s">
        <v>1013</v>
      </c>
      <c r="I41" s="329">
        <v>76</v>
      </c>
      <c r="J41" s="26">
        <v>39</v>
      </c>
      <c r="K41" s="26">
        <v>7</v>
      </c>
      <c r="L41" s="26">
        <v>55</v>
      </c>
      <c r="M41" s="26">
        <v>0</v>
      </c>
      <c r="N41" s="26">
        <v>15</v>
      </c>
      <c r="O41" s="26">
        <v>10</v>
      </c>
      <c r="P41" s="26"/>
      <c r="Q41" s="26"/>
      <c r="R41" s="26">
        <v>0</v>
      </c>
      <c r="S41" s="26">
        <v>0</v>
      </c>
      <c r="T41" s="26">
        <v>0</v>
      </c>
      <c r="U41" s="32"/>
      <c r="V41" s="29"/>
      <c r="X41" s="26">
        <v>35</v>
      </c>
      <c r="Y41" s="26">
        <v>20</v>
      </c>
      <c r="Z41" s="26">
        <v>1</v>
      </c>
      <c r="AA41" s="26">
        <v>23</v>
      </c>
      <c r="AB41" s="26">
        <v>0</v>
      </c>
      <c r="AC41" s="26">
        <v>0</v>
      </c>
      <c r="AD41" s="26">
        <v>29</v>
      </c>
      <c r="AE41" s="26"/>
      <c r="AF41" s="26"/>
      <c r="AG41" s="26">
        <v>0</v>
      </c>
      <c r="AH41" s="26">
        <v>0</v>
      </c>
      <c r="AI41" s="26">
        <v>0</v>
      </c>
      <c r="AJ41" s="25">
        <v>0</v>
      </c>
      <c r="AK41" s="29"/>
      <c r="AM41" s="26">
        <v>11</v>
      </c>
      <c r="AN41" s="26">
        <v>7</v>
      </c>
      <c r="AO41" s="26">
        <v>2</v>
      </c>
      <c r="AP41" s="26">
        <v>2</v>
      </c>
      <c r="AQ41" s="26">
        <v>0</v>
      </c>
      <c r="AR41" s="26">
        <v>0</v>
      </c>
      <c r="AS41" s="26">
        <v>18</v>
      </c>
      <c r="AT41" s="26"/>
      <c r="AU41" s="26"/>
      <c r="AV41" s="26">
        <v>0</v>
      </c>
      <c r="AW41" s="26">
        <v>0</v>
      </c>
      <c r="AX41" s="26">
        <v>0</v>
      </c>
      <c r="AY41" s="25">
        <v>0</v>
      </c>
      <c r="AZ41" s="29"/>
      <c r="BB41" s="26">
        <v>108</v>
      </c>
      <c r="BC41" s="26">
        <v>58</v>
      </c>
      <c r="BD41" s="26">
        <v>17</v>
      </c>
      <c r="BE41" s="26">
        <v>51</v>
      </c>
      <c r="BF41" s="26">
        <v>12</v>
      </c>
      <c r="BG41" s="26">
        <v>20</v>
      </c>
      <c r="BH41" s="26">
        <v>25</v>
      </c>
      <c r="BI41" s="26">
        <v>20</v>
      </c>
      <c r="BJ41" s="26">
        <v>0</v>
      </c>
      <c r="BK41" s="26">
        <v>16</v>
      </c>
      <c r="BL41" s="26">
        <v>2</v>
      </c>
      <c r="BM41" s="26">
        <v>17</v>
      </c>
      <c r="BN41" s="32">
        <v>0</v>
      </c>
      <c r="BO41" s="25">
        <v>0</v>
      </c>
      <c r="BP41" s="29"/>
      <c r="BQ41" s="32">
        <v>3</v>
      </c>
      <c r="BR41" s="32">
        <v>4</v>
      </c>
      <c r="BS41" s="32">
        <v>10</v>
      </c>
      <c r="BT41" s="32">
        <v>16</v>
      </c>
      <c r="BU41" s="32">
        <f t="shared" si="398"/>
        <v>13</v>
      </c>
      <c r="BW41" s="26">
        <v>44</v>
      </c>
      <c r="BX41" s="26">
        <v>23</v>
      </c>
      <c r="BY41" s="26">
        <v>9</v>
      </c>
      <c r="BZ41" s="26">
        <v>18</v>
      </c>
      <c r="CA41" s="26">
        <v>30</v>
      </c>
      <c r="CB41" s="26">
        <v>29</v>
      </c>
      <c r="CC41" s="26">
        <v>12</v>
      </c>
      <c r="CD41" s="32">
        <v>5</v>
      </c>
      <c r="CE41" s="32">
        <v>0</v>
      </c>
      <c r="CF41" s="32">
        <v>5</v>
      </c>
      <c r="CG41" s="32">
        <v>1</v>
      </c>
      <c r="CH41" s="26">
        <v>15</v>
      </c>
      <c r="CI41" s="26">
        <v>0</v>
      </c>
      <c r="CJ41" s="32">
        <v>0</v>
      </c>
      <c r="CK41" s="29"/>
      <c r="CL41" s="32">
        <v>4</v>
      </c>
      <c r="CM41" s="32">
        <v>4</v>
      </c>
      <c r="CN41" s="32">
        <v>1</v>
      </c>
      <c r="CO41" s="32">
        <v>1</v>
      </c>
      <c r="CP41" s="32">
        <f t="shared" si="399"/>
        <v>5</v>
      </c>
      <c r="CR41" s="26">
        <v>93</v>
      </c>
      <c r="CS41" s="32">
        <v>38</v>
      </c>
      <c r="CT41" s="32">
        <v>14</v>
      </c>
      <c r="CU41" s="32">
        <v>33</v>
      </c>
      <c r="CV41" s="32">
        <v>30</v>
      </c>
      <c r="CW41" s="32">
        <v>47</v>
      </c>
      <c r="CX41" s="26">
        <v>18</v>
      </c>
      <c r="CY41" s="26">
        <v>5</v>
      </c>
      <c r="CZ41" s="26">
        <v>0</v>
      </c>
      <c r="DA41" s="26">
        <v>5</v>
      </c>
      <c r="DB41" s="26">
        <v>1</v>
      </c>
      <c r="DC41" s="32">
        <v>10</v>
      </c>
      <c r="DD41" s="29">
        <v>0</v>
      </c>
      <c r="DE41" s="25">
        <v>0</v>
      </c>
      <c r="DF41" s="29"/>
      <c r="DG41" s="32">
        <v>3</v>
      </c>
      <c r="DH41" s="32">
        <v>3</v>
      </c>
      <c r="DI41" s="32">
        <v>2</v>
      </c>
      <c r="DJ41" s="32">
        <v>2</v>
      </c>
      <c r="DK41" s="32">
        <f t="shared" si="400"/>
        <v>5</v>
      </c>
      <c r="DM41" s="26">
        <v>75</v>
      </c>
      <c r="DN41" s="32">
        <v>26</v>
      </c>
      <c r="DO41" s="32">
        <v>14</v>
      </c>
      <c r="DP41" s="32">
        <v>23</v>
      </c>
      <c r="DQ41" s="32">
        <v>30</v>
      </c>
      <c r="DR41" s="32">
        <v>16</v>
      </c>
      <c r="DS41" s="26">
        <v>7</v>
      </c>
      <c r="DT41" s="26">
        <v>5</v>
      </c>
      <c r="DU41" s="32">
        <v>0</v>
      </c>
      <c r="DV41" s="32">
        <v>5</v>
      </c>
      <c r="DW41" s="32">
        <v>2</v>
      </c>
      <c r="DX41" s="32">
        <v>10</v>
      </c>
      <c r="DY41" s="29">
        <v>0</v>
      </c>
      <c r="DZ41" s="25">
        <v>0</v>
      </c>
      <c r="EA41" s="29"/>
      <c r="EB41" s="32">
        <v>3</v>
      </c>
      <c r="EC41" s="32">
        <v>3</v>
      </c>
      <c r="ED41" s="32">
        <v>2</v>
      </c>
      <c r="EE41" s="32">
        <v>2</v>
      </c>
      <c r="EF41" s="32">
        <f t="shared" si="401"/>
        <v>5</v>
      </c>
      <c r="EH41" s="32">
        <v>106</v>
      </c>
      <c r="EI41" s="32">
        <v>27</v>
      </c>
      <c r="EJ41" s="32">
        <v>11</v>
      </c>
      <c r="EK41" s="32">
        <v>35</v>
      </c>
      <c r="EL41" s="32">
        <v>53</v>
      </c>
      <c r="EM41" s="32">
        <v>23</v>
      </c>
      <c r="EN41" s="26">
        <v>21</v>
      </c>
      <c r="EO41" s="29">
        <v>5</v>
      </c>
      <c r="EP41" s="25">
        <v>5</v>
      </c>
      <c r="EQ41" s="25">
        <v>5</v>
      </c>
      <c r="ER41" s="25">
        <v>1</v>
      </c>
      <c r="ES41" s="25">
        <v>8</v>
      </c>
      <c r="ET41" s="25">
        <v>0</v>
      </c>
      <c r="EU41" s="25">
        <v>0</v>
      </c>
      <c r="EV41" s="29"/>
      <c r="EW41" s="32">
        <v>2</v>
      </c>
      <c r="EX41" s="32">
        <v>2</v>
      </c>
      <c r="EY41" s="32">
        <v>6</v>
      </c>
      <c r="EZ41" s="32">
        <v>6</v>
      </c>
      <c r="FA41" s="32">
        <f t="shared" si="402"/>
        <v>8</v>
      </c>
      <c r="FC41" s="32">
        <v>90</v>
      </c>
      <c r="FD41" s="26">
        <v>2</v>
      </c>
      <c r="FE41" s="26">
        <v>22</v>
      </c>
      <c r="FF41" s="26">
        <v>32</v>
      </c>
      <c r="FG41" s="26">
        <v>10</v>
      </c>
      <c r="FH41" s="26">
        <v>39</v>
      </c>
      <c r="FI41" s="26">
        <v>7</v>
      </c>
      <c r="FJ41" s="29">
        <v>5</v>
      </c>
      <c r="FK41" s="25">
        <v>10</v>
      </c>
      <c r="FL41" s="25">
        <v>5</v>
      </c>
      <c r="FM41" s="25">
        <v>1</v>
      </c>
      <c r="FN41" s="25">
        <v>15</v>
      </c>
      <c r="FO41" s="25">
        <v>0</v>
      </c>
      <c r="FP41" s="25">
        <v>0</v>
      </c>
      <c r="FQ41" s="29"/>
      <c r="FR41" s="32">
        <v>8</v>
      </c>
      <c r="FS41" s="32">
        <v>10</v>
      </c>
      <c r="FT41" s="32">
        <v>4</v>
      </c>
      <c r="FU41" s="32">
        <v>4</v>
      </c>
      <c r="FV41" s="32">
        <f t="shared" si="403"/>
        <v>12</v>
      </c>
      <c r="FX41" s="32">
        <v>57</v>
      </c>
      <c r="FY41" s="32">
        <v>1</v>
      </c>
      <c r="FZ41" s="32">
        <v>1</v>
      </c>
      <c r="GA41" s="32">
        <v>40</v>
      </c>
      <c r="GB41" s="32">
        <v>0</v>
      </c>
      <c r="GC41" s="32">
        <v>5</v>
      </c>
      <c r="GD41" s="26">
        <v>0</v>
      </c>
      <c r="GE41" s="32">
        <v>5</v>
      </c>
      <c r="GF41" s="32">
        <v>0</v>
      </c>
      <c r="GG41" s="32">
        <v>5</v>
      </c>
      <c r="GH41" s="32">
        <v>1</v>
      </c>
      <c r="GI41" s="32">
        <v>15</v>
      </c>
      <c r="GJ41" s="32">
        <v>0</v>
      </c>
      <c r="GK41" s="32">
        <v>0</v>
      </c>
      <c r="GL41" s="29"/>
      <c r="GM41" s="32"/>
      <c r="GN41" s="32"/>
      <c r="GO41" s="32">
        <v>5</v>
      </c>
      <c r="GP41" s="32">
        <v>5</v>
      </c>
      <c r="GQ41" s="32">
        <f t="shared" si="404"/>
        <v>5</v>
      </c>
      <c r="GS41" s="32">
        <v>36</v>
      </c>
      <c r="GT41" s="32">
        <v>2</v>
      </c>
      <c r="GU41" s="32">
        <v>14</v>
      </c>
      <c r="GV41" s="32">
        <v>11</v>
      </c>
      <c r="GW41" s="32"/>
      <c r="GX41" s="32">
        <v>0</v>
      </c>
      <c r="GY41" s="26">
        <v>15</v>
      </c>
      <c r="GZ41" s="32">
        <v>10</v>
      </c>
      <c r="HA41" s="32"/>
      <c r="HB41" s="32">
        <v>10</v>
      </c>
      <c r="HC41" s="32">
        <v>0</v>
      </c>
      <c r="HD41" s="32"/>
      <c r="HE41" s="32"/>
      <c r="HF41" s="32"/>
      <c r="HG41" s="29"/>
      <c r="HH41" s="32">
        <v>7</v>
      </c>
      <c r="HI41" s="32">
        <v>9</v>
      </c>
      <c r="HJ41" s="32">
        <v>1</v>
      </c>
      <c r="HK41" s="32">
        <v>1</v>
      </c>
      <c r="HL41" s="32">
        <f t="shared" si="405"/>
        <v>8</v>
      </c>
      <c r="HN41" s="32">
        <v>8</v>
      </c>
      <c r="HO41" s="32">
        <v>0</v>
      </c>
      <c r="HP41" s="32">
        <v>0</v>
      </c>
      <c r="HQ41" s="32">
        <v>0</v>
      </c>
      <c r="HR41" s="32">
        <v>10</v>
      </c>
      <c r="HS41" s="32">
        <v>0</v>
      </c>
      <c r="HT41" s="32">
        <v>0</v>
      </c>
      <c r="HU41" s="32">
        <v>0</v>
      </c>
      <c r="HV41" s="32">
        <v>12</v>
      </c>
      <c r="HW41" s="32">
        <v>0</v>
      </c>
      <c r="HX41" s="32">
        <v>2</v>
      </c>
      <c r="HY41" s="32">
        <v>20</v>
      </c>
      <c r="HZ41" s="32">
        <v>0</v>
      </c>
      <c r="IA41" s="29">
        <v>0</v>
      </c>
      <c r="IB41" s="29">
        <v>0</v>
      </c>
      <c r="IC41" s="32">
        <v>1</v>
      </c>
      <c r="ID41" s="32">
        <v>2</v>
      </c>
      <c r="IE41" s="32">
        <v>2</v>
      </c>
      <c r="IF41" s="32">
        <v>2</v>
      </c>
      <c r="IG41" s="32">
        <f t="shared" si="406"/>
        <v>3</v>
      </c>
      <c r="II41" s="32">
        <v>30</v>
      </c>
      <c r="IJ41" s="32">
        <f t="shared" si="407"/>
        <v>19</v>
      </c>
      <c r="IK41" s="32">
        <v>4</v>
      </c>
      <c r="IL41" s="32">
        <v>15</v>
      </c>
      <c r="IM41" s="32"/>
      <c r="IN41" s="32">
        <v>50</v>
      </c>
      <c r="IO41" s="32">
        <v>30</v>
      </c>
      <c r="IP41" s="32">
        <v>0</v>
      </c>
      <c r="IQ41" s="32">
        <v>0</v>
      </c>
      <c r="IR41" s="32">
        <v>0</v>
      </c>
      <c r="IS41" s="32">
        <v>0</v>
      </c>
      <c r="IT41" s="32">
        <v>30</v>
      </c>
      <c r="IU41" s="32">
        <v>5</v>
      </c>
      <c r="IV41" s="32">
        <v>6</v>
      </c>
      <c r="IW41" s="32">
        <v>14</v>
      </c>
      <c r="IX41" s="32">
        <v>21</v>
      </c>
      <c r="IY41" s="32">
        <f t="shared" si="408"/>
        <v>19</v>
      </c>
      <c r="JA41" s="32">
        <v>49</v>
      </c>
      <c r="JB41" s="32">
        <f t="shared" si="409"/>
        <v>31</v>
      </c>
      <c r="JC41" s="32">
        <v>7</v>
      </c>
      <c r="JD41" s="32">
        <v>24</v>
      </c>
      <c r="JE41" s="32">
        <v>0</v>
      </c>
      <c r="JF41" s="32">
        <v>40</v>
      </c>
      <c r="JG41" s="32">
        <v>48</v>
      </c>
      <c r="JH41" s="32">
        <v>10</v>
      </c>
      <c r="JI41" s="32">
        <v>1</v>
      </c>
      <c r="JJ41" s="32">
        <v>15</v>
      </c>
      <c r="JK41" s="32">
        <v>0</v>
      </c>
      <c r="JL41" s="32">
        <v>0</v>
      </c>
      <c r="JM41" s="32">
        <v>8</v>
      </c>
      <c r="JN41" s="32">
        <v>1</v>
      </c>
      <c r="JO41" s="32">
        <v>1</v>
      </c>
      <c r="JP41" s="32">
        <v>6</v>
      </c>
      <c r="JQ41" s="32">
        <v>6</v>
      </c>
      <c r="JR41" s="32">
        <f t="shared" si="410"/>
        <v>7</v>
      </c>
      <c r="JT41" s="32">
        <v>50</v>
      </c>
      <c r="JU41" s="32">
        <f t="shared" si="411"/>
        <v>23</v>
      </c>
      <c r="JV41" s="32">
        <v>7</v>
      </c>
      <c r="JW41" s="32">
        <v>16</v>
      </c>
      <c r="JX41" s="32"/>
      <c r="JY41" s="32">
        <v>50</v>
      </c>
      <c r="JZ41" s="32">
        <v>50</v>
      </c>
      <c r="KA41" s="32">
        <v>10</v>
      </c>
      <c r="KB41" s="32">
        <v>1</v>
      </c>
      <c r="KC41" s="32">
        <v>15</v>
      </c>
      <c r="KD41" s="32">
        <v>0</v>
      </c>
      <c r="KE41" s="32">
        <v>30</v>
      </c>
      <c r="KF41" s="32">
        <v>7</v>
      </c>
      <c r="KG41" s="32">
        <v>10</v>
      </c>
      <c r="KH41" s="32">
        <v>15</v>
      </c>
      <c r="KI41" s="32">
        <v>19</v>
      </c>
      <c r="KJ41" s="32">
        <f t="shared" si="412"/>
        <v>22</v>
      </c>
      <c r="KL41" s="32">
        <v>50</v>
      </c>
      <c r="KM41" s="32">
        <f t="shared" si="413"/>
        <v>16</v>
      </c>
      <c r="KN41" s="32">
        <v>2</v>
      </c>
      <c r="KO41" s="32">
        <v>14</v>
      </c>
      <c r="KP41" s="32"/>
      <c r="KQ41" s="32">
        <v>70</v>
      </c>
      <c r="KR41" s="32">
        <v>50</v>
      </c>
      <c r="KS41" s="32">
        <v>10</v>
      </c>
      <c r="KT41" s="32">
        <v>1</v>
      </c>
      <c r="KU41" s="32">
        <v>10</v>
      </c>
      <c r="KV41" s="32">
        <v>0</v>
      </c>
      <c r="KW41" s="32">
        <v>31</v>
      </c>
      <c r="KX41" s="32">
        <v>5</v>
      </c>
      <c r="KY41" s="32">
        <v>7</v>
      </c>
      <c r="KZ41" s="32">
        <v>19</v>
      </c>
      <c r="LA41" s="32">
        <v>23</v>
      </c>
      <c r="LB41" s="32">
        <f t="shared" si="414"/>
        <v>24</v>
      </c>
      <c r="LD41" s="32">
        <v>50</v>
      </c>
      <c r="LE41" s="32">
        <f t="shared" si="415"/>
        <v>15</v>
      </c>
      <c r="LF41" s="32">
        <v>7</v>
      </c>
      <c r="LG41" s="32">
        <v>8</v>
      </c>
      <c r="LH41" s="32"/>
      <c r="LI41" s="32">
        <v>50</v>
      </c>
      <c r="LJ41" s="32">
        <v>15</v>
      </c>
      <c r="LK41" s="32">
        <v>10</v>
      </c>
      <c r="LL41" s="32">
        <v>1</v>
      </c>
      <c r="LM41" s="32">
        <v>10</v>
      </c>
      <c r="LN41" s="32">
        <v>0</v>
      </c>
      <c r="LO41" s="32">
        <v>27</v>
      </c>
      <c r="LP41" s="32">
        <v>13</v>
      </c>
      <c r="LQ41" s="32">
        <v>14</v>
      </c>
      <c r="LR41" s="32">
        <v>13</v>
      </c>
      <c r="LS41" s="32">
        <v>13</v>
      </c>
      <c r="LT41" s="32">
        <f t="shared" si="416"/>
        <v>26</v>
      </c>
      <c r="LV41" s="32">
        <v>50</v>
      </c>
      <c r="LW41" s="32">
        <f t="shared" si="417"/>
        <v>12</v>
      </c>
      <c r="LX41" s="32">
        <v>4</v>
      </c>
      <c r="LY41" s="32">
        <v>8</v>
      </c>
      <c r="LZ41" s="32"/>
      <c r="MA41" s="32">
        <v>50</v>
      </c>
      <c r="MB41" s="32">
        <v>13</v>
      </c>
      <c r="MC41" s="32">
        <v>10</v>
      </c>
      <c r="MD41" s="32">
        <v>1</v>
      </c>
      <c r="ME41" s="32">
        <v>11</v>
      </c>
      <c r="MF41" s="32">
        <v>0</v>
      </c>
      <c r="MG41" s="32">
        <v>13</v>
      </c>
      <c r="MH41" s="32">
        <v>6</v>
      </c>
      <c r="MI41" s="32">
        <v>7</v>
      </c>
      <c r="MJ41" s="32">
        <v>5</v>
      </c>
      <c r="MK41" s="32">
        <v>5</v>
      </c>
      <c r="ML41" s="32">
        <f t="shared" si="418"/>
        <v>11</v>
      </c>
      <c r="MN41" s="32">
        <v>20</v>
      </c>
      <c r="MO41" s="32">
        <f t="shared" si="419"/>
        <v>4</v>
      </c>
      <c r="MP41" s="32">
        <v>1</v>
      </c>
      <c r="MQ41" s="32">
        <v>3</v>
      </c>
      <c r="MR41" s="32"/>
      <c r="MS41" s="32">
        <v>59</v>
      </c>
      <c r="MT41" s="32">
        <v>4</v>
      </c>
      <c r="MU41" s="32">
        <v>10</v>
      </c>
      <c r="MV41" s="32">
        <v>1</v>
      </c>
      <c r="MW41" s="32">
        <v>11</v>
      </c>
      <c r="MX41" s="32">
        <v>0</v>
      </c>
      <c r="MY41" s="32">
        <v>16</v>
      </c>
      <c r="MZ41" s="32">
        <v>1</v>
      </c>
      <c r="NA41" s="32">
        <v>1</v>
      </c>
      <c r="NB41" s="32">
        <v>5</v>
      </c>
      <c r="NC41" s="32">
        <v>5</v>
      </c>
      <c r="ND41" s="32">
        <f t="shared" si="420"/>
        <v>6</v>
      </c>
      <c r="NF41" s="32">
        <v>0</v>
      </c>
      <c r="NG41" s="32">
        <f t="shared" si="421"/>
        <v>0</v>
      </c>
      <c r="NH41" s="32">
        <v>0</v>
      </c>
      <c r="NI41" s="32">
        <v>0</v>
      </c>
      <c r="NJ41" s="32"/>
      <c r="NK41" s="32">
        <v>51</v>
      </c>
      <c r="NL41" s="32">
        <v>0</v>
      </c>
      <c r="NM41" s="32">
        <v>8</v>
      </c>
      <c r="NN41" s="32">
        <v>1</v>
      </c>
      <c r="NO41" s="32">
        <v>13</v>
      </c>
      <c r="NP41" s="32">
        <v>0</v>
      </c>
      <c r="NQ41" s="32">
        <v>10</v>
      </c>
      <c r="NR41" s="32">
        <v>2</v>
      </c>
      <c r="NS41" s="32">
        <v>2</v>
      </c>
      <c r="NT41" s="32">
        <v>1</v>
      </c>
      <c r="NU41" s="32">
        <v>1</v>
      </c>
      <c r="NV41" s="32">
        <f t="shared" si="422"/>
        <v>3</v>
      </c>
      <c r="NX41" s="32">
        <v>0</v>
      </c>
      <c r="NY41" s="32">
        <f t="shared" si="423"/>
        <v>3</v>
      </c>
      <c r="NZ41" s="32">
        <v>2</v>
      </c>
      <c r="OA41" s="32">
        <v>1</v>
      </c>
      <c r="OB41" s="32"/>
      <c r="OC41" s="32">
        <v>45</v>
      </c>
      <c r="OD41" s="32">
        <v>0</v>
      </c>
      <c r="OE41" s="32">
        <v>6</v>
      </c>
      <c r="OF41" s="32">
        <v>1</v>
      </c>
      <c r="OG41" s="32">
        <v>10</v>
      </c>
      <c r="OH41" s="32">
        <v>0</v>
      </c>
      <c r="OI41" s="32">
        <v>12</v>
      </c>
      <c r="OJ41" s="32">
        <v>2</v>
      </c>
      <c r="OK41" s="32">
        <v>2</v>
      </c>
      <c r="OL41" s="32">
        <v>3</v>
      </c>
      <c r="OM41" s="32">
        <v>3</v>
      </c>
      <c r="ON41" s="32">
        <f t="shared" si="424"/>
        <v>5</v>
      </c>
      <c r="OP41" s="32">
        <v>0</v>
      </c>
      <c r="OQ41" s="32">
        <f t="shared" si="425"/>
        <v>0</v>
      </c>
      <c r="OR41" s="32"/>
      <c r="OS41" s="32"/>
      <c r="OT41" s="32"/>
      <c r="OU41" s="32">
        <v>72</v>
      </c>
      <c r="OV41" s="32"/>
      <c r="OW41" s="32">
        <v>9</v>
      </c>
      <c r="OX41" s="32">
        <v>1</v>
      </c>
      <c r="OY41" s="32">
        <v>10</v>
      </c>
      <c r="OZ41" s="32">
        <v>0</v>
      </c>
      <c r="PA41" s="32">
        <v>13</v>
      </c>
      <c r="PB41" s="32">
        <v>3</v>
      </c>
      <c r="PC41" s="32">
        <v>3</v>
      </c>
      <c r="PD41" s="32">
        <v>5</v>
      </c>
      <c r="PE41" s="32">
        <v>5</v>
      </c>
      <c r="PF41" s="32">
        <f t="shared" si="426"/>
        <v>8</v>
      </c>
      <c r="PH41" s="32">
        <v>0</v>
      </c>
      <c r="PI41" s="32">
        <f t="shared" si="427"/>
        <v>3</v>
      </c>
      <c r="PJ41" s="32">
        <v>2</v>
      </c>
      <c r="PK41" s="32">
        <v>1</v>
      </c>
      <c r="PL41" s="32"/>
      <c r="PM41" s="32">
        <v>77</v>
      </c>
      <c r="PN41" s="32">
        <v>0</v>
      </c>
      <c r="PO41" s="32">
        <v>15</v>
      </c>
      <c r="PP41" s="32">
        <v>1</v>
      </c>
      <c r="PQ41" s="32">
        <v>10</v>
      </c>
      <c r="PR41" s="32">
        <v>0</v>
      </c>
      <c r="PS41" s="32">
        <v>17</v>
      </c>
      <c r="PT41" s="32">
        <v>6</v>
      </c>
      <c r="PU41" s="32">
        <v>6</v>
      </c>
      <c r="PV41" s="32">
        <v>6</v>
      </c>
      <c r="PW41" s="32">
        <v>6</v>
      </c>
      <c r="PX41" s="32">
        <f t="shared" si="428"/>
        <v>12</v>
      </c>
      <c r="PZ41" s="32"/>
      <c r="QA41" s="32">
        <f t="shared" si="429"/>
        <v>5</v>
      </c>
      <c r="QB41" s="32">
        <v>3</v>
      </c>
      <c r="QC41" s="32">
        <v>2</v>
      </c>
      <c r="QD41" s="32"/>
      <c r="QE41" s="32">
        <v>90</v>
      </c>
      <c r="QF41" s="32"/>
      <c r="QG41" s="32">
        <v>12</v>
      </c>
      <c r="QH41" s="32">
        <v>2</v>
      </c>
      <c r="QI41" s="32">
        <v>18</v>
      </c>
      <c r="QJ41" s="32">
        <v>0</v>
      </c>
      <c r="QK41" s="32">
        <v>25</v>
      </c>
      <c r="QL41" s="32">
        <v>1</v>
      </c>
      <c r="QM41" s="32">
        <v>1</v>
      </c>
      <c r="QN41" s="32">
        <v>14</v>
      </c>
      <c r="QO41" s="32">
        <v>14</v>
      </c>
      <c r="QP41" s="32">
        <f t="shared" si="430"/>
        <v>15</v>
      </c>
      <c r="QR41" s="32"/>
      <c r="QS41" s="32">
        <f t="shared" si="431"/>
        <v>5</v>
      </c>
      <c r="QT41" s="32">
        <v>3</v>
      </c>
      <c r="QU41" s="32">
        <v>2</v>
      </c>
      <c r="QV41" s="32"/>
      <c r="QW41" s="32">
        <v>45</v>
      </c>
      <c r="QX41" s="32"/>
      <c r="QY41" s="32">
        <v>12</v>
      </c>
      <c r="QZ41" s="32">
        <v>2</v>
      </c>
      <c r="RA41" s="32">
        <v>20</v>
      </c>
      <c r="RB41" s="32"/>
      <c r="RC41" s="32">
        <v>25</v>
      </c>
      <c r="RD41" s="32">
        <v>1</v>
      </c>
      <c r="RE41" s="32">
        <v>1</v>
      </c>
      <c r="RF41" s="32">
        <v>4</v>
      </c>
      <c r="RG41" s="32">
        <v>4</v>
      </c>
      <c r="RH41" s="32">
        <f t="shared" si="432"/>
        <v>5</v>
      </c>
      <c r="RJ41" s="32"/>
      <c r="RK41" s="32">
        <f t="shared" si="433"/>
        <v>5</v>
      </c>
      <c r="RL41" s="32">
        <v>3</v>
      </c>
      <c r="RM41" s="32">
        <v>2</v>
      </c>
      <c r="RN41" s="32"/>
      <c r="RO41" s="32">
        <v>72</v>
      </c>
      <c r="RP41" s="32"/>
      <c r="RQ41" s="32">
        <v>16</v>
      </c>
      <c r="RR41" s="32">
        <v>2</v>
      </c>
      <c r="RS41" s="32">
        <v>17</v>
      </c>
      <c r="RT41" s="32">
        <v>0</v>
      </c>
      <c r="RU41" s="32">
        <v>30</v>
      </c>
      <c r="RV41" s="32">
        <v>2</v>
      </c>
      <c r="RW41" s="32">
        <v>2</v>
      </c>
      <c r="RX41" s="32">
        <v>11</v>
      </c>
      <c r="RY41" s="32">
        <v>15</v>
      </c>
      <c r="RZ41" s="32">
        <f t="shared" si="434"/>
        <v>13</v>
      </c>
      <c r="SB41" s="32"/>
      <c r="SC41" s="32">
        <f t="shared" si="435"/>
        <v>5</v>
      </c>
      <c r="SD41" s="32">
        <v>3</v>
      </c>
      <c r="SE41" s="32">
        <v>2</v>
      </c>
      <c r="SF41" s="32"/>
      <c r="SG41" s="32">
        <v>72</v>
      </c>
      <c r="SH41" s="32"/>
      <c r="SI41" s="32">
        <v>12</v>
      </c>
      <c r="SJ41" s="32">
        <v>2</v>
      </c>
      <c r="SK41" s="32">
        <v>17</v>
      </c>
      <c r="SL41" s="32"/>
      <c r="SM41" s="32">
        <v>30</v>
      </c>
      <c r="SN41" s="32">
        <v>3</v>
      </c>
      <c r="SO41" s="32">
        <v>4</v>
      </c>
      <c r="SP41" s="32">
        <v>12</v>
      </c>
      <c r="SQ41" s="32">
        <v>16</v>
      </c>
      <c r="SR41" s="32">
        <f t="shared" si="436"/>
        <v>15</v>
      </c>
      <c r="ST41" s="32">
        <v>3</v>
      </c>
      <c r="SU41" s="32">
        <f t="shared" si="437"/>
        <v>5</v>
      </c>
      <c r="SV41" s="32">
        <v>3</v>
      </c>
      <c r="SW41" s="32">
        <v>2</v>
      </c>
      <c r="SX41" s="32"/>
      <c r="SY41" s="32">
        <v>69</v>
      </c>
      <c r="SZ41" s="32">
        <v>3</v>
      </c>
      <c r="TA41" s="32">
        <v>15</v>
      </c>
      <c r="TB41" s="32">
        <v>2</v>
      </c>
      <c r="TC41" s="32">
        <v>16</v>
      </c>
      <c r="TD41" s="32"/>
      <c r="TE41" s="32">
        <v>33</v>
      </c>
      <c r="TF41" s="32">
        <v>11</v>
      </c>
      <c r="TG41" s="32">
        <v>13</v>
      </c>
      <c r="TH41" s="32">
        <v>5</v>
      </c>
      <c r="TI41" s="32">
        <v>7</v>
      </c>
      <c r="TJ41" s="32">
        <f t="shared" si="438"/>
        <v>16</v>
      </c>
      <c r="TL41" s="32">
        <v>3</v>
      </c>
      <c r="TM41" s="32">
        <f t="shared" si="439"/>
        <v>3</v>
      </c>
      <c r="TN41" s="32">
        <v>3</v>
      </c>
      <c r="TO41" s="32"/>
      <c r="TP41" s="32"/>
      <c r="TQ41" s="32">
        <v>72</v>
      </c>
      <c r="TR41" s="32">
        <v>3</v>
      </c>
      <c r="TS41" s="32">
        <v>12</v>
      </c>
      <c r="TT41" s="32">
        <v>2</v>
      </c>
      <c r="TU41" s="32">
        <v>20</v>
      </c>
      <c r="TV41" s="32"/>
      <c r="TW41" s="32">
        <v>37</v>
      </c>
      <c r="TX41" s="32">
        <v>1</v>
      </c>
      <c r="TY41" s="32">
        <v>1</v>
      </c>
      <c r="TZ41" s="32">
        <v>17</v>
      </c>
      <c r="UA41" s="32">
        <v>24</v>
      </c>
      <c r="UB41" s="32">
        <f t="shared" si="440"/>
        <v>18</v>
      </c>
      <c r="UD41" s="32">
        <v>2</v>
      </c>
      <c r="UE41" s="32">
        <f t="shared" si="441"/>
        <v>5</v>
      </c>
      <c r="UF41" s="32">
        <v>3</v>
      </c>
      <c r="UG41" s="32">
        <v>2</v>
      </c>
      <c r="UH41" s="32"/>
      <c r="UI41" s="32">
        <v>72</v>
      </c>
      <c r="UJ41" s="32">
        <v>2</v>
      </c>
      <c r="UK41" s="32">
        <v>14</v>
      </c>
      <c r="UL41" s="32">
        <v>2</v>
      </c>
      <c r="UM41" s="32">
        <v>20</v>
      </c>
      <c r="UN41" s="32"/>
      <c r="UO41" s="32">
        <v>38</v>
      </c>
      <c r="UP41" s="32"/>
      <c r="UQ41" s="32"/>
      <c r="UR41" s="32">
        <v>16</v>
      </c>
      <c r="US41" s="32">
        <v>27</v>
      </c>
      <c r="UT41" s="32">
        <f t="shared" si="442"/>
        <v>16</v>
      </c>
      <c r="UV41" s="32"/>
      <c r="UW41" s="32">
        <f t="shared" si="443"/>
        <v>5</v>
      </c>
      <c r="UX41" s="32">
        <v>3</v>
      </c>
      <c r="UY41" s="32">
        <v>2</v>
      </c>
      <c r="UZ41" s="32">
        <f t="shared" si="372"/>
        <v>599</v>
      </c>
      <c r="VA41" s="32">
        <v>366</v>
      </c>
      <c r="VB41" s="32">
        <f t="shared" si="444"/>
        <v>233</v>
      </c>
      <c r="VC41" s="32"/>
      <c r="VD41" s="32">
        <v>63</v>
      </c>
      <c r="VE41" s="32"/>
      <c r="VF41" s="32">
        <v>16</v>
      </c>
      <c r="VG41" s="32">
        <v>2</v>
      </c>
      <c r="VH41" s="32">
        <v>20</v>
      </c>
      <c r="VI41" s="32">
        <v>0</v>
      </c>
      <c r="VJ41" s="32">
        <v>5</v>
      </c>
      <c r="VK41" s="32">
        <v>10</v>
      </c>
      <c r="VL41" s="32">
        <f t="shared" si="445"/>
        <v>37</v>
      </c>
      <c r="VM41" s="32">
        <v>4</v>
      </c>
      <c r="VN41" s="32">
        <v>12</v>
      </c>
      <c r="VO41" s="32">
        <v>8</v>
      </c>
      <c r="VP41" s="32">
        <v>10</v>
      </c>
      <c r="VQ41" s="32"/>
      <c r="VR41" s="32"/>
      <c r="VS41" s="32">
        <v>4</v>
      </c>
      <c r="VT41" s="32">
        <v>5</v>
      </c>
      <c r="VU41" s="32">
        <f t="shared" si="446"/>
        <v>17</v>
      </c>
      <c r="VW41" s="32"/>
      <c r="VX41" s="32">
        <f t="shared" si="447"/>
        <v>0</v>
      </c>
      <c r="VY41" s="32"/>
      <c r="VZ41" s="32"/>
      <c r="WA41" s="32"/>
      <c r="WB41" s="32">
        <f t="shared" si="373"/>
        <v>0</v>
      </c>
      <c r="WC41" s="32">
        <f t="shared" si="374"/>
        <v>599</v>
      </c>
      <c r="WD41" s="32">
        <f t="shared" si="375"/>
        <v>366</v>
      </c>
      <c r="WE41" s="32">
        <f t="shared" si="448"/>
        <v>233</v>
      </c>
      <c r="WF41" s="32"/>
      <c r="WG41" s="32">
        <v>54</v>
      </c>
      <c r="WH41" s="32"/>
      <c r="WI41" s="32">
        <v>10</v>
      </c>
      <c r="WJ41" s="32">
        <v>1</v>
      </c>
      <c r="WK41" s="32">
        <v>10</v>
      </c>
      <c r="WL41" s="32"/>
      <c r="WM41" s="32">
        <v>2</v>
      </c>
      <c r="WN41" s="32">
        <v>5</v>
      </c>
      <c r="WO41" s="32">
        <f t="shared" si="449"/>
        <v>31</v>
      </c>
      <c r="WP41" s="32"/>
      <c r="WQ41" s="32"/>
      <c r="WR41" s="32">
        <v>4</v>
      </c>
      <c r="WS41" s="32">
        <v>26</v>
      </c>
      <c r="WT41" s="32"/>
      <c r="WU41" s="32"/>
      <c r="WV41" s="32"/>
      <c r="WW41" s="32"/>
      <c r="WX41" s="32">
        <f t="shared" si="450"/>
        <v>6</v>
      </c>
      <c r="WZ41" s="32">
        <v>5</v>
      </c>
      <c r="XA41" s="32">
        <f t="shared" si="451"/>
        <v>5</v>
      </c>
      <c r="XB41" s="32">
        <v>3</v>
      </c>
      <c r="XC41" s="32">
        <v>2</v>
      </c>
      <c r="XD41" s="32">
        <v>2</v>
      </c>
      <c r="XE41" s="32">
        <f t="shared" si="376"/>
        <v>3</v>
      </c>
      <c r="XF41" s="32">
        <f t="shared" si="377"/>
        <v>604</v>
      </c>
      <c r="XG41" s="32">
        <f t="shared" si="378"/>
        <v>368</v>
      </c>
      <c r="XH41" s="32">
        <f t="shared" si="452"/>
        <v>236</v>
      </c>
      <c r="XI41" s="32"/>
      <c r="XJ41" s="32">
        <v>62</v>
      </c>
      <c r="XK41" s="32">
        <v>5</v>
      </c>
      <c r="XL41" s="32">
        <v>18</v>
      </c>
      <c r="XM41" s="32">
        <v>1</v>
      </c>
      <c r="XN41" s="32">
        <v>10</v>
      </c>
      <c r="XO41" s="32"/>
      <c r="XP41" s="32">
        <v>3</v>
      </c>
      <c r="XQ41" s="32">
        <v>5</v>
      </c>
      <c r="XR41" s="32">
        <v>38</v>
      </c>
      <c r="XS41" s="32">
        <v>1</v>
      </c>
      <c r="XT41" s="32">
        <v>5</v>
      </c>
      <c r="XU41" s="32">
        <v>9</v>
      </c>
      <c r="XV41" s="32">
        <v>26</v>
      </c>
      <c r="XW41" s="32"/>
      <c r="XX41" s="32"/>
      <c r="XY41" s="32">
        <v>1</v>
      </c>
      <c r="XZ41" s="32">
        <v>2</v>
      </c>
      <c r="YA41" s="32">
        <f t="shared" si="453"/>
        <v>13</v>
      </c>
      <c r="YC41" s="32"/>
      <c r="YD41" s="32">
        <f t="shared" si="454"/>
        <v>3</v>
      </c>
      <c r="YE41" s="32">
        <v>3</v>
      </c>
      <c r="YF41" s="32" t="s">
        <v>1003</v>
      </c>
      <c r="YG41" s="32">
        <v>1</v>
      </c>
      <c r="YH41" s="32">
        <f t="shared" si="379"/>
        <v>2</v>
      </c>
      <c r="YI41" s="32">
        <f t="shared" si="380"/>
        <v>607</v>
      </c>
      <c r="YJ41" s="32">
        <f t="shared" si="381"/>
        <v>369</v>
      </c>
      <c r="YK41" s="32">
        <f t="shared" si="455"/>
        <v>238</v>
      </c>
      <c r="YL41" s="32"/>
      <c r="YM41" s="32">
        <v>50</v>
      </c>
      <c r="YN41" s="32"/>
      <c r="YO41" s="32">
        <v>20</v>
      </c>
      <c r="YP41" s="32">
        <v>1</v>
      </c>
      <c r="YQ41" s="32">
        <v>10</v>
      </c>
      <c r="YR41" s="32"/>
      <c r="YS41" s="32">
        <v>3</v>
      </c>
      <c r="YT41" s="32">
        <v>6</v>
      </c>
      <c r="YU41" s="32">
        <v>37</v>
      </c>
      <c r="YV41" s="32">
        <v>2</v>
      </c>
      <c r="YW41" s="32">
        <v>11</v>
      </c>
      <c r="YX41" s="32">
        <v>6</v>
      </c>
      <c r="YY41" s="32">
        <v>18</v>
      </c>
      <c r="YZ41" s="32"/>
      <c r="ZA41" s="32"/>
      <c r="ZB41" s="32">
        <v>1</v>
      </c>
      <c r="ZC41" s="32">
        <v>2</v>
      </c>
      <c r="ZD41" s="32">
        <f t="shared" si="456"/>
        <v>11</v>
      </c>
      <c r="ZF41" s="32"/>
      <c r="ZG41" s="32">
        <f t="shared" si="457"/>
        <v>4</v>
      </c>
      <c r="ZH41" s="32">
        <v>4</v>
      </c>
      <c r="ZI41" s="32"/>
      <c r="ZJ41" s="32"/>
      <c r="ZK41" s="32">
        <f t="shared" si="382"/>
        <v>4</v>
      </c>
      <c r="ZL41" s="32">
        <f t="shared" si="383"/>
        <v>611</v>
      </c>
      <c r="ZM41" s="32">
        <f t="shared" si="384"/>
        <v>369</v>
      </c>
      <c r="ZN41" s="32">
        <f t="shared" si="458"/>
        <v>242</v>
      </c>
      <c r="ZO41" s="32"/>
      <c r="ZP41" s="32"/>
      <c r="ZQ41" s="32"/>
      <c r="ZR41" s="32">
        <v>12</v>
      </c>
      <c r="ZS41" s="32">
        <v>1</v>
      </c>
      <c r="ZT41" s="32">
        <v>15</v>
      </c>
      <c r="ZU41" s="32"/>
      <c r="ZV41" s="32">
        <v>3</v>
      </c>
      <c r="ZW41" s="32">
        <v>8</v>
      </c>
      <c r="ZX41" s="32">
        <v>8</v>
      </c>
      <c r="ZY41" s="32">
        <v>0</v>
      </c>
      <c r="ZZ41" s="32">
        <v>0</v>
      </c>
      <c r="AAA41" s="32">
        <v>0</v>
      </c>
      <c r="AAB41" s="32">
        <v>0</v>
      </c>
      <c r="AAC41" s="32"/>
      <c r="AAD41" s="32"/>
      <c r="AAE41" s="32"/>
      <c r="AAF41" s="32"/>
      <c r="AAG41" s="32">
        <f t="shared" si="459"/>
        <v>3</v>
      </c>
      <c r="AAI41" s="32"/>
      <c r="AAJ41" s="32">
        <f t="shared" si="460"/>
        <v>0</v>
      </c>
      <c r="AAK41" s="32"/>
      <c r="AAL41" s="32"/>
      <c r="AAM41" s="32"/>
      <c r="AAN41" s="32">
        <f t="shared" si="385"/>
        <v>0</v>
      </c>
      <c r="AAO41" s="32">
        <f t="shared" si="386"/>
        <v>611</v>
      </c>
      <c r="AAP41" s="32">
        <f t="shared" si="387"/>
        <v>369</v>
      </c>
      <c r="AAQ41" s="32">
        <f t="shared" si="461"/>
        <v>242</v>
      </c>
      <c r="AAR41" s="32"/>
      <c r="AAS41" s="32">
        <v>63</v>
      </c>
      <c r="AAT41" s="32"/>
      <c r="AAU41" s="32">
        <v>10</v>
      </c>
      <c r="AAV41" s="32">
        <v>1</v>
      </c>
      <c r="AAW41" s="32">
        <v>10</v>
      </c>
      <c r="AAX41" s="32"/>
      <c r="AAY41" s="32">
        <v>3</v>
      </c>
      <c r="AAZ41" s="32">
        <v>5</v>
      </c>
      <c r="ABA41" s="13">
        <f t="shared" si="462"/>
        <v>25</v>
      </c>
      <c r="ABB41" s="32">
        <v>2</v>
      </c>
      <c r="ABC41" s="32">
        <v>4</v>
      </c>
      <c r="ABD41" s="32">
        <v>10</v>
      </c>
      <c r="ABE41" s="32">
        <v>13</v>
      </c>
      <c r="ABF41" s="32"/>
      <c r="ABG41" s="32"/>
      <c r="ABH41" s="32">
        <v>1</v>
      </c>
      <c r="ABI41" s="32">
        <v>3</v>
      </c>
      <c r="ABJ41" s="32">
        <f t="shared" si="463"/>
        <v>15</v>
      </c>
      <c r="ABL41" s="32"/>
      <c r="ABM41" s="32">
        <f t="shared" si="464"/>
        <v>3</v>
      </c>
      <c r="ABN41" s="32">
        <v>3</v>
      </c>
      <c r="ABO41" s="32"/>
      <c r="ABP41" s="32"/>
      <c r="ABQ41" s="32">
        <f t="shared" si="388"/>
        <v>3</v>
      </c>
      <c r="ABR41" s="32">
        <f t="shared" si="389"/>
        <v>614</v>
      </c>
      <c r="ABS41" s="32">
        <f t="shared" si="390"/>
        <v>369</v>
      </c>
      <c r="ABT41" s="32">
        <f t="shared" si="465"/>
        <v>245</v>
      </c>
      <c r="ABU41" s="32"/>
      <c r="ABV41" s="32">
        <v>60</v>
      </c>
      <c r="ABW41" s="32"/>
      <c r="ABX41" s="32">
        <v>10</v>
      </c>
      <c r="ABY41" s="32">
        <v>1</v>
      </c>
      <c r="ABZ41" s="32">
        <v>10</v>
      </c>
      <c r="ACA41" s="32"/>
      <c r="ACB41" s="32">
        <v>2</v>
      </c>
      <c r="ACC41" s="32">
        <v>5</v>
      </c>
      <c r="ACD41" s="13">
        <f t="shared" si="466"/>
        <v>15</v>
      </c>
      <c r="ACE41" s="32"/>
      <c r="ACF41" s="32"/>
      <c r="ACG41" s="32">
        <v>6</v>
      </c>
      <c r="ACH41" s="32">
        <v>10</v>
      </c>
      <c r="ACI41" s="32"/>
      <c r="ACJ41" s="32"/>
      <c r="ACK41" s="32"/>
      <c r="ACL41" s="32"/>
      <c r="ACM41" s="32">
        <f t="shared" si="467"/>
        <v>8</v>
      </c>
      <c r="ACO41" s="32"/>
      <c r="ACP41" s="32">
        <f t="shared" si="468"/>
        <v>2</v>
      </c>
      <c r="ACQ41" s="32">
        <v>2</v>
      </c>
      <c r="ACR41" s="32"/>
      <c r="ACS41" s="32">
        <v>4</v>
      </c>
      <c r="ACT41" s="32">
        <f t="shared" si="391"/>
        <v>-2</v>
      </c>
      <c r="ACU41" s="32">
        <f t="shared" si="392"/>
        <v>616</v>
      </c>
      <c r="ACV41" s="32">
        <f t="shared" si="393"/>
        <v>373</v>
      </c>
      <c r="ACW41" s="32">
        <f t="shared" si="469"/>
        <v>243</v>
      </c>
      <c r="ACX41" s="32"/>
      <c r="ACY41" s="32">
        <v>120</v>
      </c>
      <c r="ACZ41" s="32"/>
      <c r="ADA41" s="32">
        <v>12</v>
      </c>
      <c r="ADB41" s="32">
        <v>1</v>
      </c>
      <c r="ADC41" s="32">
        <v>10</v>
      </c>
      <c r="ADD41" s="32"/>
      <c r="ADE41" s="32">
        <v>2</v>
      </c>
      <c r="ADF41" s="32">
        <v>4</v>
      </c>
      <c r="ADG41" s="32">
        <f t="shared" si="470"/>
        <v>65</v>
      </c>
      <c r="ADH41" s="32">
        <v>13</v>
      </c>
      <c r="ADI41" s="32">
        <v>22</v>
      </c>
      <c r="ADJ41" s="32">
        <v>20</v>
      </c>
      <c r="ADK41" s="32">
        <v>39</v>
      </c>
      <c r="ADL41" s="32"/>
      <c r="ADM41" s="32"/>
      <c r="ADN41" s="32"/>
      <c r="ADO41" s="32"/>
      <c r="ADP41" s="32">
        <f t="shared" si="471"/>
        <v>35</v>
      </c>
      <c r="ADR41" s="32"/>
      <c r="ADS41" s="32">
        <f t="shared" si="394"/>
        <v>1</v>
      </c>
      <c r="ADT41" s="32">
        <v>1</v>
      </c>
      <c r="ADU41" s="32"/>
      <c r="ADV41" s="32"/>
      <c r="ADW41" s="32">
        <f t="shared" si="395"/>
        <v>1</v>
      </c>
      <c r="ADX41" s="32">
        <f t="shared" si="396"/>
        <v>617</v>
      </c>
      <c r="ADY41" s="32">
        <f t="shared" si="397"/>
        <v>373</v>
      </c>
      <c r="ADZ41" s="32">
        <f t="shared" si="472"/>
        <v>244</v>
      </c>
      <c r="AEA41" s="32"/>
      <c r="AEB41" s="32">
        <v>52</v>
      </c>
      <c r="AEC41" s="32"/>
      <c r="AED41" s="32">
        <v>11</v>
      </c>
      <c r="AEE41" s="32">
        <v>1</v>
      </c>
      <c r="AEF41" s="32">
        <v>10</v>
      </c>
      <c r="AEG41" s="32"/>
      <c r="AEH41" s="32">
        <v>3</v>
      </c>
      <c r="AEI41" s="32">
        <v>6</v>
      </c>
      <c r="AEJ41" s="32">
        <f t="shared" si="473"/>
        <v>23</v>
      </c>
      <c r="AEK41" s="32">
        <v>5</v>
      </c>
      <c r="AEL41" s="32">
        <v>8</v>
      </c>
      <c r="AEM41" s="32">
        <v>6</v>
      </c>
      <c r="AEN41" s="32">
        <v>8</v>
      </c>
      <c r="AEO41" s="32"/>
      <c r="AEP41" s="32"/>
      <c r="AEQ41" s="32">
        <v>1</v>
      </c>
      <c r="AER41" s="32">
        <v>1</v>
      </c>
      <c r="AES41" s="32">
        <f t="shared" si="474"/>
        <v>14</v>
      </c>
    </row>
    <row r="42" spans="2:825" ht="16.2" customHeight="1" x14ac:dyDescent="0.3">
      <c r="B42" s="28" t="s">
        <v>161</v>
      </c>
      <c r="C42" s="44" t="s">
        <v>177</v>
      </c>
      <c r="D42" s="297"/>
      <c r="E42" s="297"/>
      <c r="F42" s="297"/>
      <c r="G42" s="297"/>
      <c r="H42" s="334" t="s">
        <v>1013</v>
      </c>
      <c r="I42" s="329">
        <v>18</v>
      </c>
      <c r="J42" s="26">
        <v>0</v>
      </c>
      <c r="K42" s="26">
        <v>0</v>
      </c>
      <c r="L42" s="26">
        <v>1</v>
      </c>
      <c r="M42" s="26">
        <v>0</v>
      </c>
      <c r="N42" s="26">
        <v>0</v>
      </c>
      <c r="O42" s="26">
        <v>6</v>
      </c>
      <c r="P42" s="26"/>
      <c r="Q42" s="26"/>
      <c r="R42" s="26">
        <v>0</v>
      </c>
      <c r="S42" s="26">
        <v>0</v>
      </c>
      <c r="T42" s="26">
        <v>0</v>
      </c>
      <c r="U42" s="32"/>
      <c r="V42" s="29"/>
      <c r="X42" s="26">
        <v>56</v>
      </c>
      <c r="Y42" s="26">
        <v>0</v>
      </c>
      <c r="Z42" s="26">
        <v>0</v>
      </c>
      <c r="AA42" s="26">
        <v>6</v>
      </c>
      <c r="AB42" s="26">
        <v>6</v>
      </c>
      <c r="AC42" s="26">
        <v>1</v>
      </c>
      <c r="AD42" s="26">
        <v>13</v>
      </c>
      <c r="AE42" s="26"/>
      <c r="AF42" s="26"/>
      <c r="AG42" s="26">
        <v>0</v>
      </c>
      <c r="AH42" s="26">
        <v>0</v>
      </c>
      <c r="AI42" s="26">
        <v>0</v>
      </c>
      <c r="AJ42" s="25">
        <v>0</v>
      </c>
      <c r="AK42" s="29"/>
      <c r="AM42" s="26">
        <v>84</v>
      </c>
      <c r="AN42" s="26">
        <v>7</v>
      </c>
      <c r="AO42" s="26">
        <v>0</v>
      </c>
      <c r="AP42" s="26">
        <f>30-4</f>
        <v>26</v>
      </c>
      <c r="AQ42" s="26">
        <v>15</v>
      </c>
      <c r="AR42" s="26">
        <v>0</v>
      </c>
      <c r="AS42" s="26">
        <v>15</v>
      </c>
      <c r="AT42" s="26"/>
      <c r="AU42" s="26"/>
      <c r="AV42" s="26">
        <v>0</v>
      </c>
      <c r="AW42" s="26">
        <v>0</v>
      </c>
      <c r="AX42" s="26">
        <v>0</v>
      </c>
      <c r="AY42" s="25">
        <v>0</v>
      </c>
      <c r="AZ42" s="29"/>
      <c r="BB42" s="26">
        <v>90</v>
      </c>
      <c r="BC42" s="26">
        <v>19</v>
      </c>
      <c r="BD42" s="26">
        <v>0</v>
      </c>
      <c r="BE42" s="26">
        <v>21</v>
      </c>
      <c r="BF42" s="26">
        <v>3</v>
      </c>
      <c r="BG42" s="26">
        <v>16</v>
      </c>
      <c r="BH42" s="26">
        <v>9</v>
      </c>
      <c r="BI42" s="26">
        <v>0</v>
      </c>
      <c r="BJ42" s="26">
        <v>11</v>
      </c>
      <c r="BK42" s="26">
        <v>0</v>
      </c>
      <c r="BL42" s="26">
        <v>1</v>
      </c>
      <c r="BM42" s="26">
        <v>8</v>
      </c>
      <c r="BN42" s="32">
        <v>0</v>
      </c>
      <c r="BO42" s="25">
        <v>0</v>
      </c>
      <c r="BP42" s="29"/>
      <c r="BQ42" s="32">
        <v>1</v>
      </c>
      <c r="BR42" s="32">
        <v>4</v>
      </c>
      <c r="BS42" s="32">
        <v>1</v>
      </c>
      <c r="BT42" s="32">
        <v>5</v>
      </c>
      <c r="BU42" s="32">
        <f t="shared" si="398"/>
        <v>2</v>
      </c>
      <c r="BW42" s="26">
        <v>73</v>
      </c>
      <c r="BX42" s="26">
        <v>17</v>
      </c>
      <c r="BY42" s="26">
        <v>0</v>
      </c>
      <c r="BZ42" s="26">
        <v>6</v>
      </c>
      <c r="CA42" s="26">
        <v>2</v>
      </c>
      <c r="CB42" s="26">
        <v>6</v>
      </c>
      <c r="CC42" s="26">
        <v>8</v>
      </c>
      <c r="CD42" s="32">
        <v>0</v>
      </c>
      <c r="CE42" s="32">
        <v>2</v>
      </c>
      <c r="CF42" s="32">
        <v>0</v>
      </c>
      <c r="CG42" s="32">
        <v>1</v>
      </c>
      <c r="CH42" s="26">
        <v>10</v>
      </c>
      <c r="CI42" s="26">
        <v>0</v>
      </c>
      <c r="CJ42" s="32">
        <v>0</v>
      </c>
      <c r="CK42" s="29"/>
      <c r="CL42" s="32"/>
      <c r="CM42" s="32"/>
      <c r="CN42" s="32">
        <v>1</v>
      </c>
      <c r="CO42" s="32">
        <v>1</v>
      </c>
      <c r="CP42" s="32">
        <f t="shared" si="399"/>
        <v>1</v>
      </c>
      <c r="CR42" s="26">
        <v>81</v>
      </c>
      <c r="CS42" s="32">
        <v>1</v>
      </c>
      <c r="CT42" s="32">
        <v>3</v>
      </c>
      <c r="CU42" s="32">
        <v>6</v>
      </c>
      <c r="CV42" s="32">
        <v>46</v>
      </c>
      <c r="CW42" s="32">
        <v>3</v>
      </c>
      <c r="CX42" s="26">
        <v>12</v>
      </c>
      <c r="CY42" s="26">
        <v>0</v>
      </c>
      <c r="CZ42" s="26">
        <v>10</v>
      </c>
      <c r="DA42" s="26">
        <v>0</v>
      </c>
      <c r="DB42" s="26">
        <v>1</v>
      </c>
      <c r="DC42" s="32">
        <v>5</v>
      </c>
      <c r="DD42" s="29">
        <v>0</v>
      </c>
      <c r="DE42" s="25">
        <v>2</v>
      </c>
      <c r="DF42" s="29"/>
      <c r="DG42" s="32"/>
      <c r="DH42" s="32"/>
      <c r="DI42" s="32">
        <v>8</v>
      </c>
      <c r="DJ42" s="32">
        <v>8</v>
      </c>
      <c r="DK42" s="32">
        <f t="shared" si="400"/>
        <v>8</v>
      </c>
      <c r="DM42" s="26">
        <v>34</v>
      </c>
      <c r="DN42" s="32">
        <v>2</v>
      </c>
      <c r="DO42" s="32">
        <v>0</v>
      </c>
      <c r="DP42" s="32">
        <v>2</v>
      </c>
      <c r="DQ42" s="32">
        <v>10</v>
      </c>
      <c r="DR42" s="32">
        <v>0</v>
      </c>
      <c r="DS42" s="26">
        <v>3</v>
      </c>
      <c r="DT42" s="26">
        <v>0</v>
      </c>
      <c r="DU42" s="32">
        <v>19</v>
      </c>
      <c r="DV42" s="32">
        <v>0</v>
      </c>
      <c r="DW42" s="32">
        <v>1</v>
      </c>
      <c r="DX42" s="32">
        <v>12</v>
      </c>
      <c r="DY42" s="29">
        <v>0</v>
      </c>
      <c r="DZ42" s="25">
        <v>1</v>
      </c>
      <c r="EA42" s="29"/>
      <c r="EB42" s="32"/>
      <c r="EC42" s="32"/>
      <c r="ED42" s="32">
        <v>6</v>
      </c>
      <c r="EE42" s="32">
        <v>11</v>
      </c>
      <c r="EF42" s="32">
        <f t="shared" si="401"/>
        <v>6</v>
      </c>
      <c r="EH42" s="32">
        <v>92</v>
      </c>
      <c r="EI42" s="32">
        <v>11</v>
      </c>
      <c r="EJ42" s="32">
        <v>0</v>
      </c>
      <c r="EK42" s="32">
        <v>2</v>
      </c>
      <c r="EL42" s="32">
        <v>8</v>
      </c>
      <c r="EM42" s="32">
        <v>0</v>
      </c>
      <c r="EN42" s="26">
        <v>7</v>
      </c>
      <c r="EO42" s="29">
        <v>0</v>
      </c>
      <c r="EP42" s="25">
        <v>10</v>
      </c>
      <c r="EQ42" s="25">
        <v>0</v>
      </c>
      <c r="ER42" s="25">
        <v>1</v>
      </c>
      <c r="ES42" s="25">
        <v>11</v>
      </c>
      <c r="ET42" s="25">
        <v>0</v>
      </c>
      <c r="EU42" s="25">
        <v>2</v>
      </c>
      <c r="EV42" s="29"/>
      <c r="EW42" s="32"/>
      <c r="EX42" s="32"/>
      <c r="EY42" s="32">
        <v>2</v>
      </c>
      <c r="EZ42" s="32">
        <v>3</v>
      </c>
      <c r="FA42" s="32">
        <f t="shared" si="402"/>
        <v>2</v>
      </c>
      <c r="FC42" s="32">
        <v>90</v>
      </c>
      <c r="FD42" s="26">
        <v>5</v>
      </c>
      <c r="FE42" s="26">
        <v>0</v>
      </c>
      <c r="FF42" s="26">
        <v>57</v>
      </c>
      <c r="FG42" s="26">
        <v>0</v>
      </c>
      <c r="FH42" s="26">
        <v>5</v>
      </c>
      <c r="FI42" s="26">
        <v>6</v>
      </c>
      <c r="FJ42" s="29">
        <v>10</v>
      </c>
      <c r="FK42" s="25">
        <v>0</v>
      </c>
      <c r="FL42" s="25">
        <v>10</v>
      </c>
      <c r="FM42" s="25">
        <v>1</v>
      </c>
      <c r="FN42" s="25">
        <v>12</v>
      </c>
      <c r="FO42" s="25">
        <v>0</v>
      </c>
      <c r="FP42" s="25">
        <v>0</v>
      </c>
      <c r="FQ42" s="29"/>
      <c r="FR42" s="32"/>
      <c r="FS42" s="32"/>
      <c r="FT42" s="32">
        <v>9</v>
      </c>
      <c r="FU42" s="32">
        <v>10</v>
      </c>
      <c r="FV42" s="32">
        <f t="shared" si="403"/>
        <v>9</v>
      </c>
      <c r="FX42" s="32">
        <v>75</v>
      </c>
      <c r="FY42" s="32">
        <v>4</v>
      </c>
      <c r="FZ42" s="32">
        <v>10</v>
      </c>
      <c r="GA42" s="32">
        <v>66</v>
      </c>
      <c r="GB42" s="32">
        <v>0</v>
      </c>
      <c r="GC42" s="32">
        <v>0</v>
      </c>
      <c r="GD42" s="26">
        <v>0</v>
      </c>
      <c r="GE42" s="32">
        <v>5</v>
      </c>
      <c r="GF42" s="32">
        <v>0</v>
      </c>
      <c r="GG42" s="32">
        <v>5</v>
      </c>
      <c r="GH42" s="32">
        <v>1</v>
      </c>
      <c r="GI42" s="32">
        <v>10</v>
      </c>
      <c r="GJ42" s="32">
        <v>0</v>
      </c>
      <c r="GK42" s="32">
        <v>1</v>
      </c>
      <c r="GL42" s="29"/>
      <c r="GM42" s="32"/>
      <c r="GN42" s="32"/>
      <c r="GO42" s="32">
        <v>5</v>
      </c>
      <c r="GP42" s="32">
        <v>5</v>
      </c>
      <c r="GQ42" s="32">
        <f t="shared" si="404"/>
        <v>5</v>
      </c>
      <c r="GS42" s="32">
        <v>61</v>
      </c>
      <c r="GT42" s="32">
        <v>0</v>
      </c>
      <c r="GU42" s="32">
        <v>10</v>
      </c>
      <c r="GV42" s="32">
        <v>20</v>
      </c>
      <c r="GW42" s="32"/>
      <c r="GX42" s="32">
        <v>9</v>
      </c>
      <c r="GY42" s="26">
        <v>0</v>
      </c>
      <c r="GZ42" s="32">
        <v>5</v>
      </c>
      <c r="HA42" s="32"/>
      <c r="HB42" s="32">
        <v>5</v>
      </c>
      <c r="HC42" s="32">
        <v>0</v>
      </c>
      <c r="HD42" s="32"/>
      <c r="HE42" s="32"/>
      <c r="HF42" s="32"/>
      <c r="HG42" s="29"/>
      <c r="HH42" s="32">
        <v>1</v>
      </c>
      <c r="HI42" s="32">
        <v>1</v>
      </c>
      <c r="HJ42" s="32">
        <v>4</v>
      </c>
      <c r="HK42" s="32">
        <v>4</v>
      </c>
      <c r="HL42" s="32">
        <f t="shared" si="405"/>
        <v>5</v>
      </c>
      <c r="HN42" s="32">
        <v>110</v>
      </c>
      <c r="HO42" s="32">
        <v>0</v>
      </c>
      <c r="HP42" s="32">
        <v>0</v>
      </c>
      <c r="HQ42" s="32">
        <v>20</v>
      </c>
      <c r="HR42" s="32">
        <v>10</v>
      </c>
      <c r="HS42" s="32">
        <v>24</v>
      </c>
      <c r="HT42" s="32">
        <v>8</v>
      </c>
      <c r="HU42" s="32">
        <v>5</v>
      </c>
      <c r="HV42" s="32">
        <v>3</v>
      </c>
      <c r="HW42" s="32">
        <v>5</v>
      </c>
      <c r="HX42" s="32">
        <v>0</v>
      </c>
      <c r="HY42" s="32">
        <v>0</v>
      </c>
      <c r="HZ42" s="32">
        <v>0</v>
      </c>
      <c r="IA42" s="29">
        <v>0</v>
      </c>
      <c r="IB42" s="29">
        <v>0</v>
      </c>
      <c r="IC42" s="32">
        <v>2</v>
      </c>
      <c r="ID42" s="32">
        <v>2</v>
      </c>
      <c r="IE42" s="32">
        <v>5</v>
      </c>
      <c r="IF42" s="32">
        <v>5</v>
      </c>
      <c r="IG42" s="32">
        <f t="shared" si="406"/>
        <v>7</v>
      </c>
      <c r="II42" s="32">
        <v>20</v>
      </c>
      <c r="IJ42" s="32">
        <f t="shared" si="407"/>
        <v>10</v>
      </c>
      <c r="IK42" s="32">
        <v>0</v>
      </c>
      <c r="IL42" s="32">
        <v>10</v>
      </c>
      <c r="IM42" s="32"/>
      <c r="IN42" s="32">
        <v>49</v>
      </c>
      <c r="IO42" s="32">
        <v>10</v>
      </c>
      <c r="IP42" s="32">
        <v>0</v>
      </c>
      <c r="IQ42" s="32">
        <v>0</v>
      </c>
      <c r="IR42" s="32">
        <v>0</v>
      </c>
      <c r="IS42" s="32">
        <v>0</v>
      </c>
      <c r="IT42" s="32">
        <v>11</v>
      </c>
      <c r="IU42" s="32">
        <v>1</v>
      </c>
      <c r="IV42" s="32">
        <v>2</v>
      </c>
      <c r="IW42" s="32">
        <v>5</v>
      </c>
      <c r="IX42" s="32">
        <v>9</v>
      </c>
      <c r="IY42" s="32">
        <f t="shared" si="408"/>
        <v>6</v>
      </c>
      <c r="JA42" s="32">
        <v>30</v>
      </c>
      <c r="JB42" s="32">
        <f t="shared" si="409"/>
        <v>7</v>
      </c>
      <c r="JC42" s="32">
        <v>0</v>
      </c>
      <c r="JD42" s="32">
        <v>7</v>
      </c>
      <c r="JE42" s="32">
        <v>0</v>
      </c>
      <c r="JF42" s="32">
        <v>50</v>
      </c>
      <c r="JG42" s="32">
        <v>7</v>
      </c>
      <c r="JH42" s="32">
        <v>10</v>
      </c>
      <c r="JI42" s="32">
        <v>1</v>
      </c>
      <c r="JJ42" s="32">
        <v>11</v>
      </c>
      <c r="JK42" s="32">
        <v>0</v>
      </c>
      <c r="JL42" s="32">
        <v>0</v>
      </c>
      <c r="JM42" s="32">
        <v>20</v>
      </c>
      <c r="JN42" s="32">
        <v>2</v>
      </c>
      <c r="JO42" s="32">
        <v>2</v>
      </c>
      <c r="JP42" s="32">
        <v>11</v>
      </c>
      <c r="JQ42" s="32">
        <v>13</v>
      </c>
      <c r="JR42" s="32">
        <f t="shared" si="410"/>
        <v>13</v>
      </c>
      <c r="JT42" s="32">
        <v>46</v>
      </c>
      <c r="JU42" s="32">
        <f t="shared" si="411"/>
        <v>6</v>
      </c>
      <c r="JV42" s="32">
        <v>0</v>
      </c>
      <c r="JW42" s="32">
        <v>6</v>
      </c>
      <c r="JX42" s="32"/>
      <c r="JY42" s="32">
        <v>50</v>
      </c>
      <c r="JZ42" s="32">
        <v>7</v>
      </c>
      <c r="KA42" s="32">
        <v>13</v>
      </c>
      <c r="KB42" s="32">
        <v>1</v>
      </c>
      <c r="KC42" s="32">
        <v>9</v>
      </c>
      <c r="KD42" s="32">
        <v>0</v>
      </c>
      <c r="KE42" s="32">
        <v>23</v>
      </c>
      <c r="KF42" s="32">
        <v>3</v>
      </c>
      <c r="KG42" s="32">
        <v>4</v>
      </c>
      <c r="KH42" s="32">
        <v>12</v>
      </c>
      <c r="KI42" s="32">
        <v>13</v>
      </c>
      <c r="KJ42" s="32">
        <f t="shared" si="412"/>
        <v>15</v>
      </c>
      <c r="KL42" s="32">
        <v>50</v>
      </c>
      <c r="KM42" s="32">
        <f t="shared" si="413"/>
        <v>12</v>
      </c>
      <c r="KN42" s="32">
        <v>5</v>
      </c>
      <c r="KO42" s="32">
        <v>7</v>
      </c>
      <c r="KP42" s="32"/>
      <c r="KQ42" s="32">
        <v>50</v>
      </c>
      <c r="KR42" s="32">
        <v>12</v>
      </c>
      <c r="KS42" s="32">
        <v>8</v>
      </c>
      <c r="KT42" s="32">
        <v>1</v>
      </c>
      <c r="KU42" s="32">
        <v>9</v>
      </c>
      <c r="KV42" s="32">
        <v>0</v>
      </c>
      <c r="KW42" s="32">
        <v>47</v>
      </c>
      <c r="KX42" s="32">
        <v>8</v>
      </c>
      <c r="KY42" s="32">
        <v>8</v>
      </c>
      <c r="KZ42" s="32">
        <v>12</v>
      </c>
      <c r="LA42" s="32">
        <v>22</v>
      </c>
      <c r="LB42" s="32">
        <f t="shared" si="414"/>
        <v>20</v>
      </c>
      <c r="LD42" s="32">
        <v>50</v>
      </c>
      <c r="LE42" s="32">
        <f t="shared" si="415"/>
        <v>10</v>
      </c>
      <c r="LF42" s="32">
        <v>6</v>
      </c>
      <c r="LG42" s="32">
        <v>4</v>
      </c>
      <c r="LH42" s="32"/>
      <c r="LI42" s="32">
        <v>48</v>
      </c>
      <c r="LJ42" s="32">
        <v>10</v>
      </c>
      <c r="LK42" s="32">
        <v>8</v>
      </c>
      <c r="LL42" s="32">
        <v>1</v>
      </c>
      <c r="LM42" s="32">
        <v>8</v>
      </c>
      <c r="LN42" s="32">
        <v>0</v>
      </c>
      <c r="LO42" s="32">
        <v>14</v>
      </c>
      <c r="LP42" s="32">
        <v>6</v>
      </c>
      <c r="LQ42" s="32">
        <v>6</v>
      </c>
      <c r="LR42" s="32">
        <v>5</v>
      </c>
      <c r="LS42" s="32">
        <v>5</v>
      </c>
      <c r="LT42" s="32">
        <f t="shared" si="416"/>
        <v>11</v>
      </c>
      <c r="LV42" s="32">
        <v>48</v>
      </c>
      <c r="LW42" s="32">
        <f t="shared" si="417"/>
        <v>9</v>
      </c>
      <c r="LX42" s="32">
        <v>5</v>
      </c>
      <c r="LY42" s="32">
        <v>4</v>
      </c>
      <c r="LZ42" s="32"/>
      <c r="MA42" s="32">
        <v>45</v>
      </c>
      <c r="MB42" s="32">
        <v>1</v>
      </c>
      <c r="MC42" s="32">
        <v>8</v>
      </c>
      <c r="MD42" s="32">
        <v>1</v>
      </c>
      <c r="ME42" s="32">
        <v>11</v>
      </c>
      <c r="MF42" s="32">
        <v>0</v>
      </c>
      <c r="MG42" s="32">
        <v>18</v>
      </c>
      <c r="MH42" s="32">
        <v>4</v>
      </c>
      <c r="MI42" s="32">
        <v>6</v>
      </c>
      <c r="MJ42" s="32">
        <v>9</v>
      </c>
      <c r="MK42" s="32">
        <v>9</v>
      </c>
      <c r="ML42" s="32">
        <f t="shared" si="418"/>
        <v>13</v>
      </c>
      <c r="MN42" s="32">
        <v>8</v>
      </c>
      <c r="MO42" s="32">
        <f t="shared" si="419"/>
        <v>8</v>
      </c>
      <c r="MP42" s="32">
        <v>6</v>
      </c>
      <c r="MQ42" s="32">
        <v>2</v>
      </c>
      <c r="MR42" s="32"/>
      <c r="MS42" s="32">
        <v>45</v>
      </c>
      <c r="MT42" s="32">
        <v>6</v>
      </c>
      <c r="MU42" s="32">
        <v>5</v>
      </c>
      <c r="MV42" s="32">
        <v>1</v>
      </c>
      <c r="MW42" s="32">
        <v>14</v>
      </c>
      <c r="MX42" s="32">
        <v>0</v>
      </c>
      <c r="MY42" s="32">
        <v>42</v>
      </c>
      <c r="MZ42" s="32">
        <v>6</v>
      </c>
      <c r="NA42" s="32">
        <v>11</v>
      </c>
      <c r="NB42" s="32">
        <v>4</v>
      </c>
      <c r="NC42" s="32">
        <v>6</v>
      </c>
      <c r="ND42" s="32">
        <f t="shared" si="420"/>
        <v>10</v>
      </c>
      <c r="NF42" s="32">
        <v>0</v>
      </c>
      <c r="NG42" s="32">
        <f t="shared" si="421"/>
        <v>0</v>
      </c>
      <c r="NH42" s="32">
        <v>0</v>
      </c>
      <c r="NI42" s="32">
        <v>0</v>
      </c>
      <c r="NJ42" s="32"/>
      <c r="NK42" s="32">
        <v>44</v>
      </c>
      <c r="NL42" s="32">
        <v>0</v>
      </c>
      <c r="NM42" s="32">
        <v>7</v>
      </c>
      <c r="NN42" s="32">
        <v>1</v>
      </c>
      <c r="NO42" s="32">
        <v>12</v>
      </c>
      <c r="NP42" s="32">
        <v>0</v>
      </c>
      <c r="NQ42" s="32">
        <v>4</v>
      </c>
      <c r="NR42" s="32">
        <v>0</v>
      </c>
      <c r="NS42" s="32">
        <v>0</v>
      </c>
      <c r="NT42" s="32">
        <v>0</v>
      </c>
      <c r="NU42" s="32">
        <v>0</v>
      </c>
      <c r="NV42" s="32">
        <f t="shared" si="422"/>
        <v>0</v>
      </c>
      <c r="NX42" s="32">
        <v>0</v>
      </c>
      <c r="NY42" s="32">
        <f t="shared" si="423"/>
        <v>0</v>
      </c>
      <c r="NZ42" s="32">
        <v>0</v>
      </c>
      <c r="OA42" s="32">
        <v>0</v>
      </c>
      <c r="OB42" s="32"/>
      <c r="OC42" s="32">
        <v>0</v>
      </c>
      <c r="OD42" s="32">
        <v>0</v>
      </c>
      <c r="OE42" s="32">
        <v>0</v>
      </c>
      <c r="OF42" s="32">
        <v>0</v>
      </c>
      <c r="OG42" s="32">
        <v>0</v>
      </c>
      <c r="OH42" s="32">
        <v>0</v>
      </c>
      <c r="OI42" s="32">
        <v>0</v>
      </c>
      <c r="OJ42" s="32">
        <v>0</v>
      </c>
      <c r="OK42" s="32">
        <v>0</v>
      </c>
      <c r="OL42" s="32">
        <v>0</v>
      </c>
      <c r="OM42" s="32">
        <v>0</v>
      </c>
      <c r="ON42" s="32">
        <f t="shared" si="424"/>
        <v>0</v>
      </c>
      <c r="OP42" s="32">
        <v>0</v>
      </c>
      <c r="OQ42" s="32">
        <f t="shared" si="425"/>
        <v>0</v>
      </c>
      <c r="OR42" s="32"/>
      <c r="OS42" s="32"/>
      <c r="OT42" s="32"/>
      <c r="OU42" s="32">
        <v>99</v>
      </c>
      <c r="OV42" s="32"/>
      <c r="OW42" s="32">
        <v>11</v>
      </c>
      <c r="OX42" s="32">
        <v>2</v>
      </c>
      <c r="OY42" s="32">
        <v>14</v>
      </c>
      <c r="OZ42" s="32">
        <v>0</v>
      </c>
      <c r="PA42" s="32">
        <v>12</v>
      </c>
      <c r="PB42" s="32">
        <v>1</v>
      </c>
      <c r="PC42" s="32">
        <v>1</v>
      </c>
      <c r="PD42" s="32">
        <v>4</v>
      </c>
      <c r="PE42" s="32">
        <v>4</v>
      </c>
      <c r="PF42" s="32">
        <f t="shared" si="426"/>
        <v>5</v>
      </c>
      <c r="PH42" s="32">
        <v>0</v>
      </c>
      <c r="PI42" s="32">
        <f t="shared" si="427"/>
        <v>4</v>
      </c>
      <c r="PJ42" s="32">
        <v>3</v>
      </c>
      <c r="PK42" s="32">
        <v>1</v>
      </c>
      <c r="PL42" s="32"/>
      <c r="PM42" s="32">
        <v>63</v>
      </c>
      <c r="PN42" s="32">
        <v>0</v>
      </c>
      <c r="PO42" s="32">
        <v>9</v>
      </c>
      <c r="PP42" s="32">
        <v>1</v>
      </c>
      <c r="PQ42" s="32">
        <v>10</v>
      </c>
      <c r="PR42" s="32">
        <v>0</v>
      </c>
      <c r="PS42" s="32">
        <v>14</v>
      </c>
      <c r="PT42" s="32">
        <v>2</v>
      </c>
      <c r="PU42" s="32">
        <v>3</v>
      </c>
      <c r="PV42" s="32">
        <v>6</v>
      </c>
      <c r="PW42" s="32">
        <v>8</v>
      </c>
      <c r="PX42" s="32">
        <f t="shared" si="428"/>
        <v>8</v>
      </c>
      <c r="PZ42" s="32">
        <v>5</v>
      </c>
      <c r="QA42" s="32">
        <f t="shared" si="429"/>
        <v>5</v>
      </c>
      <c r="QB42" s="32">
        <v>2</v>
      </c>
      <c r="QC42" s="32">
        <v>3</v>
      </c>
      <c r="QD42" s="32"/>
      <c r="QE42" s="32">
        <v>81</v>
      </c>
      <c r="QF42" s="32">
        <v>5</v>
      </c>
      <c r="QG42" s="32">
        <v>12</v>
      </c>
      <c r="QH42" s="32">
        <v>1</v>
      </c>
      <c r="QI42" s="32">
        <v>10</v>
      </c>
      <c r="QJ42" s="32">
        <v>0</v>
      </c>
      <c r="QK42" s="32">
        <v>41</v>
      </c>
      <c r="QL42" s="32">
        <v>3</v>
      </c>
      <c r="QM42" s="32">
        <v>6</v>
      </c>
      <c r="QN42" s="32">
        <v>12</v>
      </c>
      <c r="QO42" s="32">
        <v>14</v>
      </c>
      <c r="QP42" s="32">
        <f t="shared" si="430"/>
        <v>15</v>
      </c>
      <c r="QR42" s="32">
        <v>5</v>
      </c>
      <c r="QS42" s="32">
        <f t="shared" si="431"/>
        <v>9</v>
      </c>
      <c r="QT42" s="32">
        <v>3</v>
      </c>
      <c r="QU42" s="32">
        <v>6</v>
      </c>
      <c r="QV42" s="32"/>
      <c r="QW42" s="32">
        <v>37</v>
      </c>
      <c r="QX42" s="32"/>
      <c r="QY42" s="32">
        <v>8</v>
      </c>
      <c r="QZ42" s="32">
        <v>1</v>
      </c>
      <c r="RA42" s="32">
        <v>10</v>
      </c>
      <c r="RB42" s="32"/>
      <c r="RC42" s="32">
        <v>33</v>
      </c>
      <c r="RD42" s="32">
        <v>5</v>
      </c>
      <c r="RE42" s="32">
        <v>7</v>
      </c>
      <c r="RF42" s="32">
        <v>4</v>
      </c>
      <c r="RG42" s="32">
        <v>7</v>
      </c>
      <c r="RH42" s="32">
        <f t="shared" si="432"/>
        <v>9</v>
      </c>
      <c r="RJ42" s="32"/>
      <c r="RK42" s="32">
        <f t="shared" si="433"/>
        <v>5</v>
      </c>
      <c r="RL42" s="32">
        <v>4</v>
      </c>
      <c r="RM42" s="32">
        <v>1</v>
      </c>
      <c r="RN42" s="32"/>
      <c r="RO42" s="32">
        <v>73</v>
      </c>
      <c r="RP42" s="32"/>
      <c r="RQ42" s="32">
        <v>10</v>
      </c>
      <c r="RR42" s="32">
        <v>2</v>
      </c>
      <c r="RS42" s="32">
        <v>15</v>
      </c>
      <c r="RT42" s="32">
        <v>0</v>
      </c>
      <c r="RU42" s="32">
        <v>36</v>
      </c>
      <c r="RV42" s="32">
        <v>1</v>
      </c>
      <c r="RW42" s="32">
        <v>1</v>
      </c>
      <c r="RX42" s="32">
        <v>2</v>
      </c>
      <c r="RY42" s="32">
        <v>2</v>
      </c>
      <c r="RZ42" s="32">
        <f t="shared" si="434"/>
        <v>3</v>
      </c>
      <c r="SB42" s="32"/>
      <c r="SC42" s="32">
        <f t="shared" si="435"/>
        <v>5</v>
      </c>
      <c r="SD42" s="32">
        <v>3</v>
      </c>
      <c r="SE42" s="32">
        <v>2</v>
      </c>
      <c r="SF42" s="32"/>
      <c r="SG42" s="32">
        <v>79</v>
      </c>
      <c r="SH42" s="32"/>
      <c r="SI42" s="32">
        <v>12</v>
      </c>
      <c r="SJ42" s="32">
        <v>2</v>
      </c>
      <c r="SK42" s="32">
        <v>15</v>
      </c>
      <c r="SL42" s="32"/>
      <c r="SM42" s="32">
        <v>39</v>
      </c>
      <c r="SN42" s="32">
        <v>1</v>
      </c>
      <c r="SO42" s="32">
        <v>1</v>
      </c>
      <c r="SP42" s="32">
        <v>8</v>
      </c>
      <c r="SQ42" s="32">
        <v>8</v>
      </c>
      <c r="SR42" s="32">
        <f t="shared" si="436"/>
        <v>9</v>
      </c>
      <c r="ST42" s="32"/>
      <c r="SU42" s="32">
        <f t="shared" si="437"/>
        <v>14</v>
      </c>
      <c r="SV42" s="32">
        <v>4</v>
      </c>
      <c r="SW42" s="32">
        <v>10</v>
      </c>
      <c r="SX42" s="32"/>
      <c r="SY42" s="32">
        <v>69</v>
      </c>
      <c r="SZ42" s="32"/>
      <c r="TA42" s="32">
        <v>10</v>
      </c>
      <c r="TB42" s="32">
        <v>2</v>
      </c>
      <c r="TC42" s="32">
        <v>18</v>
      </c>
      <c r="TD42" s="32"/>
      <c r="TE42" s="32">
        <v>30</v>
      </c>
      <c r="TF42" s="32">
        <v>3</v>
      </c>
      <c r="TG42" s="32">
        <v>3</v>
      </c>
      <c r="TH42" s="32">
        <v>6</v>
      </c>
      <c r="TI42" s="32">
        <v>8</v>
      </c>
      <c r="TJ42" s="32">
        <f t="shared" si="438"/>
        <v>9</v>
      </c>
      <c r="TL42" s="32"/>
      <c r="TM42" s="32">
        <f t="shared" si="439"/>
        <v>5</v>
      </c>
      <c r="TN42" s="32">
        <v>4</v>
      </c>
      <c r="TO42" s="32">
        <v>1</v>
      </c>
      <c r="TP42" s="32"/>
      <c r="TQ42" s="32">
        <v>75</v>
      </c>
      <c r="TR42" s="32"/>
      <c r="TS42" s="32">
        <v>11</v>
      </c>
      <c r="TT42" s="32">
        <v>2</v>
      </c>
      <c r="TU42" s="32">
        <v>16</v>
      </c>
      <c r="TV42" s="32"/>
      <c r="TW42" s="32">
        <v>33</v>
      </c>
      <c r="TX42" s="32">
        <v>2</v>
      </c>
      <c r="TY42" s="32">
        <v>3</v>
      </c>
      <c r="TZ42" s="32">
        <v>3</v>
      </c>
      <c r="UA42" s="32">
        <v>3</v>
      </c>
      <c r="UB42" s="32">
        <f t="shared" si="440"/>
        <v>5</v>
      </c>
      <c r="UD42" s="32"/>
      <c r="UE42" s="32">
        <f t="shared" si="441"/>
        <v>5</v>
      </c>
      <c r="UF42" s="32">
        <v>4</v>
      </c>
      <c r="UG42" s="32">
        <v>1</v>
      </c>
      <c r="UH42" s="32"/>
      <c r="UI42" s="32">
        <v>78</v>
      </c>
      <c r="UJ42" s="32"/>
      <c r="UK42" s="32">
        <v>16</v>
      </c>
      <c r="UL42" s="32">
        <v>2</v>
      </c>
      <c r="UM42" s="32">
        <v>15</v>
      </c>
      <c r="UN42" s="32"/>
      <c r="UO42" s="32">
        <v>38</v>
      </c>
      <c r="UP42" s="32">
        <v>1</v>
      </c>
      <c r="UQ42" s="32">
        <v>1</v>
      </c>
      <c r="UR42" s="32">
        <v>4</v>
      </c>
      <c r="US42" s="32">
        <v>5</v>
      </c>
      <c r="UT42" s="32">
        <f t="shared" si="442"/>
        <v>5</v>
      </c>
      <c r="UV42" s="32"/>
      <c r="UW42" s="32">
        <f t="shared" si="443"/>
        <v>84</v>
      </c>
      <c r="UX42" s="32">
        <v>49</v>
      </c>
      <c r="UY42" s="32">
        <v>35</v>
      </c>
      <c r="UZ42" s="32">
        <f t="shared" si="372"/>
        <v>454</v>
      </c>
      <c r="VA42" s="32">
        <v>313</v>
      </c>
      <c r="VB42" s="32">
        <f t="shared" si="444"/>
        <v>141</v>
      </c>
      <c r="VC42" s="32"/>
      <c r="VD42" s="32">
        <v>78</v>
      </c>
      <c r="VE42" s="32"/>
      <c r="VF42" s="32">
        <v>12</v>
      </c>
      <c r="VG42" s="32">
        <v>2</v>
      </c>
      <c r="VH42" s="32">
        <v>18</v>
      </c>
      <c r="VI42" s="32">
        <v>0</v>
      </c>
      <c r="VJ42" s="32">
        <v>6</v>
      </c>
      <c r="VK42" s="32">
        <v>7</v>
      </c>
      <c r="VL42" s="32">
        <f t="shared" si="445"/>
        <v>29</v>
      </c>
      <c r="VM42" s="32">
        <v>5</v>
      </c>
      <c r="VN42" s="32">
        <v>5</v>
      </c>
      <c r="VO42" s="32">
        <v>4</v>
      </c>
      <c r="VP42" s="32">
        <v>4</v>
      </c>
      <c r="VQ42" s="32"/>
      <c r="VR42" s="32"/>
      <c r="VS42" s="32">
        <v>13</v>
      </c>
      <c r="VT42" s="32">
        <v>13</v>
      </c>
      <c r="VU42" s="32">
        <f t="shared" si="446"/>
        <v>15</v>
      </c>
      <c r="VW42" s="32"/>
      <c r="VX42" s="32">
        <f t="shared" si="447"/>
        <v>0</v>
      </c>
      <c r="VY42" s="32"/>
      <c r="VZ42" s="32"/>
      <c r="WA42" s="32"/>
      <c r="WB42" s="32">
        <f t="shared" si="373"/>
        <v>0</v>
      </c>
      <c r="WC42" s="32">
        <f t="shared" si="374"/>
        <v>454</v>
      </c>
      <c r="WD42" s="32">
        <f t="shared" si="375"/>
        <v>313</v>
      </c>
      <c r="WE42" s="32">
        <f t="shared" si="448"/>
        <v>141</v>
      </c>
      <c r="WF42" s="32"/>
      <c r="WG42" s="32">
        <v>79</v>
      </c>
      <c r="WH42" s="32"/>
      <c r="WI42" s="32">
        <v>12</v>
      </c>
      <c r="WJ42" s="32">
        <v>2</v>
      </c>
      <c r="WK42" s="32">
        <v>15</v>
      </c>
      <c r="WL42" s="32"/>
      <c r="WM42" s="32">
        <v>5</v>
      </c>
      <c r="WN42" s="32">
        <v>6</v>
      </c>
      <c r="WO42" s="32">
        <f t="shared" si="449"/>
        <v>14</v>
      </c>
      <c r="WP42" s="32"/>
      <c r="WQ42" s="32"/>
      <c r="WR42" s="32">
        <v>4</v>
      </c>
      <c r="WS42" s="32">
        <v>4</v>
      </c>
      <c r="WT42" s="32"/>
      <c r="WU42" s="32"/>
      <c r="WV42" s="32">
        <v>4</v>
      </c>
      <c r="WW42" s="32">
        <v>4</v>
      </c>
      <c r="WX42" s="32">
        <f t="shared" si="450"/>
        <v>9</v>
      </c>
      <c r="WZ42" s="32">
        <v>4</v>
      </c>
      <c r="XA42" s="32">
        <f t="shared" si="451"/>
        <v>4</v>
      </c>
      <c r="XB42" s="32">
        <v>3</v>
      </c>
      <c r="XC42" s="32">
        <v>1</v>
      </c>
      <c r="XD42" s="32"/>
      <c r="XE42" s="32">
        <f t="shared" si="376"/>
        <v>4</v>
      </c>
      <c r="XF42" s="32">
        <f t="shared" si="377"/>
        <v>458</v>
      </c>
      <c r="XG42" s="32">
        <f t="shared" si="378"/>
        <v>313</v>
      </c>
      <c r="XH42" s="32">
        <f t="shared" si="452"/>
        <v>145</v>
      </c>
      <c r="XI42" s="32"/>
      <c r="XJ42" s="32">
        <v>81</v>
      </c>
      <c r="XK42" s="32"/>
      <c r="XL42" s="32">
        <v>12</v>
      </c>
      <c r="XM42" s="32">
        <v>2</v>
      </c>
      <c r="XN42" s="32">
        <v>20</v>
      </c>
      <c r="XO42" s="32"/>
      <c r="XP42" s="32">
        <v>8</v>
      </c>
      <c r="XQ42" s="32">
        <v>10</v>
      </c>
      <c r="XR42" s="32">
        <v>36</v>
      </c>
      <c r="XS42" s="32">
        <v>4</v>
      </c>
      <c r="XT42" s="32">
        <v>4</v>
      </c>
      <c r="XU42" s="32">
        <v>17</v>
      </c>
      <c r="XV42" s="32">
        <v>18</v>
      </c>
      <c r="XW42" s="32"/>
      <c r="XX42" s="32"/>
      <c r="XY42" s="32">
        <v>4</v>
      </c>
      <c r="XZ42" s="32">
        <v>4</v>
      </c>
      <c r="YA42" s="32">
        <f t="shared" si="453"/>
        <v>29</v>
      </c>
      <c r="YC42" s="32"/>
      <c r="YD42" s="32">
        <f t="shared" si="454"/>
        <v>3</v>
      </c>
      <c r="YE42" s="32">
        <v>2</v>
      </c>
      <c r="YF42" s="32">
        <v>1</v>
      </c>
      <c r="YG42" s="32"/>
      <c r="YH42" s="32">
        <f t="shared" si="379"/>
        <v>3</v>
      </c>
      <c r="YI42" s="32">
        <f t="shared" si="380"/>
        <v>461</v>
      </c>
      <c r="YJ42" s="32">
        <f t="shared" si="381"/>
        <v>313</v>
      </c>
      <c r="YK42" s="32">
        <f t="shared" si="455"/>
        <v>148</v>
      </c>
      <c r="YL42" s="32"/>
      <c r="YM42" s="32">
        <v>90</v>
      </c>
      <c r="YN42" s="32"/>
      <c r="YO42" s="32">
        <v>10</v>
      </c>
      <c r="YP42" s="32">
        <v>2</v>
      </c>
      <c r="YQ42" s="32">
        <v>20</v>
      </c>
      <c r="YR42" s="32"/>
      <c r="YS42" s="32">
        <v>7</v>
      </c>
      <c r="YT42" s="32">
        <v>11</v>
      </c>
      <c r="YU42" s="32">
        <v>38</v>
      </c>
      <c r="YV42" s="32">
        <v>4</v>
      </c>
      <c r="YW42" s="32">
        <v>4</v>
      </c>
      <c r="YX42" s="32">
        <v>23</v>
      </c>
      <c r="YY42" s="32">
        <v>23</v>
      </c>
      <c r="YZ42" s="32"/>
      <c r="ZA42" s="32"/>
      <c r="ZB42" s="32"/>
      <c r="ZC42" s="32"/>
      <c r="ZD42" s="32">
        <f t="shared" si="456"/>
        <v>34</v>
      </c>
      <c r="ZF42" s="32"/>
      <c r="ZG42" s="32">
        <f t="shared" si="457"/>
        <v>4</v>
      </c>
      <c r="ZH42" s="32">
        <v>3</v>
      </c>
      <c r="ZI42" s="32">
        <v>1</v>
      </c>
      <c r="ZJ42" s="32"/>
      <c r="ZK42" s="32">
        <f t="shared" si="382"/>
        <v>4</v>
      </c>
      <c r="ZL42" s="32">
        <f t="shared" si="383"/>
        <v>465</v>
      </c>
      <c r="ZM42" s="32">
        <f t="shared" si="384"/>
        <v>313</v>
      </c>
      <c r="ZN42" s="32">
        <f t="shared" si="458"/>
        <v>152</v>
      </c>
      <c r="ZO42" s="32"/>
      <c r="ZP42" s="32"/>
      <c r="ZQ42" s="32"/>
      <c r="ZR42" s="32">
        <v>10</v>
      </c>
      <c r="ZS42" s="32">
        <v>2</v>
      </c>
      <c r="ZT42" s="32">
        <v>20</v>
      </c>
      <c r="ZU42" s="32"/>
      <c r="ZV42" s="32">
        <v>8</v>
      </c>
      <c r="ZW42" s="32">
        <v>11</v>
      </c>
      <c r="ZX42" s="32">
        <v>14</v>
      </c>
      <c r="ZY42" s="32">
        <v>3</v>
      </c>
      <c r="ZZ42" s="32">
        <v>3</v>
      </c>
      <c r="AAA42" s="32">
        <v>0</v>
      </c>
      <c r="AAB42" s="32">
        <v>0</v>
      </c>
      <c r="AAC42" s="32"/>
      <c r="AAD42" s="32"/>
      <c r="AAE42" s="32"/>
      <c r="AAF42" s="32"/>
      <c r="AAG42" s="32">
        <f t="shared" si="459"/>
        <v>11</v>
      </c>
      <c r="AAI42" s="32"/>
      <c r="AAJ42" s="32">
        <f t="shared" si="460"/>
        <v>0</v>
      </c>
      <c r="AAK42" s="32"/>
      <c r="AAL42" s="32"/>
      <c r="AAM42" s="32"/>
      <c r="AAN42" s="32">
        <f t="shared" si="385"/>
        <v>0</v>
      </c>
      <c r="AAO42" s="32">
        <f t="shared" si="386"/>
        <v>465</v>
      </c>
      <c r="AAP42" s="32">
        <f t="shared" si="387"/>
        <v>313</v>
      </c>
      <c r="AAQ42" s="32">
        <f t="shared" si="461"/>
        <v>152</v>
      </c>
      <c r="AAR42" s="32"/>
      <c r="AAS42" s="32">
        <v>77</v>
      </c>
      <c r="AAT42" s="32"/>
      <c r="AAU42" s="32">
        <v>8</v>
      </c>
      <c r="AAV42" s="32">
        <v>2</v>
      </c>
      <c r="AAW42" s="32">
        <v>20</v>
      </c>
      <c r="AAX42" s="32"/>
      <c r="AAY42" s="32">
        <v>9</v>
      </c>
      <c r="AAZ42" s="32">
        <v>9</v>
      </c>
      <c r="ABA42" s="13">
        <f t="shared" si="462"/>
        <v>28</v>
      </c>
      <c r="ABB42" s="32">
        <v>1</v>
      </c>
      <c r="ABC42" s="32">
        <v>1</v>
      </c>
      <c r="ABD42" s="32">
        <v>13</v>
      </c>
      <c r="ABE42" s="32">
        <v>13</v>
      </c>
      <c r="ABF42" s="32"/>
      <c r="ABG42" s="32"/>
      <c r="ABH42" s="32">
        <v>5</v>
      </c>
      <c r="ABI42" s="32">
        <v>5</v>
      </c>
      <c r="ABJ42" s="32">
        <f t="shared" si="463"/>
        <v>23</v>
      </c>
      <c r="ABL42" s="32"/>
      <c r="ABM42" s="32">
        <f t="shared" si="464"/>
        <v>0</v>
      </c>
      <c r="ABN42" s="32"/>
      <c r="ABO42" s="32"/>
      <c r="ABP42" s="32"/>
      <c r="ABQ42" s="32">
        <f t="shared" si="388"/>
        <v>0</v>
      </c>
      <c r="ABR42" s="32">
        <f t="shared" si="389"/>
        <v>465</v>
      </c>
      <c r="ABS42" s="32">
        <f t="shared" si="390"/>
        <v>313</v>
      </c>
      <c r="ABT42" s="32">
        <f t="shared" si="465"/>
        <v>152</v>
      </c>
      <c r="ABU42" s="32"/>
      <c r="ABV42" s="32"/>
      <c r="ABW42" s="32"/>
      <c r="ABX42" s="32"/>
      <c r="ABY42" s="32"/>
      <c r="ABZ42" s="32"/>
      <c r="ACA42" s="32"/>
      <c r="ACB42" s="32"/>
      <c r="ACC42" s="32"/>
      <c r="ACD42" s="13">
        <f t="shared" si="466"/>
        <v>0</v>
      </c>
      <c r="ACE42" s="32"/>
      <c r="ACF42" s="32"/>
      <c r="ACG42" s="32"/>
      <c r="ACH42" s="32"/>
      <c r="ACI42" s="32"/>
      <c r="ACJ42" s="32"/>
      <c r="ACK42" s="32"/>
      <c r="ACL42" s="32"/>
      <c r="ACM42" s="32">
        <f t="shared" si="467"/>
        <v>0</v>
      </c>
      <c r="ACO42" s="32"/>
      <c r="ACP42" s="32">
        <f t="shared" si="468"/>
        <v>3</v>
      </c>
      <c r="ACQ42" s="32">
        <v>3</v>
      </c>
      <c r="ACR42" s="32"/>
      <c r="ACS42" s="32"/>
      <c r="ACT42" s="32">
        <f t="shared" si="391"/>
        <v>3</v>
      </c>
      <c r="ACU42" s="32">
        <f t="shared" si="392"/>
        <v>468</v>
      </c>
      <c r="ACV42" s="32">
        <f t="shared" si="393"/>
        <v>313</v>
      </c>
      <c r="ACW42" s="32">
        <f t="shared" si="469"/>
        <v>155</v>
      </c>
      <c r="ACX42" s="32"/>
      <c r="ACY42" s="32">
        <v>56</v>
      </c>
      <c r="ACZ42" s="32"/>
      <c r="ADA42" s="32">
        <v>6</v>
      </c>
      <c r="ADB42" s="32">
        <v>1</v>
      </c>
      <c r="ADC42" s="32">
        <v>10</v>
      </c>
      <c r="ADD42" s="32"/>
      <c r="ADE42" s="32">
        <v>5</v>
      </c>
      <c r="ADF42" s="32">
        <v>5</v>
      </c>
      <c r="ADG42" s="32">
        <f t="shared" si="470"/>
        <v>13</v>
      </c>
      <c r="ADH42" s="32">
        <v>2</v>
      </c>
      <c r="ADI42" s="32">
        <v>2</v>
      </c>
      <c r="ADJ42" s="32">
        <v>4</v>
      </c>
      <c r="ADK42" s="32">
        <v>4</v>
      </c>
      <c r="ADL42" s="32"/>
      <c r="ADM42" s="32"/>
      <c r="ADN42" s="32">
        <v>2</v>
      </c>
      <c r="ADO42" s="32">
        <v>2</v>
      </c>
      <c r="ADP42" s="32">
        <f t="shared" si="471"/>
        <v>11</v>
      </c>
      <c r="ADR42" s="32"/>
      <c r="ADS42" s="32">
        <f t="shared" si="394"/>
        <v>8</v>
      </c>
      <c r="ADT42" s="32">
        <v>1</v>
      </c>
      <c r="ADU42" s="32">
        <v>7</v>
      </c>
      <c r="ADV42" s="32"/>
      <c r="ADW42" s="32">
        <f t="shared" si="395"/>
        <v>8</v>
      </c>
      <c r="ADX42" s="32">
        <f t="shared" si="396"/>
        <v>476</v>
      </c>
      <c r="ADY42" s="32">
        <f t="shared" si="397"/>
        <v>313</v>
      </c>
      <c r="ADZ42" s="32">
        <f t="shared" si="472"/>
        <v>163</v>
      </c>
      <c r="AEA42" s="32"/>
      <c r="AEB42" s="32">
        <v>52</v>
      </c>
      <c r="AEC42" s="32"/>
      <c r="AED42" s="32">
        <v>13</v>
      </c>
      <c r="AEE42" s="32">
        <v>1</v>
      </c>
      <c r="AEF42" s="32">
        <v>10</v>
      </c>
      <c r="AEG42" s="32"/>
      <c r="AEH42" s="32">
        <v>5</v>
      </c>
      <c r="AEI42" s="32">
        <v>5</v>
      </c>
      <c r="AEJ42" s="32">
        <f t="shared" si="473"/>
        <v>26</v>
      </c>
      <c r="AEK42" s="32"/>
      <c r="AEL42" s="32"/>
      <c r="AEM42" s="32">
        <v>6</v>
      </c>
      <c r="AEN42" s="32">
        <v>6</v>
      </c>
      <c r="AEO42" s="32"/>
      <c r="AEP42" s="32"/>
      <c r="AEQ42" s="32">
        <v>15</v>
      </c>
      <c r="AER42" s="32">
        <v>15</v>
      </c>
      <c r="AES42" s="32">
        <f t="shared" si="474"/>
        <v>11</v>
      </c>
    </row>
    <row r="43" spans="2:825" ht="16.2" customHeight="1" x14ac:dyDescent="0.3">
      <c r="B43" s="28" t="s">
        <v>162</v>
      </c>
      <c r="C43" s="44" t="s">
        <v>178</v>
      </c>
      <c r="D43" s="296" t="s">
        <v>1015</v>
      </c>
      <c r="E43" s="297"/>
      <c r="F43" s="297" t="s">
        <v>928</v>
      </c>
      <c r="G43" s="297" t="s">
        <v>1040</v>
      </c>
      <c r="H43" s="334" t="s">
        <v>602</v>
      </c>
      <c r="I43" s="329">
        <v>100</v>
      </c>
      <c r="J43" s="26">
        <v>51</v>
      </c>
      <c r="K43" s="26">
        <v>12</v>
      </c>
      <c r="L43" s="26">
        <f>66-4</f>
        <v>62</v>
      </c>
      <c r="M43" s="26">
        <v>0</v>
      </c>
      <c r="N43" s="26">
        <v>0</v>
      </c>
      <c r="O43" s="26">
        <v>11</v>
      </c>
      <c r="P43" s="26"/>
      <c r="Q43" s="26"/>
      <c r="R43" s="26">
        <v>1</v>
      </c>
      <c r="S43" s="26">
        <v>0</v>
      </c>
      <c r="T43" s="26">
        <v>9</v>
      </c>
      <c r="U43" s="32"/>
      <c r="V43" s="29"/>
      <c r="X43" s="26">
        <v>90</v>
      </c>
      <c r="Y43" s="26">
        <v>26</v>
      </c>
      <c r="Z43" s="26">
        <v>15</v>
      </c>
      <c r="AA43" s="26">
        <v>24</v>
      </c>
      <c r="AB43" s="26">
        <v>3</v>
      </c>
      <c r="AC43" s="26">
        <v>0</v>
      </c>
      <c r="AD43" s="26">
        <v>23</v>
      </c>
      <c r="AE43" s="26"/>
      <c r="AF43" s="26"/>
      <c r="AG43" s="26">
        <v>0</v>
      </c>
      <c r="AH43" s="26">
        <v>0</v>
      </c>
      <c r="AI43" s="26">
        <v>0</v>
      </c>
      <c r="AJ43" s="25">
        <v>0</v>
      </c>
      <c r="AK43" s="29"/>
      <c r="AM43" s="26">
        <v>75</v>
      </c>
      <c r="AN43" s="26">
        <v>19</v>
      </c>
      <c r="AO43" s="26">
        <v>5</v>
      </c>
      <c r="AP43" s="26">
        <v>21</v>
      </c>
      <c r="AQ43" s="26">
        <v>0</v>
      </c>
      <c r="AR43" s="26">
        <v>8</v>
      </c>
      <c r="AS43" s="26">
        <v>0</v>
      </c>
      <c r="AT43" s="26"/>
      <c r="AU43" s="26"/>
      <c r="AV43" s="26">
        <v>0</v>
      </c>
      <c r="AW43" s="26">
        <v>0</v>
      </c>
      <c r="AX43" s="26">
        <v>0</v>
      </c>
      <c r="AY43" s="25">
        <v>0</v>
      </c>
      <c r="AZ43" s="29"/>
      <c r="BB43" s="26">
        <v>90</v>
      </c>
      <c r="BC43" s="26">
        <v>18</v>
      </c>
      <c r="BD43" s="26">
        <v>7</v>
      </c>
      <c r="BE43" s="26">
        <v>13</v>
      </c>
      <c r="BF43" s="26">
        <v>5</v>
      </c>
      <c r="BG43" s="26">
        <v>4</v>
      </c>
      <c r="BH43" s="26">
        <v>3</v>
      </c>
      <c r="BI43" s="26">
        <v>0</v>
      </c>
      <c r="BJ43" s="26">
        <v>10</v>
      </c>
      <c r="BK43" s="26">
        <v>10</v>
      </c>
      <c r="BL43" s="26">
        <v>0</v>
      </c>
      <c r="BM43" s="26">
        <v>0</v>
      </c>
      <c r="BN43" s="32">
        <v>0</v>
      </c>
      <c r="BO43" s="25">
        <v>0</v>
      </c>
      <c r="BP43" s="29"/>
      <c r="BQ43" s="32"/>
      <c r="BR43" s="32"/>
      <c r="BS43" s="32">
        <v>2</v>
      </c>
      <c r="BT43" s="32">
        <v>4</v>
      </c>
      <c r="BU43" s="32">
        <f t="shared" si="398"/>
        <v>2</v>
      </c>
      <c r="BW43" s="26">
        <v>75</v>
      </c>
      <c r="BX43" s="26">
        <v>10</v>
      </c>
      <c r="BY43" s="26">
        <v>8</v>
      </c>
      <c r="BZ43" s="26">
        <v>6</v>
      </c>
      <c r="CA43" s="26">
        <v>12</v>
      </c>
      <c r="CB43" s="26">
        <v>10</v>
      </c>
      <c r="CC43" s="26">
        <v>5</v>
      </c>
      <c r="CD43" s="32">
        <v>10</v>
      </c>
      <c r="CE43" s="32">
        <v>0</v>
      </c>
      <c r="CF43" s="32">
        <v>4</v>
      </c>
      <c r="CG43" s="32">
        <v>1</v>
      </c>
      <c r="CH43" s="26">
        <v>6</v>
      </c>
      <c r="CI43" s="26">
        <v>0</v>
      </c>
      <c r="CJ43" s="32">
        <v>3</v>
      </c>
      <c r="CK43" s="29"/>
      <c r="CL43" s="32">
        <v>6</v>
      </c>
      <c r="CM43" s="32">
        <v>10</v>
      </c>
      <c r="CN43" s="32"/>
      <c r="CO43" s="32"/>
      <c r="CP43" s="32">
        <f t="shared" si="399"/>
        <v>6</v>
      </c>
      <c r="CR43" s="26">
        <v>75</v>
      </c>
      <c r="CS43" s="32">
        <v>7</v>
      </c>
      <c r="CT43" s="32">
        <v>2</v>
      </c>
      <c r="CU43" s="32">
        <v>6</v>
      </c>
      <c r="CV43" s="32">
        <v>15</v>
      </c>
      <c r="CW43" s="32">
        <v>2</v>
      </c>
      <c r="CX43" s="26">
        <v>4</v>
      </c>
      <c r="CY43" s="26">
        <v>10</v>
      </c>
      <c r="CZ43" s="26">
        <v>5</v>
      </c>
      <c r="DA43" s="26">
        <v>5</v>
      </c>
      <c r="DB43" s="26">
        <v>0</v>
      </c>
      <c r="DC43" s="32">
        <v>0</v>
      </c>
      <c r="DD43" s="29">
        <v>0</v>
      </c>
      <c r="DE43" s="25">
        <v>0</v>
      </c>
      <c r="DF43" s="29"/>
      <c r="DG43" s="32">
        <v>2</v>
      </c>
      <c r="DH43" s="32">
        <v>3</v>
      </c>
      <c r="DI43" s="32">
        <v>8</v>
      </c>
      <c r="DJ43" s="32">
        <v>9</v>
      </c>
      <c r="DK43" s="32">
        <f t="shared" si="400"/>
        <v>10</v>
      </c>
      <c r="DM43" s="26">
        <v>75</v>
      </c>
      <c r="DN43" s="32">
        <v>30</v>
      </c>
      <c r="DO43" s="32">
        <v>5</v>
      </c>
      <c r="DP43" s="32">
        <v>10</v>
      </c>
      <c r="DQ43" s="32">
        <v>15</v>
      </c>
      <c r="DR43" s="32">
        <v>7</v>
      </c>
      <c r="DS43" s="26">
        <v>9</v>
      </c>
      <c r="DT43" s="26">
        <v>6</v>
      </c>
      <c r="DU43" s="32">
        <v>3</v>
      </c>
      <c r="DV43" s="32">
        <v>2</v>
      </c>
      <c r="DW43" s="32">
        <v>0</v>
      </c>
      <c r="DX43" s="32">
        <v>0</v>
      </c>
      <c r="DY43" s="29">
        <v>0</v>
      </c>
      <c r="DZ43" s="25">
        <v>0</v>
      </c>
      <c r="EA43" s="29"/>
      <c r="EB43" s="32">
        <v>2</v>
      </c>
      <c r="EC43" s="32">
        <v>2</v>
      </c>
      <c r="ED43" s="32">
        <v>5</v>
      </c>
      <c r="EE43" s="32">
        <v>5</v>
      </c>
      <c r="EF43" s="32">
        <f t="shared" si="401"/>
        <v>7</v>
      </c>
      <c r="EH43" s="32">
        <v>70</v>
      </c>
      <c r="EI43" s="32">
        <v>31</v>
      </c>
      <c r="EJ43" s="32">
        <v>10</v>
      </c>
      <c r="EK43" s="32">
        <v>14</v>
      </c>
      <c r="EL43" s="32">
        <v>19</v>
      </c>
      <c r="EM43" s="32">
        <v>8</v>
      </c>
      <c r="EN43" s="26">
        <v>14</v>
      </c>
      <c r="EO43" s="29">
        <v>17</v>
      </c>
      <c r="EP43" s="25">
        <v>0</v>
      </c>
      <c r="EQ43" s="25">
        <v>13</v>
      </c>
      <c r="ER43" s="25">
        <v>1</v>
      </c>
      <c r="ES43" s="25">
        <v>8</v>
      </c>
      <c r="ET43" s="25">
        <v>0</v>
      </c>
      <c r="EU43" s="25">
        <v>4</v>
      </c>
      <c r="EV43" s="29"/>
      <c r="EW43" s="32">
        <v>4</v>
      </c>
      <c r="EX43" s="32">
        <v>15</v>
      </c>
      <c r="EY43" s="32">
        <v>1</v>
      </c>
      <c r="EZ43" s="32">
        <v>2</v>
      </c>
      <c r="FA43" s="32">
        <f t="shared" si="402"/>
        <v>5</v>
      </c>
      <c r="FC43" s="32">
        <v>50</v>
      </c>
      <c r="FD43" s="26">
        <v>12</v>
      </c>
      <c r="FE43" s="26">
        <v>4</v>
      </c>
      <c r="FF43" s="26">
        <v>31</v>
      </c>
      <c r="FG43" s="26">
        <v>0</v>
      </c>
      <c r="FH43" s="26">
        <v>0</v>
      </c>
      <c r="FI43" s="26">
        <v>8</v>
      </c>
      <c r="FJ43" s="29">
        <v>10</v>
      </c>
      <c r="FK43" s="25">
        <v>0</v>
      </c>
      <c r="FL43" s="25">
        <v>10</v>
      </c>
      <c r="FM43" s="25">
        <v>1</v>
      </c>
      <c r="FN43" s="25">
        <v>10</v>
      </c>
      <c r="FO43" s="25">
        <v>0</v>
      </c>
      <c r="FP43" s="25">
        <v>3</v>
      </c>
      <c r="FQ43" s="29"/>
      <c r="FR43" s="32">
        <v>2</v>
      </c>
      <c r="FS43" s="32">
        <v>2</v>
      </c>
      <c r="FT43" s="32">
        <v>8</v>
      </c>
      <c r="FU43" s="32">
        <v>8</v>
      </c>
      <c r="FV43" s="32">
        <f t="shared" si="403"/>
        <v>10</v>
      </c>
      <c r="FX43" s="32">
        <v>90</v>
      </c>
      <c r="FY43" s="32">
        <v>27</v>
      </c>
      <c r="FZ43" s="32">
        <v>15</v>
      </c>
      <c r="GA43" s="32">
        <v>58</v>
      </c>
      <c r="GB43" s="32">
        <v>0</v>
      </c>
      <c r="GC43" s="32">
        <v>0</v>
      </c>
      <c r="GD43" s="26">
        <v>2</v>
      </c>
      <c r="GE43" s="32">
        <v>10</v>
      </c>
      <c r="GF43" s="32">
        <v>0</v>
      </c>
      <c r="GG43" s="32">
        <v>10</v>
      </c>
      <c r="GH43" s="32">
        <v>1</v>
      </c>
      <c r="GI43" s="32">
        <v>8</v>
      </c>
      <c r="GJ43" s="32">
        <v>0</v>
      </c>
      <c r="GK43" s="32">
        <v>5</v>
      </c>
      <c r="GL43" s="29"/>
      <c r="GM43" s="32">
        <v>4</v>
      </c>
      <c r="GN43" s="32">
        <v>4</v>
      </c>
      <c r="GO43" s="32">
        <v>6</v>
      </c>
      <c r="GP43" s="32">
        <v>6</v>
      </c>
      <c r="GQ43" s="32">
        <f t="shared" si="404"/>
        <v>10</v>
      </c>
      <c r="GS43" s="32">
        <v>40</v>
      </c>
      <c r="GT43" s="32">
        <v>5</v>
      </c>
      <c r="GU43" s="32">
        <v>5</v>
      </c>
      <c r="GV43" s="32">
        <v>10</v>
      </c>
      <c r="GW43" s="32"/>
      <c r="GX43" s="32">
        <v>5</v>
      </c>
      <c r="GY43" s="26">
        <v>5</v>
      </c>
      <c r="GZ43" s="32">
        <v>0</v>
      </c>
      <c r="HA43" s="32"/>
      <c r="HB43" s="32">
        <v>0</v>
      </c>
      <c r="HC43" s="32">
        <v>0</v>
      </c>
      <c r="HD43" s="32"/>
      <c r="HE43" s="32"/>
      <c r="HF43" s="32"/>
      <c r="HG43" s="29"/>
      <c r="HH43" s="32"/>
      <c r="HI43" s="32"/>
      <c r="HJ43" s="32"/>
      <c r="HK43" s="32"/>
      <c r="HL43" s="32">
        <f t="shared" si="405"/>
        <v>0</v>
      </c>
      <c r="HN43" s="32">
        <v>90</v>
      </c>
      <c r="HO43" s="32">
        <v>8</v>
      </c>
      <c r="HP43" s="32">
        <v>12</v>
      </c>
      <c r="HQ43" s="32">
        <v>24</v>
      </c>
      <c r="HR43" s="32">
        <v>10</v>
      </c>
      <c r="HS43" s="32">
        <v>15</v>
      </c>
      <c r="HT43" s="32">
        <v>15</v>
      </c>
      <c r="HU43" s="32">
        <v>0</v>
      </c>
      <c r="HV43" s="32">
        <v>0</v>
      </c>
      <c r="HW43" s="32">
        <v>0</v>
      </c>
      <c r="HX43" s="32">
        <v>2</v>
      </c>
      <c r="HY43" s="32">
        <v>16</v>
      </c>
      <c r="HZ43" s="32">
        <v>0</v>
      </c>
      <c r="IA43" s="29">
        <v>0</v>
      </c>
      <c r="IB43" s="29">
        <v>0</v>
      </c>
      <c r="IC43" s="32"/>
      <c r="ID43" s="32"/>
      <c r="IE43" s="32"/>
      <c r="IF43" s="32"/>
      <c r="IG43" s="32">
        <f t="shared" si="406"/>
        <v>0</v>
      </c>
      <c r="II43" s="32">
        <v>20</v>
      </c>
      <c r="IJ43" s="32">
        <f t="shared" si="407"/>
        <v>9</v>
      </c>
      <c r="IK43" s="32">
        <v>4</v>
      </c>
      <c r="IL43" s="32">
        <v>5</v>
      </c>
      <c r="IM43" s="32"/>
      <c r="IN43" s="32">
        <v>40</v>
      </c>
      <c r="IO43" s="32">
        <v>5</v>
      </c>
      <c r="IP43" s="32">
        <v>5</v>
      </c>
      <c r="IQ43" s="32">
        <v>0</v>
      </c>
      <c r="IR43" s="32">
        <v>0</v>
      </c>
      <c r="IS43" s="32">
        <v>0</v>
      </c>
      <c r="IT43" s="32">
        <v>20</v>
      </c>
      <c r="IU43" s="32">
        <v>4</v>
      </c>
      <c r="IV43" s="32">
        <v>6</v>
      </c>
      <c r="IW43" s="32">
        <v>10</v>
      </c>
      <c r="IX43" s="32">
        <v>14</v>
      </c>
      <c r="IY43" s="32">
        <f t="shared" si="408"/>
        <v>14</v>
      </c>
      <c r="JA43" s="32">
        <v>30</v>
      </c>
      <c r="JB43" s="32">
        <f t="shared" si="409"/>
        <v>16</v>
      </c>
      <c r="JC43" s="32">
        <v>8</v>
      </c>
      <c r="JD43" s="32">
        <v>8</v>
      </c>
      <c r="JE43" s="32">
        <v>0</v>
      </c>
      <c r="JF43" s="32">
        <v>99</v>
      </c>
      <c r="JG43" s="32">
        <v>11</v>
      </c>
      <c r="JH43" s="32">
        <v>11</v>
      </c>
      <c r="JI43" s="32">
        <v>1</v>
      </c>
      <c r="JJ43" s="32">
        <v>8</v>
      </c>
      <c r="JK43" s="32">
        <v>0</v>
      </c>
      <c r="JL43" s="32">
        <v>0</v>
      </c>
      <c r="JM43" s="32">
        <v>15</v>
      </c>
      <c r="JN43" s="32">
        <v>6</v>
      </c>
      <c r="JO43" s="32">
        <v>6</v>
      </c>
      <c r="JP43" s="32">
        <v>8</v>
      </c>
      <c r="JQ43" s="32">
        <v>8</v>
      </c>
      <c r="JR43" s="32">
        <f t="shared" si="410"/>
        <v>14</v>
      </c>
      <c r="JT43" s="32">
        <v>50</v>
      </c>
      <c r="JU43" s="32">
        <f t="shared" si="411"/>
        <v>27</v>
      </c>
      <c r="JV43" s="32">
        <v>14</v>
      </c>
      <c r="JW43" s="32">
        <v>13</v>
      </c>
      <c r="JX43" s="32"/>
      <c r="JY43" s="32">
        <v>50</v>
      </c>
      <c r="JZ43" s="32">
        <v>12</v>
      </c>
      <c r="KA43" s="32">
        <v>12</v>
      </c>
      <c r="KB43" s="32">
        <v>1</v>
      </c>
      <c r="KC43" s="32">
        <v>8</v>
      </c>
      <c r="KD43" s="32">
        <v>0</v>
      </c>
      <c r="KE43" s="32">
        <v>20</v>
      </c>
      <c r="KF43" s="32">
        <v>11</v>
      </c>
      <c r="KG43" s="32">
        <v>11</v>
      </c>
      <c r="KH43" s="32">
        <v>9</v>
      </c>
      <c r="KI43" s="32">
        <v>9</v>
      </c>
      <c r="KJ43" s="32">
        <f t="shared" si="412"/>
        <v>20</v>
      </c>
      <c r="KL43" s="32">
        <v>25</v>
      </c>
      <c r="KM43" s="32">
        <f t="shared" si="413"/>
        <v>14</v>
      </c>
      <c r="KN43" s="32">
        <v>6</v>
      </c>
      <c r="KO43" s="32">
        <v>8</v>
      </c>
      <c r="KP43" s="32"/>
      <c r="KQ43" s="32">
        <v>40</v>
      </c>
      <c r="KR43" s="32">
        <v>9</v>
      </c>
      <c r="KS43" s="32">
        <v>9</v>
      </c>
      <c r="KT43" s="32">
        <v>1</v>
      </c>
      <c r="KU43" s="32">
        <v>8</v>
      </c>
      <c r="KV43" s="32">
        <v>0</v>
      </c>
      <c r="KW43" s="32">
        <v>44</v>
      </c>
      <c r="KX43" s="32">
        <v>11</v>
      </c>
      <c r="KY43" s="32">
        <v>11</v>
      </c>
      <c r="KZ43" s="32">
        <v>29</v>
      </c>
      <c r="LA43" s="32">
        <v>29</v>
      </c>
      <c r="LB43" s="32">
        <f t="shared" si="414"/>
        <v>40</v>
      </c>
      <c r="LD43" s="32">
        <v>25</v>
      </c>
      <c r="LE43" s="32">
        <f t="shared" si="415"/>
        <v>11</v>
      </c>
      <c r="LF43" s="32">
        <v>5</v>
      </c>
      <c r="LG43" s="32">
        <v>6</v>
      </c>
      <c r="LH43" s="32"/>
      <c r="LI43" s="32">
        <v>50</v>
      </c>
      <c r="LJ43" s="32">
        <v>9</v>
      </c>
      <c r="LK43" s="32">
        <v>9</v>
      </c>
      <c r="LL43" s="32">
        <v>1</v>
      </c>
      <c r="LM43" s="32">
        <v>8</v>
      </c>
      <c r="LN43" s="32">
        <v>0</v>
      </c>
      <c r="LO43" s="32">
        <v>26</v>
      </c>
      <c r="LP43" s="32">
        <v>7</v>
      </c>
      <c r="LQ43" s="32">
        <v>7</v>
      </c>
      <c r="LR43" s="32">
        <v>13</v>
      </c>
      <c r="LS43" s="32">
        <v>13</v>
      </c>
      <c r="LT43" s="32">
        <f t="shared" si="416"/>
        <v>20</v>
      </c>
      <c r="LV43" s="32"/>
      <c r="LW43" s="32">
        <f t="shared" si="417"/>
        <v>0</v>
      </c>
      <c r="LX43" s="32"/>
      <c r="LY43" s="32"/>
      <c r="LZ43" s="32"/>
      <c r="MA43" s="32"/>
      <c r="MB43" s="32"/>
      <c r="MC43" s="32"/>
      <c r="MD43" s="32"/>
      <c r="ME43" s="32"/>
      <c r="MF43" s="32"/>
      <c r="MG43" s="32"/>
      <c r="MH43" s="32"/>
      <c r="MI43" s="32"/>
      <c r="MJ43" s="32"/>
      <c r="MK43" s="32"/>
      <c r="ML43" s="32">
        <f t="shared" si="418"/>
        <v>0</v>
      </c>
      <c r="MN43" s="32">
        <v>0</v>
      </c>
      <c r="MO43" s="32">
        <f t="shared" si="419"/>
        <v>0</v>
      </c>
      <c r="MP43" s="32">
        <v>0</v>
      </c>
      <c r="MQ43" s="32">
        <v>0</v>
      </c>
      <c r="MR43" s="32"/>
      <c r="MS43" s="32">
        <v>0</v>
      </c>
      <c r="MT43" s="32">
        <v>0</v>
      </c>
      <c r="MU43" s="32">
        <v>0</v>
      </c>
      <c r="MV43" s="32">
        <v>0</v>
      </c>
      <c r="MW43" s="32">
        <v>0</v>
      </c>
      <c r="MX43" s="32">
        <v>0</v>
      </c>
      <c r="MY43" s="32">
        <v>0</v>
      </c>
      <c r="MZ43" s="32">
        <v>0</v>
      </c>
      <c r="NA43" s="32">
        <v>0</v>
      </c>
      <c r="NB43" s="32">
        <v>0</v>
      </c>
      <c r="NC43" s="32">
        <v>0</v>
      </c>
      <c r="ND43" s="32">
        <f t="shared" si="420"/>
        <v>0</v>
      </c>
      <c r="NF43" s="32">
        <v>0</v>
      </c>
      <c r="NG43" s="32">
        <f t="shared" si="421"/>
        <v>0</v>
      </c>
      <c r="NH43" s="32">
        <v>0</v>
      </c>
      <c r="NI43" s="32">
        <v>0</v>
      </c>
      <c r="NJ43" s="32"/>
      <c r="NK43" s="32">
        <v>0</v>
      </c>
      <c r="NL43" s="32">
        <v>0</v>
      </c>
      <c r="NM43" s="32">
        <v>0</v>
      </c>
      <c r="NN43" s="32">
        <v>0</v>
      </c>
      <c r="NO43" s="32">
        <v>0</v>
      </c>
      <c r="NP43" s="32">
        <v>0</v>
      </c>
      <c r="NQ43" s="32">
        <v>0</v>
      </c>
      <c r="NR43" s="32">
        <v>0</v>
      </c>
      <c r="NS43" s="32">
        <v>0</v>
      </c>
      <c r="NT43" s="32">
        <v>0</v>
      </c>
      <c r="NU43" s="32">
        <v>0</v>
      </c>
      <c r="NV43" s="32">
        <f t="shared" si="422"/>
        <v>0</v>
      </c>
      <c r="NX43" s="32">
        <v>16</v>
      </c>
      <c r="NY43" s="32">
        <f t="shared" si="423"/>
        <v>5</v>
      </c>
      <c r="NZ43" s="32">
        <v>2</v>
      </c>
      <c r="OA43" s="32">
        <v>3</v>
      </c>
      <c r="OB43" s="32">
        <v>2</v>
      </c>
      <c r="OC43" s="32">
        <v>30</v>
      </c>
      <c r="OD43" s="32">
        <v>0</v>
      </c>
      <c r="OE43" s="32">
        <v>4</v>
      </c>
      <c r="OF43" s="32">
        <v>1</v>
      </c>
      <c r="OG43" s="32">
        <v>10</v>
      </c>
      <c r="OH43" s="32">
        <v>0</v>
      </c>
      <c r="OI43" s="32">
        <v>17</v>
      </c>
      <c r="OJ43" s="32">
        <v>3</v>
      </c>
      <c r="OK43" s="32">
        <v>3</v>
      </c>
      <c r="OL43" s="32">
        <v>6</v>
      </c>
      <c r="OM43" s="32">
        <v>8</v>
      </c>
      <c r="ON43" s="32">
        <f t="shared" si="424"/>
        <v>9</v>
      </c>
      <c r="OP43" s="32">
        <v>1</v>
      </c>
      <c r="OQ43" s="32">
        <f t="shared" si="425"/>
        <v>0</v>
      </c>
      <c r="OR43" s="32"/>
      <c r="OS43" s="32"/>
      <c r="OT43" s="32"/>
      <c r="OU43" s="32">
        <v>60</v>
      </c>
      <c r="OV43" s="32"/>
      <c r="OW43" s="32">
        <v>8</v>
      </c>
      <c r="OX43" s="32">
        <v>2</v>
      </c>
      <c r="OY43" s="32">
        <v>20</v>
      </c>
      <c r="OZ43" s="32">
        <v>0</v>
      </c>
      <c r="PA43" s="32">
        <v>0</v>
      </c>
      <c r="PB43" s="32">
        <v>0</v>
      </c>
      <c r="PC43" s="32">
        <v>0</v>
      </c>
      <c r="PD43" s="32">
        <v>0</v>
      </c>
      <c r="PE43" s="32">
        <v>0</v>
      </c>
      <c r="PF43" s="32">
        <f t="shared" si="426"/>
        <v>0</v>
      </c>
      <c r="PH43" s="32">
        <v>4</v>
      </c>
      <c r="PI43" s="32">
        <f t="shared" si="427"/>
        <v>2</v>
      </c>
      <c r="PJ43" s="32">
        <v>1</v>
      </c>
      <c r="PK43" s="32">
        <v>1</v>
      </c>
      <c r="PL43" s="32"/>
      <c r="PM43" s="32">
        <v>75</v>
      </c>
      <c r="PN43" s="32">
        <v>0</v>
      </c>
      <c r="PO43" s="32">
        <v>15</v>
      </c>
      <c r="PP43" s="32">
        <v>2</v>
      </c>
      <c r="PQ43" s="32">
        <v>20</v>
      </c>
      <c r="PR43" s="32">
        <v>0</v>
      </c>
      <c r="PS43" s="32">
        <v>16</v>
      </c>
      <c r="PT43" s="32">
        <v>5</v>
      </c>
      <c r="PU43" s="32">
        <v>5</v>
      </c>
      <c r="PV43" s="32">
        <v>7</v>
      </c>
      <c r="PW43" s="32">
        <v>7</v>
      </c>
      <c r="PX43" s="32">
        <f t="shared" si="428"/>
        <v>12</v>
      </c>
      <c r="PZ43" s="32">
        <v>2</v>
      </c>
      <c r="QA43" s="32">
        <f t="shared" si="429"/>
        <v>2</v>
      </c>
      <c r="QB43" s="32"/>
      <c r="QC43" s="32">
        <v>2</v>
      </c>
      <c r="QD43" s="32"/>
      <c r="QE43" s="32">
        <v>90</v>
      </c>
      <c r="QF43" s="32"/>
      <c r="QG43" s="32">
        <v>10</v>
      </c>
      <c r="QH43" s="32">
        <v>1</v>
      </c>
      <c r="QI43" s="32">
        <v>10</v>
      </c>
      <c r="QJ43" s="32">
        <v>0</v>
      </c>
      <c r="QK43" s="32">
        <v>43</v>
      </c>
      <c r="QL43" s="32">
        <v>5</v>
      </c>
      <c r="QM43" s="32">
        <v>5</v>
      </c>
      <c r="QN43" s="32">
        <v>26</v>
      </c>
      <c r="QO43" s="32">
        <v>32</v>
      </c>
      <c r="QP43" s="32">
        <f t="shared" si="430"/>
        <v>31</v>
      </c>
      <c r="QR43" s="32">
        <v>5</v>
      </c>
      <c r="QS43" s="32">
        <f t="shared" si="431"/>
        <v>5</v>
      </c>
      <c r="QT43" s="32">
        <v>2</v>
      </c>
      <c r="QU43" s="32">
        <v>3</v>
      </c>
      <c r="QV43" s="32"/>
      <c r="QW43" s="32">
        <v>45</v>
      </c>
      <c r="QX43" s="32"/>
      <c r="QY43" s="32">
        <v>8</v>
      </c>
      <c r="QZ43" s="32">
        <v>1</v>
      </c>
      <c r="RA43" s="32">
        <v>10</v>
      </c>
      <c r="RB43" s="32"/>
      <c r="RC43" s="32">
        <v>25</v>
      </c>
      <c r="RD43" s="32">
        <v>4</v>
      </c>
      <c r="RE43" s="32">
        <v>4</v>
      </c>
      <c r="RF43" s="32">
        <v>9</v>
      </c>
      <c r="RG43" s="32">
        <v>9</v>
      </c>
      <c r="RH43" s="32">
        <f t="shared" si="432"/>
        <v>13</v>
      </c>
      <c r="RJ43" s="32">
        <v>5</v>
      </c>
      <c r="RK43" s="32">
        <f t="shared" si="433"/>
        <v>5</v>
      </c>
      <c r="RL43" s="32">
        <v>3</v>
      </c>
      <c r="RM43" s="32">
        <v>2</v>
      </c>
      <c r="RN43" s="32"/>
      <c r="RO43" s="32">
        <v>75</v>
      </c>
      <c r="RP43" s="32"/>
      <c r="RQ43" s="32">
        <v>10</v>
      </c>
      <c r="RR43" s="32">
        <v>1</v>
      </c>
      <c r="RS43" s="32">
        <v>10</v>
      </c>
      <c r="RT43" s="32">
        <v>0</v>
      </c>
      <c r="RU43" s="32">
        <v>35</v>
      </c>
      <c r="RV43" s="32">
        <v>3</v>
      </c>
      <c r="RW43" s="32">
        <v>3</v>
      </c>
      <c r="RX43" s="32">
        <v>8</v>
      </c>
      <c r="RY43" s="32">
        <v>8</v>
      </c>
      <c r="RZ43" s="32">
        <f t="shared" si="434"/>
        <v>11</v>
      </c>
      <c r="SB43" s="32"/>
      <c r="SC43" s="32">
        <f t="shared" si="435"/>
        <v>0</v>
      </c>
      <c r="SD43" s="32"/>
      <c r="SE43" s="32"/>
      <c r="SF43" s="32"/>
      <c r="SG43" s="32"/>
      <c r="SH43" s="32"/>
      <c r="SI43" s="32"/>
      <c r="SJ43" s="32"/>
      <c r="SK43" s="32"/>
      <c r="SL43" s="32"/>
      <c r="SM43" s="32"/>
      <c r="SN43" s="32"/>
      <c r="SO43" s="32"/>
      <c r="SP43" s="32"/>
      <c r="SQ43" s="32"/>
      <c r="SR43" s="32">
        <f t="shared" si="436"/>
        <v>0</v>
      </c>
      <c r="ST43" s="32"/>
      <c r="SU43" s="32">
        <f t="shared" si="437"/>
        <v>0</v>
      </c>
      <c r="SV43" s="32"/>
      <c r="SW43" s="32"/>
      <c r="SX43" s="32"/>
      <c r="SY43" s="32"/>
      <c r="SZ43" s="32"/>
      <c r="TA43" s="32"/>
      <c r="TB43" s="32"/>
      <c r="TC43" s="32"/>
      <c r="TD43" s="32"/>
      <c r="TE43" s="32"/>
      <c r="TF43" s="32"/>
      <c r="TG43" s="32"/>
      <c r="TH43" s="32"/>
      <c r="TI43" s="32"/>
      <c r="TJ43" s="32">
        <f t="shared" si="438"/>
        <v>0</v>
      </c>
      <c r="TL43" s="32"/>
      <c r="TM43" s="32">
        <f t="shared" si="439"/>
        <v>5</v>
      </c>
      <c r="TN43" s="32">
        <v>5</v>
      </c>
      <c r="TO43" s="32"/>
      <c r="TP43" s="32"/>
      <c r="TQ43" s="32">
        <v>59</v>
      </c>
      <c r="TR43" s="32"/>
      <c r="TS43" s="32">
        <v>3</v>
      </c>
      <c r="TT43" s="32">
        <v>1</v>
      </c>
      <c r="TU43" s="32">
        <v>10</v>
      </c>
      <c r="TV43" s="32"/>
      <c r="TW43" s="32">
        <v>50</v>
      </c>
      <c r="TX43" s="32">
        <v>4</v>
      </c>
      <c r="TY43" s="32">
        <v>4</v>
      </c>
      <c r="TZ43" s="32">
        <v>17</v>
      </c>
      <c r="UA43" s="32">
        <v>17</v>
      </c>
      <c r="UB43" s="32">
        <f t="shared" si="440"/>
        <v>21</v>
      </c>
      <c r="UD43" s="32"/>
      <c r="UE43" s="32">
        <f t="shared" si="441"/>
        <v>4</v>
      </c>
      <c r="UF43" s="32">
        <v>3</v>
      </c>
      <c r="UG43" s="32">
        <v>1</v>
      </c>
      <c r="UH43" s="32"/>
      <c r="UI43" s="32">
        <v>45</v>
      </c>
      <c r="UJ43" s="32"/>
      <c r="UK43" s="32"/>
      <c r="UL43" s="32">
        <v>1</v>
      </c>
      <c r="UM43" s="32">
        <v>5</v>
      </c>
      <c r="UN43" s="32"/>
      <c r="UO43" s="32">
        <v>59</v>
      </c>
      <c r="UP43" s="32">
        <v>12</v>
      </c>
      <c r="UQ43" s="32">
        <v>14</v>
      </c>
      <c r="UR43" s="32">
        <v>18</v>
      </c>
      <c r="US43" s="32">
        <v>20</v>
      </c>
      <c r="UT43" s="32">
        <f t="shared" si="442"/>
        <v>30</v>
      </c>
      <c r="UV43" s="32"/>
      <c r="UW43" s="32">
        <f t="shared" si="443"/>
        <v>5</v>
      </c>
      <c r="UX43" s="32">
        <v>2</v>
      </c>
      <c r="UY43" s="32">
        <v>3</v>
      </c>
      <c r="UZ43" s="32">
        <f t="shared" si="372"/>
        <v>489</v>
      </c>
      <c r="VA43" s="32">
        <v>208</v>
      </c>
      <c r="VB43" s="32">
        <f t="shared" si="444"/>
        <v>281</v>
      </c>
      <c r="VC43" s="32"/>
      <c r="VD43" s="32">
        <v>35</v>
      </c>
      <c r="VE43" s="32"/>
      <c r="VF43" s="32">
        <v>5</v>
      </c>
      <c r="VG43" s="32">
        <v>1</v>
      </c>
      <c r="VH43" s="32">
        <v>20</v>
      </c>
      <c r="VI43" s="32">
        <v>0</v>
      </c>
      <c r="VJ43" s="32">
        <v>2</v>
      </c>
      <c r="VK43" s="32">
        <v>2</v>
      </c>
      <c r="VL43" s="32">
        <f t="shared" si="445"/>
        <v>9</v>
      </c>
      <c r="VM43" s="32">
        <v>3</v>
      </c>
      <c r="VN43" s="32">
        <v>3</v>
      </c>
      <c r="VO43" s="32">
        <v>2</v>
      </c>
      <c r="VP43" s="32">
        <v>2</v>
      </c>
      <c r="VQ43" s="32"/>
      <c r="VR43" s="32"/>
      <c r="VS43" s="32">
        <v>2</v>
      </c>
      <c r="VT43" s="32">
        <v>2</v>
      </c>
      <c r="VU43" s="32">
        <f t="shared" si="446"/>
        <v>7</v>
      </c>
      <c r="VW43" s="32"/>
      <c r="VX43" s="32">
        <f t="shared" si="447"/>
        <v>0</v>
      </c>
      <c r="VY43" s="32"/>
      <c r="VZ43" s="32"/>
      <c r="WA43" s="32"/>
      <c r="WB43" s="32">
        <f t="shared" si="373"/>
        <v>0</v>
      </c>
      <c r="WC43" s="32">
        <f t="shared" si="374"/>
        <v>489</v>
      </c>
      <c r="WD43" s="32">
        <f t="shared" si="375"/>
        <v>208</v>
      </c>
      <c r="WE43" s="32">
        <f t="shared" si="448"/>
        <v>281</v>
      </c>
      <c r="WF43" s="32"/>
      <c r="WG43" s="32">
        <v>25</v>
      </c>
      <c r="WH43" s="32"/>
      <c r="WI43" s="32">
        <v>0</v>
      </c>
      <c r="WJ43" s="32">
        <v>1</v>
      </c>
      <c r="WK43" s="32">
        <v>10</v>
      </c>
      <c r="WL43" s="32"/>
      <c r="WM43" s="32">
        <v>6</v>
      </c>
      <c r="WN43" s="32">
        <v>6</v>
      </c>
      <c r="WO43" s="32">
        <f t="shared" si="449"/>
        <v>29</v>
      </c>
      <c r="WP43" s="32">
        <v>2</v>
      </c>
      <c r="WQ43" s="32">
        <v>2</v>
      </c>
      <c r="WR43" s="32">
        <v>7</v>
      </c>
      <c r="WS43" s="32">
        <v>7</v>
      </c>
      <c r="WT43" s="32"/>
      <c r="WU43" s="32"/>
      <c r="WV43" s="32">
        <v>14</v>
      </c>
      <c r="WW43" s="32">
        <v>14</v>
      </c>
      <c r="WX43" s="32">
        <f t="shared" si="450"/>
        <v>15</v>
      </c>
      <c r="WZ43" s="32"/>
      <c r="XA43" s="32">
        <f t="shared" si="451"/>
        <v>0</v>
      </c>
      <c r="XB43" s="32"/>
      <c r="XC43" s="32"/>
      <c r="XD43" s="32"/>
      <c r="XE43" s="32">
        <f t="shared" si="376"/>
        <v>0</v>
      </c>
      <c r="XF43" s="32">
        <f t="shared" si="377"/>
        <v>489</v>
      </c>
      <c r="XG43" s="32">
        <f t="shared" si="378"/>
        <v>208</v>
      </c>
      <c r="XH43" s="32">
        <f t="shared" si="452"/>
        <v>281</v>
      </c>
      <c r="XI43" s="32"/>
      <c r="XJ43" s="32">
        <v>45</v>
      </c>
      <c r="XK43" s="32"/>
      <c r="XL43" s="32">
        <v>0</v>
      </c>
      <c r="XM43" s="32">
        <v>2</v>
      </c>
      <c r="XN43" s="32">
        <v>20</v>
      </c>
      <c r="XO43" s="32"/>
      <c r="XP43" s="32">
        <v>3</v>
      </c>
      <c r="XQ43" s="32">
        <v>4</v>
      </c>
      <c r="XR43" s="32">
        <v>23</v>
      </c>
      <c r="XS43" s="32">
        <v>3</v>
      </c>
      <c r="XT43" s="32">
        <v>3</v>
      </c>
      <c r="XU43" s="32">
        <v>12</v>
      </c>
      <c r="XV43" s="32">
        <v>12</v>
      </c>
      <c r="XW43" s="32"/>
      <c r="XX43" s="32"/>
      <c r="XY43" s="32">
        <v>4</v>
      </c>
      <c r="XZ43" s="32">
        <v>4</v>
      </c>
      <c r="YA43" s="32">
        <f t="shared" si="453"/>
        <v>18</v>
      </c>
      <c r="YC43" s="32"/>
      <c r="YD43" s="32">
        <f t="shared" si="454"/>
        <v>3</v>
      </c>
      <c r="YE43" s="32">
        <v>2</v>
      </c>
      <c r="YF43" s="32">
        <v>1</v>
      </c>
      <c r="YG43" s="32"/>
      <c r="YH43" s="32">
        <f t="shared" si="379"/>
        <v>3</v>
      </c>
      <c r="YI43" s="32">
        <f t="shared" si="380"/>
        <v>492</v>
      </c>
      <c r="YJ43" s="32">
        <f t="shared" si="381"/>
        <v>208</v>
      </c>
      <c r="YK43" s="32">
        <f t="shared" si="455"/>
        <v>284</v>
      </c>
      <c r="YL43" s="32"/>
      <c r="YM43" s="32">
        <v>75</v>
      </c>
      <c r="YN43" s="32"/>
      <c r="YO43" s="32">
        <v>10</v>
      </c>
      <c r="YP43" s="32">
        <v>2</v>
      </c>
      <c r="YQ43" s="32">
        <v>20</v>
      </c>
      <c r="YR43" s="32"/>
      <c r="YS43" s="32">
        <v>4</v>
      </c>
      <c r="YT43" s="32">
        <v>10</v>
      </c>
      <c r="YU43" s="32">
        <v>56</v>
      </c>
      <c r="YV43" s="32">
        <v>26</v>
      </c>
      <c r="YW43" s="32">
        <v>26</v>
      </c>
      <c r="YX43" s="32">
        <v>17</v>
      </c>
      <c r="YY43" s="32">
        <v>18</v>
      </c>
      <c r="YZ43" s="32"/>
      <c r="ZA43" s="32"/>
      <c r="ZB43" s="32">
        <v>2</v>
      </c>
      <c r="ZC43" s="32">
        <v>2</v>
      </c>
      <c r="ZD43" s="32">
        <f t="shared" si="456"/>
        <v>47</v>
      </c>
      <c r="ZF43" s="32"/>
      <c r="ZG43" s="32">
        <f t="shared" si="457"/>
        <v>0</v>
      </c>
      <c r="ZH43" s="32"/>
      <c r="ZI43" s="32"/>
      <c r="ZJ43" s="32"/>
      <c r="ZK43" s="32">
        <f t="shared" si="382"/>
        <v>0</v>
      </c>
      <c r="ZL43" s="32">
        <f t="shared" si="383"/>
        <v>492</v>
      </c>
      <c r="ZM43" s="32">
        <f t="shared" si="384"/>
        <v>208</v>
      </c>
      <c r="ZN43" s="32">
        <f t="shared" si="458"/>
        <v>284</v>
      </c>
      <c r="ZO43" s="32"/>
      <c r="ZP43" s="32"/>
      <c r="ZQ43" s="32"/>
      <c r="ZR43" s="32"/>
      <c r="ZS43" s="32"/>
      <c r="ZT43" s="32"/>
      <c r="ZU43" s="32"/>
      <c r="ZV43" s="32"/>
      <c r="ZW43" s="32"/>
      <c r="ZX43" s="32"/>
      <c r="ZY43" s="32"/>
      <c r="ZZ43" s="32"/>
      <c r="AAA43" s="32"/>
      <c r="AAB43" s="32"/>
      <c r="AAC43" s="32"/>
      <c r="AAD43" s="32"/>
      <c r="AAE43" s="32"/>
      <c r="AAF43" s="32"/>
      <c r="AAG43" s="32">
        <f t="shared" si="459"/>
        <v>0</v>
      </c>
      <c r="AAI43" s="32"/>
      <c r="AAJ43" s="32">
        <f t="shared" si="460"/>
        <v>0</v>
      </c>
      <c r="AAK43" s="32"/>
      <c r="AAL43" s="32"/>
      <c r="AAM43" s="32"/>
      <c r="AAN43" s="32">
        <f t="shared" si="385"/>
        <v>0</v>
      </c>
      <c r="AAO43" s="32">
        <f t="shared" si="386"/>
        <v>492</v>
      </c>
      <c r="AAP43" s="32">
        <f t="shared" si="387"/>
        <v>208</v>
      </c>
      <c r="AAQ43" s="32">
        <f t="shared" si="461"/>
        <v>284</v>
      </c>
      <c r="AAR43" s="32"/>
      <c r="AAS43" s="32">
        <v>65</v>
      </c>
      <c r="AAT43" s="32"/>
      <c r="AAU43" s="32">
        <v>0</v>
      </c>
      <c r="AAV43" s="32">
        <v>1</v>
      </c>
      <c r="AAW43" s="32">
        <v>10</v>
      </c>
      <c r="AAX43" s="32"/>
      <c r="AAY43" s="32">
        <v>1</v>
      </c>
      <c r="AAZ43" s="32">
        <v>1</v>
      </c>
      <c r="ABA43" s="13">
        <f t="shared" si="462"/>
        <v>18</v>
      </c>
      <c r="ABB43" s="32">
        <v>2</v>
      </c>
      <c r="ABC43" s="32">
        <v>2</v>
      </c>
      <c r="ABD43" s="32">
        <v>11</v>
      </c>
      <c r="ABE43" s="32">
        <v>11</v>
      </c>
      <c r="ABF43" s="32"/>
      <c r="ABG43" s="32"/>
      <c r="ABH43" s="32">
        <v>4</v>
      </c>
      <c r="ABI43" s="32">
        <v>4</v>
      </c>
      <c r="ABJ43" s="32">
        <f t="shared" si="463"/>
        <v>14</v>
      </c>
      <c r="ABL43" s="32"/>
      <c r="ABM43" s="32">
        <f t="shared" si="464"/>
        <v>0</v>
      </c>
      <c r="ABN43" s="32"/>
      <c r="ABO43" s="32"/>
      <c r="ABP43" s="32"/>
      <c r="ABQ43" s="32">
        <f t="shared" si="388"/>
        <v>0</v>
      </c>
      <c r="ABR43" s="32">
        <f t="shared" si="389"/>
        <v>492</v>
      </c>
      <c r="ABS43" s="32">
        <f t="shared" si="390"/>
        <v>208</v>
      </c>
      <c r="ABT43" s="32">
        <f t="shared" si="465"/>
        <v>284</v>
      </c>
      <c r="ABU43" s="32"/>
      <c r="ABV43" s="32">
        <v>66</v>
      </c>
      <c r="ABW43" s="32"/>
      <c r="ABX43" s="32"/>
      <c r="ABY43" s="32">
        <v>1</v>
      </c>
      <c r="ABZ43" s="32">
        <v>10</v>
      </c>
      <c r="ACA43" s="32"/>
      <c r="ACB43" s="32">
        <v>3</v>
      </c>
      <c r="ACC43" s="32">
        <v>3</v>
      </c>
      <c r="ACD43" s="13">
        <f t="shared" si="466"/>
        <v>19</v>
      </c>
      <c r="ACE43" s="32">
        <v>5</v>
      </c>
      <c r="ACF43" s="32">
        <v>7</v>
      </c>
      <c r="ACG43" s="32">
        <v>7</v>
      </c>
      <c r="ACH43" s="32">
        <v>9</v>
      </c>
      <c r="ACI43" s="32"/>
      <c r="ACJ43" s="32"/>
      <c r="ACK43" s="32"/>
      <c r="ACL43" s="32"/>
      <c r="ACM43" s="32">
        <f t="shared" si="467"/>
        <v>15</v>
      </c>
      <c r="ACO43" s="32"/>
      <c r="ACP43" s="32">
        <f t="shared" si="468"/>
        <v>4</v>
      </c>
      <c r="ACQ43" s="32">
        <v>2</v>
      </c>
      <c r="ACR43" s="32">
        <v>2</v>
      </c>
      <c r="ACS43" s="32"/>
      <c r="ACT43" s="32">
        <f t="shared" si="391"/>
        <v>4</v>
      </c>
      <c r="ACU43" s="32">
        <f t="shared" si="392"/>
        <v>496</v>
      </c>
      <c r="ACV43" s="32">
        <f t="shared" si="393"/>
        <v>208</v>
      </c>
      <c r="ACW43" s="32">
        <f t="shared" si="469"/>
        <v>288</v>
      </c>
      <c r="ACX43" s="32"/>
      <c r="ACY43" s="32">
        <v>55</v>
      </c>
      <c r="ACZ43" s="32"/>
      <c r="ADA43" s="32"/>
      <c r="ADB43" s="32">
        <v>1</v>
      </c>
      <c r="ADC43" s="32">
        <v>10</v>
      </c>
      <c r="ADD43" s="32"/>
      <c r="ADE43" s="32">
        <v>3</v>
      </c>
      <c r="ADF43" s="32">
        <v>3</v>
      </c>
      <c r="ADG43" s="32">
        <f t="shared" si="470"/>
        <v>20</v>
      </c>
      <c r="ADH43" s="32">
        <v>2</v>
      </c>
      <c r="ADI43" s="32">
        <v>2</v>
      </c>
      <c r="ADJ43" s="32">
        <v>7</v>
      </c>
      <c r="ADK43" s="32">
        <v>7</v>
      </c>
      <c r="ADL43" s="32"/>
      <c r="ADM43" s="32"/>
      <c r="ADN43" s="32">
        <v>8</v>
      </c>
      <c r="ADO43" s="32">
        <v>8</v>
      </c>
      <c r="ADP43" s="32">
        <f t="shared" si="471"/>
        <v>12</v>
      </c>
      <c r="ADR43" s="32">
        <v>5</v>
      </c>
      <c r="ADS43" s="32">
        <f t="shared" si="394"/>
        <v>4</v>
      </c>
      <c r="ADT43" s="32">
        <v>2</v>
      </c>
      <c r="ADU43" s="32">
        <v>2</v>
      </c>
      <c r="ADV43" s="32">
        <v>20</v>
      </c>
      <c r="ADW43" s="32">
        <f t="shared" si="395"/>
        <v>-16</v>
      </c>
      <c r="ADX43" s="32">
        <f t="shared" si="396"/>
        <v>500</v>
      </c>
      <c r="ADY43" s="32">
        <f t="shared" si="397"/>
        <v>228</v>
      </c>
      <c r="ADZ43" s="32">
        <f t="shared" si="472"/>
        <v>272</v>
      </c>
      <c r="AEA43" s="32"/>
      <c r="AEB43" s="32">
        <v>59</v>
      </c>
      <c r="AEC43" s="32"/>
      <c r="AED43" s="32">
        <v>12</v>
      </c>
      <c r="AEE43" s="32">
        <v>1</v>
      </c>
      <c r="AEF43" s="32">
        <v>10</v>
      </c>
      <c r="AEG43" s="32"/>
      <c r="AEH43" s="32">
        <v>3</v>
      </c>
      <c r="AEI43" s="32">
        <v>3</v>
      </c>
      <c r="AEJ43" s="32">
        <f t="shared" si="473"/>
        <v>27</v>
      </c>
      <c r="AEK43" s="32">
        <v>8</v>
      </c>
      <c r="AEL43" s="32">
        <v>8</v>
      </c>
      <c r="AEM43" s="32">
        <v>13</v>
      </c>
      <c r="AEN43" s="32">
        <v>13</v>
      </c>
      <c r="AEO43" s="32"/>
      <c r="AEP43" s="32"/>
      <c r="AEQ43" s="32">
        <v>2</v>
      </c>
      <c r="AER43" s="32">
        <v>3</v>
      </c>
      <c r="AES43" s="32">
        <f t="shared" si="474"/>
        <v>24</v>
      </c>
    </row>
    <row r="44" spans="2:825" ht="16.2" customHeight="1" x14ac:dyDescent="0.3">
      <c r="B44" s="28" t="s">
        <v>163</v>
      </c>
      <c r="C44" s="44" t="s">
        <v>179</v>
      </c>
      <c r="D44" s="297"/>
      <c r="E44" s="297"/>
      <c r="F44" s="297"/>
      <c r="G44" s="297"/>
      <c r="H44" s="334" t="s">
        <v>602</v>
      </c>
      <c r="I44" s="329">
        <v>149</v>
      </c>
      <c r="J44" s="26">
        <v>42</v>
      </c>
      <c r="K44" s="26">
        <v>38</v>
      </c>
      <c r="L44" s="26">
        <f>82-2</f>
        <v>80</v>
      </c>
      <c r="M44" s="26">
        <v>8</v>
      </c>
      <c r="N44" s="26">
        <v>14</v>
      </c>
      <c r="O44" s="26">
        <v>0</v>
      </c>
      <c r="P44" s="26"/>
      <c r="Q44" s="26"/>
      <c r="R44" s="26">
        <v>0</v>
      </c>
      <c r="S44" s="26">
        <v>0</v>
      </c>
      <c r="T44" s="26">
        <v>0</v>
      </c>
      <c r="U44" s="32"/>
      <c r="V44" s="29"/>
      <c r="X44" s="26">
        <v>79</v>
      </c>
      <c r="Y44" s="26">
        <v>25</v>
      </c>
      <c r="Z44" s="26">
        <v>6</v>
      </c>
      <c r="AA44" s="26">
        <v>48</v>
      </c>
      <c r="AB44" s="26">
        <v>7</v>
      </c>
      <c r="AC44" s="26">
        <v>2</v>
      </c>
      <c r="AD44" s="26">
        <v>0</v>
      </c>
      <c r="AE44" s="26"/>
      <c r="AF44" s="26"/>
      <c r="AG44" s="26">
        <v>1</v>
      </c>
      <c r="AH44" s="26">
        <v>0</v>
      </c>
      <c r="AI44" s="26">
        <v>14</v>
      </c>
      <c r="AJ44" s="25">
        <v>0</v>
      </c>
      <c r="AK44" s="29"/>
      <c r="AM44" s="26">
        <v>58</v>
      </c>
      <c r="AN44" s="26">
        <v>26</v>
      </c>
      <c r="AO44" s="26">
        <v>14</v>
      </c>
      <c r="AP44" s="26">
        <v>29</v>
      </c>
      <c r="AQ44" s="26">
        <v>16</v>
      </c>
      <c r="AR44" s="26">
        <v>0</v>
      </c>
      <c r="AS44" s="26">
        <v>9</v>
      </c>
      <c r="AT44" s="26"/>
      <c r="AU44" s="26"/>
      <c r="AV44" s="26">
        <v>1</v>
      </c>
      <c r="AW44" s="26">
        <v>8</v>
      </c>
      <c r="AX44" s="26">
        <v>0</v>
      </c>
      <c r="AY44" s="25">
        <v>0</v>
      </c>
      <c r="AZ44" s="29"/>
      <c r="BB44" s="26">
        <v>85</v>
      </c>
      <c r="BC44" s="26">
        <v>21</v>
      </c>
      <c r="BD44" s="26">
        <v>19</v>
      </c>
      <c r="BE44" s="26">
        <v>34</v>
      </c>
      <c r="BF44" s="26">
        <v>22</v>
      </c>
      <c r="BG44" s="26">
        <v>59</v>
      </c>
      <c r="BH44" s="26">
        <v>11</v>
      </c>
      <c r="BI44" s="26">
        <v>5</v>
      </c>
      <c r="BJ44" s="26">
        <v>5</v>
      </c>
      <c r="BK44" s="26">
        <v>5</v>
      </c>
      <c r="BL44" s="26">
        <v>1</v>
      </c>
      <c r="BM44" s="26">
        <v>0</v>
      </c>
      <c r="BN44" s="32">
        <v>0</v>
      </c>
      <c r="BO44" s="25">
        <v>0</v>
      </c>
      <c r="BP44" s="29"/>
      <c r="BQ44" s="32">
        <v>7</v>
      </c>
      <c r="BR44" s="32">
        <v>7</v>
      </c>
      <c r="BS44" s="32">
        <v>3</v>
      </c>
      <c r="BT44" s="32">
        <v>3</v>
      </c>
      <c r="BU44" s="32">
        <f t="shared" si="398"/>
        <v>10</v>
      </c>
      <c r="BW44" s="26">
        <v>77</v>
      </c>
      <c r="BX44" s="26">
        <v>12</v>
      </c>
      <c r="BY44" s="26">
        <v>21</v>
      </c>
      <c r="BZ44" s="26">
        <v>32</v>
      </c>
      <c r="CA44" s="26">
        <v>8</v>
      </c>
      <c r="CB44" s="26">
        <v>20</v>
      </c>
      <c r="CC44" s="26">
        <v>10</v>
      </c>
      <c r="CD44" s="32">
        <v>10</v>
      </c>
      <c r="CE44" s="32">
        <v>0</v>
      </c>
      <c r="CF44" s="32">
        <v>10</v>
      </c>
      <c r="CG44" s="32">
        <v>2</v>
      </c>
      <c r="CH44" s="26">
        <v>16</v>
      </c>
      <c r="CI44" s="26">
        <v>8</v>
      </c>
      <c r="CJ44" s="32">
        <v>0</v>
      </c>
      <c r="CK44" s="29"/>
      <c r="CL44" s="32">
        <v>6</v>
      </c>
      <c r="CM44" s="32">
        <v>6</v>
      </c>
      <c r="CN44" s="32">
        <v>4</v>
      </c>
      <c r="CO44" s="32">
        <v>4</v>
      </c>
      <c r="CP44" s="32">
        <f t="shared" si="399"/>
        <v>10</v>
      </c>
      <c r="CR44" s="26">
        <v>112</v>
      </c>
      <c r="CS44" s="32">
        <v>32</v>
      </c>
      <c r="CT44" s="32">
        <v>20</v>
      </c>
      <c r="CU44" s="32">
        <v>33</v>
      </c>
      <c r="CV44" s="32">
        <v>72</v>
      </c>
      <c r="CW44" s="32">
        <v>18</v>
      </c>
      <c r="CX44" s="26">
        <v>19</v>
      </c>
      <c r="CY44" s="26">
        <v>5</v>
      </c>
      <c r="CZ44" s="26">
        <v>5</v>
      </c>
      <c r="DA44" s="26">
        <v>5</v>
      </c>
      <c r="DB44" s="26">
        <v>1</v>
      </c>
      <c r="DC44" s="32">
        <v>8</v>
      </c>
      <c r="DD44" s="29">
        <v>0</v>
      </c>
      <c r="DE44" s="25">
        <v>3</v>
      </c>
      <c r="DF44" s="29"/>
      <c r="DG44" s="32">
        <v>5</v>
      </c>
      <c r="DH44" s="32">
        <v>5</v>
      </c>
      <c r="DI44" s="32">
        <v>3</v>
      </c>
      <c r="DJ44" s="32">
        <v>3</v>
      </c>
      <c r="DK44" s="32">
        <f t="shared" si="400"/>
        <v>8</v>
      </c>
      <c r="DM44" s="26">
        <v>55</v>
      </c>
      <c r="DN44" s="32">
        <v>13</v>
      </c>
      <c r="DO44" s="32">
        <v>9</v>
      </c>
      <c r="DP44" s="32">
        <v>10</v>
      </c>
      <c r="DQ44" s="32">
        <v>32</v>
      </c>
      <c r="DR44" s="32">
        <v>5</v>
      </c>
      <c r="DS44" s="26">
        <v>11</v>
      </c>
      <c r="DT44" s="26">
        <v>12</v>
      </c>
      <c r="DU44" s="32">
        <v>1</v>
      </c>
      <c r="DV44" s="32">
        <v>8</v>
      </c>
      <c r="DW44" s="32">
        <v>1</v>
      </c>
      <c r="DX44" s="32">
        <v>8</v>
      </c>
      <c r="DY44" s="29">
        <v>0</v>
      </c>
      <c r="DZ44" s="25">
        <v>0</v>
      </c>
      <c r="EA44" s="29"/>
      <c r="EB44" s="32">
        <v>5</v>
      </c>
      <c r="EC44" s="32">
        <v>5</v>
      </c>
      <c r="ED44" s="32">
        <v>7</v>
      </c>
      <c r="EE44" s="32">
        <v>7</v>
      </c>
      <c r="EF44" s="32">
        <f t="shared" si="401"/>
        <v>12</v>
      </c>
      <c r="EH44" s="32">
        <v>86</v>
      </c>
      <c r="EI44" s="32">
        <v>20</v>
      </c>
      <c r="EJ44" s="32">
        <v>27</v>
      </c>
      <c r="EK44" s="32">
        <v>29</v>
      </c>
      <c r="EL44" s="32">
        <v>26</v>
      </c>
      <c r="EM44" s="32">
        <v>23</v>
      </c>
      <c r="EN44" s="26">
        <v>7</v>
      </c>
      <c r="EO44" s="29">
        <v>5</v>
      </c>
      <c r="EP44" s="25">
        <v>5</v>
      </c>
      <c r="EQ44" s="25">
        <v>10</v>
      </c>
      <c r="ER44" s="25">
        <v>1</v>
      </c>
      <c r="ES44" s="25">
        <v>8</v>
      </c>
      <c r="ET44" s="25">
        <v>0</v>
      </c>
      <c r="EU44" s="25">
        <v>0</v>
      </c>
      <c r="EV44" s="29"/>
      <c r="EW44" s="32">
        <v>7</v>
      </c>
      <c r="EX44" s="32">
        <v>7</v>
      </c>
      <c r="EY44" s="32">
        <v>3</v>
      </c>
      <c r="EZ44" s="32">
        <v>3</v>
      </c>
      <c r="FA44" s="32">
        <f t="shared" si="402"/>
        <v>10</v>
      </c>
      <c r="FC44" s="32">
        <v>85</v>
      </c>
      <c r="FD44" s="26">
        <v>17</v>
      </c>
      <c r="FE44" s="26">
        <v>19</v>
      </c>
      <c r="FF44" s="26">
        <v>49</v>
      </c>
      <c r="FG44" s="26">
        <v>0</v>
      </c>
      <c r="FH44" s="26">
        <v>0</v>
      </c>
      <c r="FI44" s="26">
        <v>6</v>
      </c>
      <c r="FJ44" s="29">
        <v>10</v>
      </c>
      <c r="FK44" s="25">
        <v>0</v>
      </c>
      <c r="FL44" s="25">
        <v>10</v>
      </c>
      <c r="FM44" s="25">
        <v>1</v>
      </c>
      <c r="FN44" s="25">
        <v>8</v>
      </c>
      <c r="FO44" s="25">
        <v>8</v>
      </c>
      <c r="FP44" s="25">
        <v>0</v>
      </c>
      <c r="FQ44" s="29"/>
      <c r="FR44" s="32">
        <v>4</v>
      </c>
      <c r="FS44" s="32">
        <v>4</v>
      </c>
      <c r="FT44" s="32">
        <v>5</v>
      </c>
      <c r="FU44" s="32">
        <v>6</v>
      </c>
      <c r="FV44" s="32">
        <f t="shared" si="403"/>
        <v>9</v>
      </c>
      <c r="FX44" s="32">
        <v>17</v>
      </c>
      <c r="FY44" s="32">
        <v>2</v>
      </c>
      <c r="FZ44" s="32">
        <v>5</v>
      </c>
      <c r="GA44" s="32">
        <v>9</v>
      </c>
      <c r="GB44" s="32">
        <v>0</v>
      </c>
      <c r="GC44" s="32">
        <v>0</v>
      </c>
      <c r="GD44" s="26">
        <v>1</v>
      </c>
      <c r="GE44" s="32">
        <v>14</v>
      </c>
      <c r="GF44" s="32">
        <v>0</v>
      </c>
      <c r="GG44" s="32">
        <v>14</v>
      </c>
      <c r="GH44" s="32">
        <v>0</v>
      </c>
      <c r="GI44" s="32">
        <v>0</v>
      </c>
      <c r="GJ44" s="32">
        <v>0</v>
      </c>
      <c r="GK44" s="32">
        <v>0</v>
      </c>
      <c r="GL44" s="29"/>
      <c r="GM44" s="32">
        <v>5</v>
      </c>
      <c r="GN44" s="32">
        <v>10</v>
      </c>
      <c r="GO44" s="32">
        <v>2</v>
      </c>
      <c r="GP44" s="32">
        <v>4</v>
      </c>
      <c r="GQ44" s="32">
        <f t="shared" si="404"/>
        <v>7</v>
      </c>
      <c r="GS44" s="32">
        <v>34</v>
      </c>
      <c r="GT44" s="32">
        <v>4</v>
      </c>
      <c r="GU44" s="32">
        <v>10</v>
      </c>
      <c r="GV44" s="32">
        <v>8</v>
      </c>
      <c r="GW44" s="32"/>
      <c r="GX44" s="32">
        <v>0</v>
      </c>
      <c r="GY44" s="26">
        <v>0</v>
      </c>
      <c r="GZ44" s="32">
        <v>1</v>
      </c>
      <c r="HA44" s="32"/>
      <c r="HB44" s="32">
        <v>1</v>
      </c>
      <c r="HC44" s="32">
        <v>0</v>
      </c>
      <c r="HD44" s="32"/>
      <c r="HE44" s="32"/>
      <c r="HF44" s="32"/>
      <c r="HG44" s="29"/>
      <c r="HH44" s="32">
        <v>1</v>
      </c>
      <c r="HI44" s="32">
        <v>1</v>
      </c>
      <c r="HJ44" s="32"/>
      <c r="HK44" s="32"/>
      <c r="HL44" s="32">
        <f t="shared" si="405"/>
        <v>1</v>
      </c>
      <c r="HN44" s="32">
        <v>103</v>
      </c>
      <c r="HO44" s="32">
        <v>8</v>
      </c>
      <c r="HP44" s="32">
        <v>32</v>
      </c>
      <c r="HQ44" s="32">
        <v>24</v>
      </c>
      <c r="HR44" s="32">
        <v>10</v>
      </c>
      <c r="HS44" s="32">
        <v>33</v>
      </c>
      <c r="HT44" s="32">
        <v>23</v>
      </c>
      <c r="HU44" s="32">
        <v>15</v>
      </c>
      <c r="HV44" s="32">
        <v>0</v>
      </c>
      <c r="HW44" s="32">
        <v>10</v>
      </c>
      <c r="HX44" s="32">
        <v>2</v>
      </c>
      <c r="HY44" s="32">
        <v>16</v>
      </c>
      <c r="HZ44" s="32">
        <v>16</v>
      </c>
      <c r="IA44" s="29">
        <v>0</v>
      </c>
      <c r="IB44" s="29">
        <v>0</v>
      </c>
      <c r="IC44" s="32">
        <v>9</v>
      </c>
      <c r="ID44" s="32">
        <v>12</v>
      </c>
      <c r="IE44" s="32">
        <v>2</v>
      </c>
      <c r="IF44" s="32">
        <v>4</v>
      </c>
      <c r="IG44" s="32">
        <f t="shared" si="406"/>
        <v>11</v>
      </c>
      <c r="II44" s="32">
        <v>20</v>
      </c>
      <c r="IJ44" s="32">
        <f t="shared" si="407"/>
        <v>17</v>
      </c>
      <c r="IK44" s="32">
        <v>9</v>
      </c>
      <c r="IL44" s="32">
        <v>8</v>
      </c>
      <c r="IM44" s="32"/>
      <c r="IN44" s="32">
        <v>39</v>
      </c>
      <c r="IO44" s="32">
        <v>20</v>
      </c>
      <c r="IP44" s="32">
        <v>13</v>
      </c>
      <c r="IQ44" s="32">
        <v>1</v>
      </c>
      <c r="IR44" s="32">
        <v>8</v>
      </c>
      <c r="IS44" s="32">
        <v>8</v>
      </c>
      <c r="IT44" s="32">
        <v>19</v>
      </c>
      <c r="IU44" s="32">
        <v>7</v>
      </c>
      <c r="IV44" s="32">
        <v>7</v>
      </c>
      <c r="IW44" s="32">
        <v>11</v>
      </c>
      <c r="IX44" s="32">
        <v>12</v>
      </c>
      <c r="IY44" s="32">
        <f t="shared" si="408"/>
        <v>18</v>
      </c>
      <c r="JA44" s="32">
        <v>50</v>
      </c>
      <c r="JB44" s="32">
        <f t="shared" si="409"/>
        <v>27</v>
      </c>
      <c r="JC44" s="32">
        <v>16</v>
      </c>
      <c r="JD44" s="32">
        <v>11</v>
      </c>
      <c r="JE44" s="32">
        <v>0</v>
      </c>
      <c r="JF44" s="32">
        <v>50</v>
      </c>
      <c r="JG44" s="32">
        <v>49</v>
      </c>
      <c r="JH44" s="32">
        <v>14</v>
      </c>
      <c r="JI44" s="32">
        <v>1</v>
      </c>
      <c r="JJ44" s="32">
        <v>8</v>
      </c>
      <c r="JK44" s="32">
        <v>8</v>
      </c>
      <c r="JL44" s="32">
        <v>0</v>
      </c>
      <c r="JM44" s="32">
        <v>23</v>
      </c>
      <c r="JN44" s="32">
        <v>10</v>
      </c>
      <c r="JO44" s="32">
        <v>12</v>
      </c>
      <c r="JP44" s="32">
        <v>7</v>
      </c>
      <c r="JQ44" s="32">
        <v>10</v>
      </c>
      <c r="JR44" s="32">
        <f t="shared" si="410"/>
        <v>17</v>
      </c>
      <c r="JT44" s="32">
        <v>30</v>
      </c>
      <c r="JU44" s="32">
        <f t="shared" si="411"/>
        <v>20</v>
      </c>
      <c r="JV44" s="32">
        <v>7</v>
      </c>
      <c r="JW44" s="32">
        <v>13</v>
      </c>
      <c r="JX44" s="32"/>
      <c r="JY44" s="32">
        <v>30</v>
      </c>
      <c r="JZ44" s="32">
        <v>30</v>
      </c>
      <c r="KA44" s="32">
        <v>6</v>
      </c>
      <c r="KB44" s="32">
        <v>1</v>
      </c>
      <c r="KC44" s="32">
        <v>8</v>
      </c>
      <c r="KD44" s="32">
        <v>8</v>
      </c>
      <c r="KE44" s="32">
        <v>6</v>
      </c>
      <c r="KF44" s="32">
        <v>1</v>
      </c>
      <c r="KG44" s="32">
        <v>1</v>
      </c>
      <c r="KH44" s="32">
        <v>4</v>
      </c>
      <c r="KI44" s="32">
        <v>5</v>
      </c>
      <c r="KJ44" s="32">
        <f t="shared" si="412"/>
        <v>5</v>
      </c>
      <c r="KL44" s="32">
        <v>25</v>
      </c>
      <c r="KM44" s="32">
        <f t="shared" si="413"/>
        <v>9</v>
      </c>
      <c r="KN44" s="32">
        <v>7</v>
      </c>
      <c r="KO44" s="32">
        <v>2</v>
      </c>
      <c r="KP44" s="32">
        <v>1</v>
      </c>
      <c r="KQ44" s="32">
        <v>50</v>
      </c>
      <c r="KR44" s="32">
        <v>6</v>
      </c>
      <c r="KS44" s="32">
        <v>10</v>
      </c>
      <c r="KT44" s="32">
        <v>1</v>
      </c>
      <c r="KU44" s="32">
        <v>8</v>
      </c>
      <c r="KV44" s="32">
        <v>8</v>
      </c>
      <c r="KW44" s="32">
        <v>30</v>
      </c>
      <c r="KX44" s="32">
        <v>9</v>
      </c>
      <c r="KY44" s="32">
        <v>14</v>
      </c>
      <c r="KZ44" s="32">
        <v>8</v>
      </c>
      <c r="LA44" s="32">
        <v>10</v>
      </c>
      <c r="LB44" s="32">
        <f t="shared" si="414"/>
        <v>17</v>
      </c>
      <c r="LD44" s="32">
        <v>25</v>
      </c>
      <c r="LE44" s="32">
        <f t="shared" si="415"/>
        <v>11</v>
      </c>
      <c r="LF44" s="32">
        <v>7</v>
      </c>
      <c r="LG44" s="32">
        <v>4</v>
      </c>
      <c r="LH44" s="32"/>
      <c r="LI44" s="32">
        <v>49</v>
      </c>
      <c r="LJ44" s="32">
        <v>11</v>
      </c>
      <c r="LK44" s="32">
        <v>12</v>
      </c>
      <c r="LL44" s="32">
        <v>1</v>
      </c>
      <c r="LM44" s="32">
        <v>8</v>
      </c>
      <c r="LN44" s="32">
        <v>8</v>
      </c>
      <c r="LO44" s="32">
        <v>43</v>
      </c>
      <c r="LP44" s="32">
        <v>15</v>
      </c>
      <c r="LQ44" s="32">
        <v>21</v>
      </c>
      <c r="LR44" s="32">
        <v>12</v>
      </c>
      <c r="LS44" s="32">
        <v>19</v>
      </c>
      <c r="LT44" s="32">
        <f t="shared" si="416"/>
        <v>27</v>
      </c>
      <c r="LV44" s="32">
        <v>34</v>
      </c>
      <c r="LW44" s="32">
        <f t="shared" si="417"/>
        <v>17</v>
      </c>
      <c r="LX44" s="32">
        <v>11</v>
      </c>
      <c r="LY44" s="32">
        <v>6</v>
      </c>
      <c r="LZ44" s="32"/>
      <c r="MA44" s="32">
        <v>45</v>
      </c>
      <c r="MB44" s="32">
        <v>7</v>
      </c>
      <c r="MC44" s="32">
        <v>8</v>
      </c>
      <c r="MD44" s="32">
        <v>1</v>
      </c>
      <c r="ME44" s="32">
        <v>1</v>
      </c>
      <c r="MF44" s="32">
        <v>0</v>
      </c>
      <c r="MG44" s="32">
        <v>24</v>
      </c>
      <c r="MH44" s="32">
        <v>15</v>
      </c>
      <c r="MI44" s="32">
        <v>15</v>
      </c>
      <c r="MJ44" s="32">
        <v>7</v>
      </c>
      <c r="MK44" s="32">
        <v>7</v>
      </c>
      <c r="ML44" s="32">
        <f t="shared" si="418"/>
        <v>22</v>
      </c>
      <c r="MN44" s="32">
        <v>19</v>
      </c>
      <c r="MO44" s="32">
        <f t="shared" si="419"/>
        <v>10</v>
      </c>
      <c r="MP44" s="32">
        <v>6</v>
      </c>
      <c r="MQ44" s="32">
        <v>4</v>
      </c>
      <c r="MR44" s="32"/>
      <c r="MS44" s="32">
        <v>36</v>
      </c>
      <c r="MT44" s="32">
        <v>11</v>
      </c>
      <c r="MU44" s="32">
        <v>9</v>
      </c>
      <c r="MV44" s="32">
        <v>1</v>
      </c>
      <c r="MW44" s="32">
        <v>9</v>
      </c>
      <c r="MX44" s="32">
        <v>8</v>
      </c>
      <c r="MY44" s="32">
        <v>40</v>
      </c>
      <c r="MZ44" s="32">
        <v>10</v>
      </c>
      <c r="NA44" s="32">
        <v>12</v>
      </c>
      <c r="NB44" s="32">
        <v>13</v>
      </c>
      <c r="NC44" s="32">
        <v>14</v>
      </c>
      <c r="ND44" s="32">
        <f t="shared" si="420"/>
        <v>23</v>
      </c>
      <c r="NF44" s="32">
        <v>20</v>
      </c>
      <c r="NG44" s="32">
        <f t="shared" si="421"/>
        <v>13</v>
      </c>
      <c r="NH44" s="32">
        <v>6</v>
      </c>
      <c r="NI44" s="32">
        <v>7</v>
      </c>
      <c r="NJ44" s="32"/>
      <c r="NK44" s="32">
        <v>36</v>
      </c>
      <c r="NL44" s="32">
        <v>18</v>
      </c>
      <c r="NM44" s="32">
        <v>8</v>
      </c>
      <c r="NN44" s="32">
        <v>1</v>
      </c>
      <c r="NO44" s="32">
        <v>8</v>
      </c>
      <c r="NP44" s="32">
        <v>0</v>
      </c>
      <c r="NQ44" s="32">
        <v>30</v>
      </c>
      <c r="NR44" s="32">
        <v>6</v>
      </c>
      <c r="NS44" s="32">
        <v>6</v>
      </c>
      <c r="NT44" s="32">
        <v>14</v>
      </c>
      <c r="NU44" s="32">
        <v>16</v>
      </c>
      <c r="NV44" s="32">
        <f t="shared" si="422"/>
        <v>20</v>
      </c>
      <c r="NX44" s="32">
        <v>0</v>
      </c>
      <c r="NY44" s="32">
        <f t="shared" si="423"/>
        <v>0</v>
      </c>
      <c r="NZ44" s="32">
        <v>0</v>
      </c>
      <c r="OA44" s="32">
        <v>0</v>
      </c>
      <c r="OB44" s="32"/>
      <c r="OC44" s="32">
        <v>0</v>
      </c>
      <c r="OD44" s="32">
        <v>0</v>
      </c>
      <c r="OE44" s="32">
        <v>0</v>
      </c>
      <c r="OF44" s="32">
        <v>0</v>
      </c>
      <c r="OG44" s="32">
        <v>0</v>
      </c>
      <c r="OH44" s="32">
        <v>0</v>
      </c>
      <c r="OI44" s="32">
        <v>0</v>
      </c>
      <c r="OJ44" s="32">
        <v>0</v>
      </c>
      <c r="OK44" s="32">
        <v>0</v>
      </c>
      <c r="OL44" s="32">
        <v>0</v>
      </c>
      <c r="OM44" s="32">
        <v>0</v>
      </c>
      <c r="ON44" s="32">
        <f t="shared" si="424"/>
        <v>0</v>
      </c>
      <c r="OP44" s="32">
        <v>30</v>
      </c>
      <c r="OQ44" s="32">
        <f t="shared" si="425"/>
        <v>15</v>
      </c>
      <c r="OR44" s="32">
        <v>7</v>
      </c>
      <c r="OS44" s="32">
        <v>8</v>
      </c>
      <c r="OT44" s="32"/>
      <c r="OU44" s="32">
        <v>54</v>
      </c>
      <c r="OV44" s="32">
        <v>15</v>
      </c>
      <c r="OW44" s="32">
        <v>19</v>
      </c>
      <c r="OX44" s="32">
        <v>2</v>
      </c>
      <c r="OY44" s="32">
        <v>18</v>
      </c>
      <c r="OZ44" s="32">
        <v>0</v>
      </c>
      <c r="PA44" s="32">
        <v>39</v>
      </c>
      <c r="PB44" s="32">
        <v>10</v>
      </c>
      <c r="PC44" s="32">
        <v>12</v>
      </c>
      <c r="PD44" s="32">
        <v>14</v>
      </c>
      <c r="PE44" s="32">
        <v>17</v>
      </c>
      <c r="PF44" s="32">
        <f t="shared" si="426"/>
        <v>24</v>
      </c>
      <c r="PH44" s="32">
        <v>22</v>
      </c>
      <c r="PI44" s="32">
        <f t="shared" si="427"/>
        <v>13</v>
      </c>
      <c r="PJ44" s="32">
        <v>6</v>
      </c>
      <c r="PK44" s="32">
        <v>7</v>
      </c>
      <c r="PL44" s="32"/>
      <c r="PM44" s="32">
        <v>54</v>
      </c>
      <c r="PN44" s="32">
        <v>10</v>
      </c>
      <c r="PO44" s="32">
        <v>9</v>
      </c>
      <c r="PP44" s="32">
        <v>1</v>
      </c>
      <c r="PQ44" s="32">
        <v>7</v>
      </c>
      <c r="PR44" s="32">
        <v>0</v>
      </c>
      <c r="PS44" s="32">
        <v>39</v>
      </c>
      <c r="PT44" s="32">
        <v>10</v>
      </c>
      <c r="PU44" s="32">
        <v>12</v>
      </c>
      <c r="PV44" s="32">
        <v>16</v>
      </c>
      <c r="PW44" s="32">
        <v>16</v>
      </c>
      <c r="PX44" s="32">
        <f t="shared" si="428"/>
        <v>26</v>
      </c>
      <c r="PZ44" s="32"/>
      <c r="QA44" s="32">
        <f t="shared" si="429"/>
        <v>5</v>
      </c>
      <c r="QB44" s="32">
        <v>1</v>
      </c>
      <c r="QC44" s="32">
        <v>4</v>
      </c>
      <c r="QD44" s="32"/>
      <c r="QE44" s="32">
        <v>72</v>
      </c>
      <c r="QF44" s="32"/>
      <c r="QG44" s="32">
        <v>12</v>
      </c>
      <c r="QH44" s="32">
        <v>2</v>
      </c>
      <c r="QI44" s="32">
        <v>16</v>
      </c>
      <c r="QJ44" s="32">
        <v>0</v>
      </c>
      <c r="QK44" s="32">
        <v>46</v>
      </c>
      <c r="QL44" s="32">
        <v>11</v>
      </c>
      <c r="QM44" s="32">
        <v>12</v>
      </c>
      <c r="QN44" s="32">
        <v>9</v>
      </c>
      <c r="QO44" s="32">
        <v>12</v>
      </c>
      <c r="QP44" s="32">
        <f t="shared" si="430"/>
        <v>20</v>
      </c>
      <c r="QR44" s="32"/>
      <c r="QS44" s="32">
        <f t="shared" si="431"/>
        <v>0</v>
      </c>
      <c r="QT44" s="32"/>
      <c r="QU44" s="32"/>
      <c r="QV44" s="32"/>
      <c r="QW44" s="32">
        <v>59</v>
      </c>
      <c r="QX44" s="32"/>
      <c r="QY44" s="32">
        <v>12</v>
      </c>
      <c r="QZ44" s="32">
        <v>1</v>
      </c>
      <c r="RA44" s="32">
        <v>10</v>
      </c>
      <c r="RB44" s="32"/>
      <c r="RC44" s="32">
        <v>35</v>
      </c>
      <c r="RD44" s="32">
        <v>7</v>
      </c>
      <c r="RE44" s="32">
        <v>7</v>
      </c>
      <c r="RF44" s="32">
        <v>12</v>
      </c>
      <c r="RG44" s="32">
        <v>16</v>
      </c>
      <c r="RH44" s="32">
        <f t="shared" si="432"/>
        <v>19</v>
      </c>
      <c r="RJ44" s="32"/>
      <c r="RK44" s="32">
        <f t="shared" si="433"/>
        <v>5</v>
      </c>
      <c r="RL44" s="32">
        <v>1</v>
      </c>
      <c r="RM44" s="32">
        <v>4</v>
      </c>
      <c r="RN44" s="32"/>
      <c r="RO44" s="32">
        <v>63</v>
      </c>
      <c r="RP44" s="32"/>
      <c r="RQ44" s="32">
        <v>13</v>
      </c>
      <c r="RR44" s="32">
        <v>1</v>
      </c>
      <c r="RS44" s="32">
        <v>10</v>
      </c>
      <c r="RT44" s="32">
        <v>0</v>
      </c>
      <c r="RU44" s="32">
        <v>23</v>
      </c>
      <c r="RV44" s="32">
        <v>7</v>
      </c>
      <c r="RW44" s="32">
        <v>7</v>
      </c>
      <c r="RX44" s="32">
        <v>6</v>
      </c>
      <c r="RY44" s="32">
        <v>6</v>
      </c>
      <c r="RZ44" s="32">
        <f t="shared" si="434"/>
        <v>13</v>
      </c>
      <c r="SB44" s="32"/>
      <c r="SC44" s="32">
        <f t="shared" si="435"/>
        <v>5</v>
      </c>
      <c r="SD44" s="32">
        <v>2</v>
      </c>
      <c r="SE44" s="32">
        <v>3</v>
      </c>
      <c r="SF44" s="32"/>
      <c r="SG44" s="32">
        <v>54</v>
      </c>
      <c r="SH44" s="32"/>
      <c r="SI44" s="32">
        <v>15</v>
      </c>
      <c r="SJ44" s="32">
        <v>1</v>
      </c>
      <c r="SK44" s="32">
        <v>10</v>
      </c>
      <c r="SL44" s="32"/>
      <c r="SM44" s="32">
        <v>12</v>
      </c>
      <c r="SN44" s="32">
        <v>2</v>
      </c>
      <c r="SO44" s="32">
        <v>2</v>
      </c>
      <c r="SP44" s="32">
        <v>4</v>
      </c>
      <c r="SQ44" s="32">
        <v>4</v>
      </c>
      <c r="SR44" s="32">
        <f t="shared" si="436"/>
        <v>6</v>
      </c>
      <c r="ST44" s="32"/>
      <c r="SU44" s="32">
        <f t="shared" si="437"/>
        <v>4</v>
      </c>
      <c r="SV44" s="32"/>
      <c r="SW44" s="32">
        <v>4</v>
      </c>
      <c r="SX44" s="32"/>
      <c r="SY44" s="32">
        <v>54</v>
      </c>
      <c r="SZ44" s="32"/>
      <c r="TA44" s="32">
        <v>13</v>
      </c>
      <c r="TB44" s="32">
        <v>1</v>
      </c>
      <c r="TC44" s="32">
        <v>10</v>
      </c>
      <c r="TD44" s="32"/>
      <c r="TE44" s="32">
        <v>24</v>
      </c>
      <c r="TF44" s="32">
        <v>5</v>
      </c>
      <c r="TG44" s="32">
        <v>5</v>
      </c>
      <c r="TH44" s="32">
        <v>9</v>
      </c>
      <c r="TI44" s="32">
        <v>9</v>
      </c>
      <c r="TJ44" s="32">
        <f t="shared" si="438"/>
        <v>14</v>
      </c>
      <c r="TL44" s="32"/>
      <c r="TM44" s="32">
        <f t="shared" si="439"/>
        <v>5</v>
      </c>
      <c r="TN44" s="32"/>
      <c r="TO44" s="32">
        <v>5</v>
      </c>
      <c r="TP44" s="32"/>
      <c r="TQ44" s="32">
        <v>54</v>
      </c>
      <c r="TR44" s="32"/>
      <c r="TS44" s="32">
        <v>9</v>
      </c>
      <c r="TT44" s="32">
        <v>1</v>
      </c>
      <c r="TU44" s="32">
        <v>10</v>
      </c>
      <c r="TV44" s="32"/>
      <c r="TW44" s="32">
        <v>20</v>
      </c>
      <c r="TX44" s="32">
        <v>5</v>
      </c>
      <c r="TY44" s="32">
        <v>5</v>
      </c>
      <c r="TZ44" s="32">
        <v>7</v>
      </c>
      <c r="UA44" s="32">
        <v>7</v>
      </c>
      <c r="UB44" s="32">
        <f t="shared" si="440"/>
        <v>12</v>
      </c>
      <c r="UD44" s="32"/>
      <c r="UE44" s="32">
        <f t="shared" si="441"/>
        <v>5</v>
      </c>
      <c r="UF44" s="32">
        <v>2</v>
      </c>
      <c r="UG44" s="32">
        <v>3</v>
      </c>
      <c r="UH44" s="32"/>
      <c r="UI44" s="32">
        <v>71</v>
      </c>
      <c r="UJ44" s="32"/>
      <c r="UK44" s="32">
        <v>11</v>
      </c>
      <c r="UL44" s="32">
        <v>1</v>
      </c>
      <c r="UM44" s="32">
        <v>5</v>
      </c>
      <c r="UN44" s="32"/>
      <c r="UO44" s="32">
        <v>19</v>
      </c>
      <c r="UP44" s="32">
        <v>4</v>
      </c>
      <c r="UQ44" s="32">
        <v>5</v>
      </c>
      <c r="UR44" s="32">
        <v>1</v>
      </c>
      <c r="US44" s="32">
        <v>1</v>
      </c>
      <c r="UT44" s="32">
        <f t="shared" si="442"/>
        <v>5</v>
      </c>
      <c r="UV44" s="32"/>
      <c r="UW44" s="32">
        <f t="shared" si="443"/>
        <v>5</v>
      </c>
      <c r="UX44" s="32"/>
      <c r="UY44" s="32">
        <v>5</v>
      </c>
      <c r="UZ44" s="32">
        <f t="shared" si="372"/>
        <v>791</v>
      </c>
      <c r="VA44" s="32">
        <v>381</v>
      </c>
      <c r="VB44" s="32">
        <f t="shared" si="444"/>
        <v>410</v>
      </c>
      <c r="VC44" s="32"/>
      <c r="VD44" s="32">
        <v>53</v>
      </c>
      <c r="VE44" s="32"/>
      <c r="VF44" s="32">
        <v>11</v>
      </c>
      <c r="VG44" s="32">
        <v>1</v>
      </c>
      <c r="VH44" s="32">
        <v>10</v>
      </c>
      <c r="VI44" s="32">
        <v>0</v>
      </c>
      <c r="VJ44" s="32">
        <v>3</v>
      </c>
      <c r="VK44" s="32">
        <v>5</v>
      </c>
      <c r="VL44" s="32">
        <f t="shared" si="445"/>
        <v>25</v>
      </c>
      <c r="VM44" s="32">
        <v>7</v>
      </c>
      <c r="VN44" s="32">
        <v>7</v>
      </c>
      <c r="VO44" s="32">
        <v>9</v>
      </c>
      <c r="VP44" s="32">
        <v>9</v>
      </c>
      <c r="VQ44" s="32"/>
      <c r="VR44" s="32"/>
      <c r="VS44" s="32">
        <v>4</v>
      </c>
      <c r="VT44" s="32">
        <v>4</v>
      </c>
      <c r="VU44" s="32">
        <f t="shared" si="446"/>
        <v>19</v>
      </c>
      <c r="VW44" s="32"/>
      <c r="VX44" s="32">
        <f t="shared" si="447"/>
        <v>0</v>
      </c>
      <c r="VY44" s="32"/>
      <c r="VZ44" s="32"/>
      <c r="WA44" s="32"/>
      <c r="WB44" s="32">
        <f t="shared" si="373"/>
        <v>0</v>
      </c>
      <c r="WC44" s="32">
        <f t="shared" si="374"/>
        <v>791</v>
      </c>
      <c r="WD44" s="32">
        <f t="shared" si="375"/>
        <v>381</v>
      </c>
      <c r="WE44" s="32">
        <f t="shared" si="448"/>
        <v>410</v>
      </c>
      <c r="WF44" s="32"/>
      <c r="WG44" s="32">
        <v>45</v>
      </c>
      <c r="WH44" s="32"/>
      <c r="WI44" s="32">
        <v>10</v>
      </c>
      <c r="WJ44" s="32">
        <v>1</v>
      </c>
      <c r="WK44" s="32">
        <v>10</v>
      </c>
      <c r="WL44" s="32"/>
      <c r="WM44" s="32">
        <v>3</v>
      </c>
      <c r="WN44" s="32">
        <v>5</v>
      </c>
      <c r="WO44" s="32">
        <f t="shared" si="449"/>
        <v>32</v>
      </c>
      <c r="WP44" s="32">
        <v>8</v>
      </c>
      <c r="WQ44" s="32">
        <v>8</v>
      </c>
      <c r="WR44" s="32">
        <v>16</v>
      </c>
      <c r="WS44" s="32">
        <v>16</v>
      </c>
      <c r="WT44" s="32"/>
      <c r="WU44" s="32"/>
      <c r="WV44" s="32">
        <v>3</v>
      </c>
      <c r="WW44" s="32">
        <v>3</v>
      </c>
      <c r="WX44" s="32">
        <f t="shared" si="450"/>
        <v>27</v>
      </c>
      <c r="WZ44" s="32"/>
      <c r="XA44" s="32">
        <f t="shared" si="451"/>
        <v>0</v>
      </c>
      <c r="XB44" s="32"/>
      <c r="XC44" s="32"/>
      <c r="XD44" s="32"/>
      <c r="XE44" s="32">
        <f t="shared" si="376"/>
        <v>0</v>
      </c>
      <c r="XF44" s="32">
        <f t="shared" si="377"/>
        <v>791</v>
      </c>
      <c r="XG44" s="32">
        <f t="shared" si="378"/>
        <v>381</v>
      </c>
      <c r="XH44" s="32">
        <f t="shared" si="452"/>
        <v>410</v>
      </c>
      <c r="XI44" s="32"/>
      <c r="XJ44" s="32">
        <v>72</v>
      </c>
      <c r="XK44" s="32"/>
      <c r="XL44" s="32">
        <v>11</v>
      </c>
      <c r="XM44" s="32">
        <v>1</v>
      </c>
      <c r="XN44" s="32">
        <v>10</v>
      </c>
      <c r="XO44" s="32"/>
      <c r="XP44" s="32">
        <v>6</v>
      </c>
      <c r="XQ44" s="32">
        <v>6</v>
      </c>
      <c r="XR44" s="32">
        <v>21</v>
      </c>
      <c r="XS44" s="32">
        <v>6</v>
      </c>
      <c r="XT44" s="32">
        <v>6</v>
      </c>
      <c r="XU44" s="32">
        <v>6</v>
      </c>
      <c r="XV44" s="32">
        <v>7</v>
      </c>
      <c r="XW44" s="32"/>
      <c r="XX44" s="32"/>
      <c r="XY44" s="32">
        <v>2</v>
      </c>
      <c r="XZ44" s="32">
        <v>2</v>
      </c>
      <c r="YA44" s="32">
        <f t="shared" si="453"/>
        <v>18</v>
      </c>
      <c r="YC44" s="32"/>
      <c r="YD44" s="32">
        <f t="shared" si="454"/>
        <v>1</v>
      </c>
      <c r="YE44" s="32" t="s">
        <v>1003</v>
      </c>
      <c r="YF44" s="32">
        <v>1</v>
      </c>
      <c r="YG44" s="32"/>
      <c r="YH44" s="32">
        <f t="shared" si="379"/>
        <v>1</v>
      </c>
      <c r="YI44" s="32">
        <f t="shared" si="380"/>
        <v>792</v>
      </c>
      <c r="YJ44" s="32">
        <f t="shared" si="381"/>
        <v>381</v>
      </c>
      <c r="YK44" s="32">
        <f t="shared" si="455"/>
        <v>411</v>
      </c>
      <c r="YL44" s="32"/>
      <c r="YM44" s="32">
        <v>60</v>
      </c>
      <c r="YN44" s="32"/>
      <c r="YO44" s="32">
        <v>11</v>
      </c>
      <c r="YP44" s="32">
        <v>1</v>
      </c>
      <c r="YQ44" s="32">
        <v>10</v>
      </c>
      <c r="YR44" s="32"/>
      <c r="YS44" s="32">
        <v>5</v>
      </c>
      <c r="YT44" s="32">
        <v>5</v>
      </c>
      <c r="YU44" s="32">
        <v>20</v>
      </c>
      <c r="YV44" s="32">
        <v>4</v>
      </c>
      <c r="YW44" s="32">
        <v>4</v>
      </c>
      <c r="YX44" s="32">
        <v>6</v>
      </c>
      <c r="YY44" s="32">
        <v>7</v>
      </c>
      <c r="YZ44" s="32"/>
      <c r="ZA44" s="32"/>
      <c r="ZB44" s="32">
        <v>4</v>
      </c>
      <c r="ZC44" s="32">
        <v>4</v>
      </c>
      <c r="ZD44" s="32">
        <f t="shared" si="456"/>
        <v>15</v>
      </c>
      <c r="ZF44" s="32"/>
      <c r="ZG44" s="32">
        <f t="shared" si="457"/>
        <v>0</v>
      </c>
      <c r="ZH44" s="32"/>
      <c r="ZI44" s="32"/>
      <c r="ZJ44" s="32"/>
      <c r="ZK44" s="32">
        <f t="shared" si="382"/>
        <v>0</v>
      </c>
      <c r="ZL44" s="32">
        <f t="shared" si="383"/>
        <v>792</v>
      </c>
      <c r="ZM44" s="32">
        <f t="shared" si="384"/>
        <v>381</v>
      </c>
      <c r="ZN44" s="32">
        <f t="shared" si="458"/>
        <v>411</v>
      </c>
      <c r="ZO44" s="32"/>
      <c r="ZP44" s="32"/>
      <c r="ZQ44" s="32"/>
      <c r="ZR44" s="32">
        <v>10</v>
      </c>
      <c r="ZS44" s="32">
        <v>1</v>
      </c>
      <c r="ZT44" s="32">
        <v>10</v>
      </c>
      <c r="ZU44" s="32"/>
      <c r="ZV44" s="32">
        <v>5</v>
      </c>
      <c r="ZW44" s="32">
        <v>6</v>
      </c>
      <c r="ZX44" s="32">
        <v>9</v>
      </c>
      <c r="ZY44" s="32">
        <v>1</v>
      </c>
      <c r="ZZ44" s="32">
        <v>1</v>
      </c>
      <c r="AAA44" s="32">
        <v>2</v>
      </c>
      <c r="AAB44" s="32">
        <v>2</v>
      </c>
      <c r="AAC44" s="32"/>
      <c r="AAD44" s="32"/>
      <c r="AAE44" s="32"/>
      <c r="AAF44" s="32"/>
      <c r="AAG44" s="32">
        <f t="shared" si="459"/>
        <v>8</v>
      </c>
      <c r="AAI44" s="32"/>
      <c r="AAJ44" s="32">
        <f t="shared" si="460"/>
        <v>0</v>
      </c>
      <c r="AAK44" s="32"/>
      <c r="AAL44" s="32"/>
      <c r="AAM44" s="32"/>
      <c r="AAN44" s="32">
        <f t="shared" si="385"/>
        <v>0</v>
      </c>
      <c r="AAO44" s="32">
        <f t="shared" si="386"/>
        <v>792</v>
      </c>
      <c r="AAP44" s="32">
        <f t="shared" si="387"/>
        <v>381</v>
      </c>
      <c r="AAQ44" s="32">
        <f t="shared" si="461"/>
        <v>411</v>
      </c>
      <c r="AAR44" s="32"/>
      <c r="AAS44" s="32"/>
      <c r="AAT44" s="32"/>
      <c r="AAU44" s="32">
        <v>6</v>
      </c>
      <c r="AAV44" s="32">
        <v>1</v>
      </c>
      <c r="AAW44" s="32">
        <v>10</v>
      </c>
      <c r="AAX44" s="32"/>
      <c r="AAY44" s="32">
        <v>5</v>
      </c>
      <c r="AAZ44" s="32">
        <v>5</v>
      </c>
      <c r="ABA44" s="13">
        <f t="shared" si="462"/>
        <v>5</v>
      </c>
      <c r="ABB44" s="32"/>
      <c r="ABC44" s="32"/>
      <c r="ABD44" s="32"/>
      <c r="ABE44" s="32"/>
      <c r="ABF44" s="32"/>
      <c r="ABG44" s="32"/>
      <c r="ABH44" s="32"/>
      <c r="ABI44" s="32"/>
      <c r="ABJ44" s="32">
        <f t="shared" si="463"/>
        <v>5</v>
      </c>
      <c r="ABL44" s="32"/>
      <c r="ABM44" s="32">
        <f t="shared" si="464"/>
        <v>1</v>
      </c>
      <c r="ABN44" s="32">
        <v>1</v>
      </c>
      <c r="ABO44" s="32"/>
      <c r="ABP44" s="32"/>
      <c r="ABQ44" s="32">
        <f t="shared" si="388"/>
        <v>1</v>
      </c>
      <c r="ABR44" s="32">
        <f t="shared" si="389"/>
        <v>793</v>
      </c>
      <c r="ABS44" s="32">
        <f t="shared" si="390"/>
        <v>381</v>
      </c>
      <c r="ABT44" s="32">
        <f t="shared" si="465"/>
        <v>412</v>
      </c>
      <c r="ABU44" s="32"/>
      <c r="ABV44" s="32">
        <v>70</v>
      </c>
      <c r="ABW44" s="32"/>
      <c r="ABX44" s="32">
        <v>6</v>
      </c>
      <c r="ABY44" s="32">
        <v>1</v>
      </c>
      <c r="ABZ44" s="32">
        <v>8</v>
      </c>
      <c r="ACA44" s="32"/>
      <c r="ACB44" s="32">
        <v>3</v>
      </c>
      <c r="ACC44" s="32">
        <v>3</v>
      </c>
      <c r="ACD44" s="13">
        <f t="shared" si="466"/>
        <v>17</v>
      </c>
      <c r="ACE44" s="32">
        <v>6</v>
      </c>
      <c r="ACF44" s="32">
        <v>6</v>
      </c>
      <c r="ACG44" s="32">
        <v>6</v>
      </c>
      <c r="ACH44" s="32">
        <v>6</v>
      </c>
      <c r="ACI44" s="32"/>
      <c r="ACJ44" s="32"/>
      <c r="ACK44" s="32">
        <v>2</v>
      </c>
      <c r="ACL44" s="32">
        <v>2</v>
      </c>
      <c r="ACM44" s="32">
        <f t="shared" si="467"/>
        <v>15</v>
      </c>
      <c r="ACO44" s="32"/>
      <c r="ACP44" s="32">
        <f t="shared" si="468"/>
        <v>0</v>
      </c>
      <c r="ACQ44" s="32"/>
      <c r="ACR44" s="32"/>
      <c r="ACS44" s="32"/>
      <c r="ACT44" s="32">
        <f t="shared" si="391"/>
        <v>0</v>
      </c>
      <c r="ACU44" s="32">
        <f t="shared" si="392"/>
        <v>793</v>
      </c>
      <c r="ACV44" s="32">
        <f t="shared" si="393"/>
        <v>381</v>
      </c>
      <c r="ACW44" s="32">
        <f t="shared" si="469"/>
        <v>412</v>
      </c>
      <c r="ACX44" s="32"/>
      <c r="ACY44" s="32">
        <v>152</v>
      </c>
      <c r="ACZ44" s="32"/>
      <c r="ADA44" s="32">
        <v>9</v>
      </c>
      <c r="ADB44" s="32">
        <v>1</v>
      </c>
      <c r="ADC44" s="32">
        <v>10</v>
      </c>
      <c r="ADD44" s="32"/>
      <c r="ADE44" s="32">
        <v>6</v>
      </c>
      <c r="ADF44" s="32">
        <v>6</v>
      </c>
      <c r="ADG44" s="32">
        <f t="shared" si="470"/>
        <v>55</v>
      </c>
      <c r="ADH44" s="32">
        <v>12</v>
      </c>
      <c r="ADI44" s="32">
        <v>12</v>
      </c>
      <c r="ADJ44" s="32">
        <v>19</v>
      </c>
      <c r="ADK44" s="32">
        <v>19</v>
      </c>
      <c r="ADL44" s="32"/>
      <c r="ADM44" s="32"/>
      <c r="ADN44" s="32">
        <v>18</v>
      </c>
      <c r="ADO44" s="32">
        <v>18</v>
      </c>
      <c r="ADP44" s="32">
        <f t="shared" si="471"/>
        <v>37</v>
      </c>
      <c r="ADR44" s="32">
        <v>4</v>
      </c>
      <c r="ADS44" s="32">
        <f t="shared" si="394"/>
        <v>3</v>
      </c>
      <c r="ADT44" s="32">
        <v>3</v>
      </c>
      <c r="ADU44" s="32"/>
      <c r="ADV44" s="32"/>
      <c r="ADW44" s="32">
        <f t="shared" si="395"/>
        <v>3</v>
      </c>
      <c r="ADX44" s="32">
        <f t="shared" si="396"/>
        <v>796</v>
      </c>
      <c r="ADY44" s="32">
        <f t="shared" si="397"/>
        <v>381</v>
      </c>
      <c r="ADZ44" s="32">
        <f t="shared" si="472"/>
        <v>415</v>
      </c>
      <c r="AEA44" s="32"/>
      <c r="AEB44" s="32">
        <v>48</v>
      </c>
      <c r="AEC44" s="32"/>
      <c r="AED44" s="32">
        <v>8</v>
      </c>
      <c r="AEE44" s="32">
        <v>1</v>
      </c>
      <c r="AEF44" s="32">
        <v>10</v>
      </c>
      <c r="AEG44" s="32"/>
      <c r="AEH44" s="32">
        <v>9</v>
      </c>
      <c r="AEI44" s="32">
        <v>9</v>
      </c>
      <c r="AEJ44" s="32">
        <f t="shared" si="473"/>
        <v>31</v>
      </c>
      <c r="AEK44" s="32">
        <v>4</v>
      </c>
      <c r="AEL44" s="32">
        <v>7</v>
      </c>
      <c r="AEM44" s="32">
        <v>15</v>
      </c>
      <c r="AEN44" s="32">
        <v>15</v>
      </c>
      <c r="AEO44" s="32"/>
      <c r="AEP44" s="32"/>
      <c r="AEQ44" s="32"/>
      <c r="AER44" s="32"/>
      <c r="AES44" s="32">
        <f t="shared" si="474"/>
        <v>28</v>
      </c>
    </row>
    <row r="45" spans="2:825" ht="16.2" customHeight="1" x14ac:dyDescent="0.3">
      <c r="B45" s="28" t="s">
        <v>164</v>
      </c>
      <c r="C45" s="43" t="s">
        <v>180</v>
      </c>
      <c r="D45" s="297"/>
      <c r="E45" s="297"/>
      <c r="F45" s="297"/>
      <c r="G45" s="297"/>
      <c r="H45" s="334" t="s">
        <v>602</v>
      </c>
      <c r="I45" s="329">
        <v>129</v>
      </c>
      <c r="J45" s="26">
        <v>5</v>
      </c>
      <c r="K45" s="26">
        <v>38</v>
      </c>
      <c r="L45" s="26">
        <v>82</v>
      </c>
      <c r="M45" s="26">
        <v>0</v>
      </c>
      <c r="N45" s="26">
        <v>6</v>
      </c>
      <c r="O45" s="26">
        <v>0</v>
      </c>
      <c r="P45" s="26"/>
      <c r="Q45" s="26"/>
      <c r="R45" s="26">
        <v>0</v>
      </c>
      <c r="S45" s="26">
        <v>0</v>
      </c>
      <c r="T45" s="26">
        <v>0</v>
      </c>
      <c r="U45" s="26"/>
      <c r="V45" s="25"/>
      <c r="X45" s="26">
        <v>46</v>
      </c>
      <c r="Y45" s="26">
        <v>0</v>
      </c>
      <c r="Z45" s="26">
        <v>12</v>
      </c>
      <c r="AA45" s="26">
        <v>14</v>
      </c>
      <c r="AB45" s="26">
        <v>0</v>
      </c>
      <c r="AC45" s="26">
        <v>7</v>
      </c>
      <c r="AD45" s="26">
        <v>0</v>
      </c>
      <c r="AE45" s="26"/>
      <c r="AF45" s="26"/>
      <c r="AG45" s="26">
        <v>2</v>
      </c>
      <c r="AH45" s="26">
        <v>0</v>
      </c>
      <c r="AI45" s="26">
        <v>15</v>
      </c>
      <c r="AJ45" s="25">
        <v>0</v>
      </c>
      <c r="AK45" s="25"/>
      <c r="AM45" s="26">
        <v>45</v>
      </c>
      <c r="AN45" s="26">
        <v>4</v>
      </c>
      <c r="AO45" s="26">
        <v>4</v>
      </c>
      <c r="AP45" s="26">
        <v>6</v>
      </c>
      <c r="AQ45" s="26">
        <v>7</v>
      </c>
      <c r="AR45" s="26">
        <v>8</v>
      </c>
      <c r="AS45" s="26">
        <v>0</v>
      </c>
      <c r="AT45" s="26"/>
      <c r="AU45" s="26"/>
      <c r="AV45" s="26">
        <v>2</v>
      </c>
      <c r="AW45" s="26">
        <v>0</v>
      </c>
      <c r="AX45" s="26">
        <v>12</v>
      </c>
      <c r="AY45" s="25">
        <v>0</v>
      </c>
      <c r="AZ45" s="25"/>
      <c r="BB45" s="26">
        <v>75</v>
      </c>
      <c r="BC45" s="26">
        <v>1</v>
      </c>
      <c r="BD45" s="26">
        <v>12</v>
      </c>
      <c r="BE45" s="26">
        <v>19</v>
      </c>
      <c r="BF45" s="26">
        <v>14</v>
      </c>
      <c r="BG45" s="26">
        <v>20</v>
      </c>
      <c r="BH45" s="26">
        <v>7</v>
      </c>
      <c r="BI45" s="26">
        <v>10</v>
      </c>
      <c r="BJ45" s="26">
        <v>0</v>
      </c>
      <c r="BK45" s="26">
        <v>10</v>
      </c>
      <c r="BL45" s="26">
        <v>2</v>
      </c>
      <c r="BM45" s="26">
        <v>20</v>
      </c>
      <c r="BN45" s="32">
        <v>0</v>
      </c>
      <c r="BO45" s="25">
        <v>14</v>
      </c>
      <c r="BP45" s="25"/>
      <c r="BQ45" s="32">
        <v>8</v>
      </c>
      <c r="BR45" s="32">
        <v>9</v>
      </c>
      <c r="BS45" s="32">
        <v>1</v>
      </c>
      <c r="BT45" s="32">
        <v>1</v>
      </c>
      <c r="BU45" s="32">
        <f t="shared" si="398"/>
        <v>9</v>
      </c>
      <c r="BW45" s="26">
        <v>80</v>
      </c>
      <c r="BX45" s="26">
        <v>5</v>
      </c>
      <c r="BY45" s="26">
        <v>13</v>
      </c>
      <c r="BZ45" s="26">
        <v>25</v>
      </c>
      <c r="CA45" s="26">
        <v>8</v>
      </c>
      <c r="CB45" s="26">
        <v>33</v>
      </c>
      <c r="CC45" s="26">
        <v>8</v>
      </c>
      <c r="CD45" s="32">
        <v>10</v>
      </c>
      <c r="CE45" s="32">
        <v>0</v>
      </c>
      <c r="CF45" s="32">
        <v>10</v>
      </c>
      <c r="CG45" s="32">
        <v>0</v>
      </c>
      <c r="CH45" s="26">
        <v>0</v>
      </c>
      <c r="CI45" s="26">
        <v>0</v>
      </c>
      <c r="CJ45" s="32">
        <v>0</v>
      </c>
      <c r="CK45" s="25"/>
      <c r="CL45" s="32">
        <v>5</v>
      </c>
      <c r="CM45" s="32">
        <v>5</v>
      </c>
      <c r="CN45" s="32">
        <v>5</v>
      </c>
      <c r="CO45" s="32">
        <v>5</v>
      </c>
      <c r="CP45" s="32">
        <f t="shared" si="399"/>
        <v>10</v>
      </c>
      <c r="CR45" s="26">
        <v>83</v>
      </c>
      <c r="CS45" s="32">
        <v>2</v>
      </c>
      <c r="CT45" s="32">
        <v>10</v>
      </c>
      <c r="CU45" s="32">
        <v>31</v>
      </c>
      <c r="CV45" s="32">
        <v>23</v>
      </c>
      <c r="CW45" s="32">
        <v>25</v>
      </c>
      <c r="CX45" s="26">
        <v>10</v>
      </c>
      <c r="CY45" s="26">
        <v>10</v>
      </c>
      <c r="CZ45" s="26">
        <v>0</v>
      </c>
      <c r="DA45" s="26">
        <v>10</v>
      </c>
      <c r="DB45" s="26">
        <v>1</v>
      </c>
      <c r="DC45" s="32">
        <v>8</v>
      </c>
      <c r="DD45" s="29">
        <v>0</v>
      </c>
      <c r="DE45" s="25">
        <v>5</v>
      </c>
      <c r="DF45" s="25"/>
      <c r="DG45" s="32">
        <v>2</v>
      </c>
      <c r="DH45" s="32">
        <v>2</v>
      </c>
      <c r="DI45" s="32">
        <v>8</v>
      </c>
      <c r="DJ45" s="32">
        <v>8</v>
      </c>
      <c r="DK45" s="32">
        <f t="shared" si="400"/>
        <v>10</v>
      </c>
      <c r="DM45" s="26">
        <v>35</v>
      </c>
      <c r="DN45" s="32">
        <v>0</v>
      </c>
      <c r="DO45" s="32">
        <v>8</v>
      </c>
      <c r="DP45" s="32">
        <v>10</v>
      </c>
      <c r="DQ45" s="32">
        <v>12</v>
      </c>
      <c r="DR45" s="32">
        <v>26</v>
      </c>
      <c r="DS45" s="26">
        <v>6</v>
      </c>
      <c r="DT45" s="26">
        <v>10</v>
      </c>
      <c r="DU45" s="32">
        <v>8</v>
      </c>
      <c r="DV45" s="32">
        <v>18</v>
      </c>
      <c r="DW45" s="32">
        <v>0</v>
      </c>
      <c r="DX45" s="32">
        <v>0</v>
      </c>
      <c r="DY45" s="29">
        <v>0</v>
      </c>
      <c r="DZ45" s="25">
        <v>0</v>
      </c>
      <c r="EA45" s="25"/>
      <c r="EB45" s="32">
        <v>5</v>
      </c>
      <c r="EC45" s="32">
        <v>5</v>
      </c>
      <c r="ED45" s="32">
        <v>10</v>
      </c>
      <c r="EE45" s="32">
        <v>10</v>
      </c>
      <c r="EF45" s="32">
        <f t="shared" si="401"/>
        <v>15</v>
      </c>
      <c r="EH45" s="32">
        <v>20</v>
      </c>
      <c r="EI45" s="32">
        <v>0</v>
      </c>
      <c r="EJ45" s="32">
        <v>15</v>
      </c>
      <c r="EK45" s="32">
        <v>5</v>
      </c>
      <c r="EL45" s="32">
        <v>20</v>
      </c>
      <c r="EM45" s="32">
        <v>10</v>
      </c>
      <c r="EN45" s="26">
        <v>5</v>
      </c>
      <c r="EO45" s="29">
        <v>10</v>
      </c>
      <c r="EP45" s="25">
        <v>0</v>
      </c>
      <c r="EQ45" s="25">
        <v>10</v>
      </c>
      <c r="ER45" s="25">
        <v>1</v>
      </c>
      <c r="ES45" s="25">
        <v>8</v>
      </c>
      <c r="ET45" s="25">
        <v>0</v>
      </c>
      <c r="EU45" s="25">
        <v>4</v>
      </c>
      <c r="EV45" s="25"/>
      <c r="EW45" s="32">
        <v>7</v>
      </c>
      <c r="EX45" s="32">
        <v>7</v>
      </c>
      <c r="EY45" s="32">
        <v>3</v>
      </c>
      <c r="EZ45" s="32">
        <v>3</v>
      </c>
      <c r="FA45" s="32">
        <f t="shared" si="402"/>
        <v>10</v>
      </c>
      <c r="FC45" s="32">
        <v>67</v>
      </c>
      <c r="FD45" s="26">
        <v>0</v>
      </c>
      <c r="FE45" s="26">
        <v>16</v>
      </c>
      <c r="FF45" s="26">
        <v>35</v>
      </c>
      <c r="FG45" s="26">
        <v>0</v>
      </c>
      <c r="FH45" s="26">
        <v>0</v>
      </c>
      <c r="FI45" s="26">
        <v>11</v>
      </c>
      <c r="FJ45" s="29">
        <v>10</v>
      </c>
      <c r="FK45" s="25">
        <v>0</v>
      </c>
      <c r="FL45" s="25">
        <v>10</v>
      </c>
      <c r="FM45" s="25">
        <v>1</v>
      </c>
      <c r="FN45" s="25">
        <v>10</v>
      </c>
      <c r="FO45" s="25">
        <v>0</v>
      </c>
      <c r="FP45" s="25">
        <v>6</v>
      </c>
      <c r="FQ45" s="25"/>
      <c r="FR45" s="32">
        <v>2</v>
      </c>
      <c r="FS45" s="32">
        <v>2</v>
      </c>
      <c r="FT45" s="32">
        <v>8</v>
      </c>
      <c r="FU45" s="32">
        <v>8</v>
      </c>
      <c r="FV45" s="32">
        <f t="shared" si="403"/>
        <v>10</v>
      </c>
      <c r="FX45" s="32">
        <v>51</v>
      </c>
      <c r="FY45" s="32">
        <v>0</v>
      </c>
      <c r="FZ45" s="32">
        <v>13</v>
      </c>
      <c r="GA45" s="32">
        <v>38</v>
      </c>
      <c r="GB45" s="32">
        <v>0</v>
      </c>
      <c r="GC45" s="32">
        <v>0</v>
      </c>
      <c r="GD45" s="26">
        <v>3</v>
      </c>
      <c r="GE45" s="32">
        <v>10</v>
      </c>
      <c r="GF45" s="32">
        <v>0</v>
      </c>
      <c r="GG45" s="32">
        <v>10</v>
      </c>
      <c r="GH45" s="32">
        <v>1</v>
      </c>
      <c r="GI45" s="32">
        <v>10</v>
      </c>
      <c r="GJ45" s="32">
        <v>0</v>
      </c>
      <c r="GK45" s="32">
        <v>5</v>
      </c>
      <c r="GL45" s="29"/>
      <c r="GM45" s="32">
        <v>4</v>
      </c>
      <c r="GN45" s="32">
        <v>5</v>
      </c>
      <c r="GO45" s="32">
        <v>5</v>
      </c>
      <c r="GP45" s="32">
        <v>5</v>
      </c>
      <c r="GQ45" s="32">
        <f t="shared" si="404"/>
        <v>9</v>
      </c>
      <c r="GS45" s="32">
        <v>26</v>
      </c>
      <c r="GT45" s="32">
        <v>0</v>
      </c>
      <c r="GU45" s="32">
        <v>4</v>
      </c>
      <c r="GV45" s="32">
        <v>13</v>
      </c>
      <c r="GW45" s="32"/>
      <c r="GX45" s="32">
        <v>5</v>
      </c>
      <c r="GY45" s="26">
        <v>3</v>
      </c>
      <c r="GZ45" s="32">
        <v>0</v>
      </c>
      <c r="HA45" s="32"/>
      <c r="HB45" s="32">
        <v>0</v>
      </c>
      <c r="HC45" s="32">
        <v>0</v>
      </c>
      <c r="HD45" s="32"/>
      <c r="HE45" s="32"/>
      <c r="HF45" s="32"/>
      <c r="HG45" s="29"/>
      <c r="HH45" s="32"/>
      <c r="HI45" s="32"/>
      <c r="HJ45" s="32"/>
      <c r="HK45" s="32"/>
      <c r="HL45" s="32">
        <f t="shared" si="405"/>
        <v>0</v>
      </c>
      <c r="HN45" s="32">
        <v>93</v>
      </c>
      <c r="HO45" s="32">
        <v>0</v>
      </c>
      <c r="HP45" s="32">
        <v>25</v>
      </c>
      <c r="HQ45" s="32">
        <v>19</v>
      </c>
      <c r="HR45" s="32">
        <v>10</v>
      </c>
      <c r="HS45" s="32">
        <v>13</v>
      </c>
      <c r="HT45" s="32">
        <v>5</v>
      </c>
      <c r="HU45" s="32">
        <v>6</v>
      </c>
      <c r="HV45" s="32">
        <v>11</v>
      </c>
      <c r="HW45" s="32">
        <v>6</v>
      </c>
      <c r="HX45" s="32">
        <v>0</v>
      </c>
      <c r="HY45" s="32">
        <v>0</v>
      </c>
      <c r="HZ45" s="32">
        <v>0</v>
      </c>
      <c r="IA45" s="29">
        <v>0</v>
      </c>
      <c r="IB45" s="29">
        <v>0</v>
      </c>
      <c r="IC45" s="32">
        <v>3</v>
      </c>
      <c r="ID45" s="32">
        <v>3</v>
      </c>
      <c r="IE45" s="32">
        <v>10</v>
      </c>
      <c r="IF45" s="32">
        <v>12</v>
      </c>
      <c r="IG45" s="32">
        <f t="shared" si="406"/>
        <v>13</v>
      </c>
      <c r="II45" s="32">
        <v>36</v>
      </c>
      <c r="IJ45" s="32">
        <f t="shared" si="407"/>
        <v>26</v>
      </c>
      <c r="IK45" s="32">
        <v>14</v>
      </c>
      <c r="IL45" s="32">
        <v>12</v>
      </c>
      <c r="IM45" s="32"/>
      <c r="IN45" s="32">
        <v>50</v>
      </c>
      <c r="IO45" s="32">
        <v>2</v>
      </c>
      <c r="IP45" s="32">
        <v>10</v>
      </c>
      <c r="IQ45" s="32">
        <v>1</v>
      </c>
      <c r="IR45" s="32">
        <v>10</v>
      </c>
      <c r="IS45" s="32">
        <v>0</v>
      </c>
      <c r="IT45" s="32">
        <v>25</v>
      </c>
      <c r="IU45" s="32">
        <v>13</v>
      </c>
      <c r="IV45" s="32">
        <v>13</v>
      </c>
      <c r="IW45" s="32">
        <v>10</v>
      </c>
      <c r="IX45" s="32">
        <v>10</v>
      </c>
      <c r="IY45" s="32">
        <f t="shared" si="408"/>
        <v>23</v>
      </c>
      <c r="JA45" s="32">
        <v>40</v>
      </c>
      <c r="JB45" s="32">
        <f t="shared" si="409"/>
        <v>22</v>
      </c>
      <c r="JC45" s="32">
        <v>13</v>
      </c>
      <c r="JD45" s="32">
        <v>9</v>
      </c>
      <c r="JE45" s="32">
        <v>0</v>
      </c>
      <c r="JF45" s="32">
        <v>50</v>
      </c>
      <c r="JG45" s="32">
        <v>0</v>
      </c>
      <c r="JH45" s="32">
        <v>12</v>
      </c>
      <c r="JI45" s="32">
        <v>1</v>
      </c>
      <c r="JJ45" s="32">
        <v>10</v>
      </c>
      <c r="JK45" s="32">
        <v>0</v>
      </c>
      <c r="JL45" s="32">
        <v>0</v>
      </c>
      <c r="JM45" s="32">
        <v>30</v>
      </c>
      <c r="JN45" s="32">
        <v>14</v>
      </c>
      <c r="JO45" s="32">
        <v>14</v>
      </c>
      <c r="JP45" s="32">
        <v>16</v>
      </c>
      <c r="JQ45" s="32">
        <v>16</v>
      </c>
      <c r="JR45" s="32">
        <f t="shared" si="410"/>
        <v>30</v>
      </c>
      <c r="JT45" s="32">
        <v>54</v>
      </c>
      <c r="JU45" s="32">
        <f t="shared" si="411"/>
        <v>21</v>
      </c>
      <c r="JV45" s="32">
        <v>11</v>
      </c>
      <c r="JW45" s="32">
        <v>10</v>
      </c>
      <c r="JX45" s="32"/>
      <c r="JY45" s="32">
        <v>50</v>
      </c>
      <c r="JZ45" s="32">
        <v>0</v>
      </c>
      <c r="KA45" s="32">
        <v>13</v>
      </c>
      <c r="KB45" s="32">
        <v>1</v>
      </c>
      <c r="KC45" s="32">
        <v>10</v>
      </c>
      <c r="KD45" s="32">
        <v>0</v>
      </c>
      <c r="KE45" s="32">
        <v>2</v>
      </c>
      <c r="KF45" s="32">
        <v>2</v>
      </c>
      <c r="KG45" s="32">
        <v>2</v>
      </c>
      <c r="KH45" s="32"/>
      <c r="KI45" s="32">
        <v>0</v>
      </c>
      <c r="KJ45" s="32">
        <f t="shared" si="412"/>
        <v>2</v>
      </c>
      <c r="KL45" s="32">
        <v>25</v>
      </c>
      <c r="KM45" s="32">
        <f t="shared" si="413"/>
        <v>13</v>
      </c>
      <c r="KN45" s="32">
        <v>5</v>
      </c>
      <c r="KO45" s="32">
        <v>8</v>
      </c>
      <c r="KP45" s="32"/>
      <c r="KQ45" s="32">
        <v>50</v>
      </c>
      <c r="KR45" s="32">
        <v>0</v>
      </c>
      <c r="KS45" s="32">
        <v>13</v>
      </c>
      <c r="KT45" s="32">
        <v>1</v>
      </c>
      <c r="KU45" s="32">
        <v>0</v>
      </c>
      <c r="KV45" s="32">
        <v>10</v>
      </c>
      <c r="KW45" s="32">
        <v>67</v>
      </c>
      <c r="KX45" s="32">
        <v>11</v>
      </c>
      <c r="KY45" s="32">
        <v>21</v>
      </c>
      <c r="KZ45" s="32">
        <v>20</v>
      </c>
      <c r="LA45" s="32">
        <v>34</v>
      </c>
      <c r="LB45" s="32">
        <f t="shared" si="414"/>
        <v>31</v>
      </c>
      <c r="LD45" s="32">
        <v>20</v>
      </c>
      <c r="LE45" s="32">
        <f t="shared" si="415"/>
        <v>13</v>
      </c>
      <c r="LF45" s="32">
        <v>8</v>
      </c>
      <c r="LG45" s="32">
        <v>5</v>
      </c>
      <c r="LH45" s="32"/>
      <c r="LI45" s="32">
        <v>40</v>
      </c>
      <c r="LJ45" s="32"/>
      <c r="LK45" s="32">
        <v>13</v>
      </c>
      <c r="LL45" s="32">
        <v>1</v>
      </c>
      <c r="LM45" s="32">
        <v>10</v>
      </c>
      <c r="LN45" s="32">
        <v>0</v>
      </c>
      <c r="LO45" s="32">
        <v>20</v>
      </c>
      <c r="LP45" s="32">
        <v>8</v>
      </c>
      <c r="LQ45" s="32">
        <v>12</v>
      </c>
      <c r="LR45" s="32">
        <v>5</v>
      </c>
      <c r="LS45" s="32">
        <v>8</v>
      </c>
      <c r="LT45" s="32">
        <f t="shared" si="416"/>
        <v>13</v>
      </c>
      <c r="LV45" s="32">
        <v>20</v>
      </c>
      <c r="LW45" s="32">
        <f t="shared" si="417"/>
        <v>10</v>
      </c>
      <c r="LX45" s="32">
        <v>5</v>
      </c>
      <c r="LY45" s="32">
        <v>5</v>
      </c>
      <c r="LZ45" s="32"/>
      <c r="MA45" s="32">
        <v>36</v>
      </c>
      <c r="MB45" s="32"/>
      <c r="MC45" s="32">
        <v>12</v>
      </c>
      <c r="MD45" s="32">
        <v>1</v>
      </c>
      <c r="ME45" s="32">
        <v>11</v>
      </c>
      <c r="MF45" s="32">
        <v>0</v>
      </c>
      <c r="MG45" s="32">
        <v>18</v>
      </c>
      <c r="MH45" s="32">
        <v>6</v>
      </c>
      <c r="MI45" s="32">
        <v>8</v>
      </c>
      <c r="MJ45" s="32">
        <v>6</v>
      </c>
      <c r="MK45" s="32">
        <v>9</v>
      </c>
      <c r="ML45" s="32">
        <f t="shared" si="418"/>
        <v>12</v>
      </c>
      <c r="MN45" s="32">
        <v>16</v>
      </c>
      <c r="MO45" s="32">
        <f t="shared" si="419"/>
        <v>18</v>
      </c>
      <c r="MP45" s="32">
        <v>7</v>
      </c>
      <c r="MQ45" s="32">
        <v>11</v>
      </c>
      <c r="MR45" s="32"/>
      <c r="MS45" s="32">
        <v>60</v>
      </c>
      <c r="MT45" s="32">
        <v>0</v>
      </c>
      <c r="MU45" s="32">
        <v>12</v>
      </c>
      <c r="MV45" s="32">
        <v>1</v>
      </c>
      <c r="MW45" s="32">
        <v>11</v>
      </c>
      <c r="MX45" s="32">
        <v>0</v>
      </c>
      <c r="MY45" s="32">
        <v>30</v>
      </c>
      <c r="MZ45" s="32">
        <v>5</v>
      </c>
      <c r="NA45" s="32">
        <v>11</v>
      </c>
      <c r="NB45" s="32">
        <v>5</v>
      </c>
      <c r="NC45" s="32">
        <v>9</v>
      </c>
      <c r="ND45" s="32">
        <f t="shared" si="420"/>
        <v>10</v>
      </c>
      <c r="NF45" s="32">
        <v>16</v>
      </c>
      <c r="NG45" s="32">
        <f t="shared" si="421"/>
        <v>7</v>
      </c>
      <c r="NH45" s="32">
        <v>0</v>
      </c>
      <c r="NI45" s="32">
        <v>7</v>
      </c>
      <c r="NJ45" s="32"/>
      <c r="NK45" s="32">
        <v>60</v>
      </c>
      <c r="NL45" s="32">
        <v>0</v>
      </c>
      <c r="NM45" s="32">
        <v>13</v>
      </c>
      <c r="NN45" s="32">
        <v>1</v>
      </c>
      <c r="NO45" s="32">
        <v>10</v>
      </c>
      <c r="NP45" s="32">
        <v>0</v>
      </c>
      <c r="NQ45" s="32">
        <v>15</v>
      </c>
      <c r="NR45" s="32">
        <v>0</v>
      </c>
      <c r="NS45" s="32">
        <v>0</v>
      </c>
      <c r="NT45" s="32">
        <v>7</v>
      </c>
      <c r="NU45" s="32">
        <v>14</v>
      </c>
      <c r="NV45" s="32">
        <f t="shared" si="422"/>
        <v>7</v>
      </c>
      <c r="NX45" s="32">
        <v>0</v>
      </c>
      <c r="NY45" s="32">
        <f t="shared" si="423"/>
        <v>0</v>
      </c>
      <c r="NZ45" s="32">
        <v>0</v>
      </c>
      <c r="OA45" s="32">
        <v>0</v>
      </c>
      <c r="OB45" s="32"/>
      <c r="OC45" s="32">
        <v>0</v>
      </c>
      <c r="OD45" s="32">
        <v>0</v>
      </c>
      <c r="OE45" s="32">
        <v>0</v>
      </c>
      <c r="OF45" s="32">
        <v>0</v>
      </c>
      <c r="OG45" s="32">
        <v>0</v>
      </c>
      <c r="OH45" s="32">
        <v>0</v>
      </c>
      <c r="OI45" s="32">
        <v>0</v>
      </c>
      <c r="OJ45" s="32">
        <v>0</v>
      </c>
      <c r="OK45" s="32">
        <v>0</v>
      </c>
      <c r="OL45" s="32">
        <v>0</v>
      </c>
      <c r="OM45" s="32">
        <v>0</v>
      </c>
      <c r="ON45" s="32">
        <f t="shared" si="424"/>
        <v>0</v>
      </c>
      <c r="OP45" s="32">
        <v>20</v>
      </c>
      <c r="OQ45" s="32">
        <f t="shared" si="425"/>
        <v>13</v>
      </c>
      <c r="OR45" s="32">
        <v>4</v>
      </c>
      <c r="OS45" s="32">
        <v>9</v>
      </c>
      <c r="OT45" s="32"/>
      <c r="OU45" s="32">
        <v>75</v>
      </c>
      <c r="OV45" s="32"/>
      <c r="OW45" s="32">
        <v>14</v>
      </c>
      <c r="OX45" s="32">
        <v>1</v>
      </c>
      <c r="OY45" s="32">
        <v>10</v>
      </c>
      <c r="OZ45" s="32">
        <v>6</v>
      </c>
      <c r="PA45" s="32">
        <v>31</v>
      </c>
      <c r="PB45" s="32">
        <v>4</v>
      </c>
      <c r="PC45" s="32">
        <v>9</v>
      </c>
      <c r="PD45" s="32">
        <v>9</v>
      </c>
      <c r="PE45" s="32">
        <v>16</v>
      </c>
      <c r="PF45" s="32">
        <f t="shared" si="426"/>
        <v>13</v>
      </c>
      <c r="PH45" s="32">
        <v>0</v>
      </c>
      <c r="PI45" s="32">
        <f t="shared" si="427"/>
        <v>0</v>
      </c>
      <c r="PJ45" s="32">
        <v>0</v>
      </c>
      <c r="PK45" s="32">
        <v>0</v>
      </c>
      <c r="PL45" s="32"/>
      <c r="PM45" s="32">
        <v>60</v>
      </c>
      <c r="PN45" s="32">
        <v>0</v>
      </c>
      <c r="PO45" s="32">
        <v>12</v>
      </c>
      <c r="PP45" s="32">
        <v>1</v>
      </c>
      <c r="PQ45" s="32">
        <v>10</v>
      </c>
      <c r="PR45" s="32">
        <v>7</v>
      </c>
      <c r="PS45" s="32">
        <v>13</v>
      </c>
      <c r="PT45" s="32">
        <v>2</v>
      </c>
      <c r="PU45" s="32">
        <v>2</v>
      </c>
      <c r="PV45" s="32">
        <v>1</v>
      </c>
      <c r="PW45" s="32">
        <v>2</v>
      </c>
      <c r="PX45" s="32">
        <f t="shared" si="428"/>
        <v>3</v>
      </c>
      <c r="PZ45" s="32">
        <v>21</v>
      </c>
      <c r="QA45" s="32">
        <f t="shared" si="429"/>
        <v>11</v>
      </c>
      <c r="QB45" s="32">
        <v>6</v>
      </c>
      <c r="QC45" s="32">
        <v>5</v>
      </c>
      <c r="QD45" s="32"/>
      <c r="QE45" s="32">
        <v>90</v>
      </c>
      <c r="QF45" s="32"/>
      <c r="QG45" s="32">
        <v>18</v>
      </c>
      <c r="QH45" s="32">
        <v>1</v>
      </c>
      <c r="QI45" s="32">
        <v>10</v>
      </c>
      <c r="QJ45" s="32">
        <v>7</v>
      </c>
      <c r="QK45" s="32">
        <v>52</v>
      </c>
      <c r="QL45" s="32">
        <v>17</v>
      </c>
      <c r="QM45" s="32">
        <v>23</v>
      </c>
      <c r="QN45" s="32">
        <v>13</v>
      </c>
      <c r="QO45" s="32">
        <v>18</v>
      </c>
      <c r="QP45" s="32">
        <f t="shared" si="430"/>
        <v>30</v>
      </c>
      <c r="QR45" s="32"/>
      <c r="QS45" s="32">
        <f t="shared" si="431"/>
        <v>0</v>
      </c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>
        <f t="shared" si="432"/>
        <v>0</v>
      </c>
      <c r="RJ45" s="32"/>
      <c r="RK45" s="32">
        <f t="shared" si="433"/>
        <v>7</v>
      </c>
      <c r="RL45" s="32">
        <v>7</v>
      </c>
      <c r="RM45" s="32"/>
      <c r="RN45" s="32"/>
      <c r="RO45" s="32">
        <v>60</v>
      </c>
      <c r="RP45" s="32"/>
      <c r="RQ45" s="32"/>
      <c r="RR45" s="32">
        <v>2</v>
      </c>
      <c r="RS45" s="32">
        <v>20</v>
      </c>
      <c r="RT45" s="32">
        <v>10</v>
      </c>
      <c r="RU45" s="32">
        <v>30</v>
      </c>
      <c r="RV45" s="32">
        <v>7</v>
      </c>
      <c r="RW45" s="32">
        <v>7</v>
      </c>
      <c r="RX45" s="32">
        <v>8</v>
      </c>
      <c r="RY45" s="32">
        <v>8</v>
      </c>
      <c r="RZ45" s="32">
        <f t="shared" si="434"/>
        <v>15</v>
      </c>
      <c r="SB45" s="32"/>
      <c r="SC45" s="32">
        <f t="shared" si="435"/>
        <v>5</v>
      </c>
      <c r="SD45" s="32">
        <v>5</v>
      </c>
      <c r="SE45" s="32"/>
      <c r="SF45" s="32"/>
      <c r="SG45" s="32">
        <v>60</v>
      </c>
      <c r="SH45" s="32"/>
      <c r="SI45" s="32">
        <v>16</v>
      </c>
      <c r="SJ45" s="32">
        <v>1</v>
      </c>
      <c r="SK45" s="32">
        <v>10</v>
      </c>
      <c r="SL45" s="32"/>
      <c r="SM45" s="32">
        <v>26</v>
      </c>
      <c r="SN45" s="32">
        <v>11</v>
      </c>
      <c r="SO45" s="32">
        <v>11</v>
      </c>
      <c r="SP45" s="32">
        <v>6</v>
      </c>
      <c r="SQ45" s="32">
        <v>6</v>
      </c>
      <c r="SR45" s="32">
        <f t="shared" si="436"/>
        <v>17</v>
      </c>
      <c r="ST45" s="32"/>
      <c r="SU45" s="32">
        <f t="shared" si="437"/>
        <v>5</v>
      </c>
      <c r="SV45" s="32">
        <v>5</v>
      </c>
      <c r="SW45" s="32"/>
      <c r="SX45" s="32"/>
      <c r="SY45" s="32">
        <v>60</v>
      </c>
      <c r="SZ45" s="32"/>
      <c r="TA45" s="32">
        <v>16</v>
      </c>
      <c r="TB45" s="32">
        <v>1</v>
      </c>
      <c r="TC45" s="32">
        <v>10</v>
      </c>
      <c r="TD45" s="32"/>
      <c r="TE45" s="32">
        <v>20</v>
      </c>
      <c r="TF45" s="32">
        <v>7</v>
      </c>
      <c r="TG45" s="32">
        <v>7</v>
      </c>
      <c r="TH45" s="32">
        <v>9</v>
      </c>
      <c r="TI45" s="32">
        <v>9</v>
      </c>
      <c r="TJ45" s="32">
        <f t="shared" si="438"/>
        <v>16</v>
      </c>
      <c r="TL45" s="32"/>
      <c r="TM45" s="32">
        <f t="shared" si="439"/>
        <v>5</v>
      </c>
      <c r="TN45" s="32">
        <v>5</v>
      </c>
      <c r="TO45" s="32"/>
      <c r="TP45" s="32"/>
      <c r="TQ45" s="32">
        <v>60</v>
      </c>
      <c r="TR45" s="32"/>
      <c r="TS45" s="32">
        <v>12</v>
      </c>
      <c r="TT45" s="32">
        <v>1</v>
      </c>
      <c r="TU45" s="32">
        <v>10</v>
      </c>
      <c r="TV45" s="32"/>
      <c r="TW45" s="32">
        <v>19</v>
      </c>
      <c r="TX45" s="32">
        <v>3</v>
      </c>
      <c r="TY45" s="32">
        <v>3</v>
      </c>
      <c r="TZ45" s="32">
        <v>13</v>
      </c>
      <c r="UA45" s="32">
        <v>13</v>
      </c>
      <c r="UB45" s="32">
        <f t="shared" si="440"/>
        <v>16</v>
      </c>
      <c r="UD45" s="32"/>
      <c r="UE45" s="32">
        <f t="shared" si="441"/>
        <v>10</v>
      </c>
      <c r="UF45" s="32">
        <v>8</v>
      </c>
      <c r="UG45" s="32">
        <v>2</v>
      </c>
      <c r="UH45" s="32"/>
      <c r="UI45" s="32">
        <v>60</v>
      </c>
      <c r="UJ45" s="32"/>
      <c r="UK45" s="32">
        <v>23</v>
      </c>
      <c r="UL45" s="32">
        <v>1</v>
      </c>
      <c r="UM45" s="32">
        <v>10</v>
      </c>
      <c r="UN45" s="32"/>
      <c r="UO45" s="32">
        <v>23</v>
      </c>
      <c r="UP45" s="32">
        <v>6</v>
      </c>
      <c r="UQ45" s="32">
        <v>6</v>
      </c>
      <c r="UR45" s="32">
        <v>11</v>
      </c>
      <c r="US45" s="32">
        <v>11</v>
      </c>
      <c r="UT45" s="32">
        <f t="shared" si="442"/>
        <v>17</v>
      </c>
      <c r="UV45" s="32"/>
      <c r="UW45" s="32">
        <f t="shared" si="443"/>
        <v>10</v>
      </c>
      <c r="UX45" s="32">
        <v>10</v>
      </c>
      <c r="UY45" s="32"/>
      <c r="UZ45" s="32">
        <f t="shared" si="372"/>
        <v>663</v>
      </c>
      <c r="VA45" s="32">
        <v>297</v>
      </c>
      <c r="VB45" s="32">
        <f t="shared" si="444"/>
        <v>366</v>
      </c>
      <c r="VC45" s="32"/>
      <c r="VD45" s="32">
        <v>125</v>
      </c>
      <c r="VE45" s="32"/>
      <c r="VF45" s="32">
        <v>24</v>
      </c>
      <c r="VG45" s="32">
        <v>1</v>
      </c>
      <c r="VH45" s="32">
        <v>20</v>
      </c>
      <c r="VI45" s="32">
        <v>0</v>
      </c>
      <c r="VJ45" s="32">
        <v>0</v>
      </c>
      <c r="VK45" s="32">
        <v>0</v>
      </c>
      <c r="VL45" s="32">
        <f t="shared" si="445"/>
        <v>63</v>
      </c>
      <c r="VM45" s="32">
        <v>11</v>
      </c>
      <c r="VN45" s="32">
        <v>14</v>
      </c>
      <c r="VO45" s="32">
        <v>23</v>
      </c>
      <c r="VP45" s="32">
        <v>28</v>
      </c>
      <c r="VQ45" s="32"/>
      <c r="VR45" s="32"/>
      <c r="VS45" s="32">
        <v>20</v>
      </c>
      <c r="VT45" s="32">
        <v>21</v>
      </c>
      <c r="VU45" s="32">
        <f t="shared" si="446"/>
        <v>34</v>
      </c>
      <c r="VW45" s="32"/>
      <c r="VX45" s="32">
        <f t="shared" si="447"/>
        <v>0</v>
      </c>
      <c r="VY45" s="32"/>
      <c r="VZ45" s="32"/>
      <c r="WA45" s="32"/>
      <c r="WB45" s="32">
        <f t="shared" si="373"/>
        <v>0</v>
      </c>
      <c r="WC45" s="32">
        <f t="shared" si="374"/>
        <v>663</v>
      </c>
      <c r="WD45" s="32">
        <f t="shared" si="375"/>
        <v>297</v>
      </c>
      <c r="WE45" s="32">
        <f t="shared" si="448"/>
        <v>366</v>
      </c>
      <c r="WF45" s="32"/>
      <c r="WG45" s="32">
        <v>60</v>
      </c>
      <c r="WH45" s="32"/>
      <c r="WI45" s="32">
        <v>12</v>
      </c>
      <c r="WJ45" s="32">
        <v>1</v>
      </c>
      <c r="WK45" s="32">
        <v>10</v>
      </c>
      <c r="WL45" s="32"/>
      <c r="WM45" s="32">
        <v>0</v>
      </c>
      <c r="WN45" s="32">
        <v>0</v>
      </c>
      <c r="WO45" s="32">
        <f t="shared" si="449"/>
        <v>21</v>
      </c>
      <c r="WP45" s="32">
        <v>2</v>
      </c>
      <c r="WQ45" s="32">
        <v>2</v>
      </c>
      <c r="WR45" s="32">
        <v>10</v>
      </c>
      <c r="WS45" s="32">
        <v>10</v>
      </c>
      <c r="WT45" s="32"/>
      <c r="WU45" s="32"/>
      <c r="WV45" s="32">
        <v>9</v>
      </c>
      <c r="WW45" s="32">
        <v>9</v>
      </c>
      <c r="WX45" s="32">
        <f t="shared" si="450"/>
        <v>12</v>
      </c>
      <c r="WZ45" s="32"/>
      <c r="XA45" s="32">
        <f t="shared" si="451"/>
        <v>0</v>
      </c>
      <c r="XB45" s="32"/>
      <c r="XC45" s="32"/>
      <c r="XD45" s="32"/>
      <c r="XE45" s="32">
        <f t="shared" si="376"/>
        <v>0</v>
      </c>
      <c r="XF45" s="32">
        <f t="shared" si="377"/>
        <v>663</v>
      </c>
      <c r="XG45" s="32">
        <f t="shared" si="378"/>
        <v>297</v>
      </c>
      <c r="XH45" s="32">
        <f t="shared" si="452"/>
        <v>366</v>
      </c>
      <c r="XI45" s="32"/>
      <c r="XJ45" s="32">
        <v>75</v>
      </c>
      <c r="XK45" s="32"/>
      <c r="XL45" s="32">
        <v>21</v>
      </c>
      <c r="XM45" s="32">
        <v>1</v>
      </c>
      <c r="XN45" s="32">
        <v>10</v>
      </c>
      <c r="XO45" s="32"/>
      <c r="XP45" s="32">
        <v>0</v>
      </c>
      <c r="XQ45" s="32">
        <v>0</v>
      </c>
      <c r="XR45" s="32">
        <v>29</v>
      </c>
      <c r="XS45" s="32">
        <v>1</v>
      </c>
      <c r="XT45" s="32">
        <v>1</v>
      </c>
      <c r="XU45" s="32">
        <v>11</v>
      </c>
      <c r="XV45" s="32">
        <v>11</v>
      </c>
      <c r="XW45" s="32"/>
      <c r="XX45" s="32"/>
      <c r="XY45" s="32">
        <v>17</v>
      </c>
      <c r="XZ45" s="32">
        <v>17</v>
      </c>
      <c r="YA45" s="32">
        <f t="shared" si="453"/>
        <v>12</v>
      </c>
      <c r="YC45" s="32"/>
      <c r="YD45" s="32">
        <f t="shared" si="454"/>
        <v>3</v>
      </c>
      <c r="YE45" s="32">
        <v>3</v>
      </c>
      <c r="YF45" s="32" t="s">
        <v>1003</v>
      </c>
      <c r="YG45" s="32"/>
      <c r="YH45" s="32">
        <f t="shared" si="379"/>
        <v>3</v>
      </c>
      <c r="YI45" s="32">
        <f t="shared" si="380"/>
        <v>666</v>
      </c>
      <c r="YJ45" s="32">
        <f t="shared" si="381"/>
        <v>297</v>
      </c>
      <c r="YK45" s="32">
        <f t="shared" si="455"/>
        <v>369</v>
      </c>
      <c r="YL45" s="32"/>
      <c r="YM45" s="32">
        <v>135</v>
      </c>
      <c r="YN45" s="32"/>
      <c r="YO45" s="32">
        <v>10</v>
      </c>
      <c r="YP45" s="32">
        <v>1</v>
      </c>
      <c r="YQ45" s="32">
        <v>20</v>
      </c>
      <c r="YR45" s="32"/>
      <c r="YS45" s="32">
        <v>3</v>
      </c>
      <c r="YT45" s="32">
        <v>10</v>
      </c>
      <c r="YU45" s="32">
        <v>112</v>
      </c>
      <c r="YV45" s="32">
        <v>20</v>
      </c>
      <c r="YW45" s="32">
        <v>24</v>
      </c>
      <c r="YX45" s="32">
        <v>28</v>
      </c>
      <c r="YY45" s="32">
        <v>30</v>
      </c>
      <c r="YZ45" s="32"/>
      <c r="ZA45" s="32"/>
      <c r="ZB45" s="32">
        <v>41</v>
      </c>
      <c r="ZC45" s="32">
        <v>48</v>
      </c>
      <c r="ZD45" s="32">
        <f t="shared" si="456"/>
        <v>51</v>
      </c>
      <c r="ZF45" s="32"/>
      <c r="ZG45" s="32">
        <f t="shared" si="457"/>
        <v>0</v>
      </c>
      <c r="ZH45" s="32"/>
      <c r="ZI45" s="32"/>
      <c r="ZJ45" s="32"/>
      <c r="ZK45" s="32">
        <f t="shared" si="382"/>
        <v>0</v>
      </c>
      <c r="ZL45" s="32">
        <f t="shared" si="383"/>
        <v>666</v>
      </c>
      <c r="ZM45" s="32">
        <f t="shared" si="384"/>
        <v>297</v>
      </c>
      <c r="ZN45" s="32">
        <f t="shared" si="458"/>
        <v>369</v>
      </c>
      <c r="ZO45" s="32"/>
      <c r="ZP45" s="32"/>
      <c r="ZQ45" s="32"/>
      <c r="ZR45" s="32"/>
      <c r="ZS45" s="32">
        <v>2</v>
      </c>
      <c r="ZT45" s="32">
        <v>20</v>
      </c>
      <c r="ZU45" s="32"/>
      <c r="ZV45" s="32">
        <v>0</v>
      </c>
      <c r="ZW45" s="32">
        <v>0</v>
      </c>
      <c r="ZX45" s="32">
        <v>0</v>
      </c>
      <c r="ZY45" s="32"/>
      <c r="ZZ45" s="32"/>
      <c r="AAA45" s="32"/>
      <c r="AAB45" s="32"/>
      <c r="AAC45" s="32"/>
      <c r="AAD45" s="32"/>
      <c r="AAE45" s="32"/>
      <c r="AAF45" s="32"/>
      <c r="AAG45" s="32">
        <f t="shared" si="459"/>
        <v>0</v>
      </c>
      <c r="AAI45" s="32"/>
      <c r="AAJ45" s="32">
        <f t="shared" si="460"/>
        <v>0</v>
      </c>
      <c r="AAK45" s="32"/>
      <c r="AAL45" s="32"/>
      <c r="AAM45" s="32"/>
      <c r="AAN45" s="32">
        <f t="shared" si="385"/>
        <v>0</v>
      </c>
      <c r="AAO45" s="32">
        <f t="shared" si="386"/>
        <v>666</v>
      </c>
      <c r="AAP45" s="32">
        <f t="shared" si="387"/>
        <v>297</v>
      </c>
      <c r="AAQ45" s="32">
        <f t="shared" si="461"/>
        <v>369</v>
      </c>
      <c r="AAR45" s="32"/>
      <c r="AAS45" s="32">
        <v>60</v>
      </c>
      <c r="AAT45" s="32"/>
      <c r="AAU45" s="32">
        <v>0</v>
      </c>
      <c r="AAV45" s="32">
        <v>2</v>
      </c>
      <c r="AAW45" s="32">
        <v>19</v>
      </c>
      <c r="AAX45" s="32"/>
      <c r="AAY45" s="32">
        <v>2</v>
      </c>
      <c r="AAZ45" s="32">
        <v>2</v>
      </c>
      <c r="ABA45" s="13">
        <f t="shared" si="462"/>
        <v>20</v>
      </c>
      <c r="ABB45" s="32">
        <v>7</v>
      </c>
      <c r="ABC45" s="32">
        <v>7</v>
      </c>
      <c r="ABD45" s="32">
        <v>9</v>
      </c>
      <c r="ABE45" s="32">
        <v>9</v>
      </c>
      <c r="ABF45" s="32"/>
      <c r="ABG45" s="32"/>
      <c r="ABH45" s="32">
        <v>2</v>
      </c>
      <c r="ABI45" s="32">
        <v>2</v>
      </c>
      <c r="ABJ45" s="32">
        <f t="shared" si="463"/>
        <v>18</v>
      </c>
      <c r="ABL45" s="32"/>
      <c r="ABM45" s="32">
        <f t="shared" si="464"/>
        <v>0</v>
      </c>
      <c r="ABN45" s="32"/>
      <c r="ABO45" s="32"/>
      <c r="ABP45" s="32"/>
      <c r="ABQ45" s="32">
        <f t="shared" si="388"/>
        <v>0</v>
      </c>
      <c r="ABR45" s="32">
        <f t="shared" si="389"/>
        <v>666</v>
      </c>
      <c r="ABS45" s="32">
        <f t="shared" si="390"/>
        <v>297</v>
      </c>
      <c r="ABT45" s="32">
        <f t="shared" si="465"/>
        <v>369</v>
      </c>
      <c r="ABU45" s="32"/>
      <c r="ABV45" s="32">
        <v>55</v>
      </c>
      <c r="ABW45" s="32"/>
      <c r="ABX45" s="32"/>
      <c r="ABY45" s="32">
        <v>1</v>
      </c>
      <c r="ABZ45" s="32">
        <v>8</v>
      </c>
      <c r="ACA45" s="32"/>
      <c r="ACB45" s="32">
        <v>4</v>
      </c>
      <c r="ACC45" s="32">
        <v>8</v>
      </c>
      <c r="ACD45" s="13">
        <f t="shared" si="466"/>
        <v>16</v>
      </c>
      <c r="ACE45" s="32">
        <v>4</v>
      </c>
      <c r="ACF45" s="32">
        <v>4</v>
      </c>
      <c r="ACG45" s="32">
        <v>3</v>
      </c>
      <c r="ACH45" s="32">
        <v>3</v>
      </c>
      <c r="ACI45" s="32"/>
      <c r="ACJ45" s="32"/>
      <c r="ACK45" s="32">
        <v>1</v>
      </c>
      <c r="ACL45" s="32">
        <v>1</v>
      </c>
      <c r="ACM45" s="32">
        <f t="shared" si="467"/>
        <v>11</v>
      </c>
      <c r="ACO45" s="32"/>
      <c r="ACP45" s="32">
        <f t="shared" si="468"/>
        <v>4</v>
      </c>
      <c r="ACQ45" s="32">
        <v>4</v>
      </c>
      <c r="ACR45" s="32"/>
      <c r="ACS45" s="32"/>
      <c r="ACT45" s="32">
        <f t="shared" si="391"/>
        <v>4</v>
      </c>
      <c r="ACU45" s="32">
        <f t="shared" si="392"/>
        <v>670</v>
      </c>
      <c r="ACV45" s="32">
        <f t="shared" si="393"/>
        <v>297</v>
      </c>
      <c r="ACW45" s="32">
        <f t="shared" si="469"/>
        <v>373</v>
      </c>
      <c r="ACX45" s="32"/>
      <c r="ACY45" s="32">
        <v>225</v>
      </c>
      <c r="ACZ45" s="32"/>
      <c r="ADA45" s="32"/>
      <c r="ADB45" s="32">
        <v>1</v>
      </c>
      <c r="ADC45" s="32">
        <v>10</v>
      </c>
      <c r="ADD45" s="32"/>
      <c r="ADE45" s="32">
        <v>0</v>
      </c>
      <c r="ADF45" s="32">
        <v>0</v>
      </c>
      <c r="ADG45" s="32">
        <f t="shared" si="470"/>
        <v>93</v>
      </c>
      <c r="ADH45" s="32">
        <v>15</v>
      </c>
      <c r="ADI45" s="32">
        <v>16</v>
      </c>
      <c r="ADJ45" s="32">
        <v>41</v>
      </c>
      <c r="ADK45" s="32">
        <v>43</v>
      </c>
      <c r="ADL45" s="32"/>
      <c r="ADM45" s="32"/>
      <c r="ADN45" s="32">
        <v>31</v>
      </c>
      <c r="ADO45" s="32">
        <v>34</v>
      </c>
      <c r="ADP45" s="32">
        <f t="shared" si="471"/>
        <v>56</v>
      </c>
      <c r="ADR45" s="32">
        <v>3</v>
      </c>
      <c r="ADS45" s="32">
        <f t="shared" si="394"/>
        <v>4</v>
      </c>
      <c r="ADT45" s="32">
        <v>2</v>
      </c>
      <c r="ADU45" s="32">
        <v>2</v>
      </c>
      <c r="ADV45" s="32"/>
      <c r="ADW45" s="32">
        <f t="shared" si="395"/>
        <v>4</v>
      </c>
      <c r="ADX45" s="32">
        <f t="shared" si="396"/>
        <v>674</v>
      </c>
      <c r="ADY45" s="32">
        <f t="shared" si="397"/>
        <v>297</v>
      </c>
      <c r="ADZ45" s="32">
        <f t="shared" si="472"/>
        <v>377</v>
      </c>
      <c r="AEA45" s="32"/>
      <c r="AEB45" s="32">
        <v>75</v>
      </c>
      <c r="AEC45" s="32"/>
      <c r="AED45" s="32">
        <v>15</v>
      </c>
      <c r="AEE45" s="32">
        <v>1</v>
      </c>
      <c r="AEF45" s="32">
        <v>10</v>
      </c>
      <c r="AEG45" s="32"/>
      <c r="AEH45" s="32">
        <v>10</v>
      </c>
      <c r="AEI45" s="32">
        <v>10</v>
      </c>
      <c r="AEJ45" s="32">
        <f t="shared" si="473"/>
        <v>32</v>
      </c>
      <c r="AEK45" s="32">
        <v>7</v>
      </c>
      <c r="AEL45" s="32">
        <v>9</v>
      </c>
      <c r="AEM45" s="32">
        <v>11</v>
      </c>
      <c r="AEN45" s="32">
        <v>12</v>
      </c>
      <c r="AEO45" s="32"/>
      <c r="AEP45" s="32"/>
      <c r="AEQ45" s="32">
        <v>1</v>
      </c>
      <c r="AER45" s="32">
        <v>1</v>
      </c>
      <c r="AES45" s="32">
        <f t="shared" si="474"/>
        <v>28</v>
      </c>
    </row>
    <row r="46" spans="2:825" ht="16.2" customHeight="1" x14ac:dyDescent="0.3">
      <c r="B46" s="96" t="s">
        <v>165</v>
      </c>
      <c r="C46" s="297" t="s">
        <v>236</v>
      </c>
      <c r="D46" s="296" t="s">
        <v>228</v>
      </c>
      <c r="E46" s="297" t="s">
        <v>236</v>
      </c>
      <c r="F46" s="297" t="s">
        <v>927</v>
      </c>
      <c r="G46" s="297" t="s">
        <v>1041</v>
      </c>
      <c r="H46" s="334" t="s">
        <v>602</v>
      </c>
      <c r="I46" s="329">
        <v>144</v>
      </c>
      <c r="J46" s="26">
        <v>1</v>
      </c>
      <c r="K46" s="26">
        <v>25</v>
      </c>
      <c r="L46" s="26">
        <f>103-1</f>
        <v>102</v>
      </c>
      <c r="M46" s="26">
        <v>0</v>
      </c>
      <c r="N46" s="26">
        <v>39</v>
      </c>
      <c r="O46" s="26">
        <v>0</v>
      </c>
      <c r="P46" s="26"/>
      <c r="Q46" s="26"/>
      <c r="R46" s="26">
        <v>1</v>
      </c>
      <c r="S46" s="26">
        <v>0</v>
      </c>
      <c r="T46" s="26">
        <v>12</v>
      </c>
      <c r="U46" s="32"/>
      <c r="V46" s="29"/>
      <c r="X46" s="26">
        <v>70</v>
      </c>
      <c r="Y46" s="26">
        <v>5</v>
      </c>
      <c r="Z46" s="26">
        <v>7</v>
      </c>
      <c r="AA46" s="26">
        <v>32</v>
      </c>
      <c r="AB46" s="26">
        <v>0</v>
      </c>
      <c r="AC46" s="26">
        <v>15</v>
      </c>
      <c r="AD46" s="26">
        <v>0</v>
      </c>
      <c r="AE46" s="26"/>
      <c r="AF46" s="26"/>
      <c r="AG46" s="26">
        <v>0</v>
      </c>
      <c r="AH46" s="26">
        <v>0</v>
      </c>
      <c r="AI46" s="26">
        <v>0</v>
      </c>
      <c r="AJ46" s="25">
        <v>0</v>
      </c>
      <c r="AK46" s="29"/>
      <c r="AM46" s="26">
        <v>21</v>
      </c>
      <c r="AN46" s="26">
        <v>0</v>
      </c>
      <c r="AO46" s="26">
        <v>1</v>
      </c>
      <c r="AP46" s="26">
        <v>11</v>
      </c>
      <c r="AQ46" s="26">
        <v>0</v>
      </c>
      <c r="AR46" s="26">
        <v>12</v>
      </c>
      <c r="AS46" s="26">
        <v>0</v>
      </c>
      <c r="AT46" s="26"/>
      <c r="AU46" s="26"/>
      <c r="AV46" s="26">
        <v>0</v>
      </c>
      <c r="AW46" s="26">
        <v>0</v>
      </c>
      <c r="AX46" s="26">
        <v>0</v>
      </c>
      <c r="AY46" s="25">
        <v>0</v>
      </c>
      <c r="AZ46" s="29"/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>
        <v>0</v>
      </c>
      <c r="BN46" s="32">
        <v>0</v>
      </c>
      <c r="BO46" s="25">
        <v>0</v>
      </c>
      <c r="BP46" s="29"/>
      <c r="BQ46" s="32"/>
      <c r="BR46" s="32"/>
      <c r="BS46" s="32"/>
      <c r="BT46" s="32"/>
      <c r="BU46" s="32">
        <f t="shared" si="398"/>
        <v>0</v>
      </c>
      <c r="BW46" s="26">
        <v>0</v>
      </c>
      <c r="BX46" s="26">
        <v>0</v>
      </c>
      <c r="BY46" s="26">
        <v>0</v>
      </c>
      <c r="BZ46" s="26">
        <v>0</v>
      </c>
      <c r="CA46" s="26">
        <v>0</v>
      </c>
      <c r="CB46" s="26">
        <v>0</v>
      </c>
      <c r="CC46" s="26">
        <v>0</v>
      </c>
      <c r="CD46" s="32">
        <v>0</v>
      </c>
      <c r="CE46" s="32">
        <v>0</v>
      </c>
      <c r="CF46" s="32">
        <v>0</v>
      </c>
      <c r="CG46" s="32">
        <v>0</v>
      </c>
      <c r="CH46" s="26">
        <v>0</v>
      </c>
      <c r="CI46" s="26">
        <v>0</v>
      </c>
      <c r="CJ46" s="32">
        <v>0</v>
      </c>
      <c r="CK46" s="29"/>
      <c r="CL46" s="32"/>
      <c r="CM46" s="32"/>
      <c r="CN46" s="32"/>
      <c r="CO46" s="32"/>
      <c r="CP46" s="32">
        <f t="shared" si="399"/>
        <v>0</v>
      </c>
      <c r="CR46" s="26">
        <v>144</v>
      </c>
      <c r="CS46" s="32">
        <v>58</v>
      </c>
      <c r="CT46" s="32">
        <v>15</v>
      </c>
      <c r="CU46" s="32">
        <v>22</v>
      </c>
      <c r="CV46" s="32">
        <v>0</v>
      </c>
      <c r="CW46" s="32">
        <v>16</v>
      </c>
      <c r="CX46" s="26">
        <v>0</v>
      </c>
      <c r="CY46" s="26">
        <v>10</v>
      </c>
      <c r="CZ46" s="26">
        <v>0</v>
      </c>
      <c r="DA46" s="26">
        <v>10</v>
      </c>
      <c r="DB46" s="26">
        <v>0</v>
      </c>
      <c r="DC46" s="32">
        <v>0</v>
      </c>
      <c r="DD46" s="29">
        <v>0</v>
      </c>
      <c r="DE46" s="25">
        <v>0</v>
      </c>
      <c r="DF46" s="29"/>
      <c r="DG46" s="32">
        <v>5</v>
      </c>
      <c r="DH46" s="32">
        <v>5</v>
      </c>
      <c r="DI46" s="32">
        <v>2</v>
      </c>
      <c r="DJ46" s="32">
        <v>3</v>
      </c>
      <c r="DK46" s="32">
        <f t="shared" si="400"/>
        <v>7</v>
      </c>
      <c r="DM46" s="26">
        <v>20</v>
      </c>
      <c r="DN46" s="32">
        <v>9</v>
      </c>
      <c r="DO46" s="32">
        <v>1</v>
      </c>
      <c r="DP46" s="32">
        <v>2</v>
      </c>
      <c r="DQ46" s="32">
        <v>0</v>
      </c>
      <c r="DR46" s="32">
        <v>2</v>
      </c>
      <c r="DS46" s="26">
        <v>0</v>
      </c>
      <c r="DT46" s="26">
        <v>6</v>
      </c>
      <c r="DU46" s="32">
        <v>0</v>
      </c>
      <c r="DV46" s="32">
        <v>2</v>
      </c>
      <c r="DW46" s="32">
        <v>0</v>
      </c>
      <c r="DX46" s="32">
        <v>0</v>
      </c>
      <c r="DY46" s="29">
        <v>0</v>
      </c>
      <c r="DZ46" s="25">
        <v>0</v>
      </c>
      <c r="EA46" s="29"/>
      <c r="EB46" s="32">
        <v>1</v>
      </c>
      <c r="EC46" s="32">
        <v>2</v>
      </c>
      <c r="ED46" s="32">
        <v>2</v>
      </c>
      <c r="EE46" s="32">
        <v>4</v>
      </c>
      <c r="EF46" s="32">
        <f t="shared" si="401"/>
        <v>3</v>
      </c>
      <c r="EH46" s="32">
        <v>7</v>
      </c>
      <c r="EI46" s="32">
        <v>3</v>
      </c>
      <c r="EJ46" s="32">
        <v>0</v>
      </c>
      <c r="EK46" s="32">
        <v>0</v>
      </c>
      <c r="EL46" s="32">
        <v>0</v>
      </c>
      <c r="EM46" s="32">
        <v>1</v>
      </c>
      <c r="EN46" s="26">
        <v>0</v>
      </c>
      <c r="EO46" s="29">
        <v>0</v>
      </c>
      <c r="EP46" s="25">
        <v>0</v>
      </c>
      <c r="EQ46" s="25">
        <v>0</v>
      </c>
      <c r="ER46" s="25">
        <v>0</v>
      </c>
      <c r="ES46" s="25">
        <v>0</v>
      </c>
      <c r="ET46" s="25">
        <v>0</v>
      </c>
      <c r="EU46" s="25">
        <v>0</v>
      </c>
      <c r="EV46" s="29"/>
      <c r="EW46" s="32"/>
      <c r="EX46" s="32"/>
      <c r="EY46" s="32"/>
      <c r="EZ46" s="32"/>
      <c r="FA46" s="32">
        <f t="shared" si="402"/>
        <v>0</v>
      </c>
      <c r="FC46" s="32">
        <v>0</v>
      </c>
      <c r="FD46" s="26">
        <v>0</v>
      </c>
      <c r="FE46" s="26">
        <v>0</v>
      </c>
      <c r="FF46" s="26">
        <v>0</v>
      </c>
      <c r="FG46" s="26">
        <v>0</v>
      </c>
      <c r="FH46" s="26">
        <v>0</v>
      </c>
      <c r="FI46" s="26">
        <v>0</v>
      </c>
      <c r="FJ46" s="29">
        <v>14</v>
      </c>
      <c r="FK46" s="25">
        <v>0</v>
      </c>
      <c r="FL46" s="25">
        <v>10</v>
      </c>
      <c r="FM46" s="25">
        <v>0</v>
      </c>
      <c r="FN46" s="25">
        <v>0</v>
      </c>
      <c r="FO46" s="25">
        <v>0</v>
      </c>
      <c r="FP46" s="25">
        <v>0</v>
      </c>
      <c r="FQ46" s="29"/>
      <c r="FR46" s="32">
        <v>3</v>
      </c>
      <c r="FS46" s="32">
        <v>4</v>
      </c>
      <c r="FT46" s="32">
        <v>9</v>
      </c>
      <c r="FU46" s="32">
        <v>10</v>
      </c>
      <c r="FV46" s="32">
        <f t="shared" si="403"/>
        <v>12</v>
      </c>
      <c r="FX46" s="32">
        <v>0</v>
      </c>
      <c r="FY46" s="32">
        <v>0</v>
      </c>
      <c r="FZ46" s="32">
        <v>0</v>
      </c>
      <c r="GA46" s="32">
        <v>0</v>
      </c>
      <c r="GB46" s="32">
        <v>0</v>
      </c>
      <c r="GC46" s="32">
        <v>0</v>
      </c>
      <c r="GD46" s="26">
        <v>0</v>
      </c>
      <c r="GE46" s="32">
        <v>15</v>
      </c>
      <c r="GF46" s="32">
        <v>0</v>
      </c>
      <c r="GG46" s="32">
        <v>14</v>
      </c>
      <c r="GH46" s="32">
        <v>0</v>
      </c>
      <c r="GI46" s="32">
        <v>0</v>
      </c>
      <c r="GJ46" s="32">
        <v>0</v>
      </c>
      <c r="GK46" s="32">
        <v>0</v>
      </c>
      <c r="GL46" s="29"/>
      <c r="GM46" s="32">
        <v>7</v>
      </c>
      <c r="GN46" s="32">
        <v>8</v>
      </c>
      <c r="GO46" s="32">
        <v>7</v>
      </c>
      <c r="GP46" s="32">
        <v>7</v>
      </c>
      <c r="GQ46" s="32">
        <f t="shared" si="404"/>
        <v>14</v>
      </c>
      <c r="GS46" s="32">
        <v>37</v>
      </c>
      <c r="GT46" s="32">
        <v>0</v>
      </c>
      <c r="GU46" s="32">
        <v>10</v>
      </c>
      <c r="GV46" s="32">
        <v>29</v>
      </c>
      <c r="GW46" s="32"/>
      <c r="GX46" s="32">
        <v>20</v>
      </c>
      <c r="GY46" s="26">
        <v>0</v>
      </c>
      <c r="GZ46" s="32">
        <v>6</v>
      </c>
      <c r="HA46" s="32"/>
      <c r="HB46" s="32">
        <v>6</v>
      </c>
      <c r="HC46" s="32">
        <v>0</v>
      </c>
      <c r="HD46" s="32"/>
      <c r="HE46" s="32"/>
      <c r="HF46" s="32"/>
      <c r="HG46" s="29"/>
      <c r="HH46" s="32">
        <v>2</v>
      </c>
      <c r="HI46" s="32">
        <v>2</v>
      </c>
      <c r="HJ46" s="32">
        <v>4</v>
      </c>
      <c r="HK46" s="32">
        <v>4</v>
      </c>
      <c r="HL46" s="32">
        <f t="shared" si="405"/>
        <v>6</v>
      </c>
      <c r="HN46" s="32">
        <v>70</v>
      </c>
      <c r="HO46" s="32">
        <v>0</v>
      </c>
      <c r="HP46" s="32">
        <v>17</v>
      </c>
      <c r="HQ46" s="32">
        <v>34</v>
      </c>
      <c r="HR46" s="32">
        <v>10</v>
      </c>
      <c r="HS46" s="32">
        <v>5</v>
      </c>
      <c r="HT46" s="32">
        <v>0</v>
      </c>
      <c r="HU46" s="32">
        <v>8</v>
      </c>
      <c r="HV46" s="32">
        <v>6</v>
      </c>
      <c r="HW46" s="32">
        <v>8</v>
      </c>
      <c r="HX46" s="32">
        <v>0</v>
      </c>
      <c r="HY46" s="32">
        <v>0</v>
      </c>
      <c r="HZ46" s="32">
        <v>0</v>
      </c>
      <c r="IA46" s="29">
        <v>0</v>
      </c>
      <c r="IB46" s="29">
        <v>0</v>
      </c>
      <c r="IC46" s="32">
        <v>6</v>
      </c>
      <c r="ID46" s="32">
        <v>6</v>
      </c>
      <c r="IE46" s="32">
        <v>7</v>
      </c>
      <c r="IF46" s="32">
        <v>7</v>
      </c>
      <c r="IG46" s="32">
        <f t="shared" si="406"/>
        <v>13</v>
      </c>
      <c r="II46" s="32">
        <v>20</v>
      </c>
      <c r="IJ46" s="32">
        <f t="shared" si="407"/>
        <v>19</v>
      </c>
      <c r="IK46" s="32">
        <v>4</v>
      </c>
      <c r="IL46" s="32">
        <v>15</v>
      </c>
      <c r="IM46" s="32">
        <v>1</v>
      </c>
      <c r="IN46" s="32">
        <v>39</v>
      </c>
      <c r="IO46" s="32">
        <v>1</v>
      </c>
      <c r="IP46" s="32">
        <v>0</v>
      </c>
      <c r="IQ46" s="32">
        <v>1</v>
      </c>
      <c r="IR46" s="32">
        <v>8</v>
      </c>
      <c r="IS46" s="32">
        <v>0</v>
      </c>
      <c r="IT46" s="32">
        <v>22</v>
      </c>
      <c r="IU46" s="32">
        <v>4</v>
      </c>
      <c r="IV46" s="32">
        <v>6</v>
      </c>
      <c r="IW46" s="32">
        <v>7</v>
      </c>
      <c r="IX46" s="32">
        <v>9</v>
      </c>
      <c r="IY46" s="32">
        <f t="shared" si="408"/>
        <v>11</v>
      </c>
      <c r="JA46" s="32">
        <v>50</v>
      </c>
      <c r="JB46" s="32">
        <f t="shared" si="409"/>
        <v>38</v>
      </c>
      <c r="JC46" s="32">
        <v>14</v>
      </c>
      <c r="JD46" s="32">
        <v>24</v>
      </c>
      <c r="JE46" s="32">
        <v>2</v>
      </c>
      <c r="JF46" s="32">
        <v>50</v>
      </c>
      <c r="JG46" s="32">
        <v>2</v>
      </c>
      <c r="JH46" s="32">
        <v>5</v>
      </c>
      <c r="JI46" s="32">
        <v>2</v>
      </c>
      <c r="JJ46" s="32">
        <v>15</v>
      </c>
      <c r="JK46" s="32">
        <v>7</v>
      </c>
      <c r="JL46" s="32">
        <v>0</v>
      </c>
      <c r="JM46" s="32">
        <v>35</v>
      </c>
      <c r="JN46" s="32">
        <v>15</v>
      </c>
      <c r="JO46" s="32">
        <v>16</v>
      </c>
      <c r="JP46" s="32">
        <v>16</v>
      </c>
      <c r="JQ46" s="32">
        <v>16</v>
      </c>
      <c r="JR46" s="32">
        <f t="shared" si="410"/>
        <v>31</v>
      </c>
      <c r="JT46" s="32">
        <v>50</v>
      </c>
      <c r="JU46" s="32">
        <f t="shared" si="411"/>
        <v>24</v>
      </c>
      <c r="JV46" s="32">
        <v>9</v>
      </c>
      <c r="JW46" s="32">
        <v>15</v>
      </c>
      <c r="JX46" s="32">
        <v>1</v>
      </c>
      <c r="JY46" s="32">
        <v>50</v>
      </c>
      <c r="JZ46" s="32">
        <v>1</v>
      </c>
      <c r="KA46" s="32">
        <v>3</v>
      </c>
      <c r="KB46" s="32">
        <v>1</v>
      </c>
      <c r="KC46" s="32">
        <v>7</v>
      </c>
      <c r="KD46" s="32">
        <v>0</v>
      </c>
      <c r="KE46" s="32">
        <v>13</v>
      </c>
      <c r="KF46" s="32">
        <v>2</v>
      </c>
      <c r="KG46" s="32">
        <v>3</v>
      </c>
      <c r="KH46" s="32">
        <v>4</v>
      </c>
      <c r="KI46" s="32">
        <v>4</v>
      </c>
      <c r="KJ46" s="32">
        <f t="shared" si="412"/>
        <v>6</v>
      </c>
      <c r="KL46" s="32">
        <v>50</v>
      </c>
      <c r="KM46" s="32">
        <f t="shared" si="413"/>
        <v>24</v>
      </c>
      <c r="KN46" s="32">
        <v>8</v>
      </c>
      <c r="KO46" s="32">
        <v>16</v>
      </c>
      <c r="KP46" s="32"/>
      <c r="KQ46" s="32">
        <v>50</v>
      </c>
      <c r="KR46" s="32">
        <v>2</v>
      </c>
      <c r="KS46" s="32">
        <v>5</v>
      </c>
      <c r="KT46" s="32">
        <v>1</v>
      </c>
      <c r="KU46" s="32">
        <v>6</v>
      </c>
      <c r="KV46" s="32">
        <v>0</v>
      </c>
      <c r="KW46" s="32">
        <v>47</v>
      </c>
      <c r="KX46" s="32">
        <v>15</v>
      </c>
      <c r="KY46" s="32">
        <v>15</v>
      </c>
      <c r="KZ46" s="32">
        <v>28</v>
      </c>
      <c r="LA46" s="32">
        <v>29</v>
      </c>
      <c r="LB46" s="32">
        <f t="shared" si="414"/>
        <v>43</v>
      </c>
      <c r="LD46" s="32">
        <v>50</v>
      </c>
      <c r="LE46" s="32">
        <f t="shared" si="415"/>
        <v>29</v>
      </c>
      <c r="LF46" s="32">
        <v>11</v>
      </c>
      <c r="LG46" s="32">
        <v>18</v>
      </c>
      <c r="LH46" s="32"/>
      <c r="LI46" s="32">
        <v>50</v>
      </c>
      <c r="LJ46" s="32">
        <v>1</v>
      </c>
      <c r="LK46" s="32">
        <v>5</v>
      </c>
      <c r="LL46" s="32">
        <v>1</v>
      </c>
      <c r="LM46" s="32">
        <v>8</v>
      </c>
      <c r="LN46" s="32">
        <v>0</v>
      </c>
      <c r="LO46" s="32">
        <v>35</v>
      </c>
      <c r="LP46" s="32">
        <v>14</v>
      </c>
      <c r="LQ46" s="32">
        <v>14</v>
      </c>
      <c r="LR46" s="32">
        <v>15</v>
      </c>
      <c r="LS46" s="32">
        <v>15</v>
      </c>
      <c r="LT46" s="32">
        <f t="shared" si="416"/>
        <v>29</v>
      </c>
      <c r="LV46" s="32">
        <v>40</v>
      </c>
      <c r="LW46" s="32">
        <f t="shared" si="417"/>
        <v>30</v>
      </c>
      <c r="LX46" s="32">
        <v>12</v>
      </c>
      <c r="LY46" s="32">
        <v>18</v>
      </c>
      <c r="LZ46" s="32">
        <v>1</v>
      </c>
      <c r="MA46" s="32">
        <v>45</v>
      </c>
      <c r="MB46" s="32">
        <v>2</v>
      </c>
      <c r="MC46" s="32">
        <v>3</v>
      </c>
      <c r="MD46" s="32">
        <v>1</v>
      </c>
      <c r="ME46" s="32">
        <v>1</v>
      </c>
      <c r="MF46" s="32">
        <v>0</v>
      </c>
      <c r="MG46" s="32">
        <v>33</v>
      </c>
      <c r="MH46" s="32">
        <v>8</v>
      </c>
      <c r="MI46" s="32">
        <v>8</v>
      </c>
      <c r="MJ46" s="32">
        <v>19</v>
      </c>
      <c r="MK46" s="32">
        <v>20</v>
      </c>
      <c r="ML46" s="32">
        <f t="shared" si="418"/>
        <v>27</v>
      </c>
      <c r="MN46" s="32">
        <v>80</v>
      </c>
      <c r="MO46" s="32">
        <f t="shared" si="419"/>
        <v>17</v>
      </c>
      <c r="MP46" s="32">
        <v>6</v>
      </c>
      <c r="MQ46" s="32">
        <v>11</v>
      </c>
      <c r="MR46" s="32"/>
      <c r="MS46" s="32">
        <f>45+15</f>
        <v>60</v>
      </c>
      <c r="MT46" s="32">
        <v>1</v>
      </c>
      <c r="MU46" s="32">
        <v>6</v>
      </c>
      <c r="MV46" s="32">
        <v>2</v>
      </c>
      <c r="MW46" s="32">
        <v>10</v>
      </c>
      <c r="MX46" s="32">
        <v>8</v>
      </c>
      <c r="MY46" s="32">
        <f>48+13</f>
        <v>61</v>
      </c>
      <c r="MZ46" s="32">
        <v>12</v>
      </c>
      <c r="NA46" s="32">
        <v>12</v>
      </c>
      <c r="NB46" s="32">
        <v>23</v>
      </c>
      <c r="NC46" s="32">
        <v>23</v>
      </c>
      <c r="ND46" s="32">
        <f t="shared" si="420"/>
        <v>35</v>
      </c>
      <c r="NF46" s="32">
        <v>32</v>
      </c>
      <c r="NG46" s="32">
        <f t="shared" si="421"/>
        <v>21</v>
      </c>
      <c r="NH46" s="32">
        <v>10</v>
      </c>
      <c r="NI46" s="32">
        <v>11</v>
      </c>
      <c r="NJ46" s="32"/>
      <c r="NK46" s="32">
        <v>96</v>
      </c>
      <c r="NL46" s="32">
        <v>1</v>
      </c>
      <c r="NM46" s="32">
        <v>3</v>
      </c>
      <c r="NN46" s="32">
        <v>1</v>
      </c>
      <c r="NO46" s="32">
        <v>7</v>
      </c>
      <c r="NP46" s="32">
        <v>0</v>
      </c>
      <c r="NQ46" s="32">
        <v>37</v>
      </c>
      <c r="NR46" s="32">
        <v>8</v>
      </c>
      <c r="NS46" s="32">
        <v>8</v>
      </c>
      <c r="NT46" s="32">
        <v>16</v>
      </c>
      <c r="NU46" s="32">
        <v>16</v>
      </c>
      <c r="NV46" s="32">
        <f t="shared" si="422"/>
        <v>24</v>
      </c>
      <c r="NX46" s="32">
        <v>0</v>
      </c>
      <c r="NY46" s="32">
        <f t="shared" si="423"/>
        <v>0</v>
      </c>
      <c r="NZ46" s="32">
        <v>0</v>
      </c>
      <c r="OA46" s="32">
        <v>0</v>
      </c>
      <c r="OB46" s="32"/>
      <c r="OC46" s="32">
        <v>72</v>
      </c>
      <c r="OD46" s="32">
        <v>0</v>
      </c>
      <c r="OE46" s="32">
        <v>2</v>
      </c>
      <c r="OF46" s="32">
        <v>1</v>
      </c>
      <c r="OG46" s="32">
        <v>8</v>
      </c>
      <c r="OH46" s="32">
        <v>0</v>
      </c>
      <c r="OI46" s="32">
        <v>26</v>
      </c>
      <c r="OJ46" s="32">
        <v>5</v>
      </c>
      <c r="OK46" s="32">
        <v>5</v>
      </c>
      <c r="OL46" s="32">
        <v>9</v>
      </c>
      <c r="OM46" s="32">
        <v>9</v>
      </c>
      <c r="ON46" s="32">
        <f t="shared" si="424"/>
        <v>14</v>
      </c>
      <c r="OP46" s="32">
        <v>26</v>
      </c>
      <c r="OQ46" s="32">
        <f t="shared" si="425"/>
        <v>22</v>
      </c>
      <c r="OR46" s="32">
        <v>10</v>
      </c>
      <c r="OS46" s="32">
        <v>12</v>
      </c>
      <c r="OT46" s="32"/>
      <c r="OU46" s="32">
        <v>87</v>
      </c>
      <c r="OV46" s="32"/>
      <c r="OW46" s="32">
        <v>5</v>
      </c>
      <c r="OX46" s="32">
        <v>1</v>
      </c>
      <c r="OY46" s="32">
        <v>10</v>
      </c>
      <c r="OZ46" s="32">
        <v>0</v>
      </c>
      <c r="PA46" s="32">
        <v>39</v>
      </c>
      <c r="PB46" s="32">
        <v>5</v>
      </c>
      <c r="PC46" s="32">
        <v>5</v>
      </c>
      <c r="PD46" s="32">
        <v>26</v>
      </c>
      <c r="PE46" s="32">
        <v>26</v>
      </c>
      <c r="PF46" s="32">
        <f t="shared" si="426"/>
        <v>31</v>
      </c>
      <c r="PH46" s="32">
        <v>18</v>
      </c>
      <c r="PI46" s="32">
        <f t="shared" si="427"/>
        <v>11</v>
      </c>
      <c r="PJ46" s="32">
        <v>7</v>
      </c>
      <c r="PK46" s="32">
        <v>4</v>
      </c>
      <c r="PL46" s="32"/>
      <c r="PM46" s="32">
        <v>57</v>
      </c>
      <c r="PN46" s="32">
        <v>0</v>
      </c>
      <c r="PO46" s="32">
        <v>3</v>
      </c>
      <c r="PP46" s="32">
        <v>1</v>
      </c>
      <c r="PQ46" s="32">
        <v>9</v>
      </c>
      <c r="PR46" s="32">
        <v>0</v>
      </c>
      <c r="PS46" s="32">
        <v>34</v>
      </c>
      <c r="PT46" s="32">
        <v>11</v>
      </c>
      <c r="PU46" s="32">
        <v>11</v>
      </c>
      <c r="PV46" s="32">
        <v>10</v>
      </c>
      <c r="PW46" s="32">
        <v>10</v>
      </c>
      <c r="PX46" s="32">
        <f t="shared" si="428"/>
        <v>21</v>
      </c>
      <c r="PZ46" s="32">
        <v>6</v>
      </c>
      <c r="QA46" s="32">
        <f t="shared" si="429"/>
        <v>6</v>
      </c>
      <c r="QB46" s="32">
        <v>5</v>
      </c>
      <c r="QC46" s="32">
        <v>1</v>
      </c>
      <c r="QD46" s="32"/>
      <c r="QE46" s="32">
        <v>54</v>
      </c>
      <c r="QF46" s="32"/>
      <c r="QG46" s="32">
        <v>9</v>
      </c>
      <c r="QH46" s="32">
        <v>2</v>
      </c>
      <c r="QI46" s="32">
        <v>15</v>
      </c>
      <c r="QJ46" s="32">
        <v>0</v>
      </c>
      <c r="QK46" s="32">
        <v>58</v>
      </c>
      <c r="QL46" s="32">
        <v>12</v>
      </c>
      <c r="QM46" s="32">
        <v>17</v>
      </c>
      <c r="QN46" s="32">
        <v>3</v>
      </c>
      <c r="QO46" s="32">
        <v>6</v>
      </c>
      <c r="QP46" s="32">
        <f t="shared" si="430"/>
        <v>15</v>
      </c>
      <c r="QR46" s="32">
        <v>22</v>
      </c>
      <c r="QS46" s="32">
        <f t="shared" si="431"/>
        <v>10</v>
      </c>
      <c r="QT46" s="32">
        <v>4</v>
      </c>
      <c r="QU46" s="32">
        <v>6</v>
      </c>
      <c r="QV46" s="32"/>
      <c r="QW46" s="32">
        <v>27</v>
      </c>
      <c r="QX46" s="32"/>
      <c r="QY46" s="32">
        <v>7</v>
      </c>
      <c r="QZ46" s="32">
        <v>2</v>
      </c>
      <c r="RA46" s="32">
        <v>12</v>
      </c>
      <c r="RB46" s="32">
        <v>2</v>
      </c>
      <c r="RC46" s="32">
        <v>14</v>
      </c>
      <c r="RD46" s="32">
        <v>1</v>
      </c>
      <c r="RE46" s="32">
        <v>1</v>
      </c>
      <c r="RF46" s="32">
        <v>3</v>
      </c>
      <c r="RG46" s="32">
        <v>4</v>
      </c>
      <c r="RH46" s="32">
        <f t="shared" si="432"/>
        <v>4</v>
      </c>
      <c r="RJ46" s="32">
        <v>3</v>
      </c>
      <c r="RK46" s="32">
        <f t="shared" si="433"/>
        <v>3</v>
      </c>
      <c r="RL46" s="32">
        <v>2</v>
      </c>
      <c r="RM46" s="32">
        <v>1</v>
      </c>
      <c r="RN46" s="32"/>
      <c r="RO46" s="32">
        <v>63</v>
      </c>
      <c r="RP46" s="32"/>
      <c r="RQ46" s="32">
        <v>8</v>
      </c>
      <c r="RR46" s="32">
        <v>2</v>
      </c>
      <c r="RS46" s="32">
        <v>10</v>
      </c>
      <c r="RT46" s="32">
        <v>0</v>
      </c>
      <c r="RU46" s="32">
        <v>29</v>
      </c>
      <c r="RV46" s="32">
        <v>1</v>
      </c>
      <c r="RW46" s="32">
        <v>1</v>
      </c>
      <c r="RX46" s="32">
        <v>9</v>
      </c>
      <c r="RY46" s="32">
        <v>9</v>
      </c>
      <c r="RZ46" s="32">
        <f t="shared" si="434"/>
        <v>10</v>
      </c>
      <c r="SB46" s="32">
        <v>4</v>
      </c>
      <c r="SC46" s="32">
        <f t="shared" si="435"/>
        <v>5</v>
      </c>
      <c r="SD46" s="32">
        <v>3</v>
      </c>
      <c r="SE46" s="32">
        <v>2</v>
      </c>
      <c r="SF46" s="32"/>
      <c r="SG46" s="32">
        <v>74</v>
      </c>
      <c r="SH46" s="32"/>
      <c r="SI46" s="32">
        <v>7</v>
      </c>
      <c r="SJ46" s="32">
        <v>1</v>
      </c>
      <c r="SK46" s="32">
        <v>6</v>
      </c>
      <c r="SL46" s="32"/>
      <c r="SM46" s="32">
        <v>30</v>
      </c>
      <c r="SN46" s="32">
        <v>4</v>
      </c>
      <c r="SO46" s="32">
        <v>4</v>
      </c>
      <c r="SP46" s="32">
        <v>11</v>
      </c>
      <c r="SQ46" s="32">
        <v>13</v>
      </c>
      <c r="SR46" s="32">
        <f t="shared" si="436"/>
        <v>15</v>
      </c>
      <c r="ST46" s="32">
        <v>5</v>
      </c>
      <c r="SU46" s="32">
        <f t="shared" si="437"/>
        <v>5</v>
      </c>
      <c r="SV46" s="32">
        <v>2</v>
      </c>
      <c r="SW46" s="32">
        <v>3</v>
      </c>
      <c r="SX46" s="32"/>
      <c r="SY46" s="32">
        <v>36</v>
      </c>
      <c r="SZ46" s="32"/>
      <c r="TA46" s="32">
        <v>5</v>
      </c>
      <c r="TB46" s="32">
        <v>2</v>
      </c>
      <c r="TC46" s="32">
        <v>13</v>
      </c>
      <c r="TD46" s="32"/>
      <c r="TE46" s="32">
        <v>18</v>
      </c>
      <c r="TF46" s="32">
        <v>1</v>
      </c>
      <c r="TG46" s="32">
        <v>1</v>
      </c>
      <c r="TH46" s="32">
        <v>5</v>
      </c>
      <c r="TI46" s="32">
        <v>5</v>
      </c>
      <c r="TJ46" s="32">
        <f t="shared" si="438"/>
        <v>6</v>
      </c>
      <c r="TL46" s="32"/>
      <c r="TM46" s="32">
        <f t="shared" si="439"/>
        <v>3</v>
      </c>
      <c r="TN46" s="32">
        <v>1</v>
      </c>
      <c r="TO46" s="32">
        <v>2</v>
      </c>
      <c r="TP46" s="32"/>
      <c r="TQ46" s="32">
        <v>45</v>
      </c>
      <c r="TR46" s="32"/>
      <c r="TS46" s="32">
        <v>8</v>
      </c>
      <c r="TT46" s="32">
        <v>2</v>
      </c>
      <c r="TU46" s="32">
        <v>12</v>
      </c>
      <c r="TV46" s="32"/>
      <c r="TW46" s="32">
        <v>19</v>
      </c>
      <c r="TX46" s="32">
        <v>4</v>
      </c>
      <c r="TY46" s="32">
        <v>4</v>
      </c>
      <c r="TZ46" s="32">
        <v>3</v>
      </c>
      <c r="UA46" s="32">
        <v>3</v>
      </c>
      <c r="UB46" s="32">
        <f t="shared" si="440"/>
        <v>7</v>
      </c>
      <c r="UD46" s="32"/>
      <c r="UE46" s="32">
        <f t="shared" si="441"/>
        <v>5</v>
      </c>
      <c r="UF46" s="32">
        <v>3</v>
      </c>
      <c r="UG46" s="32">
        <v>2</v>
      </c>
      <c r="UH46" s="32"/>
      <c r="UI46" s="32">
        <v>45</v>
      </c>
      <c r="UJ46" s="32"/>
      <c r="UK46" s="32">
        <v>9</v>
      </c>
      <c r="UL46" s="32">
        <v>1</v>
      </c>
      <c r="UM46" s="32">
        <v>10</v>
      </c>
      <c r="UN46" s="32"/>
      <c r="UO46" s="32">
        <v>26</v>
      </c>
      <c r="UP46" s="32">
        <v>4</v>
      </c>
      <c r="UQ46" s="32">
        <v>5</v>
      </c>
      <c r="UR46" s="32">
        <v>3</v>
      </c>
      <c r="US46" s="32">
        <v>3</v>
      </c>
      <c r="UT46" s="32">
        <f t="shared" si="442"/>
        <v>7</v>
      </c>
      <c r="UV46" s="32"/>
      <c r="UW46" s="32">
        <f t="shared" si="443"/>
        <v>5</v>
      </c>
      <c r="UX46" s="32">
        <v>3</v>
      </c>
      <c r="UY46" s="32">
        <v>2</v>
      </c>
      <c r="UZ46" s="32">
        <f t="shared" si="372"/>
        <v>585</v>
      </c>
      <c r="VA46" s="32">
        <v>260</v>
      </c>
      <c r="VB46" s="32">
        <f t="shared" si="444"/>
        <v>325</v>
      </c>
      <c r="VC46" s="32"/>
      <c r="VD46" s="32">
        <v>45</v>
      </c>
      <c r="VE46" s="32"/>
      <c r="VF46" s="32">
        <v>3</v>
      </c>
      <c r="VG46" s="32">
        <v>1</v>
      </c>
      <c r="VH46" s="32">
        <v>10</v>
      </c>
      <c r="VI46" s="32">
        <v>0</v>
      </c>
      <c r="VJ46" s="32">
        <v>6</v>
      </c>
      <c r="VK46" s="32">
        <v>7</v>
      </c>
      <c r="VL46" s="32">
        <f t="shared" si="445"/>
        <v>25</v>
      </c>
      <c r="VM46" s="32">
        <v>7</v>
      </c>
      <c r="VN46" s="32">
        <v>9</v>
      </c>
      <c r="VO46" s="32">
        <v>2</v>
      </c>
      <c r="VP46" s="32">
        <v>2</v>
      </c>
      <c r="VQ46" s="32"/>
      <c r="VR46" s="32"/>
      <c r="VS46" s="32">
        <v>7</v>
      </c>
      <c r="VT46" s="32">
        <v>7</v>
      </c>
      <c r="VU46" s="32">
        <f t="shared" si="446"/>
        <v>15</v>
      </c>
      <c r="VW46" s="32"/>
      <c r="VX46" s="32">
        <f t="shared" si="447"/>
        <v>0</v>
      </c>
      <c r="VY46" s="32"/>
      <c r="VZ46" s="32"/>
      <c r="WA46" s="32"/>
      <c r="WB46" s="32">
        <f t="shared" si="373"/>
        <v>0</v>
      </c>
      <c r="WC46" s="32">
        <f t="shared" si="374"/>
        <v>585</v>
      </c>
      <c r="WD46" s="32">
        <f t="shared" si="375"/>
        <v>260</v>
      </c>
      <c r="WE46" s="32">
        <f t="shared" si="448"/>
        <v>325</v>
      </c>
      <c r="WF46" s="32"/>
      <c r="WG46" s="32">
        <v>45</v>
      </c>
      <c r="WH46" s="32"/>
      <c r="WI46" s="32">
        <v>9</v>
      </c>
      <c r="WJ46" s="32">
        <v>2</v>
      </c>
      <c r="WK46" s="32">
        <v>12</v>
      </c>
      <c r="WL46" s="32"/>
      <c r="WM46" s="32">
        <v>6</v>
      </c>
      <c r="WN46" s="32">
        <v>10</v>
      </c>
      <c r="WO46" s="32">
        <f t="shared" si="449"/>
        <v>16</v>
      </c>
      <c r="WP46" s="32">
        <v>1</v>
      </c>
      <c r="WQ46" s="32">
        <v>1</v>
      </c>
      <c r="WR46" s="32">
        <v>1</v>
      </c>
      <c r="WS46" s="32">
        <v>1</v>
      </c>
      <c r="WT46" s="32"/>
      <c r="WU46" s="32"/>
      <c r="WV46" s="32">
        <v>4</v>
      </c>
      <c r="WW46" s="32">
        <v>4</v>
      </c>
      <c r="WX46" s="32">
        <f t="shared" si="450"/>
        <v>8</v>
      </c>
      <c r="WZ46" s="32">
        <v>8</v>
      </c>
      <c r="XA46" s="32">
        <f t="shared" si="451"/>
        <v>4</v>
      </c>
      <c r="XB46" s="32">
        <v>2</v>
      </c>
      <c r="XC46" s="32">
        <v>2</v>
      </c>
      <c r="XD46" s="32"/>
      <c r="XE46" s="32">
        <f t="shared" si="376"/>
        <v>4</v>
      </c>
      <c r="XF46" s="32">
        <f t="shared" si="377"/>
        <v>589</v>
      </c>
      <c r="XG46" s="32">
        <f t="shared" si="378"/>
        <v>260</v>
      </c>
      <c r="XH46" s="32">
        <f t="shared" si="452"/>
        <v>329</v>
      </c>
      <c r="XI46" s="32"/>
      <c r="XJ46" s="32">
        <v>46</v>
      </c>
      <c r="XK46" s="32"/>
      <c r="XL46" s="32">
        <v>7</v>
      </c>
      <c r="XM46" s="32"/>
      <c r="XN46" s="32"/>
      <c r="XO46" s="32"/>
      <c r="XP46" s="32"/>
      <c r="XQ46" s="32"/>
      <c r="XR46" s="32">
        <v>19</v>
      </c>
      <c r="XS46" s="32">
        <v>4</v>
      </c>
      <c r="XT46" s="32">
        <v>4</v>
      </c>
      <c r="XU46" s="32">
        <v>5</v>
      </c>
      <c r="XV46" s="32">
        <v>5</v>
      </c>
      <c r="XW46" s="32"/>
      <c r="XX46" s="32"/>
      <c r="XY46" s="32">
        <v>10</v>
      </c>
      <c r="XZ46" s="32">
        <v>10</v>
      </c>
      <c r="YA46" s="32">
        <f t="shared" si="453"/>
        <v>9</v>
      </c>
      <c r="YC46" s="32"/>
      <c r="YD46" s="32">
        <f t="shared" si="454"/>
        <v>2</v>
      </c>
      <c r="YE46" s="32" t="s">
        <v>1003</v>
      </c>
      <c r="YF46" s="32">
        <v>2</v>
      </c>
      <c r="YG46" s="32"/>
      <c r="YH46" s="32">
        <f t="shared" si="379"/>
        <v>2</v>
      </c>
      <c r="YI46" s="32">
        <f t="shared" si="380"/>
        <v>591</v>
      </c>
      <c r="YJ46" s="32">
        <f t="shared" si="381"/>
        <v>260</v>
      </c>
      <c r="YK46" s="32">
        <f t="shared" si="455"/>
        <v>331</v>
      </c>
      <c r="YL46" s="32"/>
      <c r="YM46" s="32">
        <v>50</v>
      </c>
      <c r="YN46" s="32"/>
      <c r="YO46" s="32">
        <v>11</v>
      </c>
      <c r="YP46" s="32">
        <v>1</v>
      </c>
      <c r="YQ46" s="32">
        <v>7</v>
      </c>
      <c r="YR46" s="32"/>
      <c r="YS46" s="32">
        <v>3</v>
      </c>
      <c r="YT46" s="32">
        <v>5</v>
      </c>
      <c r="YU46" s="32">
        <v>34</v>
      </c>
      <c r="YV46" s="32">
        <v>4</v>
      </c>
      <c r="YW46" s="32">
        <v>6</v>
      </c>
      <c r="YX46" s="32">
        <v>8</v>
      </c>
      <c r="YY46" s="32">
        <v>10</v>
      </c>
      <c r="YZ46" s="32"/>
      <c r="ZA46" s="32"/>
      <c r="ZB46" s="32">
        <v>9</v>
      </c>
      <c r="ZC46" s="32">
        <v>13</v>
      </c>
      <c r="ZD46" s="32">
        <f t="shared" si="456"/>
        <v>15</v>
      </c>
      <c r="ZF46" s="32"/>
      <c r="ZG46" s="32">
        <f t="shared" si="457"/>
        <v>3</v>
      </c>
      <c r="ZH46" s="32">
        <v>1</v>
      </c>
      <c r="ZI46" s="32">
        <v>2</v>
      </c>
      <c r="ZJ46" s="32"/>
      <c r="ZK46" s="32">
        <f t="shared" si="382"/>
        <v>3</v>
      </c>
      <c r="ZL46" s="32">
        <f t="shared" si="383"/>
        <v>594</v>
      </c>
      <c r="ZM46" s="32">
        <f t="shared" si="384"/>
        <v>260</v>
      </c>
      <c r="ZN46" s="32">
        <f t="shared" si="458"/>
        <v>334</v>
      </c>
      <c r="ZO46" s="32"/>
      <c r="ZP46" s="32"/>
      <c r="ZQ46" s="32"/>
      <c r="ZR46" s="32">
        <v>7</v>
      </c>
      <c r="ZS46" s="32">
        <v>1</v>
      </c>
      <c r="ZT46" s="32">
        <v>10</v>
      </c>
      <c r="ZU46" s="32"/>
      <c r="ZV46" s="32">
        <v>5</v>
      </c>
      <c r="ZW46" s="32">
        <v>6</v>
      </c>
      <c r="ZX46" s="32">
        <v>17</v>
      </c>
      <c r="ZY46" s="32">
        <v>5</v>
      </c>
      <c r="ZZ46" s="32">
        <v>7</v>
      </c>
      <c r="AAA46" s="32">
        <v>4</v>
      </c>
      <c r="AAB46" s="32">
        <v>4</v>
      </c>
      <c r="AAC46" s="32"/>
      <c r="AAD46" s="32"/>
      <c r="AAE46" s="32"/>
      <c r="AAF46" s="32"/>
      <c r="AAG46" s="32">
        <f t="shared" si="459"/>
        <v>14</v>
      </c>
      <c r="AAI46" s="32"/>
      <c r="AAJ46" s="32">
        <f t="shared" si="460"/>
        <v>0</v>
      </c>
      <c r="AAK46" s="32"/>
      <c r="AAL46" s="32"/>
      <c r="AAM46" s="32"/>
      <c r="AAN46" s="32">
        <f t="shared" si="385"/>
        <v>0</v>
      </c>
      <c r="AAO46" s="32">
        <f t="shared" si="386"/>
        <v>594</v>
      </c>
      <c r="AAP46" s="32">
        <f t="shared" si="387"/>
        <v>260</v>
      </c>
      <c r="AAQ46" s="32">
        <f t="shared" si="461"/>
        <v>334</v>
      </c>
      <c r="AAR46" s="32"/>
      <c r="AAS46" s="32"/>
      <c r="AAT46" s="32"/>
      <c r="AAU46" s="32">
        <v>8</v>
      </c>
      <c r="AAV46" s="32">
        <v>1</v>
      </c>
      <c r="AAW46" s="32">
        <v>10</v>
      </c>
      <c r="AAX46" s="32"/>
      <c r="AAY46" s="32">
        <v>10</v>
      </c>
      <c r="AAZ46" s="32">
        <v>10</v>
      </c>
      <c r="ABA46" s="13">
        <f t="shared" si="462"/>
        <v>10</v>
      </c>
      <c r="ABB46" s="32"/>
      <c r="ABC46" s="32"/>
      <c r="ABD46" s="32"/>
      <c r="ABE46" s="32"/>
      <c r="ABF46" s="32"/>
      <c r="ABG46" s="32"/>
      <c r="ABH46" s="32"/>
      <c r="ABI46" s="32"/>
      <c r="ABJ46" s="32">
        <f t="shared" si="463"/>
        <v>10</v>
      </c>
      <c r="ABL46" s="32"/>
      <c r="ABM46" s="32">
        <f t="shared" si="464"/>
        <v>2</v>
      </c>
      <c r="ABN46" s="32">
        <v>2</v>
      </c>
      <c r="ABO46" s="32"/>
      <c r="ABP46" s="32"/>
      <c r="ABQ46" s="32">
        <f t="shared" si="388"/>
        <v>2</v>
      </c>
      <c r="ABR46" s="32">
        <f t="shared" si="389"/>
        <v>596</v>
      </c>
      <c r="ABS46" s="32">
        <f t="shared" si="390"/>
        <v>260</v>
      </c>
      <c r="ABT46" s="32">
        <f t="shared" si="465"/>
        <v>336</v>
      </c>
      <c r="ABU46" s="32"/>
      <c r="ABV46" s="32">
        <v>50</v>
      </c>
      <c r="ABW46" s="32"/>
      <c r="ABX46" s="32">
        <v>8</v>
      </c>
      <c r="ABY46" s="32">
        <v>1</v>
      </c>
      <c r="ABZ46" s="32">
        <v>10</v>
      </c>
      <c r="ACA46" s="32"/>
      <c r="ACB46" s="32">
        <v>3</v>
      </c>
      <c r="ACC46" s="32">
        <v>3</v>
      </c>
      <c r="ACD46" s="13">
        <f t="shared" si="466"/>
        <v>15</v>
      </c>
      <c r="ACE46" s="32">
        <v>5</v>
      </c>
      <c r="ACF46" s="32">
        <v>5</v>
      </c>
      <c r="ACG46" s="32">
        <v>2</v>
      </c>
      <c r="ACH46" s="32">
        <v>2</v>
      </c>
      <c r="ACI46" s="32"/>
      <c r="ACJ46" s="32"/>
      <c r="ACK46" s="32">
        <v>5</v>
      </c>
      <c r="ACL46" s="32">
        <v>5</v>
      </c>
      <c r="ACM46" s="32">
        <f t="shared" si="467"/>
        <v>10</v>
      </c>
      <c r="ACN46" s="44" t="s">
        <v>181</v>
      </c>
      <c r="ACO46" s="32"/>
      <c r="ACP46" s="32">
        <f t="shared" si="468"/>
        <v>4</v>
      </c>
      <c r="ACQ46" s="32">
        <v>2</v>
      </c>
      <c r="ACR46" s="32">
        <v>2</v>
      </c>
      <c r="ACS46" s="32">
        <v>1</v>
      </c>
      <c r="ACT46" s="32">
        <f t="shared" si="391"/>
        <v>3</v>
      </c>
      <c r="ACU46" s="32">
        <f t="shared" si="392"/>
        <v>600</v>
      </c>
      <c r="ACV46" s="32">
        <f t="shared" si="393"/>
        <v>261</v>
      </c>
      <c r="ACW46" s="32">
        <f t="shared" si="469"/>
        <v>339</v>
      </c>
      <c r="ACX46" s="32"/>
      <c r="ACY46" s="32">
        <v>150</v>
      </c>
      <c r="ACZ46" s="32"/>
      <c r="ADA46" s="32">
        <v>9</v>
      </c>
      <c r="ADB46" s="32">
        <v>1</v>
      </c>
      <c r="ADC46" s="32">
        <v>10</v>
      </c>
      <c r="ADD46" s="32"/>
      <c r="ADE46" s="32">
        <v>2</v>
      </c>
      <c r="ADF46" s="32">
        <v>4</v>
      </c>
      <c r="ADG46" s="32">
        <f t="shared" si="470"/>
        <v>51</v>
      </c>
      <c r="ADH46" s="32">
        <v>9</v>
      </c>
      <c r="ADI46" s="32">
        <v>9</v>
      </c>
      <c r="ADJ46" s="32">
        <v>27</v>
      </c>
      <c r="ADK46" s="32">
        <v>29</v>
      </c>
      <c r="ADL46" s="32"/>
      <c r="ADM46" s="32"/>
      <c r="ADN46" s="32">
        <v>9</v>
      </c>
      <c r="ADO46" s="32">
        <v>9</v>
      </c>
      <c r="ADP46" s="32">
        <f t="shared" si="471"/>
        <v>38</v>
      </c>
      <c r="ADQ46" s="297" t="s">
        <v>181</v>
      </c>
      <c r="ADR46" s="32">
        <v>5</v>
      </c>
      <c r="ADS46" s="32">
        <f t="shared" si="394"/>
        <v>5</v>
      </c>
      <c r="ADT46" s="32">
        <v>2</v>
      </c>
      <c r="ADU46" s="32">
        <v>3</v>
      </c>
      <c r="ADV46" s="32"/>
      <c r="ADW46" s="32">
        <f t="shared" si="395"/>
        <v>5</v>
      </c>
      <c r="ADX46" s="32">
        <f t="shared" si="396"/>
        <v>605</v>
      </c>
      <c r="ADY46" s="32">
        <f t="shared" si="397"/>
        <v>261</v>
      </c>
      <c r="ADZ46" s="32">
        <f t="shared" si="472"/>
        <v>344</v>
      </c>
      <c r="AEA46" s="32"/>
      <c r="AEB46" s="32">
        <v>47</v>
      </c>
      <c r="AEC46" s="32"/>
      <c r="AED46" s="32">
        <v>7</v>
      </c>
      <c r="AEE46" s="32">
        <v>1</v>
      </c>
      <c r="AEF46" s="32">
        <v>10</v>
      </c>
      <c r="AEG46" s="32"/>
      <c r="AEH46" s="32">
        <v>5</v>
      </c>
      <c r="AEI46" s="32">
        <v>7</v>
      </c>
      <c r="AEJ46" s="32">
        <f t="shared" si="473"/>
        <v>22</v>
      </c>
      <c r="AEK46" s="32">
        <v>7</v>
      </c>
      <c r="AEL46" s="32">
        <v>8</v>
      </c>
      <c r="AEM46" s="32">
        <v>6</v>
      </c>
      <c r="AEN46" s="32">
        <v>6</v>
      </c>
      <c r="AEO46" s="32"/>
      <c r="AEP46" s="32"/>
      <c r="AEQ46" s="32">
        <v>1</v>
      </c>
      <c r="AER46" s="32">
        <v>1</v>
      </c>
      <c r="AES46" s="32">
        <f t="shared" si="474"/>
        <v>18</v>
      </c>
    </row>
    <row r="47" spans="2:825" ht="16.2" customHeight="1" x14ac:dyDescent="0.3">
      <c r="B47" s="28" t="s">
        <v>166</v>
      </c>
      <c r="C47" s="44" t="s">
        <v>182</v>
      </c>
      <c r="D47" s="297"/>
      <c r="E47" s="297"/>
      <c r="F47" s="297"/>
      <c r="G47" s="297"/>
      <c r="H47" s="334" t="s">
        <v>602</v>
      </c>
      <c r="I47" s="329">
        <v>119</v>
      </c>
      <c r="J47" s="26">
        <v>55</v>
      </c>
      <c r="K47" s="26">
        <v>12</v>
      </c>
      <c r="L47" s="26">
        <f>105-5</f>
        <v>100</v>
      </c>
      <c r="M47" s="26">
        <v>0</v>
      </c>
      <c r="N47" s="26">
        <v>28</v>
      </c>
      <c r="O47" s="26">
        <v>3</v>
      </c>
      <c r="P47" s="26"/>
      <c r="Q47" s="26"/>
      <c r="R47" s="26">
        <v>0</v>
      </c>
      <c r="S47" s="26">
        <v>0</v>
      </c>
      <c r="T47" s="26">
        <v>0</v>
      </c>
      <c r="U47" s="32"/>
      <c r="V47" s="29"/>
      <c r="X47" s="26">
        <v>85</v>
      </c>
      <c r="Y47" s="26">
        <v>22</v>
      </c>
      <c r="Z47" s="26">
        <v>20</v>
      </c>
      <c r="AA47" s="26">
        <v>30</v>
      </c>
      <c r="AB47" s="26">
        <v>0</v>
      </c>
      <c r="AC47" s="26">
        <v>9</v>
      </c>
      <c r="AD47" s="26">
        <v>13</v>
      </c>
      <c r="AE47" s="26"/>
      <c r="AF47" s="26"/>
      <c r="AG47" s="26">
        <v>2</v>
      </c>
      <c r="AH47" s="26">
        <v>0</v>
      </c>
      <c r="AI47" s="26">
        <v>11</v>
      </c>
      <c r="AJ47" s="25">
        <v>0</v>
      </c>
      <c r="AK47" s="29"/>
      <c r="AM47" s="26">
        <v>83</v>
      </c>
      <c r="AN47" s="26">
        <v>42</v>
      </c>
      <c r="AO47" s="26">
        <v>22</v>
      </c>
      <c r="AP47" s="26">
        <v>35</v>
      </c>
      <c r="AQ47" s="26">
        <v>0</v>
      </c>
      <c r="AR47" s="26">
        <v>7</v>
      </c>
      <c r="AS47" s="26">
        <v>0</v>
      </c>
      <c r="AT47" s="26"/>
      <c r="AU47" s="26"/>
      <c r="AV47" s="26">
        <v>0</v>
      </c>
      <c r="AW47" s="26">
        <v>0</v>
      </c>
      <c r="AX47" s="26">
        <v>0</v>
      </c>
      <c r="AY47" s="25">
        <v>0</v>
      </c>
      <c r="AZ47" s="29"/>
      <c r="BB47" s="26">
        <v>91</v>
      </c>
      <c r="BC47" s="26">
        <v>37</v>
      </c>
      <c r="BD47" s="26">
        <v>24</v>
      </c>
      <c r="BE47" s="26">
        <v>28</v>
      </c>
      <c r="BF47" s="26">
        <v>0</v>
      </c>
      <c r="BG47" s="26">
        <v>50</v>
      </c>
      <c r="BH47" s="26">
        <v>2</v>
      </c>
      <c r="BI47" s="26">
        <v>10</v>
      </c>
      <c r="BJ47" s="26">
        <v>0</v>
      </c>
      <c r="BK47" s="26">
        <v>10</v>
      </c>
      <c r="BL47" s="26">
        <v>0</v>
      </c>
      <c r="BM47" s="26">
        <v>0</v>
      </c>
      <c r="BN47" s="32">
        <v>0</v>
      </c>
      <c r="BO47" s="25">
        <v>0</v>
      </c>
      <c r="BP47" s="29"/>
      <c r="BQ47" s="32">
        <v>7</v>
      </c>
      <c r="BR47" s="32">
        <v>7</v>
      </c>
      <c r="BS47" s="32">
        <v>3</v>
      </c>
      <c r="BT47" s="32">
        <v>3</v>
      </c>
      <c r="BU47" s="32">
        <f t="shared" si="398"/>
        <v>10</v>
      </c>
      <c r="BW47" s="26">
        <v>76</v>
      </c>
      <c r="BX47" s="26">
        <v>21</v>
      </c>
      <c r="BY47" s="26">
        <v>33</v>
      </c>
      <c r="BZ47" s="26">
        <v>16</v>
      </c>
      <c r="CA47" s="26">
        <v>20</v>
      </c>
      <c r="CB47" s="26">
        <v>27</v>
      </c>
      <c r="CC47" s="26">
        <v>29</v>
      </c>
      <c r="CD47" s="32">
        <v>10</v>
      </c>
      <c r="CE47" s="32">
        <v>0</v>
      </c>
      <c r="CF47" s="32">
        <v>10</v>
      </c>
      <c r="CG47" s="32">
        <v>1</v>
      </c>
      <c r="CH47" s="26">
        <v>5</v>
      </c>
      <c r="CI47" s="26">
        <v>0</v>
      </c>
      <c r="CJ47" s="32">
        <v>0</v>
      </c>
      <c r="CK47" s="29"/>
      <c r="CL47" s="32">
        <v>7</v>
      </c>
      <c r="CM47" s="32">
        <v>7</v>
      </c>
      <c r="CN47" s="32">
        <v>3</v>
      </c>
      <c r="CO47" s="32">
        <v>3</v>
      </c>
      <c r="CP47" s="32">
        <f t="shared" si="399"/>
        <v>10</v>
      </c>
      <c r="CR47" s="26">
        <v>96</v>
      </c>
      <c r="CS47" s="32">
        <v>31</v>
      </c>
      <c r="CT47" s="32">
        <v>16</v>
      </c>
      <c r="CU47" s="32">
        <v>17</v>
      </c>
      <c r="CV47" s="32">
        <v>39</v>
      </c>
      <c r="CW47" s="32">
        <v>9</v>
      </c>
      <c r="CX47" s="26">
        <v>2</v>
      </c>
      <c r="CY47" s="26">
        <v>5</v>
      </c>
      <c r="CZ47" s="26">
        <v>0</v>
      </c>
      <c r="DA47" s="26">
        <v>5</v>
      </c>
      <c r="DB47" s="26">
        <v>1</v>
      </c>
      <c r="DC47" s="32">
        <v>5</v>
      </c>
      <c r="DD47" s="29">
        <v>0</v>
      </c>
      <c r="DE47" s="25">
        <v>0</v>
      </c>
      <c r="DF47" s="29"/>
      <c r="DG47" s="32">
        <v>4</v>
      </c>
      <c r="DH47" s="32">
        <v>4</v>
      </c>
      <c r="DI47" s="32">
        <v>1</v>
      </c>
      <c r="DJ47" s="32">
        <v>1</v>
      </c>
      <c r="DK47" s="32">
        <f t="shared" si="400"/>
        <v>5</v>
      </c>
      <c r="DM47" s="26">
        <v>55</v>
      </c>
      <c r="DN47" s="32">
        <v>15</v>
      </c>
      <c r="DO47" s="32">
        <v>7</v>
      </c>
      <c r="DP47" s="32">
        <v>12</v>
      </c>
      <c r="DQ47" s="32">
        <v>0</v>
      </c>
      <c r="DR47" s="32">
        <v>17</v>
      </c>
      <c r="DS47" s="26">
        <v>9</v>
      </c>
      <c r="DT47" s="26">
        <v>10</v>
      </c>
      <c r="DU47" s="32">
        <v>0</v>
      </c>
      <c r="DV47" s="32">
        <v>10</v>
      </c>
      <c r="DW47" s="32">
        <v>1</v>
      </c>
      <c r="DX47" s="32">
        <v>6</v>
      </c>
      <c r="DY47" s="29">
        <v>0</v>
      </c>
      <c r="DZ47" s="25">
        <v>3</v>
      </c>
      <c r="EA47" s="29"/>
      <c r="EB47" s="32">
        <v>3</v>
      </c>
      <c r="EC47" s="32">
        <v>3</v>
      </c>
      <c r="ED47" s="32">
        <v>7</v>
      </c>
      <c r="EE47" s="32">
        <v>7</v>
      </c>
      <c r="EF47" s="32">
        <f t="shared" si="401"/>
        <v>10</v>
      </c>
      <c r="EH47" s="32">
        <v>119</v>
      </c>
      <c r="EI47" s="32">
        <v>14</v>
      </c>
      <c r="EJ47" s="32">
        <v>13</v>
      </c>
      <c r="EK47" s="32">
        <v>24</v>
      </c>
      <c r="EL47" s="32">
        <v>35</v>
      </c>
      <c r="EM47" s="32">
        <v>32</v>
      </c>
      <c r="EN47" s="26">
        <v>19</v>
      </c>
      <c r="EO47" s="29">
        <v>10</v>
      </c>
      <c r="EP47" s="25">
        <v>5</v>
      </c>
      <c r="EQ47" s="25">
        <v>10</v>
      </c>
      <c r="ER47" s="25">
        <v>1</v>
      </c>
      <c r="ES47" s="25">
        <v>10</v>
      </c>
      <c r="ET47" s="25">
        <v>0</v>
      </c>
      <c r="EU47" s="25">
        <v>6</v>
      </c>
      <c r="EV47" s="29"/>
      <c r="EW47" s="32">
        <v>7</v>
      </c>
      <c r="EX47" s="32">
        <v>7</v>
      </c>
      <c r="EY47" s="32">
        <v>6</v>
      </c>
      <c r="EZ47" s="32">
        <v>6</v>
      </c>
      <c r="FA47" s="32">
        <f t="shared" si="402"/>
        <v>13</v>
      </c>
      <c r="FC47" s="32">
        <v>20</v>
      </c>
      <c r="FD47" s="26">
        <v>3</v>
      </c>
      <c r="FE47" s="26">
        <v>4</v>
      </c>
      <c r="FF47" s="26">
        <v>13</v>
      </c>
      <c r="FG47" s="26">
        <v>0</v>
      </c>
      <c r="FH47" s="26">
        <v>0</v>
      </c>
      <c r="FI47" s="26">
        <v>0</v>
      </c>
      <c r="FJ47" s="29">
        <v>10</v>
      </c>
      <c r="FK47" s="25">
        <v>0</v>
      </c>
      <c r="FL47" s="25">
        <v>10</v>
      </c>
      <c r="FM47" s="25">
        <v>1</v>
      </c>
      <c r="FN47" s="25">
        <v>9</v>
      </c>
      <c r="FO47" s="25">
        <v>0</v>
      </c>
      <c r="FP47" s="25">
        <v>3</v>
      </c>
      <c r="FQ47" s="29"/>
      <c r="FR47" s="32">
        <v>2</v>
      </c>
      <c r="FS47" s="32">
        <v>2</v>
      </c>
      <c r="FT47" s="32">
        <v>8</v>
      </c>
      <c r="FU47" s="32">
        <v>8</v>
      </c>
      <c r="FV47" s="32">
        <f t="shared" si="403"/>
        <v>10</v>
      </c>
      <c r="FX47" s="32">
        <v>72</v>
      </c>
      <c r="FY47" s="32">
        <v>0</v>
      </c>
      <c r="FZ47" s="32">
        <v>10</v>
      </c>
      <c r="GA47" s="32">
        <v>24</v>
      </c>
      <c r="GB47" s="32">
        <v>0</v>
      </c>
      <c r="GC47" s="32">
        <v>0</v>
      </c>
      <c r="GD47" s="26">
        <v>0</v>
      </c>
      <c r="GE47" s="32">
        <v>5</v>
      </c>
      <c r="GF47" s="32">
        <v>0</v>
      </c>
      <c r="GG47" s="32">
        <v>5</v>
      </c>
      <c r="GH47" s="32">
        <v>1</v>
      </c>
      <c r="GI47" s="32">
        <v>15</v>
      </c>
      <c r="GJ47" s="32">
        <v>0</v>
      </c>
      <c r="GK47" s="32">
        <v>4</v>
      </c>
      <c r="GL47" s="29"/>
      <c r="GM47" s="32">
        <v>1</v>
      </c>
      <c r="GN47" s="32">
        <v>1</v>
      </c>
      <c r="GO47" s="32">
        <v>4</v>
      </c>
      <c r="GP47" s="32">
        <v>4</v>
      </c>
      <c r="GQ47" s="32">
        <f t="shared" si="404"/>
        <v>5</v>
      </c>
      <c r="GS47" s="32">
        <v>51</v>
      </c>
      <c r="GT47" s="32">
        <v>0</v>
      </c>
      <c r="GU47" s="32">
        <v>7</v>
      </c>
      <c r="GV47" s="32">
        <v>13</v>
      </c>
      <c r="GW47" s="32"/>
      <c r="GX47" s="32">
        <v>5</v>
      </c>
      <c r="GY47" s="26">
        <v>1</v>
      </c>
      <c r="GZ47" s="32">
        <v>10</v>
      </c>
      <c r="HA47" s="32"/>
      <c r="HB47" s="32">
        <v>10</v>
      </c>
      <c r="HC47" s="32">
        <v>0</v>
      </c>
      <c r="HD47" s="32"/>
      <c r="HE47" s="32"/>
      <c r="HF47" s="32"/>
      <c r="HG47" s="29"/>
      <c r="HH47" s="32">
        <v>4</v>
      </c>
      <c r="HI47" s="32">
        <v>5</v>
      </c>
      <c r="HJ47" s="32">
        <v>5</v>
      </c>
      <c r="HK47" s="32">
        <v>5</v>
      </c>
      <c r="HL47" s="32">
        <f t="shared" si="405"/>
        <v>9</v>
      </c>
      <c r="HN47" s="32">
        <v>81</v>
      </c>
      <c r="HO47" s="32">
        <v>0</v>
      </c>
      <c r="HP47" s="32">
        <v>18</v>
      </c>
      <c r="HQ47" s="32">
        <v>16</v>
      </c>
      <c r="HR47" s="32">
        <v>10</v>
      </c>
      <c r="HS47" s="32">
        <v>2</v>
      </c>
      <c r="HT47" s="32">
        <v>2</v>
      </c>
      <c r="HU47" s="32">
        <v>10</v>
      </c>
      <c r="HV47" s="32">
        <v>0</v>
      </c>
      <c r="HW47" s="32">
        <v>10</v>
      </c>
      <c r="HX47" s="32">
        <v>2</v>
      </c>
      <c r="HY47" s="32">
        <v>16</v>
      </c>
      <c r="HZ47" s="32">
        <v>0</v>
      </c>
      <c r="IA47" s="29">
        <v>0</v>
      </c>
      <c r="IB47" s="29">
        <v>0</v>
      </c>
      <c r="IC47" s="32">
        <v>7</v>
      </c>
      <c r="ID47" s="32">
        <v>7</v>
      </c>
      <c r="IE47" s="32">
        <v>3</v>
      </c>
      <c r="IF47" s="32">
        <v>3</v>
      </c>
      <c r="IG47" s="32">
        <f t="shared" si="406"/>
        <v>10</v>
      </c>
      <c r="II47" s="32">
        <v>38</v>
      </c>
      <c r="IJ47" s="32">
        <f t="shared" si="407"/>
        <v>14</v>
      </c>
      <c r="IK47" s="32">
        <v>8</v>
      </c>
      <c r="IL47" s="32">
        <v>6</v>
      </c>
      <c r="IM47" s="32"/>
      <c r="IN47" s="32">
        <v>40</v>
      </c>
      <c r="IO47" s="32">
        <v>3</v>
      </c>
      <c r="IP47" s="32">
        <v>8</v>
      </c>
      <c r="IQ47" s="32">
        <v>2</v>
      </c>
      <c r="IR47" s="32">
        <v>18</v>
      </c>
      <c r="IS47" s="32">
        <v>0</v>
      </c>
      <c r="IT47" s="32">
        <v>25</v>
      </c>
      <c r="IU47" s="32">
        <v>8</v>
      </c>
      <c r="IV47" s="32">
        <v>13</v>
      </c>
      <c r="IW47" s="32">
        <v>7</v>
      </c>
      <c r="IX47" s="32">
        <v>8</v>
      </c>
      <c r="IY47" s="32">
        <f t="shared" si="408"/>
        <v>15</v>
      </c>
      <c r="JA47" s="32">
        <v>50</v>
      </c>
      <c r="JB47" s="32">
        <f t="shared" si="409"/>
        <v>20</v>
      </c>
      <c r="JC47" s="32">
        <v>12</v>
      </c>
      <c r="JD47" s="32">
        <v>8</v>
      </c>
      <c r="JE47" s="32">
        <v>0</v>
      </c>
      <c r="JF47" s="32">
        <v>80</v>
      </c>
      <c r="JG47" s="32">
        <v>4</v>
      </c>
      <c r="JH47" s="32">
        <v>4</v>
      </c>
      <c r="JI47" s="32">
        <v>1</v>
      </c>
      <c r="JJ47" s="32">
        <v>10</v>
      </c>
      <c r="JK47" s="32">
        <v>0</v>
      </c>
      <c r="JL47" s="32">
        <v>0</v>
      </c>
      <c r="JM47" s="32">
        <v>25</v>
      </c>
      <c r="JN47" s="32">
        <v>10</v>
      </c>
      <c r="JO47" s="32">
        <v>13</v>
      </c>
      <c r="JP47" s="32">
        <v>10</v>
      </c>
      <c r="JQ47" s="32">
        <v>11</v>
      </c>
      <c r="JR47" s="32">
        <f t="shared" si="410"/>
        <v>20</v>
      </c>
      <c r="JT47" s="32">
        <v>50</v>
      </c>
      <c r="JU47" s="32">
        <f t="shared" si="411"/>
        <v>19</v>
      </c>
      <c r="JV47" s="32">
        <v>12</v>
      </c>
      <c r="JW47" s="32">
        <v>7</v>
      </c>
      <c r="JX47" s="32"/>
      <c r="JY47" s="32">
        <v>49</v>
      </c>
      <c r="JZ47" s="32">
        <v>1</v>
      </c>
      <c r="KA47" s="32">
        <v>0</v>
      </c>
      <c r="KB47" s="32">
        <v>1</v>
      </c>
      <c r="KC47" s="32">
        <v>10</v>
      </c>
      <c r="KD47" s="32">
        <v>0</v>
      </c>
      <c r="KE47" s="32">
        <v>30</v>
      </c>
      <c r="KF47" s="32">
        <v>13</v>
      </c>
      <c r="KG47" s="32">
        <v>14</v>
      </c>
      <c r="KH47" s="32">
        <v>12</v>
      </c>
      <c r="KI47" s="32">
        <v>12</v>
      </c>
      <c r="KJ47" s="32">
        <f t="shared" si="412"/>
        <v>25</v>
      </c>
      <c r="KL47" s="32">
        <v>25</v>
      </c>
      <c r="KM47" s="32">
        <f t="shared" si="413"/>
        <v>8</v>
      </c>
      <c r="KN47" s="32">
        <v>4</v>
      </c>
      <c r="KO47" s="32">
        <v>4</v>
      </c>
      <c r="KP47" s="32"/>
      <c r="KQ47" s="32">
        <v>50</v>
      </c>
      <c r="KR47" s="32">
        <v>0</v>
      </c>
      <c r="KS47" s="32">
        <v>0</v>
      </c>
      <c r="KT47" s="32">
        <v>1</v>
      </c>
      <c r="KU47" s="32">
        <v>10</v>
      </c>
      <c r="KV47" s="32">
        <v>0</v>
      </c>
      <c r="KW47" s="32">
        <v>64</v>
      </c>
      <c r="KX47" s="32">
        <v>14</v>
      </c>
      <c r="KY47" s="32">
        <v>18</v>
      </c>
      <c r="KZ47" s="32">
        <v>20</v>
      </c>
      <c r="LA47" s="32">
        <v>23</v>
      </c>
      <c r="LB47" s="32">
        <f t="shared" si="414"/>
        <v>34</v>
      </c>
      <c r="LD47" s="32">
        <v>25</v>
      </c>
      <c r="LE47" s="32">
        <f t="shared" si="415"/>
        <v>9</v>
      </c>
      <c r="LF47" s="32">
        <v>3</v>
      </c>
      <c r="LG47" s="32">
        <v>6</v>
      </c>
      <c r="LH47" s="32"/>
      <c r="LI47" s="32">
        <v>50</v>
      </c>
      <c r="LJ47" s="32"/>
      <c r="LK47" s="32"/>
      <c r="LL47" s="32">
        <v>1</v>
      </c>
      <c r="LM47" s="32">
        <v>8</v>
      </c>
      <c r="LN47" s="32">
        <v>0</v>
      </c>
      <c r="LO47" s="32">
        <v>45</v>
      </c>
      <c r="LP47" s="32">
        <v>8</v>
      </c>
      <c r="LQ47" s="32">
        <v>12</v>
      </c>
      <c r="LR47" s="32">
        <v>21</v>
      </c>
      <c r="LS47" s="32">
        <v>26</v>
      </c>
      <c r="LT47" s="32">
        <f t="shared" si="416"/>
        <v>29</v>
      </c>
      <c r="LV47" s="32">
        <v>25</v>
      </c>
      <c r="LW47" s="32">
        <f t="shared" si="417"/>
        <v>16</v>
      </c>
      <c r="LX47" s="32">
        <v>9</v>
      </c>
      <c r="LY47" s="32">
        <v>7</v>
      </c>
      <c r="LZ47" s="32">
        <v>1</v>
      </c>
      <c r="MA47" s="32">
        <v>45</v>
      </c>
      <c r="MB47" s="32"/>
      <c r="MC47" s="32"/>
      <c r="MD47" s="32">
        <v>1</v>
      </c>
      <c r="ME47" s="32">
        <v>1</v>
      </c>
      <c r="MF47" s="32">
        <v>0</v>
      </c>
      <c r="MG47" s="32">
        <v>32</v>
      </c>
      <c r="MH47" s="32">
        <v>12</v>
      </c>
      <c r="MI47" s="32">
        <v>14</v>
      </c>
      <c r="MJ47" s="32">
        <v>9</v>
      </c>
      <c r="MK47" s="32">
        <v>11</v>
      </c>
      <c r="ML47" s="32">
        <f t="shared" si="418"/>
        <v>21</v>
      </c>
      <c r="MN47" s="32">
        <v>25</v>
      </c>
      <c r="MO47" s="32">
        <f t="shared" si="419"/>
        <v>7</v>
      </c>
      <c r="MP47" s="32">
        <v>4</v>
      </c>
      <c r="MQ47" s="32">
        <v>3</v>
      </c>
      <c r="MR47" s="32"/>
      <c r="MS47" s="32">
        <v>81</v>
      </c>
      <c r="MT47" s="32">
        <v>0</v>
      </c>
      <c r="MU47" s="32">
        <v>14</v>
      </c>
      <c r="MV47" s="32">
        <v>1</v>
      </c>
      <c r="MW47" s="32">
        <v>14</v>
      </c>
      <c r="MX47" s="32">
        <v>0</v>
      </c>
      <c r="MY47" s="32">
        <v>25</v>
      </c>
      <c r="MZ47" s="32">
        <v>3</v>
      </c>
      <c r="NA47" s="32">
        <v>3</v>
      </c>
      <c r="NB47" s="32">
        <v>10</v>
      </c>
      <c r="NC47" s="32">
        <v>13</v>
      </c>
      <c r="ND47" s="32">
        <f t="shared" si="420"/>
        <v>13</v>
      </c>
      <c r="NF47" s="32">
        <v>5</v>
      </c>
      <c r="NG47" s="32">
        <f t="shared" si="421"/>
        <v>2</v>
      </c>
      <c r="NH47" s="32">
        <v>1</v>
      </c>
      <c r="NI47" s="32">
        <v>1</v>
      </c>
      <c r="NJ47" s="32"/>
      <c r="NK47" s="32">
        <v>60</v>
      </c>
      <c r="NL47" s="32">
        <v>0</v>
      </c>
      <c r="NM47" s="32">
        <v>5</v>
      </c>
      <c r="NN47" s="32">
        <v>1</v>
      </c>
      <c r="NO47" s="32">
        <v>12</v>
      </c>
      <c r="NP47" s="32">
        <v>0</v>
      </c>
      <c r="NQ47" s="32">
        <v>24</v>
      </c>
      <c r="NR47" s="32">
        <v>3</v>
      </c>
      <c r="NS47" s="32">
        <v>3</v>
      </c>
      <c r="NT47" s="32">
        <v>14</v>
      </c>
      <c r="NU47" s="32">
        <v>14</v>
      </c>
      <c r="NV47" s="32">
        <f t="shared" si="422"/>
        <v>17</v>
      </c>
      <c r="NX47" s="32">
        <v>20</v>
      </c>
      <c r="NY47" s="32">
        <f t="shared" si="423"/>
        <v>3</v>
      </c>
      <c r="NZ47" s="32">
        <v>1</v>
      </c>
      <c r="OA47" s="32">
        <v>2</v>
      </c>
      <c r="OB47" s="32"/>
      <c r="OC47" s="32">
        <v>45</v>
      </c>
      <c r="OD47" s="32">
        <v>0</v>
      </c>
      <c r="OE47" s="32">
        <v>3</v>
      </c>
      <c r="OF47" s="32">
        <v>1</v>
      </c>
      <c r="OG47" s="32">
        <v>10</v>
      </c>
      <c r="OH47" s="32">
        <v>0</v>
      </c>
      <c r="OI47" s="32">
        <v>23</v>
      </c>
      <c r="OJ47" s="32">
        <v>5</v>
      </c>
      <c r="OK47" s="32">
        <v>5</v>
      </c>
      <c r="OL47" s="32">
        <v>14</v>
      </c>
      <c r="OM47" s="32">
        <v>14</v>
      </c>
      <c r="ON47" s="32">
        <f t="shared" si="424"/>
        <v>19</v>
      </c>
      <c r="OP47" s="32">
        <v>0</v>
      </c>
      <c r="OQ47" s="32">
        <f t="shared" si="425"/>
        <v>0</v>
      </c>
      <c r="OR47" s="32"/>
      <c r="OS47" s="32"/>
      <c r="OT47" s="32"/>
      <c r="OU47" s="32">
        <v>61</v>
      </c>
      <c r="OV47" s="32"/>
      <c r="OW47" s="32">
        <v>7</v>
      </c>
      <c r="OX47" s="32">
        <v>2</v>
      </c>
      <c r="OY47" s="32">
        <v>20</v>
      </c>
      <c r="OZ47" s="32">
        <v>0</v>
      </c>
      <c r="PA47" s="32">
        <v>37</v>
      </c>
      <c r="PB47" s="32">
        <v>4</v>
      </c>
      <c r="PC47" s="32">
        <v>6</v>
      </c>
      <c r="PD47" s="32">
        <v>14</v>
      </c>
      <c r="PE47" s="32">
        <v>18</v>
      </c>
      <c r="PF47" s="32">
        <f t="shared" si="426"/>
        <v>18</v>
      </c>
      <c r="PH47" s="32">
        <v>5</v>
      </c>
      <c r="PI47" s="32">
        <f t="shared" si="427"/>
        <v>5</v>
      </c>
      <c r="PJ47" s="32">
        <v>2</v>
      </c>
      <c r="PK47" s="32">
        <v>3</v>
      </c>
      <c r="PL47" s="32"/>
      <c r="PM47" s="32">
        <v>75</v>
      </c>
      <c r="PN47" s="32">
        <v>0</v>
      </c>
      <c r="PO47" s="32">
        <v>6</v>
      </c>
      <c r="PP47" s="32">
        <v>1</v>
      </c>
      <c r="PQ47" s="32">
        <v>10</v>
      </c>
      <c r="PR47" s="32">
        <v>0</v>
      </c>
      <c r="PS47" s="32">
        <v>51</v>
      </c>
      <c r="PT47" s="32">
        <v>7</v>
      </c>
      <c r="PU47" s="32">
        <v>8</v>
      </c>
      <c r="PV47" s="32">
        <v>24</v>
      </c>
      <c r="PW47" s="32">
        <v>29</v>
      </c>
      <c r="PX47" s="32">
        <f t="shared" si="428"/>
        <v>31</v>
      </c>
      <c r="PZ47" s="32"/>
      <c r="QA47" s="32">
        <f t="shared" si="429"/>
        <v>5</v>
      </c>
      <c r="QB47" s="32">
        <v>2</v>
      </c>
      <c r="QC47" s="32">
        <v>3</v>
      </c>
      <c r="QD47" s="32"/>
      <c r="QE47" s="32">
        <v>90</v>
      </c>
      <c r="QF47" s="32"/>
      <c r="QG47" s="32">
        <v>9</v>
      </c>
      <c r="QH47" s="32">
        <v>1</v>
      </c>
      <c r="QI47" s="32">
        <v>10</v>
      </c>
      <c r="QJ47" s="32">
        <v>0</v>
      </c>
      <c r="QK47" s="32">
        <v>42</v>
      </c>
      <c r="QL47" s="32">
        <v>7</v>
      </c>
      <c r="QM47" s="32">
        <v>7</v>
      </c>
      <c r="QN47" s="32">
        <v>12</v>
      </c>
      <c r="QO47" s="32">
        <v>17</v>
      </c>
      <c r="QP47" s="32">
        <f t="shared" si="430"/>
        <v>19</v>
      </c>
      <c r="QR47" s="32"/>
      <c r="QS47" s="32">
        <f t="shared" si="431"/>
        <v>5</v>
      </c>
      <c r="QT47" s="32">
        <v>2</v>
      </c>
      <c r="QU47" s="32">
        <v>3</v>
      </c>
      <c r="QV47" s="32"/>
      <c r="QW47" s="32">
        <v>45</v>
      </c>
      <c r="QX47" s="32"/>
      <c r="QY47" s="32">
        <v>9</v>
      </c>
      <c r="QZ47" s="32">
        <v>1</v>
      </c>
      <c r="RA47" s="32">
        <v>10</v>
      </c>
      <c r="RB47" s="32"/>
      <c r="RC47" s="32">
        <v>33</v>
      </c>
      <c r="RD47" s="32">
        <v>3</v>
      </c>
      <c r="RE47" s="32">
        <v>4</v>
      </c>
      <c r="RF47" s="32">
        <v>10</v>
      </c>
      <c r="RG47" s="32">
        <v>15</v>
      </c>
      <c r="RH47" s="32">
        <f t="shared" si="432"/>
        <v>13</v>
      </c>
      <c r="RJ47" s="32"/>
      <c r="RK47" s="32">
        <f t="shared" si="433"/>
        <v>5</v>
      </c>
      <c r="RL47" s="32">
        <v>1</v>
      </c>
      <c r="RM47" s="32">
        <v>4</v>
      </c>
      <c r="RN47" s="32"/>
      <c r="RO47" s="32">
        <v>70</v>
      </c>
      <c r="RP47" s="32"/>
      <c r="RQ47" s="32">
        <v>6</v>
      </c>
      <c r="RR47" s="32">
        <v>2</v>
      </c>
      <c r="RS47" s="32">
        <v>17</v>
      </c>
      <c r="RT47" s="32">
        <v>0</v>
      </c>
      <c r="RU47" s="32">
        <v>30</v>
      </c>
      <c r="RV47" s="32">
        <v>4</v>
      </c>
      <c r="RW47" s="32">
        <v>4</v>
      </c>
      <c r="RX47" s="32">
        <v>5</v>
      </c>
      <c r="RY47" s="32">
        <v>5</v>
      </c>
      <c r="RZ47" s="32">
        <f t="shared" si="434"/>
        <v>9</v>
      </c>
      <c r="SB47" s="32"/>
      <c r="SC47" s="32">
        <f t="shared" si="435"/>
        <v>5</v>
      </c>
      <c r="SD47" s="32">
        <v>1</v>
      </c>
      <c r="SE47" s="32">
        <v>4</v>
      </c>
      <c r="SF47" s="32"/>
      <c r="SG47" s="32">
        <v>75</v>
      </c>
      <c r="SH47" s="32"/>
      <c r="SI47" s="32">
        <v>5</v>
      </c>
      <c r="SJ47" s="32">
        <v>1</v>
      </c>
      <c r="SK47" s="32">
        <v>11</v>
      </c>
      <c r="SL47" s="32"/>
      <c r="SM47" s="32">
        <v>36</v>
      </c>
      <c r="SN47" s="32">
        <v>10</v>
      </c>
      <c r="SO47" s="32">
        <v>10</v>
      </c>
      <c r="SP47" s="32">
        <v>11</v>
      </c>
      <c r="SQ47" s="32">
        <v>12</v>
      </c>
      <c r="SR47" s="32">
        <f t="shared" si="436"/>
        <v>21</v>
      </c>
      <c r="ST47" s="32"/>
      <c r="SU47" s="32">
        <f t="shared" si="437"/>
        <v>5</v>
      </c>
      <c r="SV47" s="32">
        <v>2</v>
      </c>
      <c r="SW47" s="32">
        <v>3</v>
      </c>
      <c r="SX47" s="32"/>
      <c r="SY47" s="32">
        <v>75</v>
      </c>
      <c r="SZ47" s="32"/>
      <c r="TA47" s="32">
        <v>8</v>
      </c>
      <c r="TB47" s="32">
        <v>1</v>
      </c>
      <c r="TC47" s="32">
        <v>10</v>
      </c>
      <c r="TD47" s="32"/>
      <c r="TE47" s="32">
        <v>60</v>
      </c>
      <c r="TF47" s="32">
        <v>1</v>
      </c>
      <c r="TG47" s="32">
        <v>2</v>
      </c>
      <c r="TH47" s="32">
        <v>20</v>
      </c>
      <c r="TI47" s="32">
        <v>40</v>
      </c>
      <c r="TJ47" s="32">
        <f t="shared" si="438"/>
        <v>21</v>
      </c>
      <c r="TL47" s="32"/>
      <c r="TM47" s="32">
        <f t="shared" si="439"/>
        <v>5</v>
      </c>
      <c r="TN47" s="32"/>
      <c r="TO47" s="32">
        <v>5</v>
      </c>
      <c r="TP47" s="32"/>
      <c r="TQ47" s="32">
        <v>75</v>
      </c>
      <c r="TR47" s="32"/>
      <c r="TS47" s="32">
        <v>12</v>
      </c>
      <c r="TT47" s="32">
        <v>1</v>
      </c>
      <c r="TU47" s="32">
        <v>10</v>
      </c>
      <c r="TV47" s="32"/>
      <c r="TW47" s="32">
        <v>45</v>
      </c>
      <c r="TX47" s="32">
        <v>4</v>
      </c>
      <c r="TY47" s="32">
        <v>6</v>
      </c>
      <c r="TZ47" s="32">
        <v>11</v>
      </c>
      <c r="UA47" s="32">
        <v>21</v>
      </c>
      <c r="UB47" s="32">
        <f t="shared" si="440"/>
        <v>15</v>
      </c>
      <c r="UD47" s="32"/>
      <c r="UE47" s="32">
        <f t="shared" si="441"/>
        <v>5</v>
      </c>
      <c r="UF47" s="32">
        <v>2</v>
      </c>
      <c r="UG47" s="32">
        <v>3</v>
      </c>
      <c r="UH47" s="32"/>
      <c r="UI47" s="32">
        <v>75</v>
      </c>
      <c r="UJ47" s="32"/>
      <c r="UK47" s="32">
        <v>11</v>
      </c>
      <c r="UL47" s="32">
        <v>1</v>
      </c>
      <c r="UM47" s="32">
        <v>10</v>
      </c>
      <c r="UN47" s="32"/>
      <c r="UO47" s="32">
        <v>59</v>
      </c>
      <c r="UP47" s="32">
        <v>3</v>
      </c>
      <c r="UQ47" s="32">
        <v>4</v>
      </c>
      <c r="UR47" s="32">
        <v>11</v>
      </c>
      <c r="US47" s="32">
        <v>21</v>
      </c>
      <c r="UT47" s="32">
        <f t="shared" si="442"/>
        <v>14</v>
      </c>
      <c r="UV47" s="32"/>
      <c r="UW47" s="32">
        <f t="shared" si="443"/>
        <v>5</v>
      </c>
      <c r="UX47" s="32">
        <v>2</v>
      </c>
      <c r="UY47" s="32">
        <v>3</v>
      </c>
      <c r="UZ47" s="32">
        <f t="shared" si="372"/>
        <v>657</v>
      </c>
      <c r="VA47" s="32">
        <v>276</v>
      </c>
      <c r="VB47" s="32">
        <f t="shared" si="444"/>
        <v>381</v>
      </c>
      <c r="VC47" s="32"/>
      <c r="VD47" s="32">
        <v>76</v>
      </c>
      <c r="VE47" s="32"/>
      <c r="VF47" s="32">
        <v>10</v>
      </c>
      <c r="VG47" s="32">
        <v>1</v>
      </c>
      <c r="VH47" s="32">
        <v>10</v>
      </c>
      <c r="VI47" s="32">
        <v>0</v>
      </c>
      <c r="VJ47" s="32">
        <v>10</v>
      </c>
      <c r="VK47" s="32">
        <v>10</v>
      </c>
      <c r="VL47" s="32">
        <f t="shared" si="445"/>
        <v>48</v>
      </c>
      <c r="VM47" s="32">
        <v>14</v>
      </c>
      <c r="VN47" s="32">
        <v>15</v>
      </c>
      <c r="VO47" s="32">
        <v>21</v>
      </c>
      <c r="VP47" s="32">
        <v>22</v>
      </c>
      <c r="VQ47" s="32"/>
      <c r="VR47" s="32"/>
      <c r="VS47" s="32">
        <v>1</v>
      </c>
      <c r="VT47" s="32">
        <v>1</v>
      </c>
      <c r="VU47" s="32">
        <f t="shared" si="446"/>
        <v>45</v>
      </c>
      <c r="VW47" s="32"/>
      <c r="VX47" s="32">
        <f t="shared" si="447"/>
        <v>0</v>
      </c>
      <c r="VY47" s="32"/>
      <c r="VZ47" s="32"/>
      <c r="WA47" s="32"/>
      <c r="WB47" s="32">
        <f t="shared" si="373"/>
        <v>0</v>
      </c>
      <c r="WC47" s="32">
        <f t="shared" si="374"/>
        <v>657</v>
      </c>
      <c r="WD47" s="32">
        <f t="shared" si="375"/>
        <v>276</v>
      </c>
      <c r="WE47" s="32">
        <f t="shared" si="448"/>
        <v>381</v>
      </c>
      <c r="WF47" s="32"/>
      <c r="WG47" s="32">
        <v>75</v>
      </c>
      <c r="WH47" s="32"/>
      <c r="WI47" s="32">
        <v>10</v>
      </c>
      <c r="WJ47" s="32">
        <v>1</v>
      </c>
      <c r="WK47" s="32">
        <v>10</v>
      </c>
      <c r="WL47" s="32"/>
      <c r="WM47" s="32">
        <v>10</v>
      </c>
      <c r="WN47" s="32">
        <v>10</v>
      </c>
      <c r="WO47" s="32">
        <f t="shared" si="449"/>
        <v>35</v>
      </c>
      <c r="WP47" s="32">
        <v>5</v>
      </c>
      <c r="WQ47" s="32">
        <v>5</v>
      </c>
      <c r="WR47" s="32">
        <v>19</v>
      </c>
      <c r="WS47" s="32">
        <v>19</v>
      </c>
      <c r="WT47" s="32"/>
      <c r="WU47" s="32"/>
      <c r="WV47" s="32">
        <v>1</v>
      </c>
      <c r="WW47" s="32">
        <v>1</v>
      </c>
      <c r="WX47" s="32">
        <f t="shared" si="450"/>
        <v>34</v>
      </c>
      <c r="WZ47" s="32"/>
      <c r="XA47" s="32">
        <f t="shared" si="451"/>
        <v>0</v>
      </c>
      <c r="XB47" s="32"/>
      <c r="XC47" s="32"/>
      <c r="XD47" s="32"/>
      <c r="XE47" s="32">
        <f t="shared" si="376"/>
        <v>0</v>
      </c>
      <c r="XF47" s="32">
        <f t="shared" si="377"/>
        <v>657</v>
      </c>
      <c r="XG47" s="32">
        <f t="shared" si="378"/>
        <v>276</v>
      </c>
      <c r="XH47" s="32">
        <f t="shared" si="452"/>
        <v>381</v>
      </c>
      <c r="XI47" s="32"/>
      <c r="XJ47" s="32">
        <v>75</v>
      </c>
      <c r="XK47" s="32"/>
      <c r="XL47" s="32">
        <v>9</v>
      </c>
      <c r="XM47" s="32">
        <v>1</v>
      </c>
      <c r="XN47" s="32">
        <v>10</v>
      </c>
      <c r="XO47" s="32"/>
      <c r="XP47" s="32">
        <v>5</v>
      </c>
      <c r="XQ47" s="32">
        <v>10</v>
      </c>
      <c r="XR47" s="32">
        <v>35</v>
      </c>
      <c r="XS47" s="32">
        <v>3</v>
      </c>
      <c r="XT47" s="32">
        <v>3</v>
      </c>
      <c r="XU47" s="32">
        <v>19</v>
      </c>
      <c r="XV47" s="32">
        <v>19</v>
      </c>
      <c r="XW47" s="32"/>
      <c r="XX47" s="32"/>
      <c r="XY47" s="32">
        <v>3</v>
      </c>
      <c r="XZ47" s="32">
        <v>3</v>
      </c>
      <c r="YA47" s="32">
        <f t="shared" si="453"/>
        <v>27</v>
      </c>
      <c r="YC47" s="32"/>
      <c r="YD47" s="32">
        <f t="shared" si="454"/>
        <v>1</v>
      </c>
      <c r="YE47" s="32" t="s">
        <v>1003</v>
      </c>
      <c r="YF47" s="32">
        <v>1</v>
      </c>
      <c r="YG47" s="32"/>
      <c r="YH47" s="32">
        <f t="shared" si="379"/>
        <v>1</v>
      </c>
      <c r="YI47" s="32">
        <f t="shared" si="380"/>
        <v>658</v>
      </c>
      <c r="YJ47" s="32">
        <f t="shared" si="381"/>
        <v>276</v>
      </c>
      <c r="YK47" s="32">
        <f t="shared" si="455"/>
        <v>382</v>
      </c>
      <c r="YL47" s="32"/>
      <c r="YM47" s="32">
        <v>75</v>
      </c>
      <c r="YN47" s="32"/>
      <c r="YO47" s="32">
        <v>10</v>
      </c>
      <c r="YP47" s="32">
        <v>1</v>
      </c>
      <c r="YQ47" s="32">
        <v>10</v>
      </c>
      <c r="YR47" s="32"/>
      <c r="YS47" s="32">
        <v>10</v>
      </c>
      <c r="YT47" s="32">
        <v>15</v>
      </c>
      <c r="YU47" s="32">
        <v>45</v>
      </c>
      <c r="YV47" s="32">
        <v>10</v>
      </c>
      <c r="YW47" s="32">
        <v>10</v>
      </c>
      <c r="YX47" s="32">
        <v>19</v>
      </c>
      <c r="YY47" s="32">
        <v>19</v>
      </c>
      <c r="YZ47" s="32"/>
      <c r="ZA47" s="32"/>
      <c r="ZB47" s="32">
        <v>1</v>
      </c>
      <c r="ZC47" s="32">
        <v>1</v>
      </c>
      <c r="ZD47" s="32">
        <f t="shared" si="456"/>
        <v>39</v>
      </c>
      <c r="ZF47" s="32"/>
      <c r="ZG47" s="32">
        <f t="shared" si="457"/>
        <v>6</v>
      </c>
      <c r="ZH47" s="32">
        <v>2</v>
      </c>
      <c r="ZI47" s="32">
        <v>4</v>
      </c>
      <c r="ZJ47" s="32"/>
      <c r="ZK47" s="32">
        <f t="shared" si="382"/>
        <v>6</v>
      </c>
      <c r="ZL47" s="32">
        <f t="shared" si="383"/>
        <v>664</v>
      </c>
      <c r="ZM47" s="32">
        <f t="shared" si="384"/>
        <v>276</v>
      </c>
      <c r="ZN47" s="32">
        <f t="shared" si="458"/>
        <v>388</v>
      </c>
      <c r="ZO47" s="32"/>
      <c r="ZP47" s="32">
        <v>50</v>
      </c>
      <c r="ZQ47" s="32"/>
      <c r="ZR47" s="32">
        <v>10</v>
      </c>
      <c r="ZS47" s="32">
        <v>1</v>
      </c>
      <c r="ZT47" s="32">
        <v>10</v>
      </c>
      <c r="ZU47" s="32"/>
      <c r="ZV47" s="32">
        <v>10</v>
      </c>
      <c r="ZW47" s="32">
        <v>10</v>
      </c>
      <c r="ZX47" s="32">
        <v>33</v>
      </c>
      <c r="ZY47" s="32">
        <v>7</v>
      </c>
      <c r="ZZ47" s="32">
        <v>7</v>
      </c>
      <c r="AAA47" s="32">
        <v>9</v>
      </c>
      <c r="AAB47" s="32">
        <v>9</v>
      </c>
      <c r="AAC47" s="32"/>
      <c r="AAD47" s="32"/>
      <c r="AAE47" s="32">
        <v>7</v>
      </c>
      <c r="AAF47" s="32">
        <v>7</v>
      </c>
      <c r="AAG47" s="32">
        <f t="shared" si="459"/>
        <v>26</v>
      </c>
      <c r="AAI47" s="32"/>
      <c r="AAJ47" s="32">
        <f t="shared" si="460"/>
        <v>0</v>
      </c>
      <c r="AAK47" s="32"/>
      <c r="AAL47" s="32"/>
      <c r="AAM47" s="32"/>
      <c r="AAN47" s="32">
        <f t="shared" si="385"/>
        <v>0</v>
      </c>
      <c r="AAO47" s="32">
        <f t="shared" si="386"/>
        <v>664</v>
      </c>
      <c r="AAP47" s="32">
        <f t="shared" si="387"/>
        <v>276</v>
      </c>
      <c r="AAQ47" s="32">
        <f t="shared" si="461"/>
        <v>388</v>
      </c>
      <c r="AAR47" s="32"/>
      <c r="AAS47" s="32">
        <v>75</v>
      </c>
      <c r="AAT47" s="32"/>
      <c r="AAU47" s="32">
        <v>10</v>
      </c>
      <c r="AAV47" s="32">
        <v>1</v>
      </c>
      <c r="AAW47" s="32">
        <v>10</v>
      </c>
      <c r="AAX47" s="32"/>
      <c r="AAY47" s="32">
        <v>3</v>
      </c>
      <c r="AAZ47" s="32">
        <v>3</v>
      </c>
      <c r="ABA47" s="13">
        <f t="shared" si="462"/>
        <v>6</v>
      </c>
      <c r="ABB47" s="32">
        <v>1</v>
      </c>
      <c r="ABC47" s="32">
        <v>1</v>
      </c>
      <c r="ABD47" s="32">
        <v>2</v>
      </c>
      <c r="ABE47" s="32">
        <v>2</v>
      </c>
      <c r="ABF47" s="32"/>
      <c r="ABG47" s="32"/>
      <c r="ABH47" s="32"/>
      <c r="ABI47" s="32"/>
      <c r="ABJ47" s="32">
        <f t="shared" si="463"/>
        <v>6</v>
      </c>
      <c r="ABL47" s="32"/>
      <c r="ABM47" s="32">
        <f t="shared" si="464"/>
        <v>3</v>
      </c>
      <c r="ABN47" s="32">
        <v>3</v>
      </c>
      <c r="ABO47" s="32"/>
      <c r="ABP47" s="32"/>
      <c r="ABQ47" s="32">
        <f t="shared" si="388"/>
        <v>3</v>
      </c>
      <c r="ABR47" s="32">
        <f t="shared" si="389"/>
        <v>667</v>
      </c>
      <c r="ABS47" s="32">
        <f t="shared" si="390"/>
        <v>276</v>
      </c>
      <c r="ABT47" s="32">
        <f t="shared" si="465"/>
        <v>391</v>
      </c>
      <c r="ABU47" s="32"/>
      <c r="ABV47" s="32">
        <v>70</v>
      </c>
      <c r="ABW47" s="32"/>
      <c r="ABX47" s="32">
        <v>8</v>
      </c>
      <c r="ABY47" s="32">
        <v>1</v>
      </c>
      <c r="ABZ47" s="32">
        <v>18</v>
      </c>
      <c r="ACA47" s="32"/>
      <c r="ACB47" s="32">
        <v>3</v>
      </c>
      <c r="ACC47" s="32">
        <v>6</v>
      </c>
      <c r="ACD47" s="13">
        <f t="shared" si="466"/>
        <v>21</v>
      </c>
      <c r="ACE47" s="32">
        <v>8</v>
      </c>
      <c r="ACF47" s="32">
        <v>8</v>
      </c>
      <c r="ACG47" s="32">
        <v>7</v>
      </c>
      <c r="ACH47" s="32">
        <v>7</v>
      </c>
      <c r="ACI47" s="32"/>
      <c r="ACJ47" s="32"/>
      <c r="ACK47" s="32"/>
      <c r="ACL47" s="32"/>
      <c r="ACM47" s="32">
        <f t="shared" si="467"/>
        <v>18</v>
      </c>
      <c r="ACO47" s="32"/>
      <c r="ACP47" s="32">
        <f t="shared" si="468"/>
        <v>0</v>
      </c>
      <c r="ACQ47" s="32"/>
      <c r="ACR47" s="32"/>
      <c r="ACS47" s="32"/>
      <c r="ACT47" s="32">
        <f t="shared" si="391"/>
        <v>0</v>
      </c>
      <c r="ACU47" s="32">
        <f t="shared" si="392"/>
        <v>667</v>
      </c>
      <c r="ACV47" s="32">
        <f t="shared" si="393"/>
        <v>276</v>
      </c>
      <c r="ACW47" s="32">
        <f t="shared" si="469"/>
        <v>391</v>
      </c>
      <c r="ACX47" s="32"/>
      <c r="ACY47" s="32">
        <v>100</v>
      </c>
      <c r="ACZ47" s="32"/>
      <c r="ADA47" s="32">
        <v>8</v>
      </c>
      <c r="ADB47" s="32">
        <v>1</v>
      </c>
      <c r="ADC47" s="32">
        <v>10</v>
      </c>
      <c r="ADD47" s="32"/>
      <c r="ADE47" s="32">
        <v>10</v>
      </c>
      <c r="ADF47" s="32">
        <v>10</v>
      </c>
      <c r="ADG47" s="32">
        <f t="shared" si="470"/>
        <v>30</v>
      </c>
      <c r="ADH47" s="32">
        <v>2</v>
      </c>
      <c r="ADI47" s="32">
        <v>2</v>
      </c>
      <c r="ADJ47" s="32">
        <v>10</v>
      </c>
      <c r="ADK47" s="32">
        <v>10</v>
      </c>
      <c r="ADL47" s="32"/>
      <c r="ADM47" s="32"/>
      <c r="ADN47" s="32">
        <v>8</v>
      </c>
      <c r="ADO47" s="32">
        <v>8</v>
      </c>
      <c r="ADP47" s="32">
        <f t="shared" si="471"/>
        <v>22</v>
      </c>
      <c r="ADR47" s="32">
        <v>5</v>
      </c>
      <c r="ADS47" s="32">
        <f t="shared" si="394"/>
        <v>20</v>
      </c>
      <c r="ADT47" s="32">
        <v>18</v>
      </c>
      <c r="ADU47" s="32">
        <v>2</v>
      </c>
      <c r="ADV47" s="32">
        <v>7</v>
      </c>
      <c r="ADW47" s="32">
        <f t="shared" si="395"/>
        <v>13</v>
      </c>
      <c r="ADX47" s="32">
        <f t="shared" si="396"/>
        <v>687</v>
      </c>
      <c r="ADY47" s="32">
        <f t="shared" si="397"/>
        <v>283</v>
      </c>
      <c r="ADZ47" s="32">
        <f t="shared" si="472"/>
        <v>404</v>
      </c>
      <c r="AEA47" s="32"/>
      <c r="AEB47" s="32">
        <v>72</v>
      </c>
      <c r="AEC47" s="32"/>
      <c r="AED47" s="32">
        <v>10</v>
      </c>
      <c r="AEE47" s="32">
        <v>1</v>
      </c>
      <c r="AEF47" s="32">
        <v>10</v>
      </c>
      <c r="AEG47" s="32"/>
      <c r="AEH47" s="32">
        <v>10</v>
      </c>
      <c r="AEI47" s="32">
        <v>10</v>
      </c>
      <c r="AEJ47" s="32">
        <f t="shared" si="473"/>
        <v>23</v>
      </c>
      <c r="AEK47" s="32">
        <v>3</v>
      </c>
      <c r="AEL47" s="32">
        <v>3</v>
      </c>
      <c r="AEM47" s="32">
        <v>6</v>
      </c>
      <c r="AEN47" s="32">
        <v>8</v>
      </c>
      <c r="AEO47" s="32"/>
      <c r="AEP47" s="32"/>
      <c r="AEQ47" s="32">
        <v>2</v>
      </c>
      <c r="AER47" s="32">
        <v>2</v>
      </c>
      <c r="AES47" s="32">
        <f t="shared" si="474"/>
        <v>19</v>
      </c>
    </row>
    <row r="48" spans="2:825" ht="16.2" customHeight="1" x14ac:dyDescent="0.3">
      <c r="B48" s="96" t="s">
        <v>167</v>
      </c>
      <c r="C48" s="297" t="s">
        <v>235</v>
      </c>
      <c r="D48" s="296" t="s">
        <v>227</v>
      </c>
      <c r="E48" s="297" t="s">
        <v>235</v>
      </c>
      <c r="F48" s="297"/>
      <c r="G48" s="297"/>
      <c r="H48" s="334" t="s">
        <v>1013</v>
      </c>
      <c r="I48" s="329">
        <v>76</v>
      </c>
      <c r="J48" s="26">
        <v>15</v>
      </c>
      <c r="K48" s="26">
        <v>10</v>
      </c>
      <c r="L48" s="26">
        <v>56</v>
      </c>
      <c r="M48" s="26">
        <v>0</v>
      </c>
      <c r="N48" s="26">
        <v>5</v>
      </c>
      <c r="O48" s="26">
        <v>18</v>
      </c>
      <c r="P48" s="26"/>
      <c r="Q48" s="26"/>
      <c r="R48" s="26">
        <v>0</v>
      </c>
      <c r="S48" s="26">
        <v>0</v>
      </c>
      <c r="T48" s="26">
        <v>0</v>
      </c>
      <c r="U48" s="32"/>
      <c r="V48" s="29"/>
      <c r="X48" s="26">
        <v>92</v>
      </c>
      <c r="Y48" s="26">
        <v>30</v>
      </c>
      <c r="Z48" s="26">
        <v>6</v>
      </c>
      <c r="AA48" s="26">
        <v>40</v>
      </c>
      <c r="AB48" s="26">
        <v>0</v>
      </c>
      <c r="AC48" s="26">
        <v>2</v>
      </c>
      <c r="AD48" s="26">
        <v>19</v>
      </c>
      <c r="AE48" s="26"/>
      <c r="AF48" s="26"/>
      <c r="AG48" s="26">
        <v>0</v>
      </c>
      <c r="AH48" s="26">
        <v>0</v>
      </c>
      <c r="AI48" s="26">
        <v>0</v>
      </c>
      <c r="AJ48" s="25">
        <v>0</v>
      </c>
      <c r="AK48" s="29"/>
      <c r="AM48" s="26">
        <v>58</v>
      </c>
      <c r="AN48" s="26">
        <v>5</v>
      </c>
      <c r="AO48" s="26">
        <v>4</v>
      </c>
      <c r="AP48" s="26">
        <v>19</v>
      </c>
      <c r="AQ48" s="26">
        <v>0</v>
      </c>
      <c r="AR48" s="26">
        <v>13</v>
      </c>
      <c r="AS48" s="26">
        <v>16</v>
      </c>
      <c r="AT48" s="26"/>
      <c r="AU48" s="26"/>
      <c r="AV48" s="26">
        <v>0</v>
      </c>
      <c r="AW48" s="26">
        <v>0</v>
      </c>
      <c r="AX48" s="26">
        <v>0</v>
      </c>
      <c r="AY48" s="25">
        <v>0</v>
      </c>
      <c r="AZ48" s="29"/>
      <c r="BB48" s="26">
        <v>9</v>
      </c>
      <c r="BC48" s="26">
        <v>1</v>
      </c>
      <c r="BD48" s="26">
        <v>1</v>
      </c>
      <c r="BE48" s="26">
        <v>5</v>
      </c>
      <c r="BF48" s="26">
        <v>21</v>
      </c>
      <c r="BG48" s="26">
        <v>0</v>
      </c>
      <c r="BH48" s="26">
        <v>38</v>
      </c>
      <c r="BI48" s="26">
        <v>16</v>
      </c>
      <c r="BJ48" s="26">
        <v>0</v>
      </c>
      <c r="BK48" s="26">
        <v>10</v>
      </c>
      <c r="BL48" s="26">
        <v>0</v>
      </c>
      <c r="BM48" s="26">
        <v>0</v>
      </c>
      <c r="BN48" s="32">
        <v>0</v>
      </c>
      <c r="BO48" s="25">
        <v>0</v>
      </c>
      <c r="BP48" s="29"/>
      <c r="BQ48" s="32">
        <v>1</v>
      </c>
      <c r="BR48" s="32">
        <v>5</v>
      </c>
      <c r="BS48" s="32">
        <v>5</v>
      </c>
      <c r="BT48" s="32">
        <v>11</v>
      </c>
      <c r="BU48" s="32">
        <f t="shared" si="398"/>
        <v>6</v>
      </c>
      <c r="BW48" s="26">
        <v>75</v>
      </c>
      <c r="BX48" s="26">
        <v>8</v>
      </c>
      <c r="BY48" s="26">
        <v>20</v>
      </c>
      <c r="BZ48" s="26">
        <v>35</v>
      </c>
      <c r="CA48" s="26">
        <v>17</v>
      </c>
      <c r="CB48" s="26">
        <v>58</v>
      </c>
      <c r="CC48" s="26">
        <v>40</v>
      </c>
      <c r="CD48" s="32">
        <v>10</v>
      </c>
      <c r="CE48" s="32">
        <v>0</v>
      </c>
      <c r="CF48" s="32">
        <v>10</v>
      </c>
      <c r="CG48" s="32">
        <v>1</v>
      </c>
      <c r="CH48" s="26">
        <v>10</v>
      </c>
      <c r="CI48" s="26">
        <v>0</v>
      </c>
      <c r="CJ48" s="32">
        <v>0</v>
      </c>
      <c r="CK48" s="29"/>
      <c r="CL48" s="32">
        <v>7</v>
      </c>
      <c r="CM48" s="32">
        <v>7</v>
      </c>
      <c r="CN48" s="32">
        <v>3</v>
      </c>
      <c r="CO48" s="32">
        <v>3</v>
      </c>
      <c r="CP48" s="32">
        <f t="shared" si="399"/>
        <v>10</v>
      </c>
      <c r="CR48" s="26">
        <v>81</v>
      </c>
      <c r="CS48" s="32">
        <v>6</v>
      </c>
      <c r="CT48" s="32">
        <v>16</v>
      </c>
      <c r="CU48" s="32">
        <v>24</v>
      </c>
      <c r="CV48" s="32">
        <v>60</v>
      </c>
      <c r="CW48" s="32">
        <v>27</v>
      </c>
      <c r="CX48" s="26">
        <v>14</v>
      </c>
      <c r="CY48" s="26">
        <v>10</v>
      </c>
      <c r="CZ48" s="26">
        <v>0</v>
      </c>
      <c r="DA48" s="26">
        <v>10</v>
      </c>
      <c r="DB48" s="26">
        <v>1</v>
      </c>
      <c r="DC48" s="32">
        <v>13</v>
      </c>
      <c r="DD48" s="29">
        <v>1</v>
      </c>
      <c r="DE48" s="25">
        <v>2</v>
      </c>
      <c r="DF48" s="29"/>
      <c r="DG48" s="32">
        <v>5</v>
      </c>
      <c r="DH48" s="32">
        <v>5</v>
      </c>
      <c r="DI48" s="32">
        <v>5</v>
      </c>
      <c r="DJ48" s="32">
        <v>5</v>
      </c>
      <c r="DK48" s="32">
        <f t="shared" si="400"/>
        <v>10</v>
      </c>
      <c r="DM48" s="26">
        <v>71</v>
      </c>
      <c r="DN48" s="32">
        <v>6</v>
      </c>
      <c r="DO48" s="32">
        <v>6</v>
      </c>
      <c r="DP48" s="32">
        <v>22</v>
      </c>
      <c r="DQ48" s="32">
        <v>0</v>
      </c>
      <c r="DR48" s="32">
        <v>22</v>
      </c>
      <c r="DS48" s="26">
        <v>13</v>
      </c>
      <c r="DT48" s="26">
        <v>16</v>
      </c>
      <c r="DU48" s="32">
        <v>0</v>
      </c>
      <c r="DV48" s="32">
        <v>11</v>
      </c>
      <c r="DW48" s="32">
        <v>1</v>
      </c>
      <c r="DX48" s="32">
        <v>13</v>
      </c>
      <c r="DY48" s="29">
        <v>0</v>
      </c>
      <c r="DZ48" s="25">
        <v>2</v>
      </c>
      <c r="EA48" s="29"/>
      <c r="EB48" s="32">
        <v>5</v>
      </c>
      <c r="EC48" s="32">
        <v>5</v>
      </c>
      <c r="ED48" s="32">
        <v>10</v>
      </c>
      <c r="EE48" s="32">
        <v>11</v>
      </c>
      <c r="EF48" s="32">
        <f t="shared" si="401"/>
        <v>15</v>
      </c>
      <c r="EH48" s="32">
        <v>0</v>
      </c>
      <c r="EI48" s="32">
        <v>0</v>
      </c>
      <c r="EJ48" s="32">
        <v>0</v>
      </c>
      <c r="EK48" s="32">
        <v>0</v>
      </c>
      <c r="EL48" s="32">
        <v>0</v>
      </c>
      <c r="EM48" s="32">
        <v>0</v>
      </c>
      <c r="EN48" s="26">
        <v>0</v>
      </c>
      <c r="EO48" s="29">
        <v>0</v>
      </c>
      <c r="EP48" s="25">
        <v>0</v>
      </c>
      <c r="EQ48" s="25">
        <v>0</v>
      </c>
      <c r="ER48" s="25">
        <v>0</v>
      </c>
      <c r="ES48" s="25">
        <v>0</v>
      </c>
      <c r="ET48" s="25">
        <v>0</v>
      </c>
      <c r="EU48" s="25">
        <v>0</v>
      </c>
      <c r="EV48" s="29"/>
      <c r="EW48" s="32"/>
      <c r="EX48" s="32"/>
      <c r="EY48" s="32"/>
      <c r="EZ48" s="32"/>
      <c r="FA48" s="32">
        <f t="shared" si="402"/>
        <v>0</v>
      </c>
      <c r="FC48" s="32">
        <v>27</v>
      </c>
      <c r="FD48" s="26">
        <v>23</v>
      </c>
      <c r="FE48" s="26">
        <v>3</v>
      </c>
      <c r="FF48" s="26">
        <v>24</v>
      </c>
      <c r="FG48" s="26">
        <v>0</v>
      </c>
      <c r="FH48" s="26">
        <v>0</v>
      </c>
      <c r="FI48" s="26">
        <v>4</v>
      </c>
      <c r="FJ48" s="29">
        <v>10</v>
      </c>
      <c r="FK48" s="25">
        <v>0</v>
      </c>
      <c r="FL48" s="25">
        <v>10</v>
      </c>
      <c r="FM48" s="25">
        <v>0</v>
      </c>
      <c r="FN48" s="25">
        <v>0</v>
      </c>
      <c r="FO48" s="25">
        <v>0</v>
      </c>
      <c r="FP48" s="25">
        <v>0</v>
      </c>
      <c r="FQ48" s="29"/>
      <c r="FR48" s="32">
        <v>1</v>
      </c>
      <c r="FS48" s="32">
        <v>1</v>
      </c>
      <c r="FT48" s="32">
        <v>9</v>
      </c>
      <c r="FU48" s="32">
        <v>9</v>
      </c>
      <c r="FV48" s="32">
        <f t="shared" si="403"/>
        <v>10</v>
      </c>
      <c r="FX48" s="32">
        <v>22</v>
      </c>
      <c r="FY48" s="32">
        <v>19</v>
      </c>
      <c r="FZ48" s="32">
        <v>3</v>
      </c>
      <c r="GA48" s="32">
        <v>17</v>
      </c>
      <c r="GB48" s="32">
        <v>0</v>
      </c>
      <c r="GC48" s="32">
        <v>0</v>
      </c>
      <c r="GD48" s="26">
        <v>0</v>
      </c>
      <c r="GE48" s="32">
        <v>6</v>
      </c>
      <c r="GF48" s="32">
        <v>0</v>
      </c>
      <c r="GG48" s="32">
        <v>6</v>
      </c>
      <c r="GH48" s="32">
        <v>1</v>
      </c>
      <c r="GI48" s="32">
        <v>10</v>
      </c>
      <c r="GJ48" s="32">
        <v>0</v>
      </c>
      <c r="GK48" s="32">
        <v>0</v>
      </c>
      <c r="GL48" s="29"/>
      <c r="GM48" s="32"/>
      <c r="GN48" s="32"/>
      <c r="GO48" s="32">
        <v>3</v>
      </c>
      <c r="GP48" s="32">
        <v>6</v>
      </c>
      <c r="GQ48" s="32">
        <f t="shared" si="404"/>
        <v>3</v>
      </c>
      <c r="GS48" s="32">
        <v>64</v>
      </c>
      <c r="GT48" s="32">
        <v>59</v>
      </c>
      <c r="GU48" s="32">
        <v>8</v>
      </c>
      <c r="GV48" s="32">
        <v>12</v>
      </c>
      <c r="GW48" s="32"/>
      <c r="GX48" s="32">
        <v>17</v>
      </c>
      <c r="GY48" s="26">
        <v>3</v>
      </c>
      <c r="GZ48" s="32">
        <v>10</v>
      </c>
      <c r="HA48" s="32"/>
      <c r="HB48" s="32">
        <v>10</v>
      </c>
      <c r="HC48" s="32">
        <v>2</v>
      </c>
      <c r="HD48" s="32"/>
      <c r="HE48" s="32"/>
      <c r="HF48" s="32"/>
      <c r="HG48" s="29"/>
      <c r="HH48" s="32">
        <v>3</v>
      </c>
      <c r="HI48" s="32">
        <v>3</v>
      </c>
      <c r="HJ48" s="32">
        <v>7</v>
      </c>
      <c r="HK48" s="32">
        <v>7</v>
      </c>
      <c r="HL48" s="32">
        <f t="shared" si="405"/>
        <v>10</v>
      </c>
      <c r="HN48" s="32">
        <v>128</v>
      </c>
      <c r="HO48" s="32">
        <v>96</v>
      </c>
      <c r="HP48" s="32">
        <v>18</v>
      </c>
      <c r="HQ48" s="32">
        <v>33</v>
      </c>
      <c r="HR48" s="32">
        <v>10</v>
      </c>
      <c r="HS48" s="32">
        <v>11</v>
      </c>
      <c r="HT48" s="32">
        <v>7</v>
      </c>
      <c r="HU48" s="32">
        <v>5</v>
      </c>
      <c r="HV48" s="32">
        <v>8</v>
      </c>
      <c r="HW48" s="32">
        <v>12</v>
      </c>
      <c r="HX48" s="32">
        <v>0</v>
      </c>
      <c r="HY48" s="32">
        <v>0</v>
      </c>
      <c r="HZ48" s="32">
        <v>0</v>
      </c>
      <c r="IA48" s="29">
        <v>0</v>
      </c>
      <c r="IB48" s="29">
        <v>0</v>
      </c>
      <c r="IC48" s="32"/>
      <c r="ID48" s="32"/>
      <c r="IE48" s="32">
        <v>9</v>
      </c>
      <c r="IF48" s="32">
        <v>26</v>
      </c>
      <c r="IG48" s="32">
        <f t="shared" si="406"/>
        <v>9</v>
      </c>
      <c r="II48" s="32">
        <v>25</v>
      </c>
      <c r="IJ48" s="32">
        <f t="shared" si="407"/>
        <v>4</v>
      </c>
      <c r="IK48" s="32">
        <v>0</v>
      </c>
      <c r="IL48" s="32">
        <v>4</v>
      </c>
      <c r="IM48" s="32"/>
      <c r="IN48" s="32">
        <v>50</v>
      </c>
      <c r="IO48" s="32">
        <v>3</v>
      </c>
      <c r="IP48" s="32">
        <v>0</v>
      </c>
      <c r="IQ48" s="32">
        <v>0</v>
      </c>
      <c r="IR48" s="32">
        <v>0</v>
      </c>
      <c r="IS48" s="32">
        <v>0</v>
      </c>
      <c r="IT48" s="32">
        <v>12</v>
      </c>
      <c r="IU48" s="32">
        <v>4</v>
      </c>
      <c r="IV48" s="32">
        <v>7</v>
      </c>
      <c r="IW48" s="32">
        <v>3</v>
      </c>
      <c r="IX48" s="32">
        <v>6</v>
      </c>
      <c r="IY48" s="32">
        <f t="shared" si="408"/>
        <v>7</v>
      </c>
      <c r="JA48" s="32">
        <v>50</v>
      </c>
      <c r="JB48" s="32">
        <f t="shared" si="409"/>
        <v>26</v>
      </c>
      <c r="JC48" s="32">
        <v>10</v>
      </c>
      <c r="JD48" s="32">
        <v>16</v>
      </c>
      <c r="JE48" s="32">
        <v>0</v>
      </c>
      <c r="JF48" s="32">
        <v>49</v>
      </c>
      <c r="JG48" s="32">
        <v>18</v>
      </c>
      <c r="JH48" s="32">
        <v>9</v>
      </c>
      <c r="JI48" s="32">
        <v>1</v>
      </c>
      <c r="JJ48" s="32">
        <v>13</v>
      </c>
      <c r="JK48" s="32">
        <v>0</v>
      </c>
      <c r="JL48" s="32">
        <v>0</v>
      </c>
      <c r="JM48" s="32">
        <v>20</v>
      </c>
      <c r="JN48" s="32">
        <v>5</v>
      </c>
      <c r="JO48" s="32">
        <v>5</v>
      </c>
      <c r="JP48" s="32">
        <v>12</v>
      </c>
      <c r="JQ48" s="32">
        <v>12</v>
      </c>
      <c r="JR48" s="32">
        <f t="shared" si="410"/>
        <v>17</v>
      </c>
      <c r="JT48" s="32">
        <v>50</v>
      </c>
      <c r="JU48" s="32">
        <f t="shared" si="411"/>
        <v>19</v>
      </c>
      <c r="JV48" s="32">
        <v>7</v>
      </c>
      <c r="JW48" s="32">
        <v>12</v>
      </c>
      <c r="JX48" s="32"/>
      <c r="JY48" s="32">
        <v>50</v>
      </c>
      <c r="JZ48" s="32">
        <v>15</v>
      </c>
      <c r="KA48" s="32">
        <v>10</v>
      </c>
      <c r="KB48" s="32">
        <v>1</v>
      </c>
      <c r="KC48" s="32">
        <v>14</v>
      </c>
      <c r="KD48" s="32">
        <v>0</v>
      </c>
      <c r="KE48" s="32">
        <v>26</v>
      </c>
      <c r="KF48" s="32">
        <v>9</v>
      </c>
      <c r="KG48" s="32">
        <v>12</v>
      </c>
      <c r="KH48" s="32">
        <v>11</v>
      </c>
      <c r="KI48" s="32">
        <v>14</v>
      </c>
      <c r="KJ48" s="32">
        <f t="shared" si="412"/>
        <v>20</v>
      </c>
      <c r="KL48" s="32">
        <v>50</v>
      </c>
      <c r="KM48" s="32">
        <f t="shared" si="413"/>
        <v>9</v>
      </c>
      <c r="KN48" s="32">
        <v>2</v>
      </c>
      <c r="KO48" s="32">
        <v>7</v>
      </c>
      <c r="KP48" s="32"/>
      <c r="KQ48" s="32">
        <v>50</v>
      </c>
      <c r="KR48" s="32">
        <v>9</v>
      </c>
      <c r="KS48" s="32">
        <v>8</v>
      </c>
      <c r="KT48" s="32">
        <v>1</v>
      </c>
      <c r="KU48" s="32">
        <v>13</v>
      </c>
      <c r="KV48" s="32">
        <v>0</v>
      </c>
      <c r="KW48" s="32">
        <v>31</v>
      </c>
      <c r="KX48" s="32">
        <v>13</v>
      </c>
      <c r="KY48" s="32">
        <v>14</v>
      </c>
      <c r="KZ48" s="32">
        <v>10</v>
      </c>
      <c r="LA48" s="32">
        <v>14</v>
      </c>
      <c r="LB48" s="32">
        <f t="shared" si="414"/>
        <v>23</v>
      </c>
      <c r="LD48" s="32">
        <v>50</v>
      </c>
      <c r="LE48" s="32">
        <f t="shared" si="415"/>
        <v>16</v>
      </c>
      <c r="LF48" s="32">
        <v>7</v>
      </c>
      <c r="LG48" s="32">
        <v>9</v>
      </c>
      <c r="LH48" s="32"/>
      <c r="LI48" s="32">
        <v>50</v>
      </c>
      <c r="LJ48" s="32">
        <v>16</v>
      </c>
      <c r="LK48" s="32">
        <v>11</v>
      </c>
      <c r="LL48" s="32">
        <v>1</v>
      </c>
      <c r="LM48" s="32">
        <v>13</v>
      </c>
      <c r="LN48" s="32">
        <v>0</v>
      </c>
      <c r="LO48" s="32">
        <v>40</v>
      </c>
      <c r="LP48" s="32">
        <v>11</v>
      </c>
      <c r="LQ48" s="32">
        <v>14</v>
      </c>
      <c r="LR48" s="32">
        <v>15</v>
      </c>
      <c r="LS48" s="32">
        <v>16</v>
      </c>
      <c r="LT48" s="32">
        <f t="shared" si="416"/>
        <v>26</v>
      </c>
      <c r="LV48" s="32">
        <v>40</v>
      </c>
      <c r="LW48" s="32">
        <f t="shared" si="417"/>
        <v>6</v>
      </c>
      <c r="LX48" s="32">
        <v>3</v>
      </c>
      <c r="LY48" s="32">
        <v>3</v>
      </c>
      <c r="LZ48" s="32"/>
      <c r="MA48" s="32">
        <v>48</v>
      </c>
      <c r="MB48" s="32">
        <v>13</v>
      </c>
      <c r="MC48" s="32">
        <v>8</v>
      </c>
      <c r="MD48" s="32">
        <v>1</v>
      </c>
      <c r="ME48" s="32">
        <v>14</v>
      </c>
      <c r="MF48" s="32">
        <v>0</v>
      </c>
      <c r="MG48" s="32">
        <v>25</v>
      </c>
      <c r="MH48" s="32">
        <v>6</v>
      </c>
      <c r="MI48" s="32">
        <v>7</v>
      </c>
      <c r="MJ48" s="32">
        <v>10</v>
      </c>
      <c r="MK48" s="32">
        <v>13</v>
      </c>
      <c r="ML48" s="32">
        <f t="shared" si="418"/>
        <v>16</v>
      </c>
      <c r="MN48" s="32">
        <v>32</v>
      </c>
      <c r="MO48" s="32">
        <f t="shared" si="419"/>
        <v>11</v>
      </c>
      <c r="MP48" s="32">
        <v>4</v>
      </c>
      <c r="MQ48" s="32">
        <v>7</v>
      </c>
      <c r="MR48" s="32"/>
      <c r="MS48" s="32">
        <v>9</v>
      </c>
      <c r="MT48" s="32">
        <v>11</v>
      </c>
      <c r="MU48" s="32">
        <v>0</v>
      </c>
      <c r="MV48" s="32">
        <v>1</v>
      </c>
      <c r="MW48" s="32">
        <v>15</v>
      </c>
      <c r="MX48" s="32">
        <v>0</v>
      </c>
      <c r="MY48" s="32">
        <v>22</v>
      </c>
      <c r="MZ48" s="32">
        <v>3</v>
      </c>
      <c r="NA48" s="32">
        <v>3</v>
      </c>
      <c r="NB48" s="32">
        <v>11</v>
      </c>
      <c r="NC48" s="32">
        <v>11</v>
      </c>
      <c r="ND48" s="32">
        <f t="shared" si="420"/>
        <v>14</v>
      </c>
      <c r="NF48" s="32">
        <v>24</v>
      </c>
      <c r="NG48" s="32">
        <f t="shared" si="421"/>
        <v>6</v>
      </c>
      <c r="NH48" s="32">
        <v>3</v>
      </c>
      <c r="NI48" s="32">
        <v>3</v>
      </c>
      <c r="NJ48" s="32"/>
      <c r="NK48" s="32">
        <v>36</v>
      </c>
      <c r="NL48" s="32">
        <v>6</v>
      </c>
      <c r="NM48" s="32">
        <v>9</v>
      </c>
      <c r="NN48" s="32">
        <v>1</v>
      </c>
      <c r="NO48" s="32">
        <v>14</v>
      </c>
      <c r="NP48" s="32">
        <v>0</v>
      </c>
      <c r="NQ48" s="32">
        <v>10</v>
      </c>
      <c r="NR48" s="32">
        <v>3</v>
      </c>
      <c r="NS48" s="32">
        <v>3</v>
      </c>
      <c r="NT48" s="32">
        <v>3</v>
      </c>
      <c r="NU48" s="32">
        <v>4</v>
      </c>
      <c r="NV48" s="32">
        <f t="shared" si="422"/>
        <v>6</v>
      </c>
      <c r="NX48" s="32">
        <v>16</v>
      </c>
      <c r="NY48" s="32">
        <f t="shared" si="423"/>
        <v>4</v>
      </c>
      <c r="NZ48" s="32">
        <v>2</v>
      </c>
      <c r="OA48" s="32">
        <v>2</v>
      </c>
      <c r="OB48" s="32"/>
      <c r="OC48" s="32">
        <v>36</v>
      </c>
      <c r="OD48" s="32">
        <v>4</v>
      </c>
      <c r="OE48" s="32">
        <v>6</v>
      </c>
      <c r="OF48" s="32">
        <v>1</v>
      </c>
      <c r="OG48" s="32">
        <v>10</v>
      </c>
      <c r="OH48" s="32">
        <v>0</v>
      </c>
      <c r="OI48" s="32">
        <v>18</v>
      </c>
      <c r="OJ48" s="32">
        <v>3</v>
      </c>
      <c r="OK48" s="32">
        <v>3</v>
      </c>
      <c r="OL48" s="32">
        <v>2</v>
      </c>
      <c r="OM48" s="32">
        <v>2</v>
      </c>
      <c r="ON48" s="32">
        <f t="shared" si="424"/>
        <v>5</v>
      </c>
      <c r="OP48" s="32">
        <v>24</v>
      </c>
      <c r="OQ48" s="32">
        <f t="shared" si="425"/>
        <v>7</v>
      </c>
      <c r="OR48" s="32">
        <v>2</v>
      </c>
      <c r="OS48" s="32">
        <v>5</v>
      </c>
      <c r="OT48" s="32"/>
      <c r="OU48" s="32">
        <v>54</v>
      </c>
      <c r="OV48" s="32">
        <v>7</v>
      </c>
      <c r="OW48" s="32">
        <v>10</v>
      </c>
      <c r="OX48" s="32">
        <v>1</v>
      </c>
      <c r="OY48" s="32">
        <v>10</v>
      </c>
      <c r="OZ48" s="32">
        <v>0</v>
      </c>
      <c r="PA48" s="32">
        <v>21</v>
      </c>
      <c r="PB48" s="32">
        <v>5</v>
      </c>
      <c r="PC48" s="32">
        <v>5</v>
      </c>
      <c r="PD48" s="32">
        <v>11</v>
      </c>
      <c r="PE48" s="32">
        <v>13</v>
      </c>
      <c r="PF48" s="32">
        <f t="shared" si="426"/>
        <v>16</v>
      </c>
      <c r="PH48" s="32">
        <v>32</v>
      </c>
      <c r="PI48" s="32">
        <f t="shared" si="427"/>
        <v>9</v>
      </c>
      <c r="PJ48" s="32">
        <v>4</v>
      </c>
      <c r="PK48" s="32">
        <v>5</v>
      </c>
      <c r="PL48" s="32"/>
      <c r="PM48" s="32">
        <v>45</v>
      </c>
      <c r="PN48" s="32">
        <v>9</v>
      </c>
      <c r="PO48" s="32">
        <v>12</v>
      </c>
      <c r="PP48" s="32">
        <v>1</v>
      </c>
      <c r="PQ48" s="32">
        <v>16</v>
      </c>
      <c r="PR48" s="32">
        <v>0</v>
      </c>
      <c r="PS48" s="32">
        <v>27</v>
      </c>
      <c r="PT48" s="32">
        <v>7</v>
      </c>
      <c r="PU48" s="32">
        <v>8</v>
      </c>
      <c r="PV48" s="32">
        <v>8</v>
      </c>
      <c r="PW48" s="32">
        <v>8</v>
      </c>
      <c r="PX48" s="32">
        <f t="shared" si="428"/>
        <v>15</v>
      </c>
      <c r="PZ48" s="32">
        <v>16</v>
      </c>
      <c r="QA48" s="32">
        <f t="shared" si="429"/>
        <v>16</v>
      </c>
      <c r="QB48" s="32">
        <v>7</v>
      </c>
      <c r="QC48" s="32">
        <v>9</v>
      </c>
      <c r="QD48" s="32"/>
      <c r="QE48" s="32">
        <v>45</v>
      </c>
      <c r="QF48" s="32">
        <v>14</v>
      </c>
      <c r="QG48" s="32">
        <v>11</v>
      </c>
      <c r="QH48" s="32">
        <v>1</v>
      </c>
      <c r="QI48" s="32">
        <v>17</v>
      </c>
      <c r="QJ48" s="32">
        <v>0</v>
      </c>
      <c r="QK48" s="32">
        <v>39</v>
      </c>
      <c r="QL48" s="32">
        <v>7</v>
      </c>
      <c r="QM48" s="32">
        <v>11</v>
      </c>
      <c r="QN48" s="32">
        <v>13</v>
      </c>
      <c r="QO48" s="32">
        <v>18</v>
      </c>
      <c r="QP48" s="32">
        <f t="shared" si="430"/>
        <v>20</v>
      </c>
      <c r="QR48" s="32">
        <v>8</v>
      </c>
      <c r="QS48" s="32">
        <f t="shared" si="431"/>
        <v>8</v>
      </c>
      <c r="QT48" s="32">
        <v>3</v>
      </c>
      <c r="QU48" s="32">
        <v>5</v>
      </c>
      <c r="QV48" s="32"/>
      <c r="QW48" s="32">
        <v>45</v>
      </c>
      <c r="QX48" s="32">
        <v>5</v>
      </c>
      <c r="QY48" s="32">
        <v>7</v>
      </c>
      <c r="QZ48" s="32">
        <v>1</v>
      </c>
      <c r="RA48" s="32">
        <v>14</v>
      </c>
      <c r="RB48" s="32"/>
      <c r="RC48" s="32">
        <v>37</v>
      </c>
      <c r="RD48" s="32">
        <v>3</v>
      </c>
      <c r="RE48" s="32">
        <v>7</v>
      </c>
      <c r="RF48" s="32">
        <v>8</v>
      </c>
      <c r="RG48" s="32">
        <v>11</v>
      </c>
      <c r="RH48" s="32">
        <f t="shared" si="432"/>
        <v>11</v>
      </c>
      <c r="RJ48" s="32">
        <v>4</v>
      </c>
      <c r="RK48" s="32">
        <f t="shared" si="433"/>
        <v>12</v>
      </c>
      <c r="RL48" s="32">
        <v>5</v>
      </c>
      <c r="RM48" s="32">
        <v>7</v>
      </c>
      <c r="RN48" s="32"/>
      <c r="RO48" s="32">
        <v>45</v>
      </c>
      <c r="RP48" s="32">
        <v>3</v>
      </c>
      <c r="RQ48" s="32">
        <v>11</v>
      </c>
      <c r="RR48" s="32">
        <v>1</v>
      </c>
      <c r="RS48" s="32">
        <v>17</v>
      </c>
      <c r="RT48" s="32">
        <v>0</v>
      </c>
      <c r="RU48" s="32">
        <v>29</v>
      </c>
      <c r="RV48" s="32">
        <v>4</v>
      </c>
      <c r="RW48" s="32">
        <v>5</v>
      </c>
      <c r="RX48" s="32">
        <v>6</v>
      </c>
      <c r="RY48" s="32">
        <v>9</v>
      </c>
      <c r="RZ48" s="32">
        <f t="shared" si="434"/>
        <v>10</v>
      </c>
      <c r="SB48" s="32">
        <v>7</v>
      </c>
      <c r="SC48" s="32">
        <f t="shared" si="435"/>
        <v>8</v>
      </c>
      <c r="SD48" s="32">
        <v>4</v>
      </c>
      <c r="SE48" s="32">
        <v>4</v>
      </c>
      <c r="SF48" s="32"/>
      <c r="SG48" s="32">
        <v>54</v>
      </c>
      <c r="SH48" s="32">
        <v>5</v>
      </c>
      <c r="SI48" s="32">
        <v>10</v>
      </c>
      <c r="SJ48" s="32">
        <v>1</v>
      </c>
      <c r="SK48" s="32">
        <v>17</v>
      </c>
      <c r="SL48" s="32"/>
      <c r="SM48" s="32">
        <v>24</v>
      </c>
      <c r="SN48" s="32">
        <v>2</v>
      </c>
      <c r="SO48" s="32">
        <v>2</v>
      </c>
      <c r="SP48" s="32">
        <v>3</v>
      </c>
      <c r="SQ48" s="32">
        <v>3</v>
      </c>
      <c r="SR48" s="32">
        <f t="shared" si="436"/>
        <v>5</v>
      </c>
      <c r="ST48" s="32">
        <v>8</v>
      </c>
      <c r="SU48" s="32">
        <f t="shared" si="437"/>
        <v>8</v>
      </c>
      <c r="SV48" s="32">
        <v>2</v>
      </c>
      <c r="SW48" s="32">
        <v>6</v>
      </c>
      <c r="SX48" s="32"/>
      <c r="SY48" s="32">
        <v>72</v>
      </c>
      <c r="SZ48" s="32">
        <v>5</v>
      </c>
      <c r="TA48" s="32">
        <v>9</v>
      </c>
      <c r="TB48" s="32">
        <v>1</v>
      </c>
      <c r="TC48" s="32">
        <v>17</v>
      </c>
      <c r="TD48" s="32"/>
      <c r="TE48" s="32">
        <v>30</v>
      </c>
      <c r="TF48" s="32">
        <v>5</v>
      </c>
      <c r="TG48" s="32">
        <v>7</v>
      </c>
      <c r="TH48" s="32">
        <v>8</v>
      </c>
      <c r="TI48" s="32">
        <v>12</v>
      </c>
      <c r="TJ48" s="32">
        <f t="shared" si="438"/>
        <v>13</v>
      </c>
      <c r="TL48" s="32"/>
      <c r="TM48" s="32">
        <f t="shared" si="439"/>
        <v>8</v>
      </c>
      <c r="TN48" s="32">
        <v>4</v>
      </c>
      <c r="TO48" s="32">
        <v>4</v>
      </c>
      <c r="TP48" s="32"/>
      <c r="TQ48" s="32">
        <v>53</v>
      </c>
      <c r="TR48" s="32"/>
      <c r="TS48" s="32">
        <v>8</v>
      </c>
      <c r="TT48" s="32">
        <v>2</v>
      </c>
      <c r="TU48" s="32">
        <v>20</v>
      </c>
      <c r="TV48" s="32"/>
      <c r="TW48" s="32">
        <v>21</v>
      </c>
      <c r="TX48" s="32">
        <v>1</v>
      </c>
      <c r="TY48" s="32">
        <v>1</v>
      </c>
      <c r="TZ48" s="32">
        <v>7</v>
      </c>
      <c r="UA48" s="32">
        <v>10</v>
      </c>
      <c r="UB48" s="32">
        <f t="shared" si="440"/>
        <v>8</v>
      </c>
      <c r="UD48" s="32"/>
      <c r="UE48" s="32">
        <f t="shared" si="441"/>
        <v>8</v>
      </c>
      <c r="UF48" s="32">
        <v>2</v>
      </c>
      <c r="UG48" s="32">
        <v>6</v>
      </c>
      <c r="UH48" s="32"/>
      <c r="UI48" s="32">
        <v>54</v>
      </c>
      <c r="UJ48" s="32"/>
      <c r="UK48" s="32">
        <v>14</v>
      </c>
      <c r="UL48" s="32">
        <v>2</v>
      </c>
      <c r="UM48" s="32">
        <v>20</v>
      </c>
      <c r="UN48" s="32"/>
      <c r="UO48" s="32">
        <v>25</v>
      </c>
      <c r="UP48" s="32">
        <v>1</v>
      </c>
      <c r="UQ48" s="32">
        <v>1</v>
      </c>
      <c r="UR48" s="32">
        <v>6</v>
      </c>
      <c r="US48" s="32">
        <v>8</v>
      </c>
      <c r="UT48" s="32">
        <f t="shared" si="442"/>
        <v>7</v>
      </c>
      <c r="UV48" s="32"/>
      <c r="UW48" s="32">
        <f t="shared" si="443"/>
        <v>8</v>
      </c>
      <c r="UX48" s="32">
        <v>3</v>
      </c>
      <c r="UY48" s="32">
        <v>5</v>
      </c>
      <c r="UZ48" s="32">
        <f t="shared" si="372"/>
        <v>575</v>
      </c>
      <c r="VA48" s="32">
        <v>326</v>
      </c>
      <c r="VB48" s="32">
        <f t="shared" si="444"/>
        <v>249</v>
      </c>
      <c r="VC48" s="32"/>
      <c r="VD48" s="32">
        <v>54</v>
      </c>
      <c r="VE48" s="32"/>
      <c r="VF48" s="32">
        <v>18</v>
      </c>
      <c r="VG48" s="32">
        <v>2</v>
      </c>
      <c r="VH48" s="32">
        <v>19</v>
      </c>
      <c r="VI48" s="32">
        <v>0</v>
      </c>
      <c r="VJ48" s="32">
        <v>8</v>
      </c>
      <c r="VK48" s="32">
        <v>10</v>
      </c>
      <c r="VL48" s="32">
        <f t="shared" si="445"/>
        <v>42</v>
      </c>
      <c r="VM48" s="32">
        <v>7</v>
      </c>
      <c r="VN48" s="32">
        <v>10</v>
      </c>
      <c r="VO48" s="32">
        <v>10</v>
      </c>
      <c r="VP48" s="32">
        <v>21</v>
      </c>
      <c r="VQ48" s="32"/>
      <c r="VR48" s="32"/>
      <c r="VS48" s="32">
        <v>1</v>
      </c>
      <c r="VT48" s="32">
        <v>1</v>
      </c>
      <c r="VU48" s="32">
        <f t="shared" si="446"/>
        <v>25</v>
      </c>
      <c r="VW48" s="32"/>
      <c r="VX48" s="32">
        <f t="shared" si="447"/>
        <v>0</v>
      </c>
      <c r="VY48" s="32"/>
      <c r="VZ48" s="32"/>
      <c r="WA48" s="32"/>
      <c r="WB48" s="32">
        <f t="shared" si="373"/>
        <v>0</v>
      </c>
      <c r="WC48" s="32">
        <f t="shared" si="374"/>
        <v>575</v>
      </c>
      <c r="WD48" s="32">
        <f t="shared" si="375"/>
        <v>326</v>
      </c>
      <c r="WE48" s="32">
        <f t="shared" si="448"/>
        <v>249</v>
      </c>
      <c r="WF48" s="32"/>
      <c r="WG48" s="32">
        <v>63</v>
      </c>
      <c r="WH48" s="32"/>
      <c r="WI48" s="32">
        <v>21</v>
      </c>
      <c r="WJ48" s="32">
        <v>2</v>
      </c>
      <c r="WK48" s="32">
        <v>20</v>
      </c>
      <c r="WL48" s="32"/>
      <c r="WM48" s="32">
        <v>10</v>
      </c>
      <c r="WN48" s="32">
        <v>11</v>
      </c>
      <c r="WO48" s="32">
        <f t="shared" si="449"/>
        <v>31</v>
      </c>
      <c r="WP48" s="32">
        <v>1</v>
      </c>
      <c r="WQ48" s="32">
        <v>2</v>
      </c>
      <c r="WR48" s="32">
        <v>8</v>
      </c>
      <c r="WS48" s="32">
        <v>12</v>
      </c>
      <c r="WT48" s="32"/>
      <c r="WU48" s="32"/>
      <c r="WV48" s="32">
        <v>5</v>
      </c>
      <c r="WW48" s="32">
        <v>6</v>
      </c>
      <c r="WX48" s="32">
        <f t="shared" si="450"/>
        <v>19</v>
      </c>
      <c r="WZ48" s="32">
        <v>8</v>
      </c>
      <c r="XA48" s="32">
        <f t="shared" si="451"/>
        <v>8</v>
      </c>
      <c r="XB48" s="32">
        <v>3</v>
      </c>
      <c r="XC48" s="32">
        <v>5</v>
      </c>
      <c r="XD48" s="32"/>
      <c r="XE48" s="32">
        <f t="shared" si="376"/>
        <v>8</v>
      </c>
      <c r="XF48" s="32">
        <f t="shared" si="377"/>
        <v>583</v>
      </c>
      <c r="XG48" s="32">
        <f t="shared" si="378"/>
        <v>326</v>
      </c>
      <c r="XH48" s="32">
        <f t="shared" si="452"/>
        <v>257</v>
      </c>
      <c r="XI48" s="32"/>
      <c r="XJ48" s="32">
        <v>54</v>
      </c>
      <c r="XK48" s="32">
        <v>5</v>
      </c>
      <c r="XL48" s="32">
        <v>14</v>
      </c>
      <c r="XM48" s="32">
        <v>2</v>
      </c>
      <c r="XN48" s="32">
        <v>20</v>
      </c>
      <c r="XO48" s="32"/>
      <c r="XP48" s="32">
        <v>9</v>
      </c>
      <c r="XQ48" s="32">
        <v>14</v>
      </c>
      <c r="XR48" s="32">
        <v>44</v>
      </c>
      <c r="XS48" s="32">
        <v>2</v>
      </c>
      <c r="XT48" s="32">
        <v>4</v>
      </c>
      <c r="XU48" s="32">
        <v>13</v>
      </c>
      <c r="XV48" s="32">
        <v>24</v>
      </c>
      <c r="XW48" s="32"/>
      <c r="XX48" s="32"/>
      <c r="XY48" s="32">
        <v>2</v>
      </c>
      <c r="XZ48" s="32">
        <v>2</v>
      </c>
      <c r="YA48" s="32">
        <f t="shared" si="453"/>
        <v>24</v>
      </c>
      <c r="YC48" s="32"/>
      <c r="YD48" s="32">
        <f t="shared" si="454"/>
        <v>1</v>
      </c>
      <c r="YE48" s="32" t="s">
        <v>1003</v>
      </c>
      <c r="YF48" s="32">
        <v>1</v>
      </c>
      <c r="YG48" s="32"/>
      <c r="YH48" s="32">
        <f t="shared" si="379"/>
        <v>1</v>
      </c>
      <c r="YI48" s="32">
        <f t="shared" si="380"/>
        <v>584</v>
      </c>
      <c r="YJ48" s="32">
        <f t="shared" si="381"/>
        <v>326</v>
      </c>
      <c r="YK48" s="32">
        <f t="shared" si="455"/>
        <v>258</v>
      </c>
      <c r="YL48" s="32"/>
      <c r="YM48" s="32">
        <v>45</v>
      </c>
      <c r="YN48" s="32"/>
      <c r="YO48" s="32">
        <v>10</v>
      </c>
      <c r="YP48" s="32">
        <v>2</v>
      </c>
      <c r="YQ48" s="32">
        <v>18</v>
      </c>
      <c r="YR48" s="32"/>
      <c r="YS48" s="32">
        <v>9</v>
      </c>
      <c r="YT48" s="32">
        <v>10</v>
      </c>
      <c r="YU48" s="32">
        <v>36</v>
      </c>
      <c r="YV48" s="32">
        <v>4</v>
      </c>
      <c r="YW48" s="32">
        <v>7</v>
      </c>
      <c r="YX48" s="32">
        <v>8</v>
      </c>
      <c r="YY48" s="32">
        <v>13</v>
      </c>
      <c r="YZ48" s="32"/>
      <c r="ZA48" s="32"/>
      <c r="ZB48" s="32">
        <v>4</v>
      </c>
      <c r="ZC48" s="32">
        <v>6</v>
      </c>
      <c r="ZD48" s="32">
        <f t="shared" si="456"/>
        <v>21</v>
      </c>
      <c r="ZF48" s="32"/>
      <c r="ZG48" s="32">
        <f t="shared" si="457"/>
        <v>2</v>
      </c>
      <c r="ZH48" s="32"/>
      <c r="ZI48" s="32">
        <v>2</v>
      </c>
      <c r="ZJ48" s="32"/>
      <c r="ZK48" s="32">
        <f t="shared" si="382"/>
        <v>2</v>
      </c>
      <c r="ZL48" s="32">
        <f t="shared" si="383"/>
        <v>586</v>
      </c>
      <c r="ZM48" s="32">
        <f t="shared" si="384"/>
        <v>326</v>
      </c>
      <c r="ZN48" s="32">
        <f t="shared" si="458"/>
        <v>260</v>
      </c>
      <c r="ZO48" s="32"/>
      <c r="ZP48" s="32"/>
      <c r="ZQ48" s="32"/>
      <c r="ZR48" s="32">
        <v>10</v>
      </c>
      <c r="ZS48" s="32">
        <v>2</v>
      </c>
      <c r="ZT48" s="32">
        <v>20</v>
      </c>
      <c r="ZU48" s="32"/>
      <c r="ZV48" s="32">
        <v>10</v>
      </c>
      <c r="ZW48" s="32">
        <v>16</v>
      </c>
      <c r="ZX48" s="32">
        <v>24</v>
      </c>
      <c r="ZY48" s="32">
        <v>1</v>
      </c>
      <c r="ZZ48" s="32">
        <v>3</v>
      </c>
      <c r="AAA48" s="32">
        <v>2</v>
      </c>
      <c r="AAB48" s="32">
        <v>5</v>
      </c>
      <c r="AAC48" s="32"/>
      <c r="AAD48" s="32"/>
      <c r="AAE48" s="32"/>
      <c r="AAF48" s="32"/>
      <c r="AAG48" s="32">
        <f t="shared" si="459"/>
        <v>13</v>
      </c>
      <c r="AAI48" s="32"/>
      <c r="AAJ48" s="32">
        <f t="shared" si="460"/>
        <v>0</v>
      </c>
      <c r="AAK48" s="32"/>
      <c r="AAL48" s="32"/>
      <c r="AAM48" s="32"/>
      <c r="AAN48" s="32">
        <f t="shared" si="385"/>
        <v>0</v>
      </c>
      <c r="AAO48" s="32">
        <f t="shared" si="386"/>
        <v>586</v>
      </c>
      <c r="AAP48" s="32">
        <f t="shared" si="387"/>
        <v>326</v>
      </c>
      <c r="AAQ48" s="32">
        <f t="shared" si="461"/>
        <v>260</v>
      </c>
      <c r="AAR48" s="32"/>
      <c r="AAS48" s="32"/>
      <c r="AAT48" s="32"/>
      <c r="AAU48" s="32">
        <v>9</v>
      </c>
      <c r="AAV48" s="32">
        <v>2</v>
      </c>
      <c r="AAW48" s="32">
        <v>20</v>
      </c>
      <c r="AAX48" s="32"/>
      <c r="AAY48" s="32">
        <v>5</v>
      </c>
      <c r="AAZ48" s="32">
        <v>5</v>
      </c>
      <c r="ABA48" s="13">
        <f t="shared" si="462"/>
        <v>5</v>
      </c>
      <c r="ABB48" s="32"/>
      <c r="ABC48" s="32"/>
      <c r="ABD48" s="32"/>
      <c r="ABE48" s="32"/>
      <c r="ABF48" s="32"/>
      <c r="ABG48" s="32"/>
      <c r="ABH48" s="32"/>
      <c r="ABI48" s="32"/>
      <c r="ABJ48" s="32">
        <f t="shared" si="463"/>
        <v>5</v>
      </c>
      <c r="ABL48" s="32"/>
      <c r="ABM48" s="32">
        <f t="shared" si="464"/>
        <v>3</v>
      </c>
      <c r="ABN48" s="32">
        <v>1</v>
      </c>
      <c r="ABO48" s="32">
        <v>2</v>
      </c>
      <c r="ABP48" s="32"/>
      <c r="ABQ48" s="32">
        <f t="shared" si="388"/>
        <v>3</v>
      </c>
      <c r="ABR48" s="32">
        <f t="shared" si="389"/>
        <v>589</v>
      </c>
      <c r="ABS48" s="32">
        <f t="shared" si="390"/>
        <v>326</v>
      </c>
      <c r="ABT48" s="32">
        <f t="shared" si="465"/>
        <v>263</v>
      </c>
      <c r="ABU48" s="32"/>
      <c r="ABV48" s="32">
        <v>60</v>
      </c>
      <c r="ABW48" s="32"/>
      <c r="ABX48" s="32">
        <v>10</v>
      </c>
      <c r="ABY48" s="32">
        <v>2</v>
      </c>
      <c r="ABZ48" s="32">
        <v>20</v>
      </c>
      <c r="ACA48" s="32"/>
      <c r="ACB48" s="32">
        <v>5</v>
      </c>
      <c r="ACC48" s="32">
        <v>5</v>
      </c>
      <c r="ACD48" s="13">
        <f t="shared" si="466"/>
        <v>15</v>
      </c>
      <c r="ACE48" s="32">
        <v>1</v>
      </c>
      <c r="ACF48" s="32">
        <v>1</v>
      </c>
      <c r="ACG48" s="32">
        <v>8</v>
      </c>
      <c r="ACH48" s="32">
        <v>8</v>
      </c>
      <c r="ACI48" s="32"/>
      <c r="ACJ48" s="32"/>
      <c r="ACK48" s="32">
        <v>1</v>
      </c>
      <c r="ACL48" s="32">
        <v>1</v>
      </c>
      <c r="ACM48" s="32">
        <f t="shared" si="467"/>
        <v>14</v>
      </c>
      <c r="ACN48" s="43" t="s">
        <v>183</v>
      </c>
      <c r="ACO48" s="32"/>
      <c r="ACP48" s="32">
        <f t="shared" si="468"/>
        <v>3</v>
      </c>
      <c r="ACQ48" s="32">
        <v>1</v>
      </c>
      <c r="ACR48" s="32">
        <v>2</v>
      </c>
      <c r="ACS48" s="32"/>
      <c r="ACT48" s="32">
        <f t="shared" si="391"/>
        <v>3</v>
      </c>
      <c r="ACU48" s="32">
        <f t="shared" si="392"/>
        <v>592</v>
      </c>
      <c r="ACV48" s="32">
        <f t="shared" si="393"/>
        <v>326</v>
      </c>
      <c r="ACW48" s="32">
        <f t="shared" si="469"/>
        <v>266</v>
      </c>
      <c r="ACX48" s="32"/>
      <c r="ACY48" s="32">
        <v>102</v>
      </c>
      <c r="ACZ48" s="32"/>
      <c r="ADA48" s="32">
        <v>10</v>
      </c>
      <c r="ADB48" s="32">
        <v>2</v>
      </c>
      <c r="ADC48" s="32">
        <v>20</v>
      </c>
      <c r="ADD48" s="32"/>
      <c r="ADE48" s="32">
        <v>5</v>
      </c>
      <c r="ADF48" s="32">
        <v>5</v>
      </c>
      <c r="ADG48" s="32">
        <f t="shared" si="470"/>
        <v>42</v>
      </c>
      <c r="ADH48" s="32">
        <v>7</v>
      </c>
      <c r="ADI48" s="32">
        <v>11</v>
      </c>
      <c r="ADJ48" s="32">
        <v>16</v>
      </c>
      <c r="ADK48" s="32">
        <v>25</v>
      </c>
      <c r="ADL48" s="32"/>
      <c r="ADM48" s="32"/>
      <c r="ADN48" s="32">
        <v>1</v>
      </c>
      <c r="ADO48" s="32">
        <v>1</v>
      </c>
      <c r="ADP48" s="32">
        <f t="shared" si="471"/>
        <v>28</v>
      </c>
      <c r="ADQ48" s="297" t="s">
        <v>183</v>
      </c>
      <c r="ADR48" s="32"/>
      <c r="ADS48" s="32">
        <f t="shared" si="394"/>
        <v>18</v>
      </c>
      <c r="ADT48" s="32">
        <v>4</v>
      </c>
      <c r="ADU48" s="32">
        <v>14</v>
      </c>
      <c r="ADV48" s="32"/>
      <c r="ADW48" s="32">
        <f t="shared" si="395"/>
        <v>18</v>
      </c>
      <c r="ADX48" s="32">
        <f t="shared" si="396"/>
        <v>610</v>
      </c>
      <c r="ADY48" s="32">
        <f t="shared" si="397"/>
        <v>326</v>
      </c>
      <c r="ADZ48" s="32">
        <f t="shared" si="472"/>
        <v>284</v>
      </c>
      <c r="AEA48" s="32"/>
      <c r="AEB48" s="32">
        <v>52</v>
      </c>
      <c r="AEC48" s="32"/>
      <c r="AED48" s="32">
        <v>14</v>
      </c>
      <c r="AEE48" s="32">
        <v>2</v>
      </c>
      <c r="AEF48" s="32">
        <v>20</v>
      </c>
      <c r="AEG48" s="32"/>
      <c r="AEH48" s="32">
        <v>6</v>
      </c>
      <c r="AEI48" s="32">
        <v>6</v>
      </c>
      <c r="AEJ48" s="32">
        <f t="shared" si="473"/>
        <v>25</v>
      </c>
      <c r="AEK48" s="32">
        <v>2</v>
      </c>
      <c r="AEL48" s="32">
        <v>2</v>
      </c>
      <c r="AEM48" s="32">
        <v>9</v>
      </c>
      <c r="AEN48" s="32">
        <v>9</v>
      </c>
      <c r="AEO48" s="32"/>
      <c r="AEP48" s="32"/>
      <c r="AEQ48" s="32">
        <v>6</v>
      </c>
      <c r="AER48" s="32">
        <v>8</v>
      </c>
      <c r="AES48" s="32">
        <f t="shared" si="474"/>
        <v>17</v>
      </c>
    </row>
    <row r="49" spans="2:825" ht="16.2" customHeight="1" x14ac:dyDescent="0.3">
      <c r="B49" s="28" t="s">
        <v>168</v>
      </c>
      <c r="C49" s="44" t="s">
        <v>184</v>
      </c>
      <c r="D49" s="297"/>
      <c r="E49" s="297"/>
      <c r="F49" s="297"/>
      <c r="G49" s="297"/>
      <c r="H49" s="334" t="s">
        <v>602</v>
      </c>
      <c r="I49" s="329">
        <v>98</v>
      </c>
      <c r="J49" s="26">
        <v>16</v>
      </c>
      <c r="K49" s="26">
        <v>7</v>
      </c>
      <c r="L49" s="26">
        <v>79</v>
      </c>
      <c r="M49" s="26">
        <v>14</v>
      </c>
      <c r="N49" s="26">
        <v>15</v>
      </c>
      <c r="O49" s="26">
        <v>1</v>
      </c>
      <c r="P49" s="26"/>
      <c r="Q49" s="26"/>
      <c r="R49" s="26">
        <v>0</v>
      </c>
      <c r="S49" s="26">
        <v>0</v>
      </c>
      <c r="T49" s="26">
        <v>0</v>
      </c>
      <c r="U49" s="32"/>
      <c r="V49" s="29"/>
      <c r="X49" s="26">
        <v>67</v>
      </c>
      <c r="Y49" s="26">
        <v>21</v>
      </c>
      <c r="Z49" s="26">
        <v>11</v>
      </c>
      <c r="AA49" s="26">
        <v>24</v>
      </c>
      <c r="AB49" s="26">
        <v>0</v>
      </c>
      <c r="AC49" s="26">
        <v>12</v>
      </c>
      <c r="AD49" s="26">
        <v>3</v>
      </c>
      <c r="AE49" s="26"/>
      <c r="AF49" s="26"/>
      <c r="AG49" s="26">
        <v>1</v>
      </c>
      <c r="AH49" s="26">
        <v>0</v>
      </c>
      <c r="AI49" s="26">
        <v>15</v>
      </c>
      <c r="AJ49" s="25">
        <v>0</v>
      </c>
      <c r="AK49" s="29"/>
      <c r="AM49" s="26">
        <v>96</v>
      </c>
      <c r="AN49" s="26">
        <v>39</v>
      </c>
      <c r="AO49" s="26">
        <v>4</v>
      </c>
      <c r="AP49" s="26">
        <v>36</v>
      </c>
      <c r="AQ49" s="26">
        <v>10</v>
      </c>
      <c r="AR49" s="26">
        <v>3</v>
      </c>
      <c r="AS49" s="26">
        <v>2</v>
      </c>
      <c r="AT49" s="26"/>
      <c r="AU49" s="26"/>
      <c r="AV49" s="26">
        <v>0</v>
      </c>
      <c r="AW49" s="26">
        <v>0</v>
      </c>
      <c r="AX49" s="26">
        <v>0</v>
      </c>
      <c r="AY49" s="25">
        <v>0</v>
      </c>
      <c r="AZ49" s="29"/>
      <c r="BB49" s="26">
        <v>119</v>
      </c>
      <c r="BC49" s="26">
        <v>75</v>
      </c>
      <c r="BD49" s="26">
        <v>19</v>
      </c>
      <c r="BE49" s="26">
        <v>43</v>
      </c>
      <c r="BF49" s="26">
        <v>15</v>
      </c>
      <c r="BG49" s="26">
        <v>13</v>
      </c>
      <c r="BH49" s="26">
        <v>24</v>
      </c>
      <c r="BI49" s="26">
        <v>5</v>
      </c>
      <c r="BJ49" s="26">
        <v>0</v>
      </c>
      <c r="BK49" s="26">
        <v>5</v>
      </c>
      <c r="BL49" s="26">
        <v>1</v>
      </c>
      <c r="BM49" s="26">
        <v>10</v>
      </c>
      <c r="BN49" s="32">
        <v>0</v>
      </c>
      <c r="BO49" s="25">
        <v>2</v>
      </c>
      <c r="BP49" s="29"/>
      <c r="BQ49" s="32">
        <v>3</v>
      </c>
      <c r="BR49" s="32">
        <v>3</v>
      </c>
      <c r="BS49" s="32">
        <v>2</v>
      </c>
      <c r="BT49" s="32">
        <v>2</v>
      </c>
      <c r="BU49" s="32">
        <f t="shared" si="398"/>
        <v>5</v>
      </c>
      <c r="BW49" s="26">
        <v>72</v>
      </c>
      <c r="BX49" s="26">
        <v>64</v>
      </c>
      <c r="BY49" s="26">
        <v>10</v>
      </c>
      <c r="BZ49" s="26">
        <v>13</v>
      </c>
      <c r="CA49" s="26">
        <v>6</v>
      </c>
      <c r="CB49" s="26">
        <v>10</v>
      </c>
      <c r="CC49" s="26">
        <v>14</v>
      </c>
      <c r="CD49" s="32">
        <v>1</v>
      </c>
      <c r="CE49" s="32">
        <v>0</v>
      </c>
      <c r="CF49" s="32">
        <v>0</v>
      </c>
      <c r="CG49" s="32">
        <v>2</v>
      </c>
      <c r="CH49" s="26">
        <v>8</v>
      </c>
      <c r="CI49" s="26">
        <v>0</v>
      </c>
      <c r="CJ49" s="32">
        <v>0</v>
      </c>
      <c r="CK49" s="29"/>
      <c r="CL49" s="32">
        <v>1</v>
      </c>
      <c r="CM49" s="32">
        <v>1</v>
      </c>
      <c r="CN49" s="32"/>
      <c r="CO49" s="32"/>
      <c r="CP49" s="32">
        <f t="shared" si="399"/>
        <v>1</v>
      </c>
      <c r="CR49" s="26">
        <v>90</v>
      </c>
      <c r="CS49" s="32">
        <v>55</v>
      </c>
      <c r="CT49" s="32">
        <v>10</v>
      </c>
      <c r="CU49" s="32">
        <v>23</v>
      </c>
      <c r="CV49" s="32">
        <v>37</v>
      </c>
      <c r="CW49" s="32">
        <v>3</v>
      </c>
      <c r="CX49" s="26">
        <v>5</v>
      </c>
      <c r="CY49" s="26">
        <v>14</v>
      </c>
      <c r="CZ49" s="26">
        <v>0</v>
      </c>
      <c r="DA49" s="26">
        <v>8</v>
      </c>
      <c r="DB49" s="26">
        <v>1</v>
      </c>
      <c r="DC49" s="32">
        <v>3</v>
      </c>
      <c r="DD49" s="29">
        <v>0</v>
      </c>
      <c r="DE49" s="25">
        <v>0</v>
      </c>
      <c r="DF49" s="29"/>
      <c r="DG49" s="32">
        <v>3</v>
      </c>
      <c r="DH49" s="32">
        <v>5</v>
      </c>
      <c r="DI49" s="32">
        <v>5</v>
      </c>
      <c r="DJ49" s="32">
        <v>9</v>
      </c>
      <c r="DK49" s="32">
        <f t="shared" si="400"/>
        <v>8</v>
      </c>
      <c r="DM49" s="26">
        <v>64</v>
      </c>
      <c r="DN49" s="32">
        <v>47</v>
      </c>
      <c r="DO49" s="32">
        <v>5</v>
      </c>
      <c r="DP49" s="32">
        <v>15</v>
      </c>
      <c r="DQ49" s="32">
        <v>18</v>
      </c>
      <c r="DR49" s="32">
        <v>11</v>
      </c>
      <c r="DS49" s="26">
        <v>20</v>
      </c>
      <c r="DT49" s="26">
        <v>0</v>
      </c>
      <c r="DU49" s="32">
        <v>15</v>
      </c>
      <c r="DV49" s="32">
        <v>0</v>
      </c>
      <c r="DW49" s="32">
        <v>1</v>
      </c>
      <c r="DX49" s="32">
        <v>6</v>
      </c>
      <c r="DY49" s="29">
        <v>0</v>
      </c>
      <c r="DZ49" s="25">
        <v>0</v>
      </c>
      <c r="EA49" s="29"/>
      <c r="EB49" s="32">
        <v>1</v>
      </c>
      <c r="EC49" s="32">
        <v>5</v>
      </c>
      <c r="ED49" s="32">
        <v>2</v>
      </c>
      <c r="EE49" s="32">
        <v>7</v>
      </c>
      <c r="EF49" s="32">
        <f t="shared" si="401"/>
        <v>3</v>
      </c>
      <c r="EH49" s="32">
        <v>133</v>
      </c>
      <c r="EI49" s="32">
        <v>99</v>
      </c>
      <c r="EJ49" s="32">
        <v>24</v>
      </c>
      <c r="EK49" s="32">
        <v>25</v>
      </c>
      <c r="EL49" s="32">
        <v>17</v>
      </c>
      <c r="EM49" s="32">
        <v>45</v>
      </c>
      <c r="EN49" s="26">
        <v>13</v>
      </c>
      <c r="EO49" s="29">
        <v>10</v>
      </c>
      <c r="EP49" s="25">
        <v>0</v>
      </c>
      <c r="EQ49" s="25">
        <v>10</v>
      </c>
      <c r="ER49" s="25">
        <v>1</v>
      </c>
      <c r="ES49" s="25">
        <v>11</v>
      </c>
      <c r="ET49" s="25">
        <v>0</v>
      </c>
      <c r="EU49" s="25">
        <v>0</v>
      </c>
      <c r="EV49" s="29"/>
      <c r="EW49" s="32">
        <v>3</v>
      </c>
      <c r="EX49" s="32">
        <v>4</v>
      </c>
      <c r="EY49" s="32">
        <v>5</v>
      </c>
      <c r="EZ49" s="32">
        <v>6</v>
      </c>
      <c r="FA49" s="32">
        <f t="shared" si="402"/>
        <v>8</v>
      </c>
      <c r="FC49" s="32">
        <v>143</v>
      </c>
      <c r="FD49" s="26">
        <v>39</v>
      </c>
      <c r="FE49" s="26">
        <v>21</v>
      </c>
      <c r="FF49" s="26">
        <v>105</v>
      </c>
      <c r="FG49" s="26">
        <v>0</v>
      </c>
      <c r="FH49" s="26">
        <v>1</v>
      </c>
      <c r="FI49" s="26">
        <v>35</v>
      </c>
      <c r="FJ49" s="29">
        <v>10</v>
      </c>
      <c r="FK49" s="25">
        <v>0</v>
      </c>
      <c r="FL49" s="25">
        <v>10</v>
      </c>
      <c r="FM49" s="25">
        <v>1</v>
      </c>
      <c r="FN49" s="25">
        <v>9</v>
      </c>
      <c r="FO49" s="25">
        <v>0</v>
      </c>
      <c r="FP49" s="25">
        <v>0</v>
      </c>
      <c r="FQ49" s="29"/>
      <c r="FR49" s="32">
        <v>3</v>
      </c>
      <c r="FS49" s="32">
        <v>3</v>
      </c>
      <c r="FT49" s="32">
        <v>7</v>
      </c>
      <c r="FU49" s="32">
        <v>7</v>
      </c>
      <c r="FV49" s="32">
        <f t="shared" si="403"/>
        <v>10</v>
      </c>
      <c r="FX49" s="32">
        <v>75</v>
      </c>
      <c r="FY49" s="32">
        <v>15</v>
      </c>
      <c r="FZ49" s="32">
        <v>10</v>
      </c>
      <c r="GA49" s="32">
        <v>39</v>
      </c>
      <c r="GB49" s="32">
        <v>0</v>
      </c>
      <c r="GC49" s="32">
        <v>0</v>
      </c>
      <c r="GD49" s="26">
        <v>7</v>
      </c>
      <c r="GE49" s="32">
        <v>18</v>
      </c>
      <c r="GF49" s="32">
        <v>0</v>
      </c>
      <c r="GG49" s="32">
        <v>18</v>
      </c>
      <c r="GH49" s="32">
        <v>0</v>
      </c>
      <c r="GI49" s="32">
        <v>0</v>
      </c>
      <c r="GJ49" s="32">
        <v>0</v>
      </c>
      <c r="GK49" s="32">
        <v>0</v>
      </c>
      <c r="GL49" s="29"/>
      <c r="GM49" s="32">
        <v>8</v>
      </c>
      <c r="GN49" s="32">
        <v>8</v>
      </c>
      <c r="GO49" s="32">
        <v>10</v>
      </c>
      <c r="GP49" s="32">
        <v>10</v>
      </c>
      <c r="GQ49" s="32">
        <f t="shared" si="404"/>
        <v>18</v>
      </c>
      <c r="GS49" s="32">
        <v>78</v>
      </c>
      <c r="GT49" s="32">
        <v>0</v>
      </c>
      <c r="GU49" s="32">
        <v>12</v>
      </c>
      <c r="GV49" s="32">
        <v>26</v>
      </c>
      <c r="GW49" s="32"/>
      <c r="GX49" s="32">
        <v>7</v>
      </c>
      <c r="GY49" s="26">
        <v>0</v>
      </c>
      <c r="GZ49" s="32">
        <v>5</v>
      </c>
      <c r="HA49" s="32"/>
      <c r="HB49" s="32">
        <v>5</v>
      </c>
      <c r="HC49" s="32">
        <v>0</v>
      </c>
      <c r="HD49" s="32"/>
      <c r="HE49" s="32"/>
      <c r="HF49" s="32"/>
      <c r="HG49" s="29"/>
      <c r="HH49" s="32">
        <v>1</v>
      </c>
      <c r="HI49" s="32">
        <v>1</v>
      </c>
      <c r="HJ49" s="32">
        <v>4</v>
      </c>
      <c r="HK49" s="32">
        <v>4</v>
      </c>
      <c r="HL49" s="32">
        <f t="shared" si="405"/>
        <v>5</v>
      </c>
      <c r="HN49" s="32">
        <v>44</v>
      </c>
      <c r="HO49" s="32">
        <v>0</v>
      </c>
      <c r="HP49" s="32">
        <v>7</v>
      </c>
      <c r="HQ49" s="32">
        <v>11</v>
      </c>
      <c r="HR49" s="32">
        <v>10</v>
      </c>
      <c r="HS49" s="32">
        <v>0</v>
      </c>
      <c r="HT49" s="32">
        <v>3</v>
      </c>
      <c r="HU49" s="32">
        <v>11</v>
      </c>
      <c r="HV49" s="32">
        <v>0</v>
      </c>
      <c r="HW49" s="32">
        <v>9</v>
      </c>
      <c r="HX49" s="32">
        <v>0</v>
      </c>
      <c r="HY49" s="32">
        <v>0</v>
      </c>
      <c r="HZ49" s="32">
        <v>0</v>
      </c>
      <c r="IA49" s="29">
        <v>0</v>
      </c>
      <c r="IB49" s="29">
        <v>0</v>
      </c>
      <c r="IC49" s="32">
        <v>2</v>
      </c>
      <c r="ID49" s="32">
        <v>3</v>
      </c>
      <c r="IE49" s="32">
        <v>6</v>
      </c>
      <c r="IF49" s="32">
        <v>8</v>
      </c>
      <c r="IG49" s="32">
        <f t="shared" si="406"/>
        <v>8</v>
      </c>
      <c r="II49" s="32">
        <v>20</v>
      </c>
      <c r="IJ49" s="32">
        <f t="shared" si="407"/>
        <v>11</v>
      </c>
      <c r="IK49" s="32">
        <v>6</v>
      </c>
      <c r="IL49" s="32">
        <v>5</v>
      </c>
      <c r="IM49" s="32"/>
      <c r="IN49" s="32">
        <v>50</v>
      </c>
      <c r="IO49" s="32">
        <v>2</v>
      </c>
      <c r="IP49" s="32">
        <v>6</v>
      </c>
      <c r="IQ49" s="32">
        <v>1</v>
      </c>
      <c r="IR49" s="32">
        <v>8</v>
      </c>
      <c r="IS49" s="32">
        <v>0</v>
      </c>
      <c r="IT49" s="32">
        <v>26</v>
      </c>
      <c r="IU49" s="32">
        <v>5</v>
      </c>
      <c r="IV49" s="32">
        <v>6</v>
      </c>
      <c r="IW49" s="32">
        <v>7</v>
      </c>
      <c r="IX49" s="32">
        <v>10</v>
      </c>
      <c r="IY49" s="32">
        <f t="shared" si="408"/>
        <v>12</v>
      </c>
      <c r="JA49" s="32">
        <v>25</v>
      </c>
      <c r="JB49" s="32">
        <f t="shared" si="409"/>
        <v>16</v>
      </c>
      <c r="JC49" s="32">
        <v>7</v>
      </c>
      <c r="JD49" s="32">
        <v>9</v>
      </c>
      <c r="JE49" s="32">
        <v>0</v>
      </c>
      <c r="JF49" s="32">
        <v>50</v>
      </c>
      <c r="JG49" s="32">
        <v>0</v>
      </c>
      <c r="JH49" s="32">
        <v>0</v>
      </c>
      <c r="JI49" s="32">
        <v>1</v>
      </c>
      <c r="JJ49" s="32">
        <v>8</v>
      </c>
      <c r="JK49" s="32">
        <v>0</v>
      </c>
      <c r="JL49" s="32">
        <v>0</v>
      </c>
      <c r="JM49" s="32">
        <v>22</v>
      </c>
      <c r="JN49" s="32">
        <v>7</v>
      </c>
      <c r="JO49" s="32">
        <v>7</v>
      </c>
      <c r="JP49" s="32">
        <v>6</v>
      </c>
      <c r="JQ49" s="32">
        <v>6</v>
      </c>
      <c r="JR49" s="32">
        <f t="shared" si="410"/>
        <v>13</v>
      </c>
      <c r="JT49" s="32">
        <v>20</v>
      </c>
      <c r="JU49" s="32">
        <f t="shared" si="411"/>
        <v>10</v>
      </c>
      <c r="JV49" s="32">
        <v>7</v>
      </c>
      <c r="JW49" s="32">
        <v>3</v>
      </c>
      <c r="JX49" s="32"/>
      <c r="JY49" s="32">
        <v>50</v>
      </c>
      <c r="JZ49" s="32">
        <v>0</v>
      </c>
      <c r="KA49" s="32">
        <v>3</v>
      </c>
      <c r="KB49" s="32">
        <v>1</v>
      </c>
      <c r="KC49" s="32">
        <v>10</v>
      </c>
      <c r="KD49" s="32">
        <v>0</v>
      </c>
      <c r="KE49" s="32">
        <v>25</v>
      </c>
      <c r="KF49" s="32">
        <v>7</v>
      </c>
      <c r="KG49" s="32">
        <v>8</v>
      </c>
      <c r="KH49" s="32">
        <v>13</v>
      </c>
      <c r="KI49" s="32">
        <v>14</v>
      </c>
      <c r="KJ49" s="32">
        <f t="shared" si="412"/>
        <v>20</v>
      </c>
      <c r="KL49" s="32">
        <v>25</v>
      </c>
      <c r="KM49" s="32">
        <f t="shared" si="413"/>
        <v>14</v>
      </c>
      <c r="KN49" s="32">
        <v>3</v>
      </c>
      <c r="KO49" s="32">
        <v>11</v>
      </c>
      <c r="KP49" s="32"/>
      <c r="KQ49" s="32">
        <v>50</v>
      </c>
      <c r="KR49" s="32">
        <v>0</v>
      </c>
      <c r="KS49" s="32">
        <v>3</v>
      </c>
      <c r="KT49" s="32">
        <v>1</v>
      </c>
      <c r="KU49" s="32">
        <v>8</v>
      </c>
      <c r="KV49" s="32">
        <v>0</v>
      </c>
      <c r="KW49" s="32">
        <v>66</v>
      </c>
      <c r="KX49" s="32">
        <v>8</v>
      </c>
      <c r="KY49" s="32">
        <v>8</v>
      </c>
      <c r="KZ49" s="32">
        <v>27</v>
      </c>
      <c r="LA49" s="32">
        <v>33</v>
      </c>
      <c r="LB49" s="32">
        <f t="shared" si="414"/>
        <v>35</v>
      </c>
      <c r="LD49" s="32">
        <v>25</v>
      </c>
      <c r="LE49" s="32">
        <f t="shared" si="415"/>
        <v>5</v>
      </c>
      <c r="LF49" s="32">
        <v>4</v>
      </c>
      <c r="LG49" s="32">
        <v>1</v>
      </c>
      <c r="LH49" s="32"/>
      <c r="LI49" s="32">
        <v>50</v>
      </c>
      <c r="LJ49" s="32"/>
      <c r="LK49" s="32">
        <v>9</v>
      </c>
      <c r="LL49" s="32">
        <v>1</v>
      </c>
      <c r="LM49" s="32">
        <v>10</v>
      </c>
      <c r="LN49" s="32">
        <v>0</v>
      </c>
      <c r="LO49" s="32">
        <v>9</v>
      </c>
      <c r="LP49" s="32">
        <v>2</v>
      </c>
      <c r="LQ49" s="32">
        <v>3</v>
      </c>
      <c r="LR49" s="32">
        <v>1</v>
      </c>
      <c r="LS49" s="32">
        <v>6</v>
      </c>
      <c r="LT49" s="32">
        <f t="shared" si="416"/>
        <v>3</v>
      </c>
      <c r="LV49" s="32">
        <v>15</v>
      </c>
      <c r="LW49" s="32">
        <f t="shared" si="417"/>
        <v>8</v>
      </c>
      <c r="LX49" s="32">
        <v>2</v>
      </c>
      <c r="LY49" s="32">
        <v>6</v>
      </c>
      <c r="LZ49" s="32"/>
      <c r="MA49" s="32">
        <v>45</v>
      </c>
      <c r="MB49" s="32"/>
      <c r="MC49" s="32">
        <v>5</v>
      </c>
      <c r="MD49" s="32">
        <v>1</v>
      </c>
      <c r="ME49" s="32">
        <v>9</v>
      </c>
      <c r="MF49" s="32">
        <v>0</v>
      </c>
      <c r="MG49" s="32">
        <v>12</v>
      </c>
      <c r="MH49" s="32">
        <v>1</v>
      </c>
      <c r="MI49" s="32">
        <v>2</v>
      </c>
      <c r="MJ49" s="32">
        <v>6</v>
      </c>
      <c r="MK49" s="32">
        <v>10</v>
      </c>
      <c r="ML49" s="32">
        <f t="shared" si="418"/>
        <v>7</v>
      </c>
      <c r="MN49" s="32">
        <v>12</v>
      </c>
      <c r="MO49" s="32">
        <f t="shared" si="419"/>
        <v>7</v>
      </c>
      <c r="MP49" s="32">
        <v>3</v>
      </c>
      <c r="MQ49" s="32">
        <v>4</v>
      </c>
      <c r="MR49" s="32"/>
      <c r="MS49" s="32">
        <v>36</v>
      </c>
      <c r="MT49" s="32">
        <v>3</v>
      </c>
      <c r="MU49" s="32">
        <v>5</v>
      </c>
      <c r="MV49" s="32">
        <v>1</v>
      </c>
      <c r="MW49" s="32">
        <v>8</v>
      </c>
      <c r="MX49" s="32">
        <v>0</v>
      </c>
      <c r="MY49" s="32">
        <v>17</v>
      </c>
      <c r="MZ49" s="32">
        <v>3</v>
      </c>
      <c r="NA49" s="32">
        <v>5</v>
      </c>
      <c r="NB49" s="32">
        <v>4</v>
      </c>
      <c r="NC49" s="32">
        <v>5</v>
      </c>
      <c r="ND49" s="32">
        <f t="shared" si="420"/>
        <v>7</v>
      </c>
      <c r="NF49" s="32">
        <v>3</v>
      </c>
      <c r="NG49" s="32">
        <f t="shared" si="421"/>
        <v>3</v>
      </c>
      <c r="NH49" s="32">
        <v>2</v>
      </c>
      <c r="NI49" s="32">
        <v>1</v>
      </c>
      <c r="NJ49" s="32"/>
      <c r="NK49" s="32">
        <v>35</v>
      </c>
      <c r="NL49" s="32">
        <v>0</v>
      </c>
      <c r="NM49" s="32">
        <v>5</v>
      </c>
      <c r="NN49" s="32">
        <v>1</v>
      </c>
      <c r="NO49" s="32">
        <v>8</v>
      </c>
      <c r="NP49" s="32">
        <v>0</v>
      </c>
      <c r="NQ49" s="32">
        <v>12</v>
      </c>
      <c r="NR49" s="32">
        <v>2</v>
      </c>
      <c r="NS49" s="32">
        <v>2</v>
      </c>
      <c r="NT49" s="32">
        <v>6</v>
      </c>
      <c r="NU49" s="32">
        <v>6</v>
      </c>
      <c r="NV49" s="32">
        <f t="shared" si="422"/>
        <v>8</v>
      </c>
      <c r="NX49" s="32">
        <v>4</v>
      </c>
      <c r="NY49" s="32">
        <f t="shared" si="423"/>
        <v>0</v>
      </c>
      <c r="NZ49" s="32">
        <v>0</v>
      </c>
      <c r="OA49" s="32">
        <v>0</v>
      </c>
      <c r="OB49" s="32"/>
      <c r="OC49" s="32">
        <v>30</v>
      </c>
      <c r="OD49" s="32">
        <v>0</v>
      </c>
      <c r="OE49" s="32">
        <v>2</v>
      </c>
      <c r="OF49" s="32">
        <v>1</v>
      </c>
      <c r="OG49" s="32">
        <v>6</v>
      </c>
      <c r="OH49" s="32">
        <v>0</v>
      </c>
      <c r="OI49" s="32">
        <v>4</v>
      </c>
      <c r="OJ49" s="32">
        <v>2</v>
      </c>
      <c r="OK49" s="32">
        <v>2</v>
      </c>
      <c r="OL49" s="32">
        <v>1</v>
      </c>
      <c r="OM49" s="32">
        <v>1</v>
      </c>
      <c r="ON49" s="32">
        <f t="shared" si="424"/>
        <v>3</v>
      </c>
      <c r="OP49" s="32">
        <v>0</v>
      </c>
      <c r="OQ49" s="32">
        <f t="shared" si="425"/>
        <v>0</v>
      </c>
      <c r="OR49" s="32"/>
      <c r="OS49" s="32"/>
      <c r="OT49" s="32"/>
      <c r="OU49" s="32">
        <v>60</v>
      </c>
      <c r="OV49" s="32"/>
      <c r="OW49" s="32">
        <v>5</v>
      </c>
      <c r="OX49" s="32">
        <v>0</v>
      </c>
      <c r="OY49" s="32">
        <v>0</v>
      </c>
      <c r="OZ49" s="32">
        <v>0</v>
      </c>
      <c r="PA49" s="32">
        <v>19</v>
      </c>
      <c r="PB49" s="32">
        <v>5</v>
      </c>
      <c r="PC49" s="32">
        <v>6</v>
      </c>
      <c r="PD49" s="32">
        <v>12</v>
      </c>
      <c r="PE49" s="32">
        <v>13</v>
      </c>
      <c r="PF49" s="32">
        <f t="shared" si="426"/>
        <v>17</v>
      </c>
      <c r="PH49" s="32">
        <v>0</v>
      </c>
      <c r="PI49" s="32">
        <f t="shared" si="427"/>
        <v>0</v>
      </c>
      <c r="PJ49" s="32">
        <v>0</v>
      </c>
      <c r="PK49" s="32">
        <v>0</v>
      </c>
      <c r="PL49" s="32"/>
      <c r="PM49" s="32">
        <v>74</v>
      </c>
      <c r="PN49" s="32">
        <v>0</v>
      </c>
      <c r="PO49" s="32">
        <v>6</v>
      </c>
      <c r="PP49" s="32">
        <v>1</v>
      </c>
      <c r="PQ49" s="32">
        <v>10</v>
      </c>
      <c r="PR49" s="32">
        <v>0</v>
      </c>
      <c r="PS49" s="32">
        <v>30</v>
      </c>
      <c r="PT49" s="32">
        <v>6</v>
      </c>
      <c r="PU49" s="32">
        <v>8</v>
      </c>
      <c r="PV49" s="32">
        <v>17</v>
      </c>
      <c r="PW49" s="32">
        <v>19</v>
      </c>
      <c r="PX49" s="32">
        <f t="shared" si="428"/>
        <v>23</v>
      </c>
      <c r="PZ49" s="32"/>
      <c r="QA49" s="32">
        <f t="shared" si="429"/>
        <v>4</v>
      </c>
      <c r="QB49" s="32">
        <v>1</v>
      </c>
      <c r="QC49" s="32">
        <v>3</v>
      </c>
      <c r="QD49" s="32"/>
      <c r="QE49" s="32">
        <v>102</v>
      </c>
      <c r="QF49" s="32"/>
      <c r="QG49" s="32">
        <v>8</v>
      </c>
      <c r="QH49" s="32">
        <v>1</v>
      </c>
      <c r="QI49" s="32">
        <v>10</v>
      </c>
      <c r="QJ49" s="32">
        <v>3</v>
      </c>
      <c r="QK49" s="32">
        <v>50</v>
      </c>
      <c r="QL49" s="32">
        <v>4</v>
      </c>
      <c r="QM49" s="32">
        <v>4</v>
      </c>
      <c r="QN49" s="32">
        <v>24</v>
      </c>
      <c r="QO49" s="32">
        <v>24</v>
      </c>
      <c r="QP49" s="32">
        <f t="shared" si="430"/>
        <v>28</v>
      </c>
      <c r="QR49" s="32">
        <v>3</v>
      </c>
      <c r="QS49" s="32">
        <f t="shared" si="431"/>
        <v>3</v>
      </c>
      <c r="QT49" s="32">
        <v>3</v>
      </c>
      <c r="QU49" s="32"/>
      <c r="QV49" s="32"/>
      <c r="QW49" s="32">
        <v>45</v>
      </c>
      <c r="QX49" s="32"/>
      <c r="QY49" s="32">
        <v>9</v>
      </c>
      <c r="QZ49" s="32">
        <v>1</v>
      </c>
      <c r="RA49" s="32">
        <v>15</v>
      </c>
      <c r="RB49" s="32">
        <v>0</v>
      </c>
      <c r="RC49" s="32">
        <v>41</v>
      </c>
      <c r="RD49" s="32">
        <v>5</v>
      </c>
      <c r="RE49" s="32">
        <v>9</v>
      </c>
      <c r="RF49" s="32">
        <v>6</v>
      </c>
      <c r="RG49" s="32">
        <v>11</v>
      </c>
      <c r="RH49" s="32">
        <f t="shared" si="432"/>
        <v>11</v>
      </c>
      <c r="RJ49" s="32">
        <v>3</v>
      </c>
      <c r="RK49" s="32">
        <f t="shared" si="433"/>
        <v>3</v>
      </c>
      <c r="RL49" s="32">
        <v>3</v>
      </c>
      <c r="RM49" s="32"/>
      <c r="RN49" s="32"/>
      <c r="RO49" s="32">
        <v>75</v>
      </c>
      <c r="RP49" s="32"/>
      <c r="RQ49" s="32"/>
      <c r="RR49" s="32">
        <v>1</v>
      </c>
      <c r="RS49" s="32">
        <v>12</v>
      </c>
      <c r="RT49" s="32">
        <v>0</v>
      </c>
      <c r="RU49" s="32">
        <v>48</v>
      </c>
      <c r="RV49" s="32">
        <v>5</v>
      </c>
      <c r="RW49" s="32">
        <v>5</v>
      </c>
      <c r="RX49" s="32">
        <v>12</v>
      </c>
      <c r="RY49" s="32">
        <v>18</v>
      </c>
      <c r="RZ49" s="32">
        <f t="shared" si="434"/>
        <v>17</v>
      </c>
      <c r="SB49" s="32"/>
      <c r="SC49" s="32">
        <f t="shared" si="435"/>
        <v>0</v>
      </c>
      <c r="SD49" s="32"/>
      <c r="SE49" s="32"/>
      <c r="SF49" s="32"/>
      <c r="SG49" s="32">
        <v>74</v>
      </c>
      <c r="SH49" s="32"/>
      <c r="SI49" s="32">
        <v>4</v>
      </c>
      <c r="SJ49" s="32"/>
      <c r="SK49" s="32"/>
      <c r="SL49" s="32"/>
      <c r="SM49" s="32">
        <v>23</v>
      </c>
      <c r="SN49" s="32">
        <v>3</v>
      </c>
      <c r="SO49" s="32">
        <v>3</v>
      </c>
      <c r="SP49" s="32">
        <v>6</v>
      </c>
      <c r="SQ49" s="32">
        <v>6</v>
      </c>
      <c r="SR49" s="32">
        <f t="shared" si="436"/>
        <v>9</v>
      </c>
      <c r="ST49" s="32">
        <v>4</v>
      </c>
      <c r="SU49" s="32">
        <f t="shared" si="437"/>
        <v>4</v>
      </c>
      <c r="SV49" s="32">
        <v>4</v>
      </c>
      <c r="SW49" s="32"/>
      <c r="SX49" s="32">
        <v>2</v>
      </c>
      <c r="SY49" s="32">
        <v>80</v>
      </c>
      <c r="SZ49" s="32"/>
      <c r="TA49" s="32">
        <v>5</v>
      </c>
      <c r="TB49" s="32">
        <v>1</v>
      </c>
      <c r="TC49" s="32">
        <v>10</v>
      </c>
      <c r="TD49" s="32"/>
      <c r="TE49" s="32">
        <v>39</v>
      </c>
      <c r="TF49" s="32">
        <v>6</v>
      </c>
      <c r="TG49" s="32">
        <v>6</v>
      </c>
      <c r="TH49" s="32">
        <v>17</v>
      </c>
      <c r="TI49" s="32">
        <v>17</v>
      </c>
      <c r="TJ49" s="32">
        <f t="shared" si="438"/>
        <v>23</v>
      </c>
      <c r="TL49" s="32">
        <v>4</v>
      </c>
      <c r="TM49" s="32">
        <f t="shared" si="439"/>
        <v>5</v>
      </c>
      <c r="TN49" s="32">
        <v>3</v>
      </c>
      <c r="TO49" s="32">
        <v>2</v>
      </c>
      <c r="TP49" s="32"/>
      <c r="TQ49" s="32">
        <v>75</v>
      </c>
      <c r="TR49" s="32"/>
      <c r="TS49" s="32">
        <v>10</v>
      </c>
      <c r="TT49" s="32">
        <v>1</v>
      </c>
      <c r="TU49" s="32">
        <v>12</v>
      </c>
      <c r="TV49" s="32"/>
      <c r="TW49" s="32">
        <v>47</v>
      </c>
      <c r="TX49" s="32">
        <v>4</v>
      </c>
      <c r="TY49" s="32">
        <v>6</v>
      </c>
      <c r="TZ49" s="32">
        <v>19</v>
      </c>
      <c r="UA49" s="32">
        <v>21</v>
      </c>
      <c r="UB49" s="32">
        <f t="shared" si="440"/>
        <v>23</v>
      </c>
      <c r="UD49" s="32">
        <v>3</v>
      </c>
      <c r="UE49" s="32">
        <f t="shared" si="441"/>
        <v>3</v>
      </c>
      <c r="UF49" s="32">
        <v>3</v>
      </c>
      <c r="UG49" s="32"/>
      <c r="UH49" s="32"/>
      <c r="UI49" s="32">
        <v>75</v>
      </c>
      <c r="UJ49" s="32"/>
      <c r="UK49" s="32">
        <v>15</v>
      </c>
      <c r="UL49" s="32">
        <v>1</v>
      </c>
      <c r="UM49" s="32">
        <v>15</v>
      </c>
      <c r="UN49" s="32"/>
      <c r="UO49" s="32">
        <v>32</v>
      </c>
      <c r="UP49" s="32">
        <v>6</v>
      </c>
      <c r="UQ49" s="32">
        <v>6</v>
      </c>
      <c r="UR49" s="32">
        <v>17</v>
      </c>
      <c r="US49" s="32">
        <v>17</v>
      </c>
      <c r="UT49" s="32">
        <f t="shared" si="442"/>
        <v>23</v>
      </c>
      <c r="UV49" s="32"/>
      <c r="UW49" s="32">
        <f t="shared" si="443"/>
        <v>3</v>
      </c>
      <c r="UX49" s="32">
        <v>3</v>
      </c>
      <c r="UY49" s="32"/>
      <c r="UZ49" s="32">
        <f t="shared" si="372"/>
        <v>678</v>
      </c>
      <c r="VA49" s="32">
        <v>359</v>
      </c>
      <c r="VB49" s="32">
        <f t="shared" si="444"/>
        <v>319</v>
      </c>
      <c r="VC49" s="32"/>
      <c r="VD49" s="32">
        <v>69</v>
      </c>
      <c r="VE49" s="32"/>
      <c r="VF49" s="32">
        <v>10</v>
      </c>
      <c r="VG49" s="32">
        <v>1</v>
      </c>
      <c r="VH49" s="32">
        <v>10</v>
      </c>
      <c r="VI49" s="32">
        <v>0</v>
      </c>
      <c r="VJ49" s="32">
        <v>4</v>
      </c>
      <c r="VK49" s="32">
        <v>4</v>
      </c>
      <c r="VL49" s="32">
        <f t="shared" si="445"/>
        <v>32</v>
      </c>
      <c r="VM49" s="32">
        <v>4</v>
      </c>
      <c r="VN49" s="32">
        <v>5</v>
      </c>
      <c r="VO49" s="32">
        <v>10</v>
      </c>
      <c r="VP49" s="32">
        <v>15</v>
      </c>
      <c r="VQ49" s="32"/>
      <c r="VR49" s="32"/>
      <c r="VS49" s="32">
        <v>7</v>
      </c>
      <c r="VT49" s="32">
        <v>8</v>
      </c>
      <c r="VU49" s="32">
        <f t="shared" si="446"/>
        <v>18</v>
      </c>
      <c r="VW49" s="32"/>
      <c r="VX49" s="32">
        <f t="shared" si="447"/>
        <v>0</v>
      </c>
      <c r="VY49" s="32"/>
      <c r="VZ49" s="32"/>
      <c r="WA49" s="32"/>
      <c r="WB49" s="32">
        <f t="shared" si="373"/>
        <v>0</v>
      </c>
      <c r="WC49" s="32">
        <f t="shared" si="374"/>
        <v>678</v>
      </c>
      <c r="WD49" s="32">
        <f t="shared" si="375"/>
        <v>359</v>
      </c>
      <c r="WE49" s="32">
        <f t="shared" si="448"/>
        <v>319</v>
      </c>
      <c r="WF49" s="32"/>
      <c r="WG49" s="32">
        <v>75</v>
      </c>
      <c r="WH49" s="32"/>
      <c r="WI49" s="32">
        <v>5</v>
      </c>
      <c r="WJ49" s="32">
        <v>1</v>
      </c>
      <c r="WK49" s="32">
        <v>10</v>
      </c>
      <c r="WL49" s="32"/>
      <c r="WM49" s="32">
        <v>4</v>
      </c>
      <c r="WN49" s="32">
        <v>4</v>
      </c>
      <c r="WO49" s="32">
        <f t="shared" si="449"/>
        <v>9</v>
      </c>
      <c r="WP49" s="32">
        <v>1</v>
      </c>
      <c r="WQ49" s="32">
        <v>1</v>
      </c>
      <c r="WR49" s="32">
        <v>1</v>
      </c>
      <c r="WS49" s="32">
        <v>1</v>
      </c>
      <c r="WT49" s="32"/>
      <c r="WU49" s="32"/>
      <c r="WV49" s="32">
        <v>3</v>
      </c>
      <c r="WW49" s="32">
        <v>3</v>
      </c>
      <c r="WX49" s="32">
        <f t="shared" si="450"/>
        <v>6</v>
      </c>
      <c r="WZ49" s="32"/>
      <c r="XA49" s="32">
        <f t="shared" si="451"/>
        <v>0</v>
      </c>
      <c r="XB49" s="32"/>
      <c r="XC49" s="32"/>
      <c r="XD49" s="32"/>
      <c r="XE49" s="32">
        <f t="shared" si="376"/>
        <v>0</v>
      </c>
      <c r="XF49" s="32">
        <f t="shared" si="377"/>
        <v>678</v>
      </c>
      <c r="XG49" s="32">
        <f t="shared" si="378"/>
        <v>359</v>
      </c>
      <c r="XH49" s="32">
        <f t="shared" si="452"/>
        <v>319</v>
      </c>
      <c r="XI49" s="32"/>
      <c r="XJ49" s="32">
        <v>75</v>
      </c>
      <c r="XK49" s="32"/>
      <c r="XL49" s="32">
        <v>5</v>
      </c>
      <c r="XM49" s="32">
        <v>1</v>
      </c>
      <c r="XN49" s="32">
        <v>10</v>
      </c>
      <c r="XO49" s="32"/>
      <c r="XP49" s="32">
        <v>5</v>
      </c>
      <c r="XQ49" s="32">
        <v>5</v>
      </c>
      <c r="XR49" s="32">
        <v>30</v>
      </c>
      <c r="XS49" s="32">
        <v>1</v>
      </c>
      <c r="XT49" s="32">
        <v>1</v>
      </c>
      <c r="XU49" s="32">
        <v>23</v>
      </c>
      <c r="XV49" s="32">
        <v>23</v>
      </c>
      <c r="XW49" s="32"/>
      <c r="XX49" s="32"/>
      <c r="XY49" s="32">
        <v>1</v>
      </c>
      <c r="XZ49" s="32">
        <v>1</v>
      </c>
      <c r="YA49" s="32">
        <f t="shared" si="453"/>
        <v>29</v>
      </c>
      <c r="YC49" s="32"/>
      <c r="YD49" s="32">
        <f t="shared" si="454"/>
        <v>1</v>
      </c>
      <c r="YE49" s="32">
        <v>1</v>
      </c>
      <c r="YF49" s="32" t="s">
        <v>1003</v>
      </c>
      <c r="YG49" s="32"/>
      <c r="YH49" s="32">
        <f t="shared" si="379"/>
        <v>1</v>
      </c>
      <c r="YI49" s="32">
        <f t="shared" si="380"/>
        <v>679</v>
      </c>
      <c r="YJ49" s="32">
        <f t="shared" si="381"/>
        <v>359</v>
      </c>
      <c r="YK49" s="32">
        <f t="shared" si="455"/>
        <v>320</v>
      </c>
      <c r="YL49" s="32"/>
      <c r="YM49" s="32">
        <v>60</v>
      </c>
      <c r="YN49" s="32"/>
      <c r="YO49" s="32">
        <v>10</v>
      </c>
      <c r="YP49" s="32">
        <v>1</v>
      </c>
      <c r="YQ49" s="32">
        <v>10</v>
      </c>
      <c r="YR49" s="32"/>
      <c r="YS49" s="32">
        <v>8</v>
      </c>
      <c r="YT49" s="32">
        <v>8</v>
      </c>
      <c r="YU49" s="32">
        <v>29</v>
      </c>
      <c r="YV49" s="32">
        <v>7</v>
      </c>
      <c r="YW49" s="32">
        <v>7</v>
      </c>
      <c r="YX49" s="32">
        <v>12</v>
      </c>
      <c r="YY49" s="32">
        <v>12</v>
      </c>
      <c r="YZ49" s="32"/>
      <c r="ZA49" s="32"/>
      <c r="ZB49" s="32">
        <v>2</v>
      </c>
      <c r="ZC49" s="32">
        <v>2</v>
      </c>
      <c r="ZD49" s="32">
        <f t="shared" si="456"/>
        <v>27</v>
      </c>
      <c r="ZF49" s="32"/>
      <c r="ZG49" s="32">
        <f t="shared" si="457"/>
        <v>4</v>
      </c>
      <c r="ZH49" s="32">
        <v>4</v>
      </c>
      <c r="ZI49" s="32"/>
      <c r="ZJ49" s="32"/>
      <c r="ZK49" s="32">
        <f t="shared" si="382"/>
        <v>4</v>
      </c>
      <c r="ZL49" s="32">
        <f t="shared" si="383"/>
        <v>683</v>
      </c>
      <c r="ZM49" s="32">
        <f t="shared" si="384"/>
        <v>359</v>
      </c>
      <c r="ZN49" s="32">
        <f t="shared" si="458"/>
        <v>324</v>
      </c>
      <c r="ZO49" s="32"/>
      <c r="ZP49" s="32">
        <v>71</v>
      </c>
      <c r="ZQ49" s="32"/>
      <c r="ZR49" s="32">
        <v>10</v>
      </c>
      <c r="ZS49" s="32">
        <v>1</v>
      </c>
      <c r="ZT49" s="32">
        <v>9</v>
      </c>
      <c r="ZU49" s="32"/>
      <c r="ZV49" s="32">
        <v>3</v>
      </c>
      <c r="ZW49" s="32">
        <v>3</v>
      </c>
      <c r="ZX49" s="32">
        <v>30</v>
      </c>
      <c r="ZY49" s="32">
        <v>6</v>
      </c>
      <c r="ZZ49" s="32">
        <v>6</v>
      </c>
      <c r="AAA49" s="32">
        <v>20</v>
      </c>
      <c r="AAB49" s="32">
        <v>20</v>
      </c>
      <c r="AAC49" s="32"/>
      <c r="AAD49" s="32"/>
      <c r="AAE49" s="32">
        <v>1</v>
      </c>
      <c r="AAF49" s="32">
        <v>1</v>
      </c>
      <c r="AAG49" s="32">
        <f t="shared" si="459"/>
        <v>29</v>
      </c>
      <c r="AAI49" s="32"/>
      <c r="AAJ49" s="32">
        <f t="shared" si="460"/>
        <v>0</v>
      </c>
      <c r="AAK49" s="32"/>
      <c r="AAL49" s="32"/>
      <c r="AAM49" s="32"/>
      <c r="AAN49" s="32">
        <f t="shared" si="385"/>
        <v>0</v>
      </c>
      <c r="AAO49" s="32">
        <f t="shared" si="386"/>
        <v>683</v>
      </c>
      <c r="AAP49" s="32">
        <f t="shared" si="387"/>
        <v>359</v>
      </c>
      <c r="AAQ49" s="32">
        <f t="shared" si="461"/>
        <v>324</v>
      </c>
      <c r="AAR49" s="32"/>
      <c r="AAS49" s="32">
        <v>75</v>
      </c>
      <c r="AAT49" s="32"/>
      <c r="AAU49" s="32">
        <v>10</v>
      </c>
      <c r="AAV49" s="32">
        <v>1</v>
      </c>
      <c r="AAW49" s="32">
        <v>6</v>
      </c>
      <c r="AAX49" s="32"/>
      <c r="AAY49" s="32">
        <v>0</v>
      </c>
      <c r="AAZ49" s="32">
        <v>0</v>
      </c>
      <c r="ABA49" s="13">
        <f t="shared" si="462"/>
        <v>20</v>
      </c>
      <c r="ABB49" s="32">
        <v>1</v>
      </c>
      <c r="ABC49" s="32">
        <v>1</v>
      </c>
      <c r="ABD49" s="32">
        <v>18</v>
      </c>
      <c r="ABE49" s="32">
        <v>18</v>
      </c>
      <c r="ABF49" s="32"/>
      <c r="ABG49" s="32"/>
      <c r="ABH49" s="32">
        <v>1</v>
      </c>
      <c r="ABI49" s="32">
        <v>1</v>
      </c>
      <c r="ABJ49" s="32">
        <f t="shared" si="463"/>
        <v>19</v>
      </c>
      <c r="ABL49" s="32"/>
      <c r="ABM49" s="32">
        <f t="shared" si="464"/>
        <v>0</v>
      </c>
      <c r="ABN49" s="32"/>
      <c r="ABO49" s="32"/>
      <c r="ABP49" s="32"/>
      <c r="ABQ49" s="32">
        <f t="shared" si="388"/>
        <v>0</v>
      </c>
      <c r="ABR49" s="32">
        <f t="shared" si="389"/>
        <v>683</v>
      </c>
      <c r="ABS49" s="32">
        <f t="shared" si="390"/>
        <v>359</v>
      </c>
      <c r="ABT49" s="32">
        <f t="shared" si="465"/>
        <v>324</v>
      </c>
      <c r="ABU49" s="32"/>
      <c r="ABV49" s="32">
        <v>75</v>
      </c>
      <c r="ABW49" s="32"/>
      <c r="ABX49" s="32">
        <v>5</v>
      </c>
      <c r="ABY49" s="32"/>
      <c r="ABZ49" s="32"/>
      <c r="ACA49" s="32"/>
      <c r="ACB49" s="32"/>
      <c r="ACC49" s="32"/>
      <c r="ACD49" s="13">
        <f t="shared" si="466"/>
        <v>15</v>
      </c>
      <c r="ACE49" s="32">
        <v>6</v>
      </c>
      <c r="ACF49" s="32">
        <v>6</v>
      </c>
      <c r="ACG49" s="32">
        <v>9</v>
      </c>
      <c r="ACH49" s="32">
        <v>9</v>
      </c>
      <c r="ACI49" s="32"/>
      <c r="ACJ49" s="32"/>
      <c r="ACK49" s="32"/>
      <c r="ACL49" s="32"/>
      <c r="ACM49" s="32">
        <f t="shared" si="467"/>
        <v>15</v>
      </c>
      <c r="ACO49" s="32"/>
      <c r="ACP49" s="32">
        <f t="shared" si="468"/>
        <v>0</v>
      </c>
      <c r="ACQ49" s="32"/>
      <c r="ACR49" s="32"/>
      <c r="ACS49" s="32"/>
      <c r="ACT49" s="32">
        <f t="shared" si="391"/>
        <v>0</v>
      </c>
      <c r="ACU49" s="32">
        <f t="shared" si="392"/>
        <v>683</v>
      </c>
      <c r="ACV49" s="32">
        <f t="shared" si="393"/>
        <v>359</v>
      </c>
      <c r="ACW49" s="32">
        <f t="shared" si="469"/>
        <v>324</v>
      </c>
      <c r="ACX49" s="32"/>
      <c r="ACY49" s="32">
        <v>75</v>
      </c>
      <c r="ACZ49" s="32"/>
      <c r="ADA49" s="32"/>
      <c r="ADB49" s="32">
        <v>1</v>
      </c>
      <c r="ADC49" s="32">
        <v>10</v>
      </c>
      <c r="ADD49" s="32"/>
      <c r="ADE49" s="32">
        <v>3</v>
      </c>
      <c r="ADF49" s="32">
        <v>3</v>
      </c>
      <c r="ADG49" s="32">
        <f t="shared" si="470"/>
        <v>30</v>
      </c>
      <c r="ADH49" s="32">
        <v>7</v>
      </c>
      <c r="ADI49" s="32">
        <v>7</v>
      </c>
      <c r="ADJ49" s="32">
        <v>17</v>
      </c>
      <c r="ADK49" s="32">
        <v>19</v>
      </c>
      <c r="ADL49" s="32"/>
      <c r="ADM49" s="32"/>
      <c r="ADN49" s="32">
        <v>1</v>
      </c>
      <c r="ADO49" s="32">
        <v>1</v>
      </c>
      <c r="ADP49" s="32">
        <f t="shared" si="471"/>
        <v>27</v>
      </c>
      <c r="ADR49" s="32">
        <v>3</v>
      </c>
      <c r="ADS49" s="32">
        <f t="shared" si="394"/>
        <v>4</v>
      </c>
      <c r="ADT49" s="32">
        <v>1</v>
      </c>
      <c r="ADU49" s="32">
        <v>3</v>
      </c>
      <c r="ADV49" s="32">
        <v>9</v>
      </c>
      <c r="ADW49" s="32">
        <f t="shared" si="395"/>
        <v>-5</v>
      </c>
      <c r="ADX49" s="32">
        <f t="shared" si="396"/>
        <v>687</v>
      </c>
      <c r="ADY49" s="32">
        <f t="shared" si="397"/>
        <v>368</v>
      </c>
      <c r="ADZ49" s="32">
        <f t="shared" si="472"/>
        <v>319</v>
      </c>
      <c r="AEA49" s="32"/>
      <c r="AEB49" s="32">
        <v>74</v>
      </c>
      <c r="AEC49" s="32"/>
      <c r="AED49" s="32">
        <v>10</v>
      </c>
      <c r="AEE49" s="32">
        <v>1</v>
      </c>
      <c r="AEF49" s="32">
        <v>10</v>
      </c>
      <c r="AEG49" s="32"/>
      <c r="AEH49" s="32">
        <v>3</v>
      </c>
      <c r="AEI49" s="32">
        <v>3</v>
      </c>
      <c r="AEJ49" s="32">
        <f t="shared" si="473"/>
        <v>25</v>
      </c>
      <c r="AEK49" s="32">
        <v>3</v>
      </c>
      <c r="AEL49" s="32">
        <v>3</v>
      </c>
      <c r="AEM49" s="32">
        <v>18</v>
      </c>
      <c r="AEN49" s="32">
        <v>18</v>
      </c>
      <c r="AEO49" s="32"/>
      <c r="AEP49" s="32"/>
      <c r="AEQ49" s="32">
        <v>1</v>
      </c>
      <c r="AER49" s="32">
        <v>1</v>
      </c>
      <c r="AES49" s="32">
        <f t="shared" si="474"/>
        <v>24</v>
      </c>
    </row>
    <row r="50" spans="2:825" ht="16.2" customHeight="1" x14ac:dyDescent="0.3">
      <c r="B50" s="28" t="s">
        <v>191</v>
      </c>
      <c r="C50" s="44" t="s">
        <v>194</v>
      </c>
      <c r="D50" s="297"/>
      <c r="E50" s="297"/>
      <c r="F50" s="297"/>
      <c r="G50" s="297"/>
      <c r="H50" s="334" t="s">
        <v>1013</v>
      </c>
      <c r="I50" s="329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/>
      <c r="Q50" s="26"/>
      <c r="R50" s="26">
        <v>0</v>
      </c>
      <c r="S50" s="26">
        <v>0</v>
      </c>
      <c r="T50" s="26">
        <v>0</v>
      </c>
      <c r="U50" s="32"/>
      <c r="V50" s="29"/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/>
      <c r="AF50" s="26"/>
      <c r="AG50" s="26">
        <v>0</v>
      </c>
      <c r="AH50" s="26">
        <v>0</v>
      </c>
      <c r="AI50" s="26">
        <v>0</v>
      </c>
      <c r="AJ50" s="25">
        <v>0</v>
      </c>
      <c r="AK50" s="29"/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/>
      <c r="AU50" s="26"/>
      <c r="AV50" s="26">
        <v>0</v>
      </c>
      <c r="AW50" s="26">
        <v>0</v>
      </c>
      <c r="AX50" s="26">
        <v>0</v>
      </c>
      <c r="AY50" s="25">
        <v>0</v>
      </c>
      <c r="AZ50" s="29"/>
      <c r="BB50" s="26">
        <v>79</v>
      </c>
      <c r="BC50" s="26">
        <v>2</v>
      </c>
      <c r="BD50" s="26">
        <v>3</v>
      </c>
      <c r="BE50" s="26">
        <v>18</v>
      </c>
      <c r="BF50" s="26">
        <v>12</v>
      </c>
      <c r="BG50" s="26">
        <v>12</v>
      </c>
      <c r="BH50" s="26">
        <v>0</v>
      </c>
      <c r="BI50" s="26">
        <v>0</v>
      </c>
      <c r="BJ50" s="26">
        <v>10</v>
      </c>
      <c r="BK50" s="26">
        <v>0</v>
      </c>
      <c r="BL50" s="26">
        <v>1</v>
      </c>
      <c r="BM50" s="26">
        <v>8</v>
      </c>
      <c r="BN50" s="32">
        <v>0</v>
      </c>
      <c r="BO50" s="25">
        <v>0</v>
      </c>
      <c r="BP50" s="29"/>
      <c r="BQ50" s="32"/>
      <c r="BR50" s="32"/>
      <c r="BS50" s="32">
        <v>3</v>
      </c>
      <c r="BT50" s="32">
        <v>5</v>
      </c>
      <c r="BU50" s="32">
        <f t="shared" si="398"/>
        <v>3</v>
      </c>
      <c r="BW50" s="26">
        <v>85</v>
      </c>
      <c r="BX50" s="26">
        <v>0</v>
      </c>
      <c r="BY50" s="26">
        <v>1</v>
      </c>
      <c r="BZ50" s="26">
        <v>17</v>
      </c>
      <c r="CA50" s="26">
        <v>4</v>
      </c>
      <c r="CB50" s="26">
        <v>21</v>
      </c>
      <c r="CC50" s="26">
        <v>0</v>
      </c>
      <c r="CD50" s="32">
        <v>10</v>
      </c>
      <c r="CE50" s="32">
        <v>0</v>
      </c>
      <c r="CF50" s="32">
        <v>10</v>
      </c>
      <c r="CG50" s="32">
        <v>0</v>
      </c>
      <c r="CH50" s="26">
        <v>0</v>
      </c>
      <c r="CI50" s="26">
        <v>0</v>
      </c>
      <c r="CJ50" s="32">
        <v>0</v>
      </c>
      <c r="CK50" s="29"/>
      <c r="CL50" s="32">
        <v>2</v>
      </c>
      <c r="CM50" s="32">
        <v>2</v>
      </c>
      <c r="CN50" s="32">
        <v>8</v>
      </c>
      <c r="CO50" s="32">
        <v>8</v>
      </c>
      <c r="CP50" s="32">
        <f t="shared" si="399"/>
        <v>10</v>
      </c>
      <c r="CR50" s="26">
        <v>55</v>
      </c>
      <c r="CS50" s="32">
        <v>0</v>
      </c>
      <c r="CT50" s="32">
        <v>1</v>
      </c>
      <c r="CU50" s="32">
        <v>5</v>
      </c>
      <c r="CV50" s="32">
        <v>28</v>
      </c>
      <c r="CW50" s="32">
        <v>6</v>
      </c>
      <c r="CX50" s="26">
        <v>1</v>
      </c>
      <c r="CY50" s="26">
        <v>0</v>
      </c>
      <c r="CZ50" s="26">
        <v>10</v>
      </c>
      <c r="DA50" s="26">
        <v>0</v>
      </c>
      <c r="DB50" s="26">
        <v>2</v>
      </c>
      <c r="DC50" s="32">
        <v>18</v>
      </c>
      <c r="DD50" s="29">
        <v>0</v>
      </c>
      <c r="DE50" s="25">
        <v>0</v>
      </c>
      <c r="DF50" s="29"/>
      <c r="DG50" s="32"/>
      <c r="DH50" s="32"/>
      <c r="DI50" s="32">
        <v>4</v>
      </c>
      <c r="DJ50" s="32">
        <v>4</v>
      </c>
      <c r="DK50" s="32">
        <f t="shared" si="400"/>
        <v>4</v>
      </c>
      <c r="DM50" s="26">
        <v>19</v>
      </c>
      <c r="DN50" s="32">
        <v>0</v>
      </c>
      <c r="DO50" s="32">
        <v>3</v>
      </c>
      <c r="DP50" s="32">
        <v>0</v>
      </c>
      <c r="DQ50" s="32">
        <v>13</v>
      </c>
      <c r="DR50" s="32">
        <v>2</v>
      </c>
      <c r="DS50" s="26">
        <v>0</v>
      </c>
      <c r="DT50" s="26">
        <v>11</v>
      </c>
      <c r="DU50" s="32">
        <v>0</v>
      </c>
      <c r="DV50" s="32">
        <v>11</v>
      </c>
      <c r="DW50" s="32">
        <v>1</v>
      </c>
      <c r="DX50" s="32">
        <v>7</v>
      </c>
      <c r="DY50" s="29">
        <v>0</v>
      </c>
      <c r="DZ50" s="25">
        <v>0</v>
      </c>
      <c r="EA50" s="29"/>
      <c r="EB50" s="32">
        <v>4</v>
      </c>
      <c r="EC50" s="32">
        <v>12</v>
      </c>
      <c r="ED50" s="32"/>
      <c r="EE50" s="32"/>
      <c r="EF50" s="32">
        <f t="shared" si="401"/>
        <v>4</v>
      </c>
      <c r="EH50" s="32">
        <v>57</v>
      </c>
      <c r="EI50" s="32">
        <v>1</v>
      </c>
      <c r="EJ50" s="32">
        <v>10</v>
      </c>
      <c r="EK50" s="32">
        <v>10</v>
      </c>
      <c r="EL50" s="32">
        <v>30</v>
      </c>
      <c r="EM50" s="32">
        <v>12</v>
      </c>
      <c r="EN50" s="26">
        <v>29</v>
      </c>
      <c r="EO50" s="29">
        <v>0</v>
      </c>
      <c r="EP50" s="25">
        <v>10</v>
      </c>
      <c r="EQ50" s="25">
        <v>0</v>
      </c>
      <c r="ER50" s="25">
        <v>2</v>
      </c>
      <c r="ES50" s="25">
        <v>10</v>
      </c>
      <c r="ET50" s="25">
        <v>0</v>
      </c>
      <c r="EU50" s="25">
        <v>0</v>
      </c>
      <c r="EV50" s="29"/>
      <c r="EW50" s="32">
        <v>1</v>
      </c>
      <c r="EX50" s="32">
        <v>1</v>
      </c>
      <c r="EY50" s="32">
        <v>7</v>
      </c>
      <c r="EZ50" s="32">
        <v>7</v>
      </c>
      <c r="FA50" s="32">
        <f t="shared" si="402"/>
        <v>8</v>
      </c>
      <c r="FC50" s="32">
        <v>55</v>
      </c>
      <c r="FD50" s="26">
        <v>1</v>
      </c>
      <c r="FE50" s="26">
        <v>12</v>
      </c>
      <c r="FF50" s="26">
        <v>8</v>
      </c>
      <c r="FG50" s="26">
        <v>0</v>
      </c>
      <c r="FH50" s="26">
        <v>0</v>
      </c>
      <c r="FI50" s="26">
        <v>27</v>
      </c>
      <c r="FJ50" s="29">
        <v>23</v>
      </c>
      <c r="FK50" s="25">
        <v>0</v>
      </c>
      <c r="FL50" s="25">
        <v>23</v>
      </c>
      <c r="FM50" s="25">
        <v>2</v>
      </c>
      <c r="FN50" s="25">
        <v>16</v>
      </c>
      <c r="FO50" s="25">
        <v>0</v>
      </c>
      <c r="FP50" s="25">
        <v>0</v>
      </c>
      <c r="FQ50" s="29"/>
      <c r="FR50" s="32">
        <v>10</v>
      </c>
      <c r="FS50" s="32">
        <v>13</v>
      </c>
      <c r="FT50" s="32">
        <v>5</v>
      </c>
      <c r="FU50" s="32">
        <v>10</v>
      </c>
      <c r="FV50" s="32">
        <f t="shared" si="403"/>
        <v>15</v>
      </c>
      <c r="FX50" s="32">
        <v>60</v>
      </c>
      <c r="FY50" s="32">
        <v>0</v>
      </c>
      <c r="FZ50" s="32">
        <v>3</v>
      </c>
      <c r="GA50" s="32">
        <v>42</v>
      </c>
      <c r="GB50" s="32">
        <v>28</v>
      </c>
      <c r="GC50" s="32">
        <v>0</v>
      </c>
      <c r="GD50" s="26">
        <v>0</v>
      </c>
      <c r="GE50" s="32">
        <v>24</v>
      </c>
      <c r="GF50" s="32">
        <v>0</v>
      </c>
      <c r="GG50" s="32">
        <v>24</v>
      </c>
      <c r="GH50" s="32">
        <v>2</v>
      </c>
      <c r="GI50" s="32">
        <v>10</v>
      </c>
      <c r="GJ50" s="32">
        <v>0</v>
      </c>
      <c r="GK50" s="32">
        <v>0</v>
      </c>
      <c r="GL50" s="29"/>
      <c r="GM50" s="32">
        <v>3</v>
      </c>
      <c r="GN50" s="32">
        <v>4</v>
      </c>
      <c r="GO50" s="32">
        <v>11</v>
      </c>
      <c r="GP50" s="32">
        <v>20</v>
      </c>
      <c r="GQ50" s="32">
        <f t="shared" si="404"/>
        <v>14</v>
      </c>
      <c r="GS50" s="32">
        <v>6</v>
      </c>
      <c r="GT50" s="32">
        <v>0</v>
      </c>
      <c r="GU50" s="32">
        <v>0</v>
      </c>
      <c r="GV50" s="32">
        <v>2</v>
      </c>
      <c r="GW50" s="32"/>
      <c r="GX50" s="32">
        <v>2</v>
      </c>
      <c r="GY50" s="26">
        <v>5</v>
      </c>
      <c r="GZ50" s="32">
        <v>4</v>
      </c>
      <c r="HA50" s="32"/>
      <c r="HB50" s="32">
        <v>4</v>
      </c>
      <c r="HC50" s="32">
        <v>0</v>
      </c>
      <c r="HD50" s="32"/>
      <c r="HE50" s="32"/>
      <c r="HF50" s="32"/>
      <c r="HG50" s="29"/>
      <c r="HH50" s="32"/>
      <c r="HI50" s="32"/>
      <c r="HJ50" s="32">
        <v>2</v>
      </c>
      <c r="HK50" s="32">
        <v>4</v>
      </c>
      <c r="HL50" s="32">
        <f t="shared" si="405"/>
        <v>2</v>
      </c>
      <c r="HN50" s="32">
        <v>141</v>
      </c>
      <c r="HO50" s="32">
        <v>0</v>
      </c>
      <c r="HP50" s="32">
        <v>12</v>
      </c>
      <c r="HQ50" s="32">
        <v>27</v>
      </c>
      <c r="HR50" s="32">
        <v>10</v>
      </c>
      <c r="HS50" s="32">
        <v>38</v>
      </c>
      <c r="HT50" s="32">
        <v>3</v>
      </c>
      <c r="HU50" s="32">
        <v>20</v>
      </c>
      <c r="HV50" s="32">
        <v>1</v>
      </c>
      <c r="HW50" s="32">
        <v>19</v>
      </c>
      <c r="HX50" s="32">
        <v>2</v>
      </c>
      <c r="HY50" s="32">
        <v>24</v>
      </c>
      <c r="HZ50" s="32">
        <v>0</v>
      </c>
      <c r="IA50" s="29">
        <v>0</v>
      </c>
      <c r="IB50" s="29">
        <v>0</v>
      </c>
      <c r="IC50" s="32">
        <v>7</v>
      </c>
      <c r="ID50" s="32">
        <v>10</v>
      </c>
      <c r="IE50" s="32">
        <v>10</v>
      </c>
      <c r="IF50" s="32">
        <v>28</v>
      </c>
      <c r="IG50" s="32">
        <f t="shared" si="406"/>
        <v>17</v>
      </c>
      <c r="II50" s="32">
        <v>84</v>
      </c>
      <c r="IJ50" s="32">
        <f t="shared" si="407"/>
        <v>19</v>
      </c>
      <c r="IK50" s="32">
        <v>9</v>
      </c>
      <c r="IL50" s="32">
        <v>10</v>
      </c>
      <c r="IM50" s="32"/>
      <c r="IN50" s="32">
        <v>39</v>
      </c>
      <c r="IO50" s="32">
        <v>18</v>
      </c>
      <c r="IP50" s="32">
        <v>0</v>
      </c>
      <c r="IQ50" s="32">
        <v>0</v>
      </c>
      <c r="IR50" s="32">
        <v>0</v>
      </c>
      <c r="IS50" s="32">
        <v>0</v>
      </c>
      <c r="IT50" s="32">
        <v>25</v>
      </c>
      <c r="IU50" s="32">
        <v>7</v>
      </c>
      <c r="IV50" s="32">
        <v>14</v>
      </c>
      <c r="IW50" s="32">
        <v>7</v>
      </c>
      <c r="IX50" s="32">
        <v>9</v>
      </c>
      <c r="IY50" s="32">
        <f t="shared" si="408"/>
        <v>14</v>
      </c>
      <c r="JA50" s="32">
        <v>50</v>
      </c>
      <c r="JB50" s="32">
        <f t="shared" si="409"/>
        <v>11</v>
      </c>
      <c r="JC50" s="32">
        <v>7</v>
      </c>
      <c r="JD50" s="32">
        <v>4</v>
      </c>
      <c r="JE50" s="32">
        <v>0</v>
      </c>
      <c r="JF50" s="32">
        <v>50</v>
      </c>
      <c r="JG50" s="32">
        <v>10</v>
      </c>
      <c r="JH50" s="32">
        <v>11</v>
      </c>
      <c r="JI50" s="32">
        <v>1</v>
      </c>
      <c r="JJ50" s="32">
        <v>11</v>
      </c>
      <c r="JK50" s="32">
        <v>0</v>
      </c>
      <c r="JL50" s="32">
        <v>0</v>
      </c>
      <c r="JM50" s="32">
        <v>5</v>
      </c>
      <c r="JN50" s="32">
        <v>2</v>
      </c>
      <c r="JO50" s="32">
        <v>3</v>
      </c>
      <c r="JP50" s="32">
        <v>1</v>
      </c>
      <c r="JQ50" s="32">
        <v>1</v>
      </c>
      <c r="JR50" s="32">
        <f t="shared" si="410"/>
        <v>3</v>
      </c>
      <c r="JT50" s="32">
        <v>40</v>
      </c>
      <c r="JU50" s="32">
        <f t="shared" si="411"/>
        <v>15</v>
      </c>
      <c r="JV50" s="32">
        <v>5</v>
      </c>
      <c r="JW50" s="32">
        <v>10</v>
      </c>
      <c r="JX50" s="32"/>
      <c r="JY50" s="32">
        <v>50</v>
      </c>
      <c r="JZ50" s="32">
        <v>15</v>
      </c>
      <c r="KA50" s="32">
        <v>16</v>
      </c>
      <c r="KB50" s="32">
        <v>1</v>
      </c>
      <c r="KC50" s="32">
        <v>12</v>
      </c>
      <c r="KD50" s="32">
        <v>0</v>
      </c>
      <c r="KE50" s="32">
        <v>10</v>
      </c>
      <c r="KF50" s="32">
        <v>3</v>
      </c>
      <c r="KG50" s="32">
        <v>3</v>
      </c>
      <c r="KH50" s="32">
        <v>6</v>
      </c>
      <c r="KI50" s="32">
        <v>6</v>
      </c>
      <c r="KJ50" s="32">
        <f t="shared" si="412"/>
        <v>9</v>
      </c>
      <c r="KL50" s="32">
        <v>20</v>
      </c>
      <c r="KM50" s="32">
        <f t="shared" si="413"/>
        <v>5</v>
      </c>
      <c r="KN50" s="32">
        <v>1</v>
      </c>
      <c r="KO50" s="32">
        <v>4</v>
      </c>
      <c r="KP50" s="32"/>
      <c r="KQ50" s="32">
        <v>50</v>
      </c>
      <c r="KR50" s="32">
        <v>5</v>
      </c>
      <c r="KS50" s="32">
        <v>9</v>
      </c>
      <c r="KT50" s="32">
        <v>1</v>
      </c>
      <c r="KU50" s="32">
        <v>10</v>
      </c>
      <c r="KV50" s="32">
        <v>0</v>
      </c>
      <c r="KW50" s="32">
        <v>18</v>
      </c>
      <c r="KX50" s="32">
        <v>2</v>
      </c>
      <c r="KY50" s="32">
        <v>2</v>
      </c>
      <c r="KZ50" s="32">
        <v>8</v>
      </c>
      <c r="LA50" s="32">
        <v>8</v>
      </c>
      <c r="LB50" s="32">
        <f t="shared" si="414"/>
        <v>10</v>
      </c>
      <c r="LD50" s="32">
        <v>50</v>
      </c>
      <c r="LE50" s="32">
        <f t="shared" si="415"/>
        <v>14</v>
      </c>
      <c r="LF50" s="32">
        <v>4</v>
      </c>
      <c r="LG50" s="32">
        <v>10</v>
      </c>
      <c r="LH50" s="32"/>
      <c r="LI50" s="32">
        <v>50</v>
      </c>
      <c r="LJ50" s="32">
        <v>13</v>
      </c>
      <c r="LK50" s="32">
        <v>12</v>
      </c>
      <c r="LL50" s="32">
        <v>1</v>
      </c>
      <c r="LM50" s="32">
        <v>10</v>
      </c>
      <c r="LN50" s="32">
        <v>0</v>
      </c>
      <c r="LO50" s="32">
        <v>34</v>
      </c>
      <c r="LP50" s="32">
        <v>7</v>
      </c>
      <c r="LQ50" s="32">
        <v>9</v>
      </c>
      <c r="LR50" s="32">
        <v>16</v>
      </c>
      <c r="LS50" s="32">
        <v>17</v>
      </c>
      <c r="LT50" s="32">
        <f t="shared" si="416"/>
        <v>23</v>
      </c>
      <c r="LV50" s="32">
        <v>30</v>
      </c>
      <c r="LW50" s="32">
        <f t="shared" si="417"/>
        <v>6</v>
      </c>
      <c r="LX50" s="32">
        <v>3</v>
      </c>
      <c r="LY50" s="32">
        <v>3</v>
      </c>
      <c r="LZ50" s="32"/>
      <c r="MA50" s="32">
        <v>36</v>
      </c>
      <c r="MB50" s="32">
        <v>6</v>
      </c>
      <c r="MC50" s="32">
        <v>8</v>
      </c>
      <c r="MD50" s="32">
        <v>1</v>
      </c>
      <c r="ME50" s="32">
        <v>10</v>
      </c>
      <c r="MF50" s="32">
        <v>0</v>
      </c>
      <c r="MG50" s="32">
        <v>18</v>
      </c>
      <c r="MH50" s="32">
        <v>4</v>
      </c>
      <c r="MI50" s="32">
        <v>4</v>
      </c>
      <c r="MJ50" s="32">
        <v>8</v>
      </c>
      <c r="MK50" s="32">
        <v>9</v>
      </c>
      <c r="ML50" s="32">
        <f t="shared" si="418"/>
        <v>12</v>
      </c>
      <c r="MN50" s="32">
        <v>29</v>
      </c>
      <c r="MO50" s="32">
        <f t="shared" si="419"/>
        <v>6</v>
      </c>
      <c r="MP50" s="32">
        <v>2</v>
      </c>
      <c r="MQ50" s="32">
        <v>4</v>
      </c>
      <c r="MR50" s="32"/>
      <c r="MS50" s="32">
        <v>54</v>
      </c>
      <c r="MT50" s="32">
        <v>7</v>
      </c>
      <c r="MU50" s="32">
        <v>13</v>
      </c>
      <c r="MV50" s="32">
        <v>1</v>
      </c>
      <c r="MW50" s="32">
        <v>13</v>
      </c>
      <c r="MX50" s="32">
        <v>0</v>
      </c>
      <c r="MY50" s="32">
        <v>21</v>
      </c>
      <c r="MZ50" s="32">
        <v>2</v>
      </c>
      <c r="NA50" s="32">
        <v>3</v>
      </c>
      <c r="NB50" s="32">
        <v>5</v>
      </c>
      <c r="NC50" s="32">
        <v>5</v>
      </c>
      <c r="ND50" s="32">
        <f t="shared" si="420"/>
        <v>7</v>
      </c>
      <c r="NF50" s="32">
        <v>35</v>
      </c>
      <c r="NG50" s="32">
        <f t="shared" si="421"/>
        <v>8</v>
      </c>
      <c r="NH50" s="32">
        <v>3</v>
      </c>
      <c r="NI50" s="32">
        <v>5</v>
      </c>
      <c r="NJ50" s="32"/>
      <c r="NK50" s="32">
        <v>54</v>
      </c>
      <c r="NL50" s="32">
        <v>7</v>
      </c>
      <c r="NM50" s="32">
        <v>10</v>
      </c>
      <c r="NN50" s="32">
        <v>1</v>
      </c>
      <c r="NO50" s="32">
        <v>10</v>
      </c>
      <c r="NP50" s="32">
        <v>0</v>
      </c>
      <c r="NQ50" s="32">
        <v>19</v>
      </c>
      <c r="NR50" s="32">
        <v>1</v>
      </c>
      <c r="NS50" s="32">
        <v>1</v>
      </c>
      <c r="NT50" s="32">
        <v>0</v>
      </c>
      <c r="NU50" s="32">
        <v>0</v>
      </c>
      <c r="NV50" s="32">
        <f t="shared" si="422"/>
        <v>1</v>
      </c>
      <c r="NX50" s="32">
        <v>10</v>
      </c>
      <c r="NY50" s="32">
        <f t="shared" si="423"/>
        <v>2</v>
      </c>
      <c r="NZ50" s="32">
        <v>2</v>
      </c>
      <c r="OA50" s="32">
        <v>0</v>
      </c>
      <c r="OB50" s="32"/>
      <c r="OC50" s="32">
        <v>63</v>
      </c>
      <c r="OD50" s="32">
        <v>0</v>
      </c>
      <c r="OE50" s="32">
        <v>13</v>
      </c>
      <c r="OF50" s="32">
        <v>1</v>
      </c>
      <c r="OG50" s="32">
        <v>10</v>
      </c>
      <c r="OH50" s="32">
        <v>0</v>
      </c>
      <c r="OI50" s="32">
        <v>19</v>
      </c>
      <c r="OJ50" s="32">
        <v>0</v>
      </c>
      <c r="OK50" s="32">
        <v>0</v>
      </c>
      <c r="OL50" s="32">
        <v>2</v>
      </c>
      <c r="OM50" s="32">
        <v>6</v>
      </c>
      <c r="ON50" s="32">
        <f t="shared" si="424"/>
        <v>2</v>
      </c>
      <c r="OP50" s="32">
        <v>13</v>
      </c>
      <c r="OQ50" s="32">
        <f t="shared" si="425"/>
        <v>3</v>
      </c>
      <c r="OR50" s="32">
        <v>1</v>
      </c>
      <c r="OS50" s="32">
        <v>2</v>
      </c>
      <c r="OT50" s="32"/>
      <c r="OU50" s="32">
        <v>50</v>
      </c>
      <c r="OV50" s="32">
        <v>3</v>
      </c>
      <c r="OW50" s="32">
        <v>14</v>
      </c>
      <c r="OX50" s="32">
        <v>1</v>
      </c>
      <c r="OY50" s="32">
        <v>10</v>
      </c>
      <c r="OZ50" s="32">
        <v>0</v>
      </c>
      <c r="PA50" s="32">
        <v>29</v>
      </c>
      <c r="PB50" s="32">
        <v>2</v>
      </c>
      <c r="PC50" s="32">
        <v>4</v>
      </c>
      <c r="PD50" s="32">
        <v>10</v>
      </c>
      <c r="PE50" s="32">
        <v>20</v>
      </c>
      <c r="PF50" s="32">
        <f t="shared" si="426"/>
        <v>12</v>
      </c>
      <c r="PH50" s="32">
        <v>2</v>
      </c>
      <c r="PI50" s="32">
        <f t="shared" si="427"/>
        <v>2</v>
      </c>
      <c r="PJ50" s="32">
        <v>2</v>
      </c>
      <c r="PK50" s="32">
        <v>0</v>
      </c>
      <c r="PL50" s="32"/>
      <c r="PM50" s="32">
        <v>81</v>
      </c>
      <c r="PN50" s="32">
        <v>2</v>
      </c>
      <c r="PO50" s="32">
        <v>12</v>
      </c>
      <c r="PP50" s="32">
        <v>2</v>
      </c>
      <c r="PQ50" s="32">
        <v>18</v>
      </c>
      <c r="PR50" s="32">
        <v>2</v>
      </c>
      <c r="PS50" s="32">
        <v>37</v>
      </c>
      <c r="PT50" s="32">
        <v>4</v>
      </c>
      <c r="PU50" s="32">
        <v>11</v>
      </c>
      <c r="PV50" s="32">
        <v>5</v>
      </c>
      <c r="PW50" s="32">
        <v>8</v>
      </c>
      <c r="PX50" s="32">
        <f t="shared" si="428"/>
        <v>9</v>
      </c>
      <c r="PZ50" s="32">
        <v>1</v>
      </c>
      <c r="QA50" s="32">
        <f t="shared" si="429"/>
        <v>1</v>
      </c>
      <c r="QB50" s="32">
        <v>1</v>
      </c>
      <c r="QC50" s="32">
        <v>0</v>
      </c>
      <c r="QD50" s="32"/>
      <c r="QE50" s="32">
        <v>81</v>
      </c>
      <c r="QF50" s="32">
        <v>1</v>
      </c>
      <c r="QG50" s="32">
        <v>14</v>
      </c>
      <c r="QH50" s="32">
        <v>2</v>
      </c>
      <c r="QI50" s="32">
        <v>17</v>
      </c>
      <c r="QJ50" s="32">
        <v>0</v>
      </c>
      <c r="QK50" s="32">
        <v>26</v>
      </c>
      <c r="QL50" s="32">
        <v>1</v>
      </c>
      <c r="QM50" s="32">
        <v>2</v>
      </c>
      <c r="QN50" s="32">
        <v>3</v>
      </c>
      <c r="QO50" s="32">
        <v>5</v>
      </c>
      <c r="QP50" s="32">
        <f t="shared" si="430"/>
        <v>4</v>
      </c>
      <c r="QR50" s="32">
        <v>6</v>
      </c>
      <c r="QS50" s="32">
        <f t="shared" si="431"/>
        <v>6</v>
      </c>
      <c r="QT50" s="32">
        <v>4</v>
      </c>
      <c r="QU50" s="32">
        <v>2</v>
      </c>
      <c r="QV50" s="32"/>
      <c r="QW50" s="32">
        <v>72</v>
      </c>
      <c r="QX50" s="32">
        <v>6</v>
      </c>
      <c r="QY50" s="32">
        <v>13</v>
      </c>
      <c r="QZ50" s="32">
        <v>2</v>
      </c>
      <c r="RA50" s="32">
        <v>18</v>
      </c>
      <c r="RB50" s="32">
        <v>0</v>
      </c>
      <c r="RC50" s="32">
        <v>34</v>
      </c>
      <c r="RD50" s="32">
        <v>5</v>
      </c>
      <c r="RE50" s="32">
        <v>11</v>
      </c>
      <c r="RF50" s="32">
        <v>6</v>
      </c>
      <c r="RG50" s="32">
        <v>10</v>
      </c>
      <c r="RH50" s="32">
        <f t="shared" si="432"/>
        <v>11</v>
      </c>
      <c r="RJ50" s="32">
        <v>2</v>
      </c>
      <c r="RK50" s="32">
        <f t="shared" si="433"/>
        <v>7</v>
      </c>
      <c r="RL50" s="32">
        <v>1</v>
      </c>
      <c r="RM50" s="32">
        <v>6</v>
      </c>
      <c r="RN50" s="32"/>
      <c r="RO50" s="32">
        <v>90</v>
      </c>
      <c r="RP50" s="32">
        <v>2</v>
      </c>
      <c r="RQ50" s="32">
        <v>13</v>
      </c>
      <c r="RR50" s="32">
        <v>2</v>
      </c>
      <c r="RS50" s="32">
        <v>16</v>
      </c>
      <c r="RT50" s="32">
        <v>0</v>
      </c>
      <c r="RU50" s="32">
        <v>23</v>
      </c>
      <c r="RV50" s="32">
        <v>2</v>
      </c>
      <c r="RW50" s="32">
        <v>2</v>
      </c>
      <c r="RX50" s="32">
        <v>3</v>
      </c>
      <c r="RY50" s="32">
        <v>3</v>
      </c>
      <c r="RZ50" s="32">
        <f t="shared" si="434"/>
        <v>5</v>
      </c>
      <c r="SB50" s="32"/>
      <c r="SC50" s="32">
        <f t="shared" si="435"/>
        <v>6</v>
      </c>
      <c r="SD50" s="32">
        <v>4</v>
      </c>
      <c r="SE50" s="32">
        <v>2</v>
      </c>
      <c r="SF50" s="32"/>
      <c r="SG50" s="32">
        <v>90</v>
      </c>
      <c r="SH50" s="32"/>
      <c r="SI50" s="32">
        <v>16</v>
      </c>
      <c r="SJ50" s="32">
        <v>1</v>
      </c>
      <c r="SK50" s="32">
        <v>16</v>
      </c>
      <c r="SL50" s="32"/>
      <c r="SM50" s="32">
        <v>31</v>
      </c>
      <c r="SN50" s="32">
        <v>2</v>
      </c>
      <c r="SO50" s="32">
        <v>4</v>
      </c>
      <c r="SP50" s="32">
        <v>2</v>
      </c>
      <c r="SQ50" s="32">
        <v>2</v>
      </c>
      <c r="SR50" s="32">
        <f t="shared" si="436"/>
        <v>4</v>
      </c>
      <c r="ST50" s="32"/>
      <c r="SU50" s="32">
        <f t="shared" si="437"/>
        <v>6</v>
      </c>
      <c r="SV50" s="32">
        <v>2</v>
      </c>
      <c r="SW50" s="32">
        <v>4</v>
      </c>
      <c r="SX50" s="32"/>
      <c r="SY50" s="32">
        <v>90</v>
      </c>
      <c r="SZ50" s="32"/>
      <c r="TA50" s="32">
        <v>16</v>
      </c>
      <c r="TB50" s="32">
        <v>1</v>
      </c>
      <c r="TC50" s="32">
        <v>16</v>
      </c>
      <c r="TD50" s="32"/>
      <c r="TE50" s="32">
        <v>29</v>
      </c>
      <c r="TF50" s="32"/>
      <c r="TG50" s="32"/>
      <c r="TH50" s="32">
        <v>2</v>
      </c>
      <c r="TI50" s="32">
        <v>4</v>
      </c>
      <c r="TJ50" s="32">
        <f t="shared" si="438"/>
        <v>2</v>
      </c>
      <c r="TL50" s="32"/>
      <c r="TM50" s="32">
        <f t="shared" si="439"/>
        <v>6</v>
      </c>
      <c r="TN50" s="32">
        <v>4</v>
      </c>
      <c r="TO50" s="32">
        <v>2</v>
      </c>
      <c r="TP50" s="32"/>
      <c r="TQ50" s="32">
        <v>81</v>
      </c>
      <c r="TR50" s="32"/>
      <c r="TS50" s="32">
        <v>13</v>
      </c>
      <c r="TT50" s="32">
        <v>2</v>
      </c>
      <c r="TU50" s="32">
        <v>16</v>
      </c>
      <c r="TV50" s="32"/>
      <c r="TW50" s="32">
        <v>35</v>
      </c>
      <c r="TX50" s="32">
        <v>2</v>
      </c>
      <c r="TY50" s="32">
        <v>6</v>
      </c>
      <c r="TZ50" s="32">
        <v>3</v>
      </c>
      <c r="UA50" s="32">
        <v>4</v>
      </c>
      <c r="UB50" s="32">
        <f t="shared" si="440"/>
        <v>5</v>
      </c>
      <c r="UD50" s="32">
        <v>4</v>
      </c>
      <c r="UE50" s="32">
        <f t="shared" si="441"/>
        <v>5</v>
      </c>
      <c r="UF50" s="32">
        <v>3</v>
      </c>
      <c r="UG50" s="32">
        <v>2</v>
      </c>
      <c r="UH50" s="32"/>
      <c r="UI50" s="32">
        <v>99</v>
      </c>
      <c r="UJ50" s="32">
        <v>4</v>
      </c>
      <c r="UK50" s="32">
        <v>20</v>
      </c>
      <c r="UL50" s="32">
        <v>1</v>
      </c>
      <c r="UM50" s="32">
        <v>14</v>
      </c>
      <c r="UN50" s="32"/>
      <c r="UO50" s="32">
        <v>42</v>
      </c>
      <c r="UP50" s="32">
        <v>4</v>
      </c>
      <c r="UQ50" s="32">
        <v>8</v>
      </c>
      <c r="UR50" s="32">
        <v>3</v>
      </c>
      <c r="US50" s="32">
        <v>5</v>
      </c>
      <c r="UT50" s="32">
        <f t="shared" si="442"/>
        <v>7</v>
      </c>
      <c r="UV50" s="32"/>
      <c r="UW50" s="32">
        <f t="shared" si="443"/>
        <v>5</v>
      </c>
      <c r="UX50" s="32">
        <v>3</v>
      </c>
      <c r="UY50" s="32">
        <v>2</v>
      </c>
      <c r="UZ50" s="32">
        <f t="shared" si="372"/>
        <v>307</v>
      </c>
      <c r="VA50" s="32">
        <v>169</v>
      </c>
      <c r="VB50" s="32">
        <f t="shared" si="444"/>
        <v>138</v>
      </c>
      <c r="VC50" s="32"/>
      <c r="VD50" s="32">
        <v>90</v>
      </c>
      <c r="VE50" s="32"/>
      <c r="VF50" s="32">
        <v>18</v>
      </c>
      <c r="VG50" s="32">
        <v>2</v>
      </c>
      <c r="VH50" s="32">
        <v>16</v>
      </c>
      <c r="VI50" s="32">
        <v>0</v>
      </c>
      <c r="VJ50" s="32">
        <v>6</v>
      </c>
      <c r="VK50" s="32">
        <v>13</v>
      </c>
      <c r="VL50" s="32">
        <f t="shared" si="445"/>
        <v>56</v>
      </c>
      <c r="VM50" s="32">
        <v>5</v>
      </c>
      <c r="VN50" s="32">
        <v>10</v>
      </c>
      <c r="VO50" s="32">
        <v>3</v>
      </c>
      <c r="VP50" s="32">
        <v>6</v>
      </c>
      <c r="VQ50" s="32"/>
      <c r="VR50" s="32"/>
      <c r="VS50" s="32">
        <v>11</v>
      </c>
      <c r="VT50" s="32">
        <v>27</v>
      </c>
      <c r="VU50" s="32">
        <f t="shared" si="446"/>
        <v>14</v>
      </c>
      <c r="VW50" s="32"/>
      <c r="VX50" s="32">
        <f t="shared" si="447"/>
        <v>0</v>
      </c>
      <c r="VY50" s="32"/>
      <c r="VZ50" s="32"/>
      <c r="WA50" s="32"/>
      <c r="WB50" s="32">
        <f t="shared" si="373"/>
        <v>0</v>
      </c>
      <c r="WC50" s="32">
        <f t="shared" si="374"/>
        <v>307</v>
      </c>
      <c r="WD50" s="32">
        <f t="shared" si="375"/>
        <v>169</v>
      </c>
      <c r="WE50" s="32">
        <f t="shared" si="448"/>
        <v>138</v>
      </c>
      <c r="WF50" s="32"/>
      <c r="WG50" s="32">
        <v>75</v>
      </c>
      <c r="WH50" s="32"/>
      <c r="WI50" s="32">
        <v>18</v>
      </c>
      <c r="WJ50" s="32">
        <v>2</v>
      </c>
      <c r="WK50" s="32">
        <v>16</v>
      </c>
      <c r="WL50" s="32"/>
      <c r="WM50" s="32">
        <v>3</v>
      </c>
      <c r="WN50" s="32">
        <v>9</v>
      </c>
      <c r="WO50" s="32">
        <f t="shared" si="449"/>
        <v>44</v>
      </c>
      <c r="WP50" s="32"/>
      <c r="WQ50" s="32"/>
      <c r="WR50" s="32">
        <v>1</v>
      </c>
      <c r="WS50" s="32">
        <v>2</v>
      </c>
      <c r="WT50" s="32"/>
      <c r="WU50" s="32"/>
      <c r="WV50" s="32">
        <v>16</v>
      </c>
      <c r="WW50" s="32">
        <v>33</v>
      </c>
      <c r="WX50" s="32">
        <f t="shared" si="450"/>
        <v>4</v>
      </c>
      <c r="WZ50" s="32">
        <v>5</v>
      </c>
      <c r="XA50" s="32">
        <f t="shared" si="451"/>
        <v>5</v>
      </c>
      <c r="XB50" s="32">
        <v>1</v>
      </c>
      <c r="XC50" s="32">
        <v>4</v>
      </c>
      <c r="XD50" s="32"/>
      <c r="XE50" s="32">
        <f t="shared" si="376"/>
        <v>5</v>
      </c>
      <c r="XF50" s="32">
        <f t="shared" si="377"/>
        <v>312</v>
      </c>
      <c r="XG50" s="32">
        <f t="shared" si="378"/>
        <v>169</v>
      </c>
      <c r="XH50" s="32">
        <f t="shared" si="452"/>
        <v>143</v>
      </c>
      <c r="XI50" s="32"/>
      <c r="XJ50" s="32">
        <v>81</v>
      </c>
      <c r="XK50" s="32">
        <v>5</v>
      </c>
      <c r="XL50" s="32">
        <v>18</v>
      </c>
      <c r="XM50" s="32">
        <v>1</v>
      </c>
      <c r="XN50" s="32">
        <v>15</v>
      </c>
      <c r="XO50" s="32"/>
      <c r="XP50" s="32">
        <v>5</v>
      </c>
      <c r="XQ50" s="32">
        <v>14</v>
      </c>
      <c r="XR50" s="32">
        <v>53</v>
      </c>
      <c r="XS50" s="32">
        <v>4</v>
      </c>
      <c r="XT50" s="32">
        <v>8</v>
      </c>
      <c r="XU50" s="32">
        <v>4</v>
      </c>
      <c r="XV50" s="32">
        <v>8</v>
      </c>
      <c r="XW50" s="32"/>
      <c r="XX50" s="32"/>
      <c r="XY50" s="32">
        <v>11</v>
      </c>
      <c r="XZ50" s="32">
        <v>23</v>
      </c>
      <c r="YA50" s="32">
        <f t="shared" si="453"/>
        <v>13</v>
      </c>
      <c r="YC50" s="32"/>
      <c r="YD50" s="32">
        <f t="shared" si="454"/>
        <v>3</v>
      </c>
      <c r="YE50" s="32">
        <v>1</v>
      </c>
      <c r="YF50" s="32">
        <v>2</v>
      </c>
      <c r="YG50" s="32"/>
      <c r="YH50" s="32">
        <f t="shared" si="379"/>
        <v>3</v>
      </c>
      <c r="YI50" s="32">
        <f t="shared" si="380"/>
        <v>315</v>
      </c>
      <c r="YJ50" s="32">
        <f t="shared" si="381"/>
        <v>169</v>
      </c>
      <c r="YK50" s="32">
        <f t="shared" si="455"/>
        <v>146</v>
      </c>
      <c r="YL50" s="32"/>
      <c r="YM50" s="32">
        <v>81</v>
      </c>
      <c r="YN50" s="32"/>
      <c r="YO50" s="32">
        <v>16</v>
      </c>
      <c r="YP50" s="32">
        <v>1</v>
      </c>
      <c r="YQ50" s="32">
        <v>16</v>
      </c>
      <c r="YR50" s="32"/>
      <c r="YS50" s="32">
        <v>5</v>
      </c>
      <c r="YT50" s="32">
        <v>7</v>
      </c>
      <c r="YU50" s="32">
        <v>53</v>
      </c>
      <c r="YV50" s="32">
        <v>3</v>
      </c>
      <c r="YW50" s="32">
        <v>5</v>
      </c>
      <c r="YX50" s="32">
        <v>6</v>
      </c>
      <c r="YY50" s="32">
        <v>12</v>
      </c>
      <c r="YZ50" s="32"/>
      <c r="ZA50" s="32"/>
      <c r="ZB50" s="32">
        <v>12</v>
      </c>
      <c r="ZC50" s="32">
        <v>29</v>
      </c>
      <c r="ZD50" s="32">
        <f t="shared" si="456"/>
        <v>14</v>
      </c>
      <c r="ZF50" s="32"/>
      <c r="ZG50" s="32">
        <f t="shared" si="457"/>
        <v>4</v>
      </c>
      <c r="ZH50" s="32"/>
      <c r="ZI50" s="32">
        <v>4</v>
      </c>
      <c r="ZJ50" s="32"/>
      <c r="ZK50" s="32">
        <f t="shared" si="382"/>
        <v>4</v>
      </c>
      <c r="ZL50" s="32">
        <f t="shared" si="383"/>
        <v>319</v>
      </c>
      <c r="ZM50" s="32">
        <f t="shared" si="384"/>
        <v>169</v>
      </c>
      <c r="ZN50" s="32">
        <f t="shared" si="458"/>
        <v>150</v>
      </c>
      <c r="ZO50" s="32"/>
      <c r="ZP50" s="32"/>
      <c r="ZQ50" s="32"/>
      <c r="ZR50" s="32">
        <v>15</v>
      </c>
      <c r="ZS50" s="32">
        <v>1</v>
      </c>
      <c r="ZT50" s="32">
        <v>14</v>
      </c>
      <c r="ZU50" s="32"/>
      <c r="ZV50" s="32">
        <v>4</v>
      </c>
      <c r="ZW50" s="32">
        <v>9</v>
      </c>
      <c r="ZX50" s="32">
        <v>21</v>
      </c>
      <c r="ZY50" s="32"/>
      <c r="ZZ50" s="32"/>
      <c r="AAA50" s="32">
        <v>3</v>
      </c>
      <c r="AAB50" s="32">
        <v>12</v>
      </c>
      <c r="AAC50" s="32"/>
      <c r="AAD50" s="32"/>
      <c r="AAE50" s="32"/>
      <c r="AAF50" s="32"/>
      <c r="AAG50" s="32">
        <f t="shared" si="459"/>
        <v>7</v>
      </c>
      <c r="AAI50" s="32"/>
      <c r="AAJ50" s="32">
        <f t="shared" si="460"/>
        <v>0</v>
      </c>
      <c r="AAK50" s="32"/>
      <c r="AAL50" s="32"/>
      <c r="AAM50" s="32"/>
      <c r="AAN50" s="32">
        <f t="shared" si="385"/>
        <v>0</v>
      </c>
      <c r="AAO50" s="32">
        <f t="shared" si="386"/>
        <v>319</v>
      </c>
      <c r="AAP50" s="32">
        <f t="shared" si="387"/>
        <v>169</v>
      </c>
      <c r="AAQ50" s="32">
        <f t="shared" si="461"/>
        <v>150</v>
      </c>
      <c r="AAR50" s="32"/>
      <c r="AAS50" s="32">
        <v>72</v>
      </c>
      <c r="AAT50" s="32"/>
      <c r="AAU50" s="32">
        <v>8</v>
      </c>
      <c r="AAV50" s="32">
        <v>1</v>
      </c>
      <c r="AAW50" s="32">
        <v>15</v>
      </c>
      <c r="AAX50" s="32"/>
      <c r="AAY50" s="32">
        <v>2</v>
      </c>
      <c r="AAZ50" s="32">
        <v>2</v>
      </c>
      <c r="ABA50" s="13">
        <f t="shared" si="462"/>
        <v>4</v>
      </c>
      <c r="ABB50" s="32"/>
      <c r="ABC50" s="32"/>
      <c r="ABD50" s="32">
        <v>1</v>
      </c>
      <c r="ABE50" s="32">
        <v>1</v>
      </c>
      <c r="ABF50" s="32"/>
      <c r="ABG50" s="32"/>
      <c r="ABH50" s="32">
        <v>1</v>
      </c>
      <c r="ABI50" s="32">
        <v>1</v>
      </c>
      <c r="ABJ50" s="32">
        <f t="shared" si="463"/>
        <v>3</v>
      </c>
      <c r="ABL50" s="32"/>
      <c r="ABM50" s="32">
        <f t="shared" si="464"/>
        <v>3</v>
      </c>
      <c r="ABN50" s="32">
        <v>2</v>
      </c>
      <c r="ABO50" s="32">
        <v>1</v>
      </c>
      <c r="ABP50" s="32"/>
      <c r="ABQ50" s="32">
        <f t="shared" si="388"/>
        <v>3</v>
      </c>
      <c r="ABR50" s="32">
        <f t="shared" si="389"/>
        <v>322</v>
      </c>
      <c r="ABS50" s="32">
        <f t="shared" si="390"/>
        <v>169</v>
      </c>
      <c r="ABT50" s="32">
        <f t="shared" si="465"/>
        <v>153</v>
      </c>
      <c r="ABU50" s="32"/>
      <c r="ABV50" s="32">
        <v>72</v>
      </c>
      <c r="ABW50" s="32"/>
      <c r="ABX50" s="32">
        <v>16</v>
      </c>
      <c r="ABY50" s="32">
        <v>2</v>
      </c>
      <c r="ABZ50" s="32">
        <v>14</v>
      </c>
      <c r="ACA50" s="32"/>
      <c r="ACB50" s="32">
        <v>3</v>
      </c>
      <c r="ACC50" s="32">
        <v>3</v>
      </c>
      <c r="ACD50" s="13">
        <f t="shared" si="466"/>
        <v>25</v>
      </c>
      <c r="ACE50" s="32">
        <v>3</v>
      </c>
      <c r="ACF50" s="32">
        <v>7</v>
      </c>
      <c r="ACG50" s="32">
        <v>4</v>
      </c>
      <c r="ACH50" s="32">
        <v>7</v>
      </c>
      <c r="ACI50" s="32"/>
      <c r="ACJ50" s="32"/>
      <c r="ACK50" s="32">
        <v>4</v>
      </c>
      <c r="ACL50" s="32">
        <v>8</v>
      </c>
      <c r="ACM50" s="32">
        <f t="shared" si="467"/>
        <v>10</v>
      </c>
      <c r="ACO50" s="32"/>
      <c r="ACP50" s="32">
        <f t="shared" si="468"/>
        <v>1</v>
      </c>
      <c r="ACQ50" s="32">
        <v>1</v>
      </c>
      <c r="ACR50" s="32"/>
      <c r="ACS50" s="32"/>
      <c r="ACT50" s="32">
        <f t="shared" si="391"/>
        <v>1</v>
      </c>
      <c r="ACU50" s="32">
        <f t="shared" si="392"/>
        <v>323</v>
      </c>
      <c r="ACV50" s="32">
        <f t="shared" si="393"/>
        <v>169</v>
      </c>
      <c r="ACW50" s="32">
        <f t="shared" si="469"/>
        <v>154</v>
      </c>
      <c r="ACX50" s="32"/>
      <c r="ACY50" s="32">
        <v>118</v>
      </c>
      <c r="ACZ50" s="32"/>
      <c r="ADA50" s="32">
        <v>14</v>
      </c>
      <c r="ADB50" s="32">
        <v>2</v>
      </c>
      <c r="ADC50" s="32">
        <v>17</v>
      </c>
      <c r="ADD50" s="32"/>
      <c r="ADE50" s="32">
        <v>4</v>
      </c>
      <c r="ADF50" s="32">
        <v>6</v>
      </c>
      <c r="ADG50" s="32">
        <f t="shared" si="470"/>
        <v>50</v>
      </c>
      <c r="ADH50" s="32">
        <v>9</v>
      </c>
      <c r="ADI50" s="32">
        <v>11</v>
      </c>
      <c r="ADJ50" s="32">
        <v>10</v>
      </c>
      <c r="ADK50" s="32">
        <v>13</v>
      </c>
      <c r="ADL50" s="32"/>
      <c r="ADM50" s="32"/>
      <c r="ADN50" s="32">
        <v>11</v>
      </c>
      <c r="ADO50" s="32">
        <v>20</v>
      </c>
      <c r="ADP50" s="32">
        <f t="shared" si="471"/>
        <v>23</v>
      </c>
      <c r="ADR50" s="32"/>
      <c r="ADS50" s="32">
        <f t="shared" si="394"/>
        <v>4</v>
      </c>
      <c r="ADT50" s="32"/>
      <c r="ADU50" s="32">
        <v>4</v>
      </c>
      <c r="ADV50" s="32"/>
      <c r="ADW50" s="32">
        <f t="shared" si="395"/>
        <v>4</v>
      </c>
      <c r="ADX50" s="32">
        <f t="shared" si="396"/>
        <v>327</v>
      </c>
      <c r="ADY50" s="32">
        <f t="shared" si="397"/>
        <v>169</v>
      </c>
      <c r="ADZ50" s="32">
        <f t="shared" si="472"/>
        <v>158</v>
      </c>
      <c r="AEA50" s="32"/>
      <c r="AEB50" s="32">
        <v>48</v>
      </c>
      <c r="AEC50" s="32"/>
      <c r="AED50" s="32">
        <v>14</v>
      </c>
      <c r="AEE50" s="32">
        <v>2</v>
      </c>
      <c r="AEF50" s="32">
        <v>16</v>
      </c>
      <c r="AEG50" s="32"/>
      <c r="AEH50" s="32">
        <v>5</v>
      </c>
      <c r="AEI50" s="32">
        <v>5</v>
      </c>
      <c r="AEJ50" s="32">
        <f t="shared" si="473"/>
        <v>18</v>
      </c>
      <c r="AEK50" s="32">
        <v>3</v>
      </c>
      <c r="AEL50" s="32">
        <v>5</v>
      </c>
      <c r="AEM50" s="32">
        <v>2</v>
      </c>
      <c r="AEN50" s="32">
        <v>2</v>
      </c>
      <c r="AEO50" s="32"/>
      <c r="AEP50" s="32"/>
      <c r="AEQ50" s="32">
        <v>3</v>
      </c>
      <c r="AER50" s="32">
        <v>6</v>
      </c>
      <c r="AES50" s="32">
        <f t="shared" si="474"/>
        <v>10</v>
      </c>
    </row>
    <row r="51" spans="2:825" ht="16.2" customHeight="1" x14ac:dyDescent="0.3">
      <c r="B51" s="28" t="s">
        <v>189</v>
      </c>
      <c r="C51" s="44" t="s">
        <v>190</v>
      </c>
      <c r="D51" s="297"/>
      <c r="E51" s="297"/>
      <c r="F51" s="297"/>
      <c r="G51" s="297"/>
      <c r="H51" s="334" t="s">
        <v>602</v>
      </c>
      <c r="I51" s="329">
        <v>130</v>
      </c>
      <c r="J51" s="26">
        <v>3</v>
      </c>
      <c r="K51" s="26">
        <v>0</v>
      </c>
      <c r="L51" s="26">
        <v>80</v>
      </c>
      <c r="M51" s="26">
        <v>16</v>
      </c>
      <c r="N51" s="26">
        <v>0</v>
      </c>
      <c r="O51" s="26">
        <v>1</v>
      </c>
      <c r="P51" s="26"/>
      <c r="Q51" s="26"/>
      <c r="R51" s="26">
        <v>0</v>
      </c>
      <c r="S51" s="26">
        <v>0</v>
      </c>
      <c r="T51" s="26">
        <v>0</v>
      </c>
      <c r="U51" s="32"/>
      <c r="V51" s="29"/>
      <c r="X51" s="26">
        <v>83</v>
      </c>
      <c r="Y51" s="26">
        <v>16</v>
      </c>
      <c r="Z51" s="26">
        <v>0</v>
      </c>
      <c r="AA51" s="26">
        <v>23</v>
      </c>
      <c r="AB51" s="26">
        <v>0</v>
      </c>
      <c r="AC51" s="26">
        <v>1</v>
      </c>
      <c r="AD51" s="26">
        <v>7</v>
      </c>
      <c r="AE51" s="26"/>
      <c r="AF51" s="26"/>
      <c r="AG51" s="26">
        <v>1</v>
      </c>
      <c r="AH51" s="26">
        <v>0</v>
      </c>
      <c r="AI51" s="26">
        <v>10</v>
      </c>
      <c r="AJ51" s="25">
        <v>0</v>
      </c>
      <c r="AK51" s="29"/>
      <c r="AM51" s="26">
        <v>66</v>
      </c>
      <c r="AN51" s="26">
        <v>66</v>
      </c>
      <c r="AO51" s="26">
        <v>0</v>
      </c>
      <c r="AP51" s="26">
        <v>12</v>
      </c>
      <c r="AQ51" s="26">
        <v>0</v>
      </c>
      <c r="AR51" s="26">
        <v>4</v>
      </c>
      <c r="AS51" s="26">
        <v>0</v>
      </c>
      <c r="AT51" s="26"/>
      <c r="AU51" s="26"/>
      <c r="AV51" s="26">
        <v>0</v>
      </c>
      <c r="AW51" s="26">
        <v>0</v>
      </c>
      <c r="AX51" s="26">
        <v>0</v>
      </c>
      <c r="AY51" s="25">
        <v>0</v>
      </c>
      <c r="AZ51" s="29"/>
      <c r="BB51" s="26">
        <v>77</v>
      </c>
      <c r="BC51" s="26">
        <v>71</v>
      </c>
      <c r="BD51" s="26">
        <v>0</v>
      </c>
      <c r="BE51" s="26">
        <v>30</v>
      </c>
      <c r="BF51" s="26">
        <v>16</v>
      </c>
      <c r="BG51" s="26">
        <v>2</v>
      </c>
      <c r="BH51" s="26">
        <v>3</v>
      </c>
      <c r="BI51" s="26">
        <v>0</v>
      </c>
      <c r="BJ51" s="26">
        <v>16</v>
      </c>
      <c r="BK51" s="26">
        <v>16</v>
      </c>
      <c r="BL51" s="26">
        <v>0</v>
      </c>
      <c r="BM51" s="26">
        <v>0</v>
      </c>
      <c r="BN51" s="32">
        <v>0</v>
      </c>
      <c r="BO51" s="25">
        <v>0</v>
      </c>
      <c r="BP51" s="29"/>
      <c r="BQ51" s="32"/>
      <c r="BR51" s="32"/>
      <c r="BS51" s="32">
        <v>11</v>
      </c>
      <c r="BT51" s="32">
        <v>11</v>
      </c>
      <c r="BU51" s="32">
        <f t="shared" si="398"/>
        <v>11</v>
      </c>
      <c r="BW51" s="26">
        <v>51</v>
      </c>
      <c r="BX51" s="26">
        <v>48</v>
      </c>
      <c r="BY51" s="26">
        <v>0</v>
      </c>
      <c r="BZ51" s="26">
        <v>6</v>
      </c>
      <c r="CA51" s="26">
        <v>0</v>
      </c>
      <c r="CB51" s="26">
        <v>14</v>
      </c>
      <c r="CC51" s="26">
        <v>5</v>
      </c>
      <c r="CD51" s="32">
        <v>10</v>
      </c>
      <c r="CE51" s="32">
        <v>0</v>
      </c>
      <c r="CF51" s="32">
        <v>1</v>
      </c>
      <c r="CG51" s="32">
        <v>1</v>
      </c>
      <c r="CH51" s="26">
        <v>5</v>
      </c>
      <c r="CI51" s="26">
        <v>0</v>
      </c>
      <c r="CJ51" s="32">
        <v>0</v>
      </c>
      <c r="CK51" s="29"/>
      <c r="CL51" s="32">
        <v>3</v>
      </c>
      <c r="CM51" s="32">
        <v>3</v>
      </c>
      <c r="CN51" s="32">
        <v>7</v>
      </c>
      <c r="CO51" s="32">
        <v>8</v>
      </c>
      <c r="CP51" s="32">
        <f t="shared" si="399"/>
        <v>10</v>
      </c>
      <c r="CR51" s="26">
        <v>90</v>
      </c>
      <c r="CS51" s="32">
        <v>89</v>
      </c>
      <c r="CT51" s="32">
        <v>1</v>
      </c>
      <c r="CU51" s="32">
        <v>12</v>
      </c>
      <c r="CV51" s="32">
        <v>2</v>
      </c>
      <c r="CW51" s="32">
        <v>7</v>
      </c>
      <c r="CX51" s="26">
        <v>22</v>
      </c>
      <c r="CY51" s="26">
        <v>10</v>
      </c>
      <c r="CZ51" s="26">
        <v>2</v>
      </c>
      <c r="DA51" s="26">
        <v>10</v>
      </c>
      <c r="DB51" s="26">
        <v>0</v>
      </c>
      <c r="DC51" s="32">
        <v>0</v>
      </c>
      <c r="DD51" s="29">
        <v>0</v>
      </c>
      <c r="DE51" s="25">
        <v>0</v>
      </c>
      <c r="DF51" s="29"/>
      <c r="DG51" s="32">
        <v>4</v>
      </c>
      <c r="DH51" s="32">
        <v>4</v>
      </c>
      <c r="DI51" s="32">
        <v>6</v>
      </c>
      <c r="DJ51" s="32">
        <v>6</v>
      </c>
      <c r="DK51" s="32">
        <f t="shared" si="400"/>
        <v>10</v>
      </c>
      <c r="DM51" s="26">
        <v>10</v>
      </c>
      <c r="DN51" s="32">
        <v>10</v>
      </c>
      <c r="DO51" s="32">
        <v>0</v>
      </c>
      <c r="DP51" s="32">
        <v>2</v>
      </c>
      <c r="DQ51" s="32">
        <v>0</v>
      </c>
      <c r="DR51" s="32">
        <v>1</v>
      </c>
      <c r="DS51" s="26">
        <v>6</v>
      </c>
      <c r="DT51" s="26">
        <v>1</v>
      </c>
      <c r="DU51" s="32">
        <v>0</v>
      </c>
      <c r="DV51" s="32">
        <v>0</v>
      </c>
      <c r="DW51" s="32">
        <v>0</v>
      </c>
      <c r="DX51" s="32">
        <v>0</v>
      </c>
      <c r="DY51" s="29">
        <v>0</v>
      </c>
      <c r="DZ51" s="25">
        <v>0</v>
      </c>
      <c r="EA51" s="29"/>
      <c r="EB51" s="32">
        <v>1</v>
      </c>
      <c r="EC51" s="32">
        <v>1</v>
      </c>
      <c r="ED51" s="32"/>
      <c r="EE51" s="32"/>
      <c r="EF51" s="32">
        <f t="shared" si="401"/>
        <v>1</v>
      </c>
      <c r="EH51" s="32">
        <v>52</v>
      </c>
      <c r="EI51" s="32">
        <v>50</v>
      </c>
      <c r="EJ51" s="32">
        <v>0</v>
      </c>
      <c r="EK51" s="32">
        <v>5</v>
      </c>
      <c r="EL51" s="32">
        <v>2</v>
      </c>
      <c r="EM51" s="32">
        <v>11</v>
      </c>
      <c r="EN51" s="26">
        <v>29</v>
      </c>
      <c r="EO51" s="29">
        <v>7</v>
      </c>
      <c r="EP51" s="25">
        <v>0</v>
      </c>
      <c r="EQ51" s="25">
        <v>2</v>
      </c>
      <c r="ER51" s="25">
        <v>0</v>
      </c>
      <c r="ES51" s="25">
        <v>0</v>
      </c>
      <c r="ET51" s="25">
        <v>0</v>
      </c>
      <c r="EU51" s="25">
        <v>0</v>
      </c>
      <c r="EV51" s="29"/>
      <c r="EW51" s="32">
        <v>2</v>
      </c>
      <c r="EX51" s="32">
        <v>2</v>
      </c>
      <c r="EY51" s="32">
        <v>3</v>
      </c>
      <c r="EZ51" s="32">
        <v>5</v>
      </c>
      <c r="FA51" s="32">
        <f t="shared" si="402"/>
        <v>5</v>
      </c>
      <c r="FC51" s="32">
        <v>59</v>
      </c>
      <c r="FD51" s="26">
        <v>16</v>
      </c>
      <c r="FE51" s="26">
        <v>0</v>
      </c>
      <c r="FF51" s="26">
        <v>45</v>
      </c>
      <c r="FG51" s="26">
        <v>0</v>
      </c>
      <c r="FH51" s="26">
        <v>0</v>
      </c>
      <c r="FI51" s="26">
        <v>6</v>
      </c>
      <c r="FJ51" s="29">
        <v>10</v>
      </c>
      <c r="FK51" s="25">
        <v>0</v>
      </c>
      <c r="FL51" s="25">
        <v>10</v>
      </c>
      <c r="FM51" s="25">
        <v>0</v>
      </c>
      <c r="FN51" s="25">
        <v>0</v>
      </c>
      <c r="FO51" s="25">
        <v>0</v>
      </c>
      <c r="FP51" s="25">
        <v>0</v>
      </c>
      <c r="FQ51" s="29"/>
      <c r="FR51" s="32">
        <v>1</v>
      </c>
      <c r="FS51" s="32">
        <v>2</v>
      </c>
      <c r="FT51" s="32">
        <v>8</v>
      </c>
      <c r="FU51" s="32">
        <v>8</v>
      </c>
      <c r="FV51" s="32">
        <f t="shared" si="403"/>
        <v>9</v>
      </c>
      <c r="FX51" s="32">
        <v>80</v>
      </c>
      <c r="FY51" s="32">
        <v>0</v>
      </c>
      <c r="FZ51" s="32">
        <v>16</v>
      </c>
      <c r="GA51" s="32">
        <v>55</v>
      </c>
      <c r="GB51" s="32">
        <v>0</v>
      </c>
      <c r="GC51" s="32">
        <v>0</v>
      </c>
      <c r="GD51" s="26">
        <v>0</v>
      </c>
      <c r="GE51" s="32">
        <v>15</v>
      </c>
      <c r="GF51" s="32">
        <v>0</v>
      </c>
      <c r="GG51" s="32">
        <v>15</v>
      </c>
      <c r="GH51" s="32">
        <v>0</v>
      </c>
      <c r="GI51" s="32">
        <v>0</v>
      </c>
      <c r="GJ51" s="32">
        <v>0</v>
      </c>
      <c r="GK51" s="32">
        <v>0</v>
      </c>
      <c r="GL51" s="29"/>
      <c r="GM51" s="32">
        <v>9</v>
      </c>
      <c r="GN51" s="32">
        <v>11</v>
      </c>
      <c r="GO51" s="32">
        <v>4</v>
      </c>
      <c r="GP51" s="32">
        <v>4</v>
      </c>
      <c r="GQ51" s="32">
        <f t="shared" si="404"/>
        <v>13</v>
      </c>
      <c r="GS51" s="32">
        <v>48</v>
      </c>
      <c r="GT51" s="32">
        <v>0</v>
      </c>
      <c r="GU51" s="32">
        <v>15</v>
      </c>
      <c r="GV51" s="32">
        <v>6</v>
      </c>
      <c r="GW51" s="32"/>
      <c r="GX51" s="32">
        <v>0</v>
      </c>
      <c r="GY51" s="26">
        <v>0</v>
      </c>
      <c r="GZ51" s="32">
        <v>7</v>
      </c>
      <c r="HA51" s="32"/>
      <c r="HB51" s="32">
        <v>7</v>
      </c>
      <c r="HC51" s="32">
        <v>0</v>
      </c>
      <c r="HD51" s="32"/>
      <c r="HE51" s="32"/>
      <c r="HF51" s="32"/>
      <c r="HG51" s="29"/>
      <c r="HH51" s="32">
        <v>6</v>
      </c>
      <c r="HI51" s="32">
        <v>6</v>
      </c>
      <c r="HJ51" s="32">
        <v>1</v>
      </c>
      <c r="HK51" s="32">
        <v>1</v>
      </c>
      <c r="HL51" s="32">
        <f t="shared" si="405"/>
        <v>7</v>
      </c>
      <c r="HN51" s="32">
        <v>108</v>
      </c>
      <c r="HO51" s="32">
        <v>0</v>
      </c>
      <c r="HP51" s="32">
        <v>13</v>
      </c>
      <c r="HQ51" s="32">
        <v>13</v>
      </c>
      <c r="HR51" s="32">
        <v>10</v>
      </c>
      <c r="HS51" s="32">
        <v>2</v>
      </c>
      <c r="HT51" s="32">
        <v>0</v>
      </c>
      <c r="HU51" s="32">
        <v>9</v>
      </c>
      <c r="HV51" s="32">
        <v>8</v>
      </c>
      <c r="HW51" s="32">
        <v>7</v>
      </c>
      <c r="HX51" s="32">
        <v>2</v>
      </c>
      <c r="HY51" s="32">
        <v>16</v>
      </c>
      <c r="HZ51" s="32">
        <v>0</v>
      </c>
      <c r="IA51" s="29">
        <v>0</v>
      </c>
      <c r="IB51" s="29">
        <v>0</v>
      </c>
      <c r="IC51" s="32">
        <v>7</v>
      </c>
      <c r="ID51" s="32">
        <v>10</v>
      </c>
      <c r="IE51" s="32">
        <v>6</v>
      </c>
      <c r="IF51" s="32">
        <v>7</v>
      </c>
      <c r="IG51" s="32">
        <f t="shared" si="406"/>
        <v>13</v>
      </c>
      <c r="II51" s="32">
        <v>20</v>
      </c>
      <c r="IJ51" s="32">
        <f t="shared" si="407"/>
        <v>3</v>
      </c>
      <c r="IK51" s="32">
        <v>2</v>
      </c>
      <c r="IL51" s="32">
        <v>1</v>
      </c>
      <c r="IM51" s="32"/>
      <c r="IN51" s="32">
        <v>40</v>
      </c>
      <c r="IO51" s="32">
        <v>2</v>
      </c>
      <c r="IP51" s="32">
        <v>2</v>
      </c>
      <c r="IQ51" s="32">
        <v>2</v>
      </c>
      <c r="IR51" s="32">
        <v>11</v>
      </c>
      <c r="IS51" s="32">
        <v>0</v>
      </c>
      <c r="IT51" s="32">
        <v>13</v>
      </c>
      <c r="IU51" s="32">
        <v>2</v>
      </c>
      <c r="IV51" s="32">
        <v>2</v>
      </c>
      <c r="IW51" s="32">
        <v>6</v>
      </c>
      <c r="IX51" s="32">
        <v>6</v>
      </c>
      <c r="IY51" s="32">
        <f t="shared" si="408"/>
        <v>8</v>
      </c>
      <c r="JA51" s="32">
        <v>50</v>
      </c>
      <c r="JB51" s="32">
        <f t="shared" si="409"/>
        <v>10</v>
      </c>
      <c r="JC51" s="32">
        <v>4</v>
      </c>
      <c r="JD51" s="32">
        <v>6</v>
      </c>
      <c r="JE51" s="32">
        <v>0</v>
      </c>
      <c r="JF51" s="32">
        <v>49</v>
      </c>
      <c r="JG51" s="32">
        <v>21</v>
      </c>
      <c r="JH51" s="32">
        <v>8</v>
      </c>
      <c r="JI51" s="32">
        <v>1</v>
      </c>
      <c r="JJ51" s="32">
        <v>7</v>
      </c>
      <c r="JK51" s="32">
        <v>0</v>
      </c>
      <c r="JL51" s="32">
        <v>0</v>
      </c>
      <c r="JM51" s="32">
        <v>20</v>
      </c>
      <c r="JN51" s="32">
        <v>6</v>
      </c>
      <c r="JO51" s="32">
        <v>8</v>
      </c>
      <c r="JP51" s="32">
        <v>7</v>
      </c>
      <c r="JQ51" s="32">
        <v>7</v>
      </c>
      <c r="JR51" s="32">
        <f t="shared" si="410"/>
        <v>13</v>
      </c>
      <c r="JT51" s="32">
        <v>40</v>
      </c>
      <c r="JU51" s="32">
        <f t="shared" si="411"/>
        <v>8</v>
      </c>
      <c r="JV51" s="32">
        <v>4</v>
      </c>
      <c r="JW51" s="32">
        <v>4</v>
      </c>
      <c r="JX51" s="32"/>
      <c r="JY51" s="32">
        <v>49</v>
      </c>
      <c r="JZ51" s="32">
        <v>1</v>
      </c>
      <c r="KA51" s="32">
        <v>14</v>
      </c>
      <c r="KB51" s="32">
        <v>1</v>
      </c>
      <c r="KC51" s="32">
        <v>10</v>
      </c>
      <c r="KD51" s="32">
        <v>0</v>
      </c>
      <c r="KE51" s="32">
        <v>16</v>
      </c>
      <c r="KF51" s="32">
        <v>6</v>
      </c>
      <c r="KG51" s="32">
        <v>6</v>
      </c>
      <c r="KH51" s="32">
        <v>4</v>
      </c>
      <c r="KI51" s="32">
        <v>4</v>
      </c>
      <c r="KJ51" s="32">
        <f t="shared" si="412"/>
        <v>10</v>
      </c>
      <c r="KL51" s="32">
        <v>25</v>
      </c>
      <c r="KM51" s="32">
        <f t="shared" si="413"/>
        <v>7</v>
      </c>
      <c r="KN51" s="32">
        <v>2</v>
      </c>
      <c r="KO51" s="32">
        <v>5</v>
      </c>
      <c r="KP51" s="32">
        <v>2</v>
      </c>
      <c r="KQ51" s="32">
        <v>50</v>
      </c>
      <c r="KR51" s="32">
        <v>4</v>
      </c>
      <c r="KS51" s="32">
        <v>8</v>
      </c>
      <c r="KT51" s="32">
        <v>1</v>
      </c>
      <c r="KU51" s="32">
        <v>9</v>
      </c>
      <c r="KV51" s="32">
        <v>0</v>
      </c>
      <c r="KW51" s="32">
        <v>55</v>
      </c>
      <c r="KX51" s="32">
        <v>7</v>
      </c>
      <c r="KY51" s="32">
        <v>9</v>
      </c>
      <c r="KZ51" s="32">
        <v>23</v>
      </c>
      <c r="LA51" s="32">
        <v>23</v>
      </c>
      <c r="LB51" s="32">
        <f t="shared" si="414"/>
        <v>30</v>
      </c>
      <c r="LD51" s="32">
        <v>25</v>
      </c>
      <c r="LE51" s="32">
        <f t="shared" si="415"/>
        <v>4</v>
      </c>
      <c r="LF51" s="32">
        <v>3</v>
      </c>
      <c r="LG51" s="32">
        <v>1</v>
      </c>
      <c r="LH51" s="32"/>
      <c r="LI51" s="32">
        <v>50</v>
      </c>
      <c r="LJ51" s="32">
        <v>14</v>
      </c>
      <c r="LK51" s="32">
        <v>8</v>
      </c>
      <c r="LL51" s="32">
        <v>1</v>
      </c>
      <c r="LM51" s="32">
        <v>8</v>
      </c>
      <c r="LN51" s="32">
        <v>0</v>
      </c>
      <c r="LO51" s="32">
        <v>23</v>
      </c>
      <c r="LP51" s="32">
        <v>6</v>
      </c>
      <c r="LQ51" s="32">
        <v>8</v>
      </c>
      <c r="LR51" s="32">
        <v>7</v>
      </c>
      <c r="LS51" s="32">
        <v>7</v>
      </c>
      <c r="LT51" s="32">
        <f t="shared" si="416"/>
        <v>13</v>
      </c>
      <c r="LV51" s="32">
        <v>30</v>
      </c>
      <c r="LW51" s="32">
        <f t="shared" si="417"/>
        <v>2</v>
      </c>
      <c r="LX51" s="32">
        <v>2</v>
      </c>
      <c r="LY51" s="32"/>
      <c r="LZ51" s="32"/>
      <c r="MA51" s="32">
        <v>42</v>
      </c>
      <c r="MB51" s="32">
        <v>2</v>
      </c>
      <c r="MC51" s="32">
        <v>4</v>
      </c>
      <c r="MD51" s="32">
        <v>1</v>
      </c>
      <c r="ME51" s="32">
        <v>1</v>
      </c>
      <c r="MF51" s="32">
        <v>0</v>
      </c>
      <c r="MG51" s="32">
        <v>26</v>
      </c>
      <c r="MH51" s="32">
        <v>6</v>
      </c>
      <c r="MI51" s="32">
        <v>7</v>
      </c>
      <c r="MJ51" s="32">
        <v>13</v>
      </c>
      <c r="MK51" s="32">
        <v>13</v>
      </c>
      <c r="ML51" s="32">
        <f t="shared" si="418"/>
        <v>19</v>
      </c>
      <c r="MN51" s="32">
        <v>21</v>
      </c>
      <c r="MO51" s="32">
        <f t="shared" si="419"/>
        <v>5</v>
      </c>
      <c r="MP51" s="32">
        <v>3</v>
      </c>
      <c r="MQ51" s="32">
        <v>2</v>
      </c>
      <c r="MR51" s="32"/>
      <c r="MS51" s="32">
        <v>75</v>
      </c>
      <c r="MT51" s="32">
        <v>5</v>
      </c>
      <c r="MU51" s="32">
        <v>4</v>
      </c>
      <c r="MV51" s="32">
        <v>1</v>
      </c>
      <c r="MW51" s="32">
        <v>11</v>
      </c>
      <c r="MX51" s="32">
        <v>0</v>
      </c>
      <c r="MY51" s="32">
        <v>35</v>
      </c>
      <c r="MZ51" s="32">
        <v>3</v>
      </c>
      <c r="NA51" s="32">
        <v>3</v>
      </c>
      <c r="NB51" s="32">
        <v>10</v>
      </c>
      <c r="NC51" s="32">
        <v>10</v>
      </c>
      <c r="ND51" s="32">
        <f t="shared" si="420"/>
        <v>13</v>
      </c>
      <c r="NF51" s="32">
        <v>9</v>
      </c>
      <c r="NG51" s="32">
        <f t="shared" si="421"/>
        <v>0</v>
      </c>
      <c r="NH51" s="32">
        <v>0</v>
      </c>
      <c r="NI51" s="32">
        <v>0</v>
      </c>
      <c r="NJ51" s="32"/>
      <c r="NK51" s="32">
        <v>59</v>
      </c>
      <c r="NL51" s="32">
        <v>0</v>
      </c>
      <c r="NM51" s="32">
        <v>5</v>
      </c>
      <c r="NN51" s="32">
        <v>1</v>
      </c>
      <c r="NO51" s="32">
        <v>10</v>
      </c>
      <c r="NP51" s="32">
        <v>0</v>
      </c>
      <c r="NQ51" s="32">
        <v>19</v>
      </c>
      <c r="NR51" s="32">
        <v>4</v>
      </c>
      <c r="NS51" s="32">
        <v>4</v>
      </c>
      <c r="NT51" s="32">
        <v>10</v>
      </c>
      <c r="NU51" s="32">
        <v>10</v>
      </c>
      <c r="NV51" s="32">
        <f t="shared" si="422"/>
        <v>14</v>
      </c>
      <c r="NX51" s="32">
        <v>0</v>
      </c>
      <c r="NY51" s="32">
        <f t="shared" si="423"/>
        <v>0</v>
      </c>
      <c r="NZ51" s="32">
        <v>0</v>
      </c>
      <c r="OA51" s="32">
        <v>0</v>
      </c>
      <c r="OB51" s="32"/>
      <c r="OC51" s="32">
        <v>45</v>
      </c>
      <c r="OD51" s="32">
        <v>0</v>
      </c>
      <c r="OE51" s="32">
        <v>5</v>
      </c>
      <c r="OF51" s="32">
        <v>1</v>
      </c>
      <c r="OG51" s="32">
        <v>10</v>
      </c>
      <c r="OH51" s="32">
        <v>0</v>
      </c>
      <c r="OI51" s="32">
        <v>7</v>
      </c>
      <c r="OJ51" s="32">
        <v>0</v>
      </c>
      <c r="OK51" s="32">
        <v>0</v>
      </c>
      <c r="OL51" s="32">
        <v>3</v>
      </c>
      <c r="OM51" s="32">
        <v>3</v>
      </c>
      <c r="ON51" s="32">
        <f t="shared" si="424"/>
        <v>3</v>
      </c>
      <c r="OP51" s="32">
        <v>2</v>
      </c>
      <c r="OQ51" s="32">
        <f t="shared" si="425"/>
        <v>0</v>
      </c>
      <c r="OR51" s="32"/>
      <c r="OS51" s="32"/>
      <c r="OT51" s="32"/>
      <c r="OU51" s="32">
        <v>44</v>
      </c>
      <c r="OV51" s="32"/>
      <c r="OW51" s="32">
        <v>7</v>
      </c>
      <c r="OX51" s="32">
        <v>1</v>
      </c>
      <c r="OY51" s="32">
        <v>9</v>
      </c>
      <c r="OZ51" s="32">
        <v>1</v>
      </c>
      <c r="PA51" s="32">
        <v>17</v>
      </c>
      <c r="PB51" s="32">
        <v>4</v>
      </c>
      <c r="PC51" s="32">
        <v>4</v>
      </c>
      <c r="PD51" s="32">
        <v>9</v>
      </c>
      <c r="PE51" s="32">
        <v>9</v>
      </c>
      <c r="PF51" s="32">
        <f t="shared" si="426"/>
        <v>13</v>
      </c>
      <c r="PH51" s="32">
        <v>3</v>
      </c>
      <c r="PI51" s="32">
        <f t="shared" si="427"/>
        <v>2</v>
      </c>
      <c r="PJ51" s="32">
        <v>1</v>
      </c>
      <c r="PK51" s="32">
        <v>1</v>
      </c>
      <c r="PL51" s="32"/>
      <c r="PM51" s="32">
        <v>75</v>
      </c>
      <c r="PN51" s="32">
        <v>0</v>
      </c>
      <c r="PO51" s="32">
        <v>11</v>
      </c>
      <c r="PP51" s="32">
        <v>1</v>
      </c>
      <c r="PQ51" s="32">
        <v>10</v>
      </c>
      <c r="PR51" s="32">
        <v>0</v>
      </c>
      <c r="PS51" s="32">
        <v>24</v>
      </c>
      <c r="PT51" s="32">
        <v>5</v>
      </c>
      <c r="PU51" s="32">
        <v>5</v>
      </c>
      <c r="PV51" s="32">
        <v>19</v>
      </c>
      <c r="PW51" s="32">
        <v>19</v>
      </c>
      <c r="PX51" s="32">
        <f t="shared" si="428"/>
        <v>24</v>
      </c>
      <c r="PZ51" s="32"/>
      <c r="QA51" s="32"/>
      <c r="QB51" s="32"/>
      <c r="QC51" s="32"/>
      <c r="QD51" s="32"/>
      <c r="QE51" s="32">
        <v>90</v>
      </c>
      <c r="QF51" s="32"/>
      <c r="QG51" s="32">
        <v>16</v>
      </c>
      <c r="QH51" s="32">
        <v>1</v>
      </c>
      <c r="QI51" s="32">
        <v>10</v>
      </c>
      <c r="QJ51" s="32">
        <v>0</v>
      </c>
      <c r="QK51" s="32">
        <v>36</v>
      </c>
      <c r="QL51" s="32">
        <v>5</v>
      </c>
      <c r="QM51" s="32">
        <v>5</v>
      </c>
      <c r="QN51" s="32">
        <v>19</v>
      </c>
      <c r="QO51" s="32">
        <v>19</v>
      </c>
      <c r="QP51" s="32">
        <f t="shared" si="430"/>
        <v>24</v>
      </c>
      <c r="QR51" s="32">
        <v>4</v>
      </c>
      <c r="QS51" s="32">
        <f t="shared" si="431"/>
        <v>21</v>
      </c>
      <c r="QT51" s="32"/>
      <c r="QU51" s="32">
        <v>21</v>
      </c>
      <c r="QV51" s="32"/>
      <c r="QW51" s="32">
        <v>45</v>
      </c>
      <c r="QX51" s="32"/>
      <c r="QY51" s="32">
        <v>12</v>
      </c>
      <c r="QZ51" s="32">
        <v>1</v>
      </c>
      <c r="RA51" s="32">
        <v>10</v>
      </c>
      <c r="RB51" s="32">
        <v>0</v>
      </c>
      <c r="RC51" s="32">
        <v>25</v>
      </c>
      <c r="RD51" s="32"/>
      <c r="RE51" s="32"/>
      <c r="RF51" s="32">
        <v>5</v>
      </c>
      <c r="RG51" s="32">
        <v>5</v>
      </c>
      <c r="RH51" s="32">
        <f t="shared" si="432"/>
        <v>5</v>
      </c>
      <c r="RJ51" s="32">
        <v>2</v>
      </c>
      <c r="RK51" s="32">
        <f t="shared" si="433"/>
        <v>38</v>
      </c>
      <c r="RL51" s="32">
        <v>2</v>
      </c>
      <c r="RM51" s="32">
        <v>36</v>
      </c>
      <c r="RN51" s="32"/>
      <c r="RO51" s="32">
        <v>60</v>
      </c>
      <c r="RP51" s="32">
        <v>2</v>
      </c>
      <c r="RQ51" s="32">
        <v>9</v>
      </c>
      <c r="RR51" s="32">
        <v>1</v>
      </c>
      <c r="RS51" s="32">
        <v>12</v>
      </c>
      <c r="RT51" s="32">
        <v>2</v>
      </c>
      <c r="RU51" s="32">
        <v>27</v>
      </c>
      <c r="RV51" s="32">
        <v>3</v>
      </c>
      <c r="RW51" s="32">
        <v>3</v>
      </c>
      <c r="RX51" s="32">
        <v>6</v>
      </c>
      <c r="RY51" s="32">
        <v>6</v>
      </c>
      <c r="RZ51" s="32">
        <f t="shared" si="434"/>
        <v>9</v>
      </c>
      <c r="SB51" s="32">
        <v>5</v>
      </c>
      <c r="SC51" s="32">
        <f t="shared" si="435"/>
        <v>5</v>
      </c>
      <c r="SD51" s="32">
        <v>3</v>
      </c>
      <c r="SE51" s="32">
        <v>2</v>
      </c>
      <c r="SF51" s="32"/>
      <c r="SG51" s="32">
        <v>75</v>
      </c>
      <c r="SH51" s="32">
        <v>5</v>
      </c>
      <c r="SI51" s="32">
        <v>5</v>
      </c>
      <c r="SJ51" s="32">
        <v>1</v>
      </c>
      <c r="SK51" s="32">
        <v>12</v>
      </c>
      <c r="SL51" s="32"/>
      <c r="SM51" s="32">
        <v>20</v>
      </c>
      <c r="SN51" s="32">
        <v>4</v>
      </c>
      <c r="SO51" s="32">
        <v>4</v>
      </c>
      <c r="SP51" s="32">
        <v>3</v>
      </c>
      <c r="SQ51" s="32">
        <v>3</v>
      </c>
      <c r="SR51" s="32">
        <f t="shared" si="436"/>
        <v>7</v>
      </c>
      <c r="ST51" s="32"/>
      <c r="SU51" s="32">
        <f t="shared" si="437"/>
        <v>0</v>
      </c>
      <c r="SV51" s="32"/>
      <c r="SW51" s="32"/>
      <c r="SX51" s="32"/>
      <c r="SY51" s="32">
        <v>60</v>
      </c>
      <c r="SZ51" s="32"/>
      <c r="TA51" s="32">
        <v>6</v>
      </c>
      <c r="TB51" s="32">
        <v>1</v>
      </c>
      <c r="TC51" s="32">
        <v>14</v>
      </c>
      <c r="TD51" s="32">
        <v>10</v>
      </c>
      <c r="TE51" s="32">
        <v>30</v>
      </c>
      <c r="TF51" s="32">
        <v>5</v>
      </c>
      <c r="TG51" s="32">
        <v>5</v>
      </c>
      <c r="TH51" s="32">
        <v>9</v>
      </c>
      <c r="TI51" s="32">
        <v>9</v>
      </c>
      <c r="TJ51" s="32">
        <f t="shared" si="438"/>
        <v>14</v>
      </c>
      <c r="TL51" s="32">
        <v>5</v>
      </c>
      <c r="TM51" s="32">
        <f t="shared" si="439"/>
        <v>9</v>
      </c>
      <c r="TN51" s="32">
        <v>4</v>
      </c>
      <c r="TO51" s="32">
        <v>5</v>
      </c>
      <c r="TP51" s="32"/>
      <c r="TQ51" s="32">
        <v>60</v>
      </c>
      <c r="TR51" s="32">
        <v>1</v>
      </c>
      <c r="TS51" s="32">
        <v>8</v>
      </c>
      <c r="TT51" s="32">
        <v>1</v>
      </c>
      <c r="TU51" s="32">
        <v>15</v>
      </c>
      <c r="TV51" s="32"/>
      <c r="TW51" s="32">
        <v>30</v>
      </c>
      <c r="TX51" s="32">
        <v>2</v>
      </c>
      <c r="TY51" s="32">
        <v>2</v>
      </c>
      <c r="TZ51" s="32">
        <v>14</v>
      </c>
      <c r="UA51" s="32">
        <v>14</v>
      </c>
      <c r="UB51" s="32">
        <f t="shared" si="440"/>
        <v>16</v>
      </c>
      <c r="UD51" s="32"/>
      <c r="UE51" s="32">
        <f t="shared" si="441"/>
        <v>5</v>
      </c>
      <c r="UF51" s="32">
        <v>2</v>
      </c>
      <c r="UG51" s="32">
        <v>3</v>
      </c>
      <c r="UH51" s="32"/>
      <c r="UI51" s="32">
        <v>73</v>
      </c>
      <c r="UJ51" s="32"/>
      <c r="UK51" s="32">
        <v>11</v>
      </c>
      <c r="UL51" s="32">
        <v>1</v>
      </c>
      <c r="UM51" s="32">
        <v>16</v>
      </c>
      <c r="UN51" s="32"/>
      <c r="UO51" s="32">
        <v>42</v>
      </c>
      <c r="UP51" s="32">
        <v>6</v>
      </c>
      <c r="UQ51" s="32">
        <v>6</v>
      </c>
      <c r="UR51" s="32">
        <v>12</v>
      </c>
      <c r="US51" s="32">
        <v>12</v>
      </c>
      <c r="UT51" s="32">
        <f t="shared" si="442"/>
        <v>18</v>
      </c>
      <c r="UV51" s="32"/>
      <c r="UW51" s="32">
        <f t="shared" si="443"/>
        <v>5</v>
      </c>
      <c r="UX51" s="32">
        <v>4</v>
      </c>
      <c r="UY51" s="32">
        <v>1</v>
      </c>
      <c r="UZ51" s="32">
        <f t="shared" si="372"/>
        <v>458</v>
      </c>
      <c r="VA51" s="32">
        <v>302</v>
      </c>
      <c r="VB51" s="32">
        <f t="shared" si="444"/>
        <v>156</v>
      </c>
      <c r="VC51" s="32"/>
      <c r="VD51" s="32">
        <v>75</v>
      </c>
      <c r="VE51" s="32"/>
      <c r="VF51" s="32">
        <v>13</v>
      </c>
      <c r="VG51" s="32">
        <v>1</v>
      </c>
      <c r="VH51" s="32">
        <v>16</v>
      </c>
      <c r="VI51" s="32">
        <v>0</v>
      </c>
      <c r="VJ51" s="32">
        <v>10</v>
      </c>
      <c r="VK51" s="32">
        <v>10</v>
      </c>
      <c r="VL51" s="32">
        <f t="shared" si="445"/>
        <v>38</v>
      </c>
      <c r="VM51" s="32">
        <v>3</v>
      </c>
      <c r="VN51" s="32">
        <v>3</v>
      </c>
      <c r="VO51" s="32">
        <v>10</v>
      </c>
      <c r="VP51" s="32">
        <v>10</v>
      </c>
      <c r="VQ51" s="32"/>
      <c r="VR51" s="32"/>
      <c r="VS51" s="32">
        <v>15</v>
      </c>
      <c r="VT51" s="32">
        <v>15</v>
      </c>
      <c r="VU51" s="32">
        <f t="shared" si="446"/>
        <v>23</v>
      </c>
      <c r="VW51" s="32"/>
      <c r="VX51" s="32">
        <f t="shared" si="447"/>
        <v>0</v>
      </c>
      <c r="VY51" s="32"/>
      <c r="VZ51" s="32"/>
      <c r="WA51" s="32"/>
      <c r="WB51" s="32">
        <f t="shared" si="373"/>
        <v>0</v>
      </c>
      <c r="WC51" s="32">
        <f t="shared" si="374"/>
        <v>458</v>
      </c>
      <c r="WD51" s="32">
        <f t="shared" si="375"/>
        <v>302</v>
      </c>
      <c r="WE51" s="32">
        <f t="shared" si="448"/>
        <v>156</v>
      </c>
      <c r="WF51" s="32"/>
      <c r="WG51" s="32">
        <v>75</v>
      </c>
      <c r="WH51" s="32"/>
      <c r="WI51" s="32">
        <v>9</v>
      </c>
      <c r="WJ51" s="32">
        <v>1</v>
      </c>
      <c r="WK51" s="32">
        <v>17</v>
      </c>
      <c r="WL51" s="32"/>
      <c r="WM51" s="32">
        <v>10</v>
      </c>
      <c r="WN51" s="32">
        <v>10</v>
      </c>
      <c r="WO51" s="32">
        <f t="shared" si="449"/>
        <v>35</v>
      </c>
      <c r="WP51" s="32">
        <v>2</v>
      </c>
      <c r="WQ51" s="32">
        <v>2</v>
      </c>
      <c r="WR51" s="32">
        <v>14</v>
      </c>
      <c r="WS51" s="32">
        <v>14</v>
      </c>
      <c r="WT51" s="32"/>
      <c r="WU51" s="32"/>
      <c r="WV51" s="32">
        <v>9</v>
      </c>
      <c r="WW51" s="32">
        <v>9</v>
      </c>
      <c r="WX51" s="32">
        <f t="shared" si="450"/>
        <v>26</v>
      </c>
      <c r="WZ51" s="32"/>
      <c r="XA51" s="32">
        <f t="shared" si="451"/>
        <v>0</v>
      </c>
      <c r="XB51" s="32"/>
      <c r="XC51" s="32"/>
      <c r="XD51" s="32"/>
      <c r="XE51" s="32">
        <f t="shared" si="376"/>
        <v>0</v>
      </c>
      <c r="XF51" s="32">
        <f t="shared" si="377"/>
        <v>458</v>
      </c>
      <c r="XG51" s="32">
        <f t="shared" si="378"/>
        <v>302</v>
      </c>
      <c r="XH51" s="32">
        <f t="shared" si="452"/>
        <v>156</v>
      </c>
      <c r="XI51" s="32"/>
      <c r="XJ51" s="32">
        <v>75</v>
      </c>
      <c r="XK51" s="32"/>
      <c r="XL51" s="32">
        <v>12</v>
      </c>
      <c r="XM51" s="32">
        <v>1</v>
      </c>
      <c r="XN51" s="32">
        <v>17</v>
      </c>
      <c r="XO51" s="32"/>
      <c r="XP51" s="32">
        <v>10</v>
      </c>
      <c r="XQ51" s="32">
        <v>10</v>
      </c>
      <c r="XR51" s="32">
        <v>30</v>
      </c>
      <c r="XS51" s="32">
        <v>2</v>
      </c>
      <c r="XT51" s="32">
        <v>2</v>
      </c>
      <c r="XU51" s="32">
        <v>11</v>
      </c>
      <c r="XV51" s="32">
        <v>11</v>
      </c>
      <c r="XW51" s="32"/>
      <c r="XX51" s="32"/>
      <c r="XY51" s="32">
        <v>7</v>
      </c>
      <c r="XZ51" s="32">
        <v>7</v>
      </c>
      <c r="YA51" s="32">
        <f t="shared" si="453"/>
        <v>23</v>
      </c>
      <c r="YC51" s="32"/>
      <c r="YD51" s="32">
        <f t="shared" si="454"/>
        <v>0</v>
      </c>
      <c r="YE51" s="32"/>
      <c r="YF51" s="32"/>
      <c r="YG51" s="32"/>
      <c r="YH51" s="32">
        <f t="shared" si="379"/>
        <v>0</v>
      </c>
      <c r="YI51" s="32">
        <f t="shared" si="380"/>
        <v>458</v>
      </c>
      <c r="YJ51" s="32">
        <f t="shared" si="381"/>
        <v>302</v>
      </c>
      <c r="YK51" s="32">
        <f t="shared" si="455"/>
        <v>156</v>
      </c>
      <c r="YL51" s="32"/>
      <c r="YM51" s="32">
        <v>74</v>
      </c>
      <c r="YN51" s="32"/>
      <c r="YO51" s="32">
        <v>6</v>
      </c>
      <c r="YP51" s="32">
        <v>1</v>
      </c>
      <c r="YQ51" s="32">
        <v>10</v>
      </c>
      <c r="YR51" s="32"/>
      <c r="YS51" s="32">
        <v>10</v>
      </c>
      <c r="YT51" s="32">
        <v>14</v>
      </c>
      <c r="YU51" s="32">
        <v>53</v>
      </c>
      <c r="YV51" s="32"/>
      <c r="YW51" s="32"/>
      <c r="YX51" s="32">
        <v>13</v>
      </c>
      <c r="YY51" s="32">
        <v>21</v>
      </c>
      <c r="YZ51" s="32"/>
      <c r="ZA51" s="32"/>
      <c r="ZB51" s="32">
        <v>11</v>
      </c>
      <c r="ZC51" s="32">
        <v>18</v>
      </c>
      <c r="ZD51" s="32">
        <f t="shared" si="456"/>
        <v>23</v>
      </c>
      <c r="ZF51" s="32"/>
      <c r="ZG51" s="32"/>
      <c r="ZH51" s="32"/>
      <c r="ZI51" s="32"/>
      <c r="ZJ51" s="32"/>
      <c r="ZK51" s="32">
        <f t="shared" si="382"/>
        <v>0</v>
      </c>
      <c r="ZL51" s="32">
        <f t="shared" si="383"/>
        <v>458</v>
      </c>
      <c r="ZM51" s="32">
        <f t="shared" si="384"/>
        <v>302</v>
      </c>
      <c r="ZN51" s="32">
        <f t="shared" si="458"/>
        <v>156</v>
      </c>
      <c r="ZO51" s="32"/>
      <c r="ZP51" s="32"/>
      <c r="ZQ51" s="32"/>
      <c r="ZR51" s="32"/>
      <c r="ZS51" s="32">
        <v>1</v>
      </c>
      <c r="ZT51" s="32">
        <v>10</v>
      </c>
      <c r="ZU51" s="32"/>
      <c r="ZV51" s="32">
        <v>10</v>
      </c>
      <c r="ZW51" s="32">
        <v>10</v>
      </c>
      <c r="ZX51" s="32">
        <v>10</v>
      </c>
      <c r="ZY51" s="32"/>
      <c r="ZZ51" s="32"/>
      <c r="AAA51" s="32"/>
      <c r="AAB51" s="32"/>
      <c r="AAC51" s="32"/>
      <c r="AAD51" s="32"/>
      <c r="AAE51" s="32"/>
      <c r="AAF51" s="32"/>
      <c r="AAG51" s="32">
        <f t="shared" si="459"/>
        <v>10</v>
      </c>
      <c r="AAI51" s="32"/>
      <c r="AAJ51" s="32"/>
      <c r="AAK51" s="32"/>
      <c r="AAL51" s="32"/>
      <c r="AAM51" s="32"/>
      <c r="AAN51" s="32">
        <f t="shared" si="385"/>
        <v>0</v>
      </c>
      <c r="AAO51" s="32">
        <f t="shared" si="386"/>
        <v>458</v>
      </c>
      <c r="AAP51" s="32">
        <f t="shared" si="387"/>
        <v>302</v>
      </c>
      <c r="AAQ51" s="32">
        <f t="shared" si="461"/>
        <v>156</v>
      </c>
      <c r="AAR51" s="32"/>
      <c r="AAS51" s="32"/>
      <c r="AAT51" s="32"/>
      <c r="AAU51" s="32">
        <v>0</v>
      </c>
      <c r="AAV51" s="32">
        <v>1</v>
      </c>
      <c r="AAW51" s="32">
        <v>10</v>
      </c>
      <c r="AAX51" s="32"/>
      <c r="AAY51" s="32">
        <v>0</v>
      </c>
      <c r="AAZ51" s="32">
        <v>0</v>
      </c>
      <c r="ABA51" s="13">
        <f t="shared" si="462"/>
        <v>0</v>
      </c>
      <c r="ABB51" s="32"/>
      <c r="ABC51" s="32"/>
      <c r="ABD51" s="32"/>
      <c r="ABE51" s="32"/>
      <c r="ABF51" s="32"/>
      <c r="ABG51" s="32"/>
      <c r="ABH51" s="32"/>
      <c r="ABI51" s="32"/>
      <c r="ABJ51" s="32">
        <f t="shared" si="463"/>
        <v>0</v>
      </c>
      <c r="ABL51" s="32"/>
      <c r="ABM51" s="32"/>
      <c r="ABN51" s="32"/>
      <c r="ABO51" s="32"/>
      <c r="ABP51" s="32"/>
      <c r="ABQ51" s="32">
        <f t="shared" si="388"/>
        <v>0</v>
      </c>
      <c r="ABR51" s="32">
        <f t="shared" si="389"/>
        <v>458</v>
      </c>
      <c r="ABS51" s="32">
        <f t="shared" si="390"/>
        <v>302</v>
      </c>
      <c r="ABT51" s="32">
        <f t="shared" si="465"/>
        <v>156</v>
      </c>
      <c r="ABU51" s="32"/>
      <c r="ABV51" s="32">
        <v>70</v>
      </c>
      <c r="ABW51" s="32"/>
      <c r="ABX51" s="32"/>
      <c r="ABY51" s="32">
        <v>1</v>
      </c>
      <c r="ABZ51" s="32">
        <v>10</v>
      </c>
      <c r="ACA51" s="32"/>
      <c r="ACB51" s="32"/>
      <c r="ACC51" s="32">
        <v>10</v>
      </c>
      <c r="ACD51" s="13">
        <f t="shared" si="466"/>
        <v>25</v>
      </c>
      <c r="ACE51" s="32">
        <v>1</v>
      </c>
      <c r="ACF51" s="32">
        <v>2</v>
      </c>
      <c r="ACG51" s="32">
        <v>3</v>
      </c>
      <c r="ACH51" s="32">
        <v>4</v>
      </c>
      <c r="ACI51" s="32"/>
      <c r="ACJ51" s="32"/>
      <c r="ACK51" s="32">
        <v>5</v>
      </c>
      <c r="ACL51" s="32">
        <v>9</v>
      </c>
      <c r="ACM51" s="32">
        <f t="shared" si="467"/>
        <v>4</v>
      </c>
      <c r="ACO51" s="32"/>
      <c r="ACP51" s="32"/>
      <c r="ACQ51" s="32"/>
      <c r="ACR51" s="32"/>
      <c r="ACS51" s="32"/>
      <c r="ACT51" s="32">
        <f t="shared" si="391"/>
        <v>0</v>
      </c>
      <c r="ACU51" s="32">
        <f t="shared" si="392"/>
        <v>458</v>
      </c>
      <c r="ACV51" s="32">
        <f t="shared" si="393"/>
        <v>302</v>
      </c>
      <c r="ACW51" s="32">
        <f t="shared" si="469"/>
        <v>156</v>
      </c>
      <c r="ACX51" s="32"/>
      <c r="ACY51" s="32">
        <v>223</v>
      </c>
      <c r="ACZ51" s="32"/>
      <c r="ADA51" s="32"/>
      <c r="ADB51" s="32">
        <v>1</v>
      </c>
      <c r="ADC51" s="32">
        <v>15</v>
      </c>
      <c r="ADD51" s="32"/>
      <c r="ADE51" s="32">
        <v>5</v>
      </c>
      <c r="ADF51" s="32">
        <v>5</v>
      </c>
      <c r="ADG51" s="32">
        <f t="shared" si="470"/>
        <v>80</v>
      </c>
      <c r="ADH51" s="32">
        <v>9</v>
      </c>
      <c r="ADI51" s="32">
        <v>11</v>
      </c>
      <c r="ADJ51" s="32">
        <v>35</v>
      </c>
      <c r="ADK51" s="32">
        <v>44</v>
      </c>
      <c r="ADL51" s="32"/>
      <c r="ADM51" s="32"/>
      <c r="ADN51" s="32">
        <v>13</v>
      </c>
      <c r="ADO51" s="32">
        <v>20</v>
      </c>
      <c r="ADP51" s="32">
        <f t="shared" si="471"/>
        <v>49</v>
      </c>
      <c r="ADR51" s="32">
        <v>5</v>
      </c>
      <c r="ADS51" s="32">
        <f t="shared" si="394"/>
        <v>5</v>
      </c>
      <c r="ADT51" s="32">
        <v>5</v>
      </c>
      <c r="ADU51" s="32"/>
      <c r="ADV51" s="32">
        <v>36</v>
      </c>
      <c r="ADW51" s="32">
        <f t="shared" si="395"/>
        <v>-31</v>
      </c>
      <c r="ADX51" s="32">
        <f t="shared" si="396"/>
        <v>463</v>
      </c>
      <c r="ADY51" s="32">
        <f t="shared" si="397"/>
        <v>338</v>
      </c>
      <c r="ADZ51" s="32">
        <f t="shared" si="472"/>
        <v>125</v>
      </c>
      <c r="AEA51" s="32"/>
      <c r="AEB51" s="32">
        <v>72</v>
      </c>
      <c r="AEC51" s="32"/>
      <c r="AED51" s="32">
        <v>17</v>
      </c>
      <c r="AEE51" s="32">
        <v>1</v>
      </c>
      <c r="AEF51" s="32">
        <v>10</v>
      </c>
      <c r="AEG51" s="32"/>
      <c r="AEH51" s="32">
        <v>10</v>
      </c>
      <c r="AEI51" s="32">
        <v>10</v>
      </c>
      <c r="AEJ51" s="32">
        <f t="shared" si="473"/>
        <v>26</v>
      </c>
      <c r="AEK51" s="32"/>
      <c r="AEL51" s="32"/>
      <c r="AEM51" s="32">
        <v>16</v>
      </c>
      <c r="AEN51" s="32">
        <v>16</v>
      </c>
      <c r="AEO51" s="32"/>
      <c r="AEP51" s="32"/>
      <c r="AEQ51" s="32"/>
      <c r="AER51" s="32"/>
      <c r="AES51" s="32">
        <f t="shared" si="474"/>
        <v>26</v>
      </c>
    </row>
    <row r="52" spans="2:825" ht="16.2" customHeight="1" x14ac:dyDescent="0.3">
      <c r="B52" s="96" t="s">
        <v>192</v>
      </c>
      <c r="C52" s="316" t="s">
        <v>193</v>
      </c>
      <c r="D52" s="297" t="s">
        <v>1034</v>
      </c>
      <c r="E52" s="297" t="s">
        <v>1042</v>
      </c>
      <c r="F52" s="297"/>
      <c r="G52" s="297"/>
      <c r="H52" s="334" t="s">
        <v>602</v>
      </c>
      <c r="I52" s="329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/>
      <c r="Q52" s="26"/>
      <c r="R52" s="26">
        <v>0</v>
      </c>
      <c r="S52" s="26">
        <v>0</v>
      </c>
      <c r="T52" s="26">
        <v>0</v>
      </c>
      <c r="U52" s="32"/>
      <c r="V52" s="29"/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/>
      <c r="AF52" s="26"/>
      <c r="AG52" s="26">
        <v>0</v>
      </c>
      <c r="AH52" s="26">
        <v>0</v>
      </c>
      <c r="AI52" s="26">
        <v>0</v>
      </c>
      <c r="AJ52" s="25">
        <v>0</v>
      </c>
      <c r="AK52" s="29"/>
      <c r="AM52" s="26">
        <v>15</v>
      </c>
      <c r="AN52" s="26">
        <v>1</v>
      </c>
      <c r="AO52" s="26">
        <v>1</v>
      </c>
      <c r="AP52" s="26">
        <v>0</v>
      </c>
      <c r="AQ52" s="26">
        <v>0</v>
      </c>
      <c r="AR52" s="26">
        <v>2</v>
      </c>
      <c r="AS52" s="26">
        <v>1</v>
      </c>
      <c r="AT52" s="26"/>
      <c r="AU52" s="26"/>
      <c r="AV52" s="26">
        <v>0</v>
      </c>
      <c r="AW52" s="26">
        <v>0</v>
      </c>
      <c r="AX52" s="26">
        <v>0</v>
      </c>
      <c r="AY52" s="25">
        <v>0</v>
      </c>
      <c r="AZ52" s="29"/>
      <c r="BB52" s="26">
        <v>75</v>
      </c>
      <c r="BC52" s="26">
        <v>6</v>
      </c>
      <c r="BD52" s="26">
        <v>6</v>
      </c>
      <c r="BE52" s="26">
        <v>11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26">
        <v>0</v>
      </c>
      <c r="BL52" s="26">
        <v>0</v>
      </c>
      <c r="BM52" s="26">
        <v>0</v>
      </c>
      <c r="BN52" s="32">
        <v>0</v>
      </c>
      <c r="BO52" s="25">
        <v>0</v>
      </c>
      <c r="BP52" s="29"/>
      <c r="BQ52" s="32"/>
      <c r="BR52" s="32"/>
      <c r="BS52" s="32"/>
      <c r="BT52" s="32"/>
      <c r="BU52" s="32">
        <f t="shared" si="398"/>
        <v>0</v>
      </c>
      <c r="BW52" s="26">
        <v>0</v>
      </c>
      <c r="BX52" s="26">
        <v>0</v>
      </c>
      <c r="BY52" s="26">
        <v>0</v>
      </c>
      <c r="BZ52" s="26">
        <v>0</v>
      </c>
      <c r="CA52" s="26">
        <v>0</v>
      </c>
      <c r="CB52" s="26">
        <v>0</v>
      </c>
      <c r="CC52" s="26">
        <v>0</v>
      </c>
      <c r="CD52" s="32">
        <v>0</v>
      </c>
      <c r="CE52" s="32">
        <v>0</v>
      </c>
      <c r="CF52" s="32">
        <v>0</v>
      </c>
      <c r="CG52" s="32">
        <v>0</v>
      </c>
      <c r="CH52" s="26">
        <v>0</v>
      </c>
      <c r="CI52" s="26">
        <v>0</v>
      </c>
      <c r="CJ52" s="32">
        <v>0</v>
      </c>
      <c r="CK52" s="29"/>
      <c r="CL52" s="32"/>
      <c r="CM52" s="32"/>
      <c r="CN52" s="32"/>
      <c r="CO52" s="32"/>
      <c r="CP52" s="32">
        <f t="shared" si="399"/>
        <v>0</v>
      </c>
      <c r="CR52" s="26">
        <v>0</v>
      </c>
      <c r="CS52" s="32">
        <v>0</v>
      </c>
      <c r="CT52" s="32">
        <v>0</v>
      </c>
      <c r="CU52" s="32">
        <v>0</v>
      </c>
      <c r="CV52" s="32">
        <v>0</v>
      </c>
      <c r="CW52" s="32">
        <v>0</v>
      </c>
      <c r="CX52" s="26">
        <v>0</v>
      </c>
      <c r="CY52" s="26">
        <v>0</v>
      </c>
      <c r="CZ52" s="26">
        <v>0</v>
      </c>
      <c r="DA52" s="26">
        <v>0</v>
      </c>
      <c r="DB52" s="26">
        <v>0</v>
      </c>
      <c r="DC52" s="32">
        <v>0</v>
      </c>
      <c r="DD52" s="29">
        <v>0</v>
      </c>
      <c r="DE52" s="25">
        <v>0</v>
      </c>
      <c r="DF52" s="29"/>
      <c r="DG52" s="32"/>
      <c r="DH52" s="32"/>
      <c r="DI52" s="32"/>
      <c r="DJ52" s="32"/>
      <c r="DK52" s="32">
        <f t="shared" si="400"/>
        <v>0</v>
      </c>
      <c r="DM52" s="26">
        <v>75</v>
      </c>
      <c r="DN52" s="32">
        <v>3</v>
      </c>
      <c r="DO52" s="32">
        <v>5</v>
      </c>
      <c r="DP52" s="32">
        <v>12</v>
      </c>
      <c r="DQ52" s="32">
        <v>18</v>
      </c>
      <c r="DR52" s="32">
        <v>2</v>
      </c>
      <c r="DS52" s="26">
        <v>2</v>
      </c>
      <c r="DT52" s="26">
        <v>0</v>
      </c>
      <c r="DU52" s="32">
        <v>18</v>
      </c>
      <c r="DV52" s="32">
        <v>0</v>
      </c>
      <c r="DW52" s="32">
        <v>0</v>
      </c>
      <c r="DX52" s="32">
        <v>0</v>
      </c>
      <c r="DY52" s="29">
        <v>0</v>
      </c>
      <c r="DZ52" s="25">
        <v>0</v>
      </c>
      <c r="EA52" s="29"/>
      <c r="EB52" s="32"/>
      <c r="EC52" s="32"/>
      <c r="ED52" s="32">
        <v>5</v>
      </c>
      <c r="EE52" s="32">
        <v>6</v>
      </c>
      <c r="EF52" s="32">
        <f t="shared" si="401"/>
        <v>5</v>
      </c>
      <c r="EH52" s="32">
        <v>37</v>
      </c>
      <c r="EI52" s="32">
        <v>4</v>
      </c>
      <c r="EJ52" s="32">
        <v>4</v>
      </c>
      <c r="EK52" s="26">
        <v>11</v>
      </c>
      <c r="EL52" s="26">
        <v>10</v>
      </c>
      <c r="EM52" s="32">
        <v>3</v>
      </c>
      <c r="EN52" s="26">
        <v>3</v>
      </c>
      <c r="EO52" s="29">
        <v>8</v>
      </c>
      <c r="EP52" s="25">
        <v>0</v>
      </c>
      <c r="EQ52" s="25">
        <v>8</v>
      </c>
      <c r="ER52" s="25">
        <v>1</v>
      </c>
      <c r="ES52" s="25">
        <v>10</v>
      </c>
      <c r="ET52" s="25">
        <v>0</v>
      </c>
      <c r="EU52" s="25">
        <v>3</v>
      </c>
      <c r="EV52" s="29"/>
      <c r="EW52" s="32">
        <v>1</v>
      </c>
      <c r="EX52" s="32">
        <v>2</v>
      </c>
      <c r="EY52" s="32">
        <v>3</v>
      </c>
      <c r="EZ52" s="32">
        <v>6</v>
      </c>
      <c r="FA52" s="32">
        <f t="shared" si="402"/>
        <v>4</v>
      </c>
      <c r="FC52" s="32">
        <v>77</v>
      </c>
      <c r="FD52" s="32">
        <v>4</v>
      </c>
      <c r="FE52" s="32">
        <v>13</v>
      </c>
      <c r="FF52" s="32">
        <v>62</v>
      </c>
      <c r="FG52" s="26">
        <v>0</v>
      </c>
      <c r="FH52" s="26">
        <v>0</v>
      </c>
      <c r="FI52" s="26">
        <v>10</v>
      </c>
      <c r="FJ52" s="29">
        <v>10</v>
      </c>
      <c r="FK52" s="25">
        <v>0</v>
      </c>
      <c r="FL52" s="25">
        <v>10</v>
      </c>
      <c r="FM52" s="25">
        <v>1</v>
      </c>
      <c r="FN52" s="25">
        <v>10</v>
      </c>
      <c r="FO52" s="25">
        <v>0</v>
      </c>
      <c r="FP52" s="25">
        <v>3</v>
      </c>
      <c r="FQ52" s="29"/>
      <c r="FR52" s="32">
        <v>4</v>
      </c>
      <c r="FS52" s="32">
        <v>4</v>
      </c>
      <c r="FT52" s="32">
        <v>6</v>
      </c>
      <c r="FU52" s="32">
        <v>6</v>
      </c>
      <c r="FV52" s="32">
        <f t="shared" si="403"/>
        <v>10</v>
      </c>
      <c r="FX52" s="32">
        <v>64</v>
      </c>
      <c r="FY52" s="32">
        <v>0</v>
      </c>
      <c r="FZ52" s="32">
        <v>13</v>
      </c>
      <c r="GA52" s="32">
        <v>39</v>
      </c>
      <c r="GB52" s="32">
        <v>0</v>
      </c>
      <c r="GC52" s="32">
        <v>0</v>
      </c>
      <c r="GD52" s="26">
        <v>3</v>
      </c>
      <c r="GE52" s="32">
        <v>10</v>
      </c>
      <c r="GF52" s="32">
        <v>0</v>
      </c>
      <c r="GG52" s="32">
        <v>10</v>
      </c>
      <c r="GH52" s="32">
        <v>1</v>
      </c>
      <c r="GI52" s="32">
        <v>10</v>
      </c>
      <c r="GJ52" s="32">
        <v>0</v>
      </c>
      <c r="GK52" s="32">
        <v>0</v>
      </c>
      <c r="GL52" s="29"/>
      <c r="GM52" s="32">
        <v>3</v>
      </c>
      <c r="GN52" s="32">
        <v>3</v>
      </c>
      <c r="GO52" s="32">
        <v>7</v>
      </c>
      <c r="GP52" s="32">
        <v>7</v>
      </c>
      <c r="GQ52" s="32">
        <f t="shared" si="404"/>
        <v>10</v>
      </c>
      <c r="GS52" s="32">
        <v>40</v>
      </c>
      <c r="GT52" s="32">
        <v>0</v>
      </c>
      <c r="GU52" s="32">
        <v>7</v>
      </c>
      <c r="GV52" s="32">
        <v>12</v>
      </c>
      <c r="GW52" s="32"/>
      <c r="GX52" s="32">
        <v>0</v>
      </c>
      <c r="GY52" s="26">
        <v>0</v>
      </c>
      <c r="GZ52" s="32">
        <v>20</v>
      </c>
      <c r="HA52" s="32"/>
      <c r="HB52" s="32">
        <v>20</v>
      </c>
      <c r="HC52" s="32">
        <v>0</v>
      </c>
      <c r="HD52" s="32"/>
      <c r="HE52" s="32"/>
      <c r="HF52" s="32"/>
      <c r="HG52" s="29"/>
      <c r="HH52" s="32">
        <v>7</v>
      </c>
      <c r="HI52" s="32">
        <v>7</v>
      </c>
      <c r="HJ52" s="32">
        <v>13</v>
      </c>
      <c r="HK52" s="32">
        <v>13</v>
      </c>
      <c r="HL52" s="32">
        <f t="shared" si="405"/>
        <v>20</v>
      </c>
      <c r="HN52" s="32">
        <v>160</v>
      </c>
      <c r="HO52" s="32">
        <v>1</v>
      </c>
      <c r="HP52" s="32">
        <v>32</v>
      </c>
      <c r="HQ52" s="32">
        <v>38</v>
      </c>
      <c r="HR52" s="32">
        <v>10</v>
      </c>
      <c r="HS52" s="32">
        <v>0</v>
      </c>
      <c r="HT52" s="32">
        <v>0</v>
      </c>
      <c r="HU52" s="32">
        <v>10</v>
      </c>
      <c r="HV52" s="32">
        <v>5</v>
      </c>
      <c r="HW52" s="32">
        <v>10</v>
      </c>
      <c r="HX52" s="32">
        <v>0</v>
      </c>
      <c r="HY52" s="32">
        <v>0</v>
      </c>
      <c r="HZ52" s="32">
        <v>0</v>
      </c>
      <c r="IA52" s="29">
        <v>0</v>
      </c>
      <c r="IB52" s="29">
        <v>0</v>
      </c>
      <c r="IC52" s="32">
        <v>5</v>
      </c>
      <c r="ID52" s="32">
        <v>5</v>
      </c>
      <c r="IE52" s="32">
        <v>8</v>
      </c>
      <c r="IF52" s="32">
        <v>18</v>
      </c>
      <c r="IG52" s="32">
        <f t="shared" si="406"/>
        <v>13</v>
      </c>
      <c r="II52" s="32">
        <v>20</v>
      </c>
      <c r="IJ52" s="32">
        <f t="shared" si="407"/>
        <v>9</v>
      </c>
      <c r="IK52" s="32">
        <v>3</v>
      </c>
      <c r="IL52" s="32">
        <v>6</v>
      </c>
      <c r="IM52" s="32"/>
      <c r="IN52" s="32">
        <v>40</v>
      </c>
      <c r="IO52" s="32">
        <v>0</v>
      </c>
      <c r="IP52" s="32">
        <v>0</v>
      </c>
      <c r="IQ52" s="32">
        <v>1</v>
      </c>
      <c r="IR52" s="32">
        <v>10</v>
      </c>
      <c r="IS52" s="32">
        <v>0</v>
      </c>
      <c r="IT52" s="32">
        <v>19</v>
      </c>
      <c r="IU52" s="32">
        <v>5</v>
      </c>
      <c r="IV52" s="32">
        <v>5</v>
      </c>
      <c r="IW52" s="32">
        <v>10</v>
      </c>
      <c r="IX52" s="32">
        <v>11</v>
      </c>
      <c r="IY52" s="32">
        <f t="shared" si="408"/>
        <v>15</v>
      </c>
      <c r="JA52" s="32">
        <v>30</v>
      </c>
      <c r="JB52" s="32">
        <f t="shared" si="409"/>
        <v>6</v>
      </c>
      <c r="JC52" s="32">
        <v>2</v>
      </c>
      <c r="JD52" s="32">
        <v>4</v>
      </c>
      <c r="JE52" s="32">
        <v>0</v>
      </c>
      <c r="JF52" s="32">
        <v>30</v>
      </c>
      <c r="JG52" s="32">
        <v>0</v>
      </c>
      <c r="JH52" s="32">
        <v>9</v>
      </c>
      <c r="JI52" s="32">
        <v>1</v>
      </c>
      <c r="JJ52" s="32">
        <v>9</v>
      </c>
      <c r="JK52" s="32">
        <v>0</v>
      </c>
      <c r="JL52" s="32">
        <v>0</v>
      </c>
      <c r="JM52" s="32">
        <v>27</v>
      </c>
      <c r="JN52" s="32">
        <v>7</v>
      </c>
      <c r="JO52" s="32">
        <v>9</v>
      </c>
      <c r="JP52" s="32">
        <v>7</v>
      </c>
      <c r="JQ52" s="32">
        <v>11</v>
      </c>
      <c r="JR52" s="32">
        <f t="shared" si="410"/>
        <v>14</v>
      </c>
      <c r="JT52" s="32">
        <v>50</v>
      </c>
      <c r="JU52" s="32">
        <f t="shared" si="411"/>
        <v>14</v>
      </c>
      <c r="JV52" s="32">
        <v>3</v>
      </c>
      <c r="JW52" s="32">
        <v>11</v>
      </c>
      <c r="JX52" s="32"/>
      <c r="JY52" s="32">
        <v>50</v>
      </c>
      <c r="JZ52" s="32">
        <v>0</v>
      </c>
      <c r="KA52" s="32">
        <v>15</v>
      </c>
      <c r="KB52" s="32">
        <v>1</v>
      </c>
      <c r="KC52" s="32">
        <v>10</v>
      </c>
      <c r="KD52" s="32">
        <v>0</v>
      </c>
      <c r="KE52" s="32">
        <v>15</v>
      </c>
      <c r="KF52" s="32">
        <v>0</v>
      </c>
      <c r="KG52" s="32">
        <v>0</v>
      </c>
      <c r="KH52" s="32">
        <v>9</v>
      </c>
      <c r="KI52" s="32">
        <v>9</v>
      </c>
      <c r="KJ52" s="32">
        <f t="shared" si="412"/>
        <v>9</v>
      </c>
      <c r="KL52" s="32">
        <v>50</v>
      </c>
      <c r="KM52" s="32">
        <f t="shared" si="413"/>
        <v>16</v>
      </c>
      <c r="KN52" s="32">
        <v>5</v>
      </c>
      <c r="KO52" s="32">
        <v>11</v>
      </c>
      <c r="KP52" s="32"/>
      <c r="KQ52" s="32">
        <v>50</v>
      </c>
      <c r="KR52" s="32">
        <v>0</v>
      </c>
      <c r="KS52" s="32">
        <v>15</v>
      </c>
      <c r="KT52" s="32">
        <v>1</v>
      </c>
      <c r="KU52" s="32">
        <v>10</v>
      </c>
      <c r="KV52" s="32">
        <v>0</v>
      </c>
      <c r="KW52" s="32">
        <v>70</v>
      </c>
      <c r="KX52" s="32">
        <v>9</v>
      </c>
      <c r="KY52" s="32">
        <v>18</v>
      </c>
      <c r="KZ52" s="32">
        <v>17</v>
      </c>
      <c r="LA52" s="32">
        <v>34</v>
      </c>
      <c r="LB52" s="32">
        <f t="shared" si="414"/>
        <v>26</v>
      </c>
      <c r="LD52" s="32">
        <v>50</v>
      </c>
      <c r="LE52" s="32">
        <f t="shared" si="415"/>
        <v>17</v>
      </c>
      <c r="LF52" s="32">
        <v>7</v>
      </c>
      <c r="LG52" s="32">
        <v>10</v>
      </c>
      <c r="LH52" s="32"/>
      <c r="LI52" s="32">
        <v>50</v>
      </c>
      <c r="LJ52" s="32"/>
      <c r="LK52" s="32">
        <v>13</v>
      </c>
      <c r="LL52" s="32">
        <v>1</v>
      </c>
      <c r="LM52" s="32">
        <v>10</v>
      </c>
      <c r="LN52" s="32">
        <v>0</v>
      </c>
      <c r="LO52" s="32">
        <v>61</v>
      </c>
      <c r="LP52" s="32">
        <v>2</v>
      </c>
      <c r="LQ52" s="32">
        <v>4</v>
      </c>
      <c r="LR52" s="32">
        <v>17</v>
      </c>
      <c r="LS52" s="32">
        <v>33</v>
      </c>
      <c r="LT52" s="32">
        <f t="shared" si="416"/>
        <v>19</v>
      </c>
      <c r="LV52" s="32">
        <v>40</v>
      </c>
      <c r="LW52" s="32">
        <f t="shared" si="417"/>
        <v>11</v>
      </c>
      <c r="LX52" s="32">
        <v>4</v>
      </c>
      <c r="LY52" s="32">
        <v>7</v>
      </c>
      <c r="LZ52" s="32">
        <v>1</v>
      </c>
      <c r="MA52" s="32">
        <v>45</v>
      </c>
      <c r="MB52" s="32"/>
      <c r="MC52" s="32">
        <v>10</v>
      </c>
      <c r="MD52" s="32">
        <v>1</v>
      </c>
      <c r="ME52" s="32">
        <v>11</v>
      </c>
      <c r="MF52" s="32">
        <v>0</v>
      </c>
      <c r="MG52" s="32"/>
      <c r="MH52" s="32"/>
      <c r="MI52" s="32"/>
      <c r="MJ52" s="32"/>
      <c r="MK52" s="32"/>
      <c r="ML52" s="32">
        <f t="shared" si="418"/>
        <v>0</v>
      </c>
      <c r="MN52" s="32">
        <v>32</v>
      </c>
      <c r="MO52" s="32">
        <f t="shared" si="419"/>
        <v>7</v>
      </c>
      <c r="MP52" s="32">
        <v>5</v>
      </c>
      <c r="MQ52" s="32">
        <v>2</v>
      </c>
      <c r="MR52" s="32"/>
      <c r="MS52" s="32">
        <v>45</v>
      </c>
      <c r="MT52" s="32">
        <v>0</v>
      </c>
      <c r="MU52" s="32">
        <v>8</v>
      </c>
      <c r="MV52" s="32">
        <v>1</v>
      </c>
      <c r="MW52" s="32">
        <v>11</v>
      </c>
      <c r="MX52" s="32">
        <v>0</v>
      </c>
      <c r="MY52" s="32">
        <v>34</v>
      </c>
      <c r="MZ52" s="32">
        <v>9</v>
      </c>
      <c r="NA52" s="32">
        <v>12</v>
      </c>
      <c r="NB52" s="32">
        <v>8</v>
      </c>
      <c r="NC52" s="32">
        <v>8</v>
      </c>
      <c r="ND52" s="32">
        <f t="shared" si="420"/>
        <v>17</v>
      </c>
      <c r="NF52" s="32">
        <v>32</v>
      </c>
      <c r="NG52" s="32">
        <f t="shared" si="421"/>
        <v>4</v>
      </c>
      <c r="NH52" s="32">
        <v>2</v>
      </c>
      <c r="NI52" s="32">
        <v>2</v>
      </c>
      <c r="NJ52" s="32"/>
      <c r="NK52" s="32">
        <v>60</v>
      </c>
      <c r="NL52" s="32">
        <v>0</v>
      </c>
      <c r="NM52" s="32">
        <v>7</v>
      </c>
      <c r="NN52" s="32">
        <v>1</v>
      </c>
      <c r="NO52" s="32">
        <v>10</v>
      </c>
      <c r="NP52" s="32">
        <v>0</v>
      </c>
      <c r="NQ52" s="32">
        <v>25</v>
      </c>
      <c r="NR52" s="32">
        <v>9</v>
      </c>
      <c r="NS52" s="32">
        <v>11</v>
      </c>
      <c r="NT52" s="32">
        <v>8</v>
      </c>
      <c r="NU52" s="32">
        <v>8</v>
      </c>
      <c r="NV52" s="32">
        <f t="shared" si="422"/>
        <v>17</v>
      </c>
      <c r="NX52" s="32">
        <v>24</v>
      </c>
      <c r="NY52" s="32">
        <f t="shared" si="423"/>
        <v>3</v>
      </c>
      <c r="NZ52" s="32">
        <v>2</v>
      </c>
      <c r="OA52" s="32">
        <v>1</v>
      </c>
      <c r="OB52" s="32"/>
      <c r="OC52" s="32">
        <v>45</v>
      </c>
      <c r="OD52" s="32">
        <v>0</v>
      </c>
      <c r="OE52" s="32">
        <v>6</v>
      </c>
      <c r="OF52" s="32">
        <v>1</v>
      </c>
      <c r="OG52" s="32">
        <v>10</v>
      </c>
      <c r="OH52" s="32">
        <v>0</v>
      </c>
      <c r="OI52" s="32">
        <v>18</v>
      </c>
      <c r="OJ52" s="32">
        <v>5</v>
      </c>
      <c r="OK52" s="32">
        <v>5</v>
      </c>
      <c r="OL52" s="32">
        <v>5</v>
      </c>
      <c r="OM52" s="32">
        <v>5</v>
      </c>
      <c r="ON52" s="32">
        <f t="shared" si="424"/>
        <v>10</v>
      </c>
      <c r="OP52" s="32">
        <v>32</v>
      </c>
      <c r="OQ52" s="32">
        <f t="shared" si="425"/>
        <v>5</v>
      </c>
      <c r="OR52" s="32">
        <v>1</v>
      </c>
      <c r="OS52" s="32">
        <v>4</v>
      </c>
      <c r="OT52" s="32">
        <v>2</v>
      </c>
      <c r="OU52" s="32">
        <v>45</v>
      </c>
      <c r="OV52" s="32"/>
      <c r="OW52" s="32">
        <v>8</v>
      </c>
      <c r="OX52" s="32">
        <v>1</v>
      </c>
      <c r="OY52" s="32">
        <v>10</v>
      </c>
      <c r="OZ52" s="32">
        <v>0</v>
      </c>
      <c r="PA52" s="32">
        <v>26</v>
      </c>
      <c r="PB52" s="32">
        <v>4</v>
      </c>
      <c r="PC52" s="32">
        <v>4</v>
      </c>
      <c r="PD52" s="32">
        <v>6</v>
      </c>
      <c r="PE52" s="32">
        <v>6</v>
      </c>
      <c r="PF52" s="32">
        <f t="shared" si="426"/>
        <v>10</v>
      </c>
      <c r="PH52" s="32">
        <v>38</v>
      </c>
      <c r="PI52" s="32">
        <f t="shared" si="427"/>
        <v>10</v>
      </c>
      <c r="PJ52" s="32">
        <v>6</v>
      </c>
      <c r="PK52" s="32">
        <v>4</v>
      </c>
      <c r="PL52" s="32">
        <v>3</v>
      </c>
      <c r="PM52" s="32">
        <v>75</v>
      </c>
      <c r="PN52" s="32">
        <v>0</v>
      </c>
      <c r="PO52" s="32">
        <v>13</v>
      </c>
      <c r="PP52" s="32">
        <v>1</v>
      </c>
      <c r="PQ52" s="32">
        <v>10</v>
      </c>
      <c r="PR52" s="32">
        <v>0</v>
      </c>
      <c r="PS52" s="32">
        <v>49</v>
      </c>
      <c r="PT52" s="32">
        <v>9</v>
      </c>
      <c r="PU52" s="32">
        <v>13</v>
      </c>
      <c r="PV52" s="32">
        <v>11</v>
      </c>
      <c r="PW52" s="32">
        <v>15</v>
      </c>
      <c r="PX52" s="32">
        <f t="shared" si="428"/>
        <v>20</v>
      </c>
      <c r="PZ52" s="32">
        <v>44</v>
      </c>
      <c r="QA52" s="32">
        <v>10</v>
      </c>
      <c r="QB52" s="32">
        <v>6</v>
      </c>
      <c r="QC52" s="32">
        <v>4</v>
      </c>
      <c r="QD52" s="32"/>
      <c r="QE52" s="32">
        <v>90</v>
      </c>
      <c r="QF52" s="32"/>
      <c r="QG52" s="32">
        <v>16</v>
      </c>
      <c r="QH52" s="32">
        <v>1</v>
      </c>
      <c r="QI52" s="32">
        <v>10</v>
      </c>
      <c r="QJ52" s="32">
        <v>0</v>
      </c>
      <c r="QK52" s="32">
        <v>127</v>
      </c>
      <c r="QL52" s="32">
        <v>9</v>
      </c>
      <c r="QM52" s="32">
        <v>17</v>
      </c>
      <c r="QN52" s="32">
        <v>18</v>
      </c>
      <c r="QO52" s="32">
        <v>32</v>
      </c>
      <c r="QP52" s="32">
        <f t="shared" si="430"/>
        <v>27</v>
      </c>
      <c r="QR52" s="32">
        <v>16</v>
      </c>
      <c r="QS52" s="32">
        <f t="shared" si="431"/>
        <v>4</v>
      </c>
      <c r="QT52" s="32">
        <v>3</v>
      </c>
      <c r="QU52" s="32">
        <v>1</v>
      </c>
      <c r="QV52" s="32"/>
      <c r="QW52" s="32">
        <v>30</v>
      </c>
      <c r="QX52" s="32"/>
      <c r="QY52" s="32">
        <v>6</v>
      </c>
      <c r="QZ52" s="32">
        <v>1</v>
      </c>
      <c r="RA52" s="32">
        <v>10</v>
      </c>
      <c r="RB52" s="32">
        <v>0</v>
      </c>
      <c r="RC52" s="32">
        <v>22</v>
      </c>
      <c r="RD52" s="32">
        <v>5</v>
      </c>
      <c r="RE52" s="32">
        <v>8</v>
      </c>
      <c r="RF52" s="32">
        <v>3</v>
      </c>
      <c r="RG52" s="32">
        <v>4</v>
      </c>
      <c r="RH52" s="32">
        <f t="shared" si="432"/>
        <v>8</v>
      </c>
      <c r="RJ52" s="32"/>
      <c r="RK52" s="32">
        <f t="shared" si="433"/>
        <v>5</v>
      </c>
      <c r="RL52" s="32">
        <v>5</v>
      </c>
      <c r="RM52" s="32">
        <v>0</v>
      </c>
      <c r="RN52" s="32"/>
      <c r="RO52" s="32">
        <v>74</v>
      </c>
      <c r="RP52" s="32"/>
      <c r="RQ52" s="32">
        <v>14</v>
      </c>
      <c r="RR52" s="32">
        <v>1</v>
      </c>
      <c r="RS52" s="32">
        <v>10</v>
      </c>
      <c r="RT52" s="32">
        <v>0</v>
      </c>
      <c r="RU52" s="32">
        <v>27</v>
      </c>
      <c r="RV52" s="32">
        <v>4</v>
      </c>
      <c r="RW52" s="32">
        <v>4</v>
      </c>
      <c r="RX52" s="32">
        <v>9</v>
      </c>
      <c r="RY52" s="32">
        <v>9</v>
      </c>
      <c r="RZ52" s="32">
        <f t="shared" si="434"/>
        <v>13</v>
      </c>
      <c r="SB52" s="32"/>
      <c r="SC52" s="32">
        <f t="shared" si="435"/>
        <v>5</v>
      </c>
      <c r="SD52" s="32">
        <v>5</v>
      </c>
      <c r="SE52" s="32"/>
      <c r="SF52" s="32"/>
      <c r="SG52" s="32">
        <v>75</v>
      </c>
      <c r="SH52" s="32"/>
      <c r="SI52" s="32">
        <v>14</v>
      </c>
      <c r="SJ52" s="32">
        <v>1</v>
      </c>
      <c r="SK52" s="32">
        <v>10</v>
      </c>
      <c r="SL52" s="32"/>
      <c r="SM52" s="32">
        <v>20</v>
      </c>
      <c r="SN52" s="32">
        <v>2</v>
      </c>
      <c r="SO52" s="32">
        <v>2</v>
      </c>
      <c r="SP52" s="32">
        <v>10</v>
      </c>
      <c r="SQ52" s="32">
        <v>10</v>
      </c>
      <c r="SR52" s="32">
        <f t="shared" si="436"/>
        <v>12</v>
      </c>
      <c r="ST52" s="32"/>
      <c r="SU52" s="32">
        <f t="shared" si="437"/>
        <v>5</v>
      </c>
      <c r="SV52" s="32">
        <v>5</v>
      </c>
      <c r="SW52" s="32"/>
      <c r="SX52" s="32"/>
      <c r="SY52" s="32">
        <v>60</v>
      </c>
      <c r="SZ52" s="32"/>
      <c r="TA52" s="32">
        <v>10</v>
      </c>
      <c r="TB52" s="32">
        <v>1</v>
      </c>
      <c r="TC52" s="32">
        <v>10</v>
      </c>
      <c r="TD52" s="32"/>
      <c r="TE52" s="32">
        <v>34</v>
      </c>
      <c r="TF52" s="32">
        <v>9</v>
      </c>
      <c r="TG52" s="32">
        <v>9</v>
      </c>
      <c r="TH52" s="32">
        <v>6</v>
      </c>
      <c r="TI52" s="32">
        <v>6</v>
      </c>
      <c r="TJ52" s="32">
        <f t="shared" si="438"/>
        <v>15</v>
      </c>
      <c r="TL52" s="32"/>
      <c r="TM52" s="32">
        <f t="shared" si="439"/>
        <v>7</v>
      </c>
      <c r="TN52" s="32">
        <v>5</v>
      </c>
      <c r="TO52" s="32">
        <v>2</v>
      </c>
      <c r="TP52" s="32"/>
      <c r="TQ52" s="32">
        <v>59</v>
      </c>
      <c r="TR52" s="32"/>
      <c r="TS52" s="32">
        <v>12</v>
      </c>
      <c r="TT52" s="32">
        <v>1</v>
      </c>
      <c r="TU52" s="32">
        <v>10</v>
      </c>
      <c r="TV52" s="32"/>
      <c r="TW52" s="32">
        <v>19</v>
      </c>
      <c r="TX52" s="32">
        <v>5</v>
      </c>
      <c r="TY52" s="32">
        <v>5</v>
      </c>
      <c r="TZ52" s="32">
        <v>10</v>
      </c>
      <c r="UA52" s="32">
        <v>10</v>
      </c>
      <c r="UB52" s="32">
        <f t="shared" si="440"/>
        <v>15</v>
      </c>
      <c r="UD52" s="32"/>
      <c r="UE52" s="32">
        <f t="shared" si="441"/>
        <v>0</v>
      </c>
      <c r="UF52" s="32"/>
      <c r="UG52" s="32"/>
      <c r="UH52" s="32"/>
      <c r="UI52" s="32">
        <v>60</v>
      </c>
      <c r="UJ52" s="32"/>
      <c r="UK52" s="32"/>
      <c r="UL52" s="32">
        <v>1</v>
      </c>
      <c r="UM52" s="32">
        <v>10</v>
      </c>
      <c r="UN52" s="32"/>
      <c r="UO52" s="32">
        <v>23</v>
      </c>
      <c r="UP52" s="32">
        <v>5</v>
      </c>
      <c r="UQ52" s="32">
        <v>5</v>
      </c>
      <c r="UR52" s="32">
        <v>14</v>
      </c>
      <c r="US52" s="32">
        <v>14</v>
      </c>
      <c r="UT52" s="32">
        <f t="shared" si="442"/>
        <v>19</v>
      </c>
      <c r="UV52" s="32"/>
      <c r="UW52" s="32">
        <f t="shared" si="443"/>
        <v>0</v>
      </c>
      <c r="UX52" s="32"/>
      <c r="UY52" s="32"/>
      <c r="UZ52" s="32">
        <f t="shared" si="372"/>
        <v>404</v>
      </c>
      <c r="VA52" s="32">
        <v>161</v>
      </c>
      <c r="VB52" s="32">
        <f t="shared" si="444"/>
        <v>243</v>
      </c>
      <c r="VC52" s="32"/>
      <c r="VD52" s="32"/>
      <c r="VE52" s="32"/>
      <c r="VF52" s="32"/>
      <c r="VG52" s="32"/>
      <c r="VH52" s="32"/>
      <c r="VI52" s="32"/>
      <c r="VJ52" s="32"/>
      <c r="VK52" s="32"/>
      <c r="VL52" s="32">
        <f t="shared" si="445"/>
        <v>0</v>
      </c>
      <c r="VM52" s="32"/>
      <c r="VN52" s="32"/>
      <c r="VO52" s="32"/>
      <c r="VP52" s="32"/>
      <c r="VQ52" s="32"/>
      <c r="VR52" s="32"/>
      <c r="VS52" s="32"/>
      <c r="VT52" s="32"/>
      <c r="VU52" s="32">
        <f t="shared" si="446"/>
        <v>0</v>
      </c>
      <c r="VW52" s="32"/>
      <c r="VX52" s="32">
        <f t="shared" si="447"/>
        <v>0</v>
      </c>
      <c r="VY52" s="32"/>
      <c r="VZ52" s="32"/>
      <c r="WA52" s="32"/>
      <c r="WB52" s="32">
        <f t="shared" si="373"/>
        <v>0</v>
      </c>
      <c r="WC52" s="32">
        <f t="shared" si="374"/>
        <v>404</v>
      </c>
      <c r="WD52" s="32">
        <f t="shared" si="375"/>
        <v>161</v>
      </c>
      <c r="WE52" s="32">
        <f t="shared" si="448"/>
        <v>243</v>
      </c>
      <c r="WF52" s="32"/>
      <c r="WG52" s="32">
        <v>60</v>
      </c>
      <c r="WH52" s="32"/>
      <c r="WI52" s="32">
        <v>12</v>
      </c>
      <c r="WJ52" s="32">
        <v>1</v>
      </c>
      <c r="WK52" s="32">
        <v>10</v>
      </c>
      <c r="WL52" s="32"/>
      <c r="WM52" s="32">
        <v>0</v>
      </c>
      <c r="WN52" s="32">
        <v>0</v>
      </c>
      <c r="WO52" s="32">
        <f t="shared" si="449"/>
        <v>26</v>
      </c>
      <c r="WP52" s="32">
        <v>4</v>
      </c>
      <c r="WQ52" s="32">
        <v>4</v>
      </c>
      <c r="WR52" s="32">
        <v>21</v>
      </c>
      <c r="WS52" s="32">
        <v>21</v>
      </c>
      <c r="WT52" s="32"/>
      <c r="WU52" s="32"/>
      <c r="WV52" s="32">
        <v>1</v>
      </c>
      <c r="WW52" s="32">
        <v>1</v>
      </c>
      <c r="WX52" s="32">
        <f t="shared" si="450"/>
        <v>25</v>
      </c>
      <c r="WZ52" s="32"/>
      <c r="XA52" s="32">
        <f t="shared" si="451"/>
        <v>0</v>
      </c>
      <c r="XB52" s="32"/>
      <c r="XC52" s="32"/>
      <c r="XD52" s="32"/>
      <c r="XE52" s="32">
        <f t="shared" si="376"/>
        <v>0</v>
      </c>
      <c r="XF52" s="32">
        <f t="shared" si="377"/>
        <v>404</v>
      </c>
      <c r="XG52" s="32">
        <f t="shared" si="378"/>
        <v>161</v>
      </c>
      <c r="XH52" s="32">
        <f t="shared" si="452"/>
        <v>243</v>
      </c>
      <c r="XI52" s="32"/>
      <c r="XJ52" s="32">
        <v>60</v>
      </c>
      <c r="XK52" s="32"/>
      <c r="XL52" s="32"/>
      <c r="XM52" s="32">
        <v>1</v>
      </c>
      <c r="XN52" s="32">
        <v>10</v>
      </c>
      <c r="XO52" s="32"/>
      <c r="XP52" s="32">
        <v>0</v>
      </c>
      <c r="XQ52" s="32">
        <v>0</v>
      </c>
      <c r="XR52" s="32">
        <v>27</v>
      </c>
      <c r="XS52" s="32">
        <v>1</v>
      </c>
      <c r="XT52" s="32">
        <v>1</v>
      </c>
      <c r="XU52" s="32">
        <v>25</v>
      </c>
      <c r="XV52" s="32">
        <v>25</v>
      </c>
      <c r="XW52" s="32"/>
      <c r="XX52" s="32"/>
      <c r="XY52" s="32">
        <v>1</v>
      </c>
      <c r="XZ52" s="32">
        <v>1</v>
      </c>
      <c r="YA52" s="32">
        <f t="shared" si="453"/>
        <v>26</v>
      </c>
      <c r="YC52" s="32"/>
      <c r="YD52" s="32">
        <f t="shared" si="454"/>
        <v>0</v>
      </c>
      <c r="YE52" s="32"/>
      <c r="YF52" s="32"/>
      <c r="YG52" s="32"/>
      <c r="YH52" s="32">
        <f t="shared" si="379"/>
        <v>0</v>
      </c>
      <c r="YI52" s="32">
        <f t="shared" si="380"/>
        <v>404</v>
      </c>
      <c r="YJ52" s="32">
        <f t="shared" si="381"/>
        <v>161</v>
      </c>
      <c r="YK52" s="32">
        <f t="shared" si="455"/>
        <v>243</v>
      </c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>
        <f t="shared" si="456"/>
        <v>0</v>
      </c>
      <c r="ZF52" s="32"/>
      <c r="ZG52" s="32">
        <f t="shared" si="457"/>
        <v>3</v>
      </c>
      <c r="ZH52" s="32">
        <v>3</v>
      </c>
      <c r="ZI52" s="32"/>
      <c r="ZJ52" s="32"/>
      <c r="ZK52" s="32">
        <f t="shared" si="382"/>
        <v>3</v>
      </c>
      <c r="ZL52" s="32">
        <f t="shared" si="383"/>
        <v>407</v>
      </c>
      <c r="ZM52" s="32">
        <f t="shared" si="384"/>
        <v>161</v>
      </c>
      <c r="ZN52" s="32">
        <f t="shared" si="458"/>
        <v>246</v>
      </c>
      <c r="ZO52" s="32"/>
      <c r="ZP52" s="32">
        <v>40</v>
      </c>
      <c r="ZQ52" s="32"/>
      <c r="ZR52" s="32"/>
      <c r="ZS52" s="32"/>
      <c r="ZT52" s="32"/>
      <c r="ZU52" s="32"/>
      <c r="ZV52" s="32"/>
      <c r="ZW52" s="32"/>
      <c r="ZX52" s="32">
        <v>19</v>
      </c>
      <c r="ZY52" s="32">
        <v>10</v>
      </c>
      <c r="ZZ52" s="32">
        <v>11</v>
      </c>
      <c r="AAA52" s="32">
        <v>7</v>
      </c>
      <c r="AAB52" s="32">
        <v>8</v>
      </c>
      <c r="AAC52" s="32"/>
      <c r="AAD52" s="32"/>
      <c r="AAE52" s="32"/>
      <c r="AAF52" s="32"/>
      <c r="AAG52" s="32">
        <f t="shared" si="459"/>
        <v>17</v>
      </c>
      <c r="AAI52" s="32"/>
      <c r="AAJ52" s="32">
        <f t="shared" ref="AAJ52:AAJ53" si="475">SUM(AAK52,AAL52)</f>
        <v>0</v>
      </c>
      <c r="AAK52" s="32"/>
      <c r="AAL52" s="32"/>
      <c r="AAM52" s="32"/>
      <c r="AAN52" s="32">
        <f t="shared" si="385"/>
        <v>0</v>
      </c>
      <c r="AAO52" s="32">
        <f t="shared" si="386"/>
        <v>407</v>
      </c>
      <c r="AAP52" s="32">
        <f t="shared" si="387"/>
        <v>161</v>
      </c>
      <c r="AAQ52" s="32">
        <f t="shared" si="461"/>
        <v>246</v>
      </c>
      <c r="AAR52" s="32"/>
      <c r="AAS52" s="32">
        <v>5</v>
      </c>
      <c r="AAT52" s="32"/>
      <c r="AAU52" s="32">
        <v>0</v>
      </c>
      <c r="AAV52" s="32">
        <v>0</v>
      </c>
      <c r="AAW52" s="32"/>
      <c r="AAX52" s="32"/>
      <c r="AAY52" s="32"/>
      <c r="AAZ52" s="32"/>
      <c r="ABA52" s="13">
        <f t="shared" si="462"/>
        <v>2</v>
      </c>
      <c r="ABB52" s="32"/>
      <c r="ABC52" s="32"/>
      <c r="ABD52" s="32">
        <v>1</v>
      </c>
      <c r="ABE52" s="32">
        <v>1</v>
      </c>
      <c r="ABF52" s="32"/>
      <c r="ABG52" s="32"/>
      <c r="ABH52" s="32">
        <v>1</v>
      </c>
      <c r="ABI52" s="32">
        <v>1</v>
      </c>
      <c r="ABJ52" s="32">
        <f t="shared" si="463"/>
        <v>1</v>
      </c>
      <c r="ABL52" s="32"/>
      <c r="ABM52" s="32">
        <f t="shared" ref="ABM52:ABM53" si="476">SUM(ABN52,ABO52)</f>
        <v>0</v>
      </c>
      <c r="ABN52" s="32"/>
      <c r="ABO52" s="32"/>
      <c r="ABP52" s="32"/>
      <c r="ABQ52" s="32">
        <f t="shared" si="388"/>
        <v>0</v>
      </c>
      <c r="ABR52" s="32">
        <f t="shared" si="389"/>
        <v>407</v>
      </c>
      <c r="ABS52" s="32">
        <f t="shared" si="390"/>
        <v>161</v>
      </c>
      <c r="ABT52" s="32">
        <f t="shared" si="465"/>
        <v>246</v>
      </c>
      <c r="ABU52" s="32"/>
      <c r="ABV52" s="32">
        <v>49</v>
      </c>
      <c r="ABW52" s="32"/>
      <c r="ABX52" s="32"/>
      <c r="ABY52" s="32">
        <v>1</v>
      </c>
      <c r="ABZ52" s="32">
        <v>8</v>
      </c>
      <c r="ACA52" s="32"/>
      <c r="ACB52" s="32">
        <v>4</v>
      </c>
      <c r="ACC52" s="32">
        <v>4</v>
      </c>
      <c r="ACD52" s="13">
        <f t="shared" si="466"/>
        <v>24</v>
      </c>
      <c r="ACE52" s="32">
        <v>6</v>
      </c>
      <c r="ACF52" s="32">
        <v>6</v>
      </c>
      <c r="ACG52" s="32">
        <v>7</v>
      </c>
      <c r="ACH52" s="32">
        <v>7</v>
      </c>
      <c r="ACI52" s="32"/>
      <c r="ACJ52" s="32"/>
      <c r="ACK52" s="32">
        <v>7</v>
      </c>
      <c r="ACL52" s="32">
        <v>7</v>
      </c>
      <c r="ACM52" s="32">
        <f t="shared" si="467"/>
        <v>17</v>
      </c>
      <c r="ACO52" s="32"/>
      <c r="ACP52" s="32">
        <f t="shared" ref="ACP52:ACP53" si="477">SUM(ACQ52,ACR52)</f>
        <v>0</v>
      </c>
      <c r="ACQ52" s="32"/>
      <c r="ACR52" s="32"/>
      <c r="ACS52" s="32"/>
      <c r="ACT52" s="32">
        <f t="shared" si="391"/>
        <v>0</v>
      </c>
      <c r="ACU52" s="32">
        <f t="shared" si="392"/>
        <v>407</v>
      </c>
      <c r="ACV52" s="32">
        <f t="shared" si="393"/>
        <v>161</v>
      </c>
      <c r="ACW52" s="32">
        <f t="shared" si="469"/>
        <v>246</v>
      </c>
      <c r="ACX52" s="32"/>
      <c r="ACY52" s="32">
        <v>55</v>
      </c>
      <c r="ACZ52" s="32"/>
      <c r="ADA52" s="32"/>
      <c r="ADB52" s="32">
        <v>1</v>
      </c>
      <c r="ADC52" s="32">
        <v>13</v>
      </c>
      <c r="ADD52" s="32"/>
      <c r="ADE52" s="32">
        <v>4</v>
      </c>
      <c r="ADF52" s="32">
        <v>4</v>
      </c>
      <c r="ADG52" s="32">
        <f t="shared" si="470"/>
        <v>24</v>
      </c>
      <c r="ADH52" s="32">
        <v>17</v>
      </c>
      <c r="ADI52" s="32">
        <v>17</v>
      </c>
      <c r="ADJ52" s="32">
        <v>2</v>
      </c>
      <c r="ADK52" s="32">
        <v>2</v>
      </c>
      <c r="ADL52" s="32"/>
      <c r="ADM52" s="32"/>
      <c r="ADN52" s="32">
        <v>1</v>
      </c>
      <c r="ADO52" s="32">
        <v>1</v>
      </c>
      <c r="ADP52" s="32">
        <f t="shared" si="471"/>
        <v>23</v>
      </c>
      <c r="ADR52" s="32">
        <v>4</v>
      </c>
      <c r="ADS52" s="32">
        <f t="shared" si="394"/>
        <v>17</v>
      </c>
      <c r="ADT52" s="32">
        <v>15</v>
      </c>
      <c r="ADU52" s="32">
        <v>2</v>
      </c>
      <c r="ADV52" s="32">
        <v>19</v>
      </c>
      <c r="ADW52" s="32">
        <f t="shared" si="395"/>
        <v>-2</v>
      </c>
      <c r="ADX52" s="32">
        <f t="shared" si="396"/>
        <v>424</v>
      </c>
      <c r="ADY52" s="32">
        <f t="shared" si="397"/>
        <v>180</v>
      </c>
      <c r="ADZ52" s="32">
        <f t="shared" si="472"/>
        <v>244</v>
      </c>
      <c r="AEA52" s="32"/>
      <c r="AEB52" s="32">
        <v>54</v>
      </c>
      <c r="AEC52" s="32"/>
      <c r="AED52" s="32">
        <v>7</v>
      </c>
      <c r="AEE52" s="32">
        <v>1</v>
      </c>
      <c r="AEF52" s="32">
        <v>10</v>
      </c>
      <c r="AEG52" s="32"/>
      <c r="AEH52" s="32">
        <v>3</v>
      </c>
      <c r="AEI52" s="32">
        <v>3</v>
      </c>
      <c r="AEJ52" s="32">
        <f t="shared" si="473"/>
        <v>21</v>
      </c>
      <c r="AEK52" s="32"/>
      <c r="AEL52" s="32"/>
      <c r="AEM52" s="32"/>
      <c r="AEN52" s="32"/>
      <c r="AEO52" s="32"/>
      <c r="AEP52" s="32"/>
      <c r="AEQ52" s="32">
        <v>18</v>
      </c>
      <c r="AER52" s="32">
        <v>18</v>
      </c>
      <c r="AES52" s="32">
        <f t="shared" si="474"/>
        <v>3</v>
      </c>
    </row>
    <row r="53" spans="2:825" ht="16.2" customHeight="1" thickBot="1" x14ac:dyDescent="0.35">
      <c r="B53" s="33" t="s">
        <v>223</v>
      </c>
      <c r="C53" s="45" t="s">
        <v>224</v>
      </c>
      <c r="D53" s="298" t="s">
        <v>1016</v>
      </c>
      <c r="E53" s="299"/>
      <c r="F53" s="299" t="s">
        <v>1017</v>
      </c>
      <c r="G53" s="299" t="s">
        <v>1043</v>
      </c>
      <c r="H53" s="335" t="s">
        <v>1013</v>
      </c>
      <c r="I53" s="329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/>
      <c r="Q53" s="26"/>
      <c r="R53" s="26">
        <v>0</v>
      </c>
      <c r="S53" s="26">
        <v>0</v>
      </c>
      <c r="T53" s="26">
        <v>0</v>
      </c>
      <c r="U53" s="32"/>
      <c r="V53" s="29"/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/>
      <c r="AF53" s="26"/>
      <c r="AG53" s="26"/>
      <c r="AH53" s="26">
        <v>0</v>
      </c>
      <c r="AI53" s="26">
        <v>0</v>
      </c>
      <c r="AJ53" s="25">
        <v>0</v>
      </c>
      <c r="AK53" s="29"/>
      <c r="AM53" s="26">
        <v>0</v>
      </c>
      <c r="AN53" s="26">
        <v>0</v>
      </c>
      <c r="AO53" s="26">
        <v>0</v>
      </c>
      <c r="AP53" s="26"/>
      <c r="AQ53" s="26">
        <v>0</v>
      </c>
      <c r="AR53" s="26">
        <v>0</v>
      </c>
      <c r="AS53" s="26">
        <v>0</v>
      </c>
      <c r="AT53" s="26"/>
      <c r="AU53" s="26"/>
      <c r="AV53" s="26">
        <v>0</v>
      </c>
      <c r="AW53" s="26">
        <v>0</v>
      </c>
      <c r="AX53" s="26">
        <v>0</v>
      </c>
      <c r="AY53" s="25">
        <v>0</v>
      </c>
      <c r="AZ53" s="29"/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6">
        <v>0</v>
      </c>
      <c r="BI53" s="26">
        <v>0</v>
      </c>
      <c r="BJ53" s="26">
        <v>0</v>
      </c>
      <c r="BK53" s="26">
        <v>0</v>
      </c>
      <c r="BL53" s="26">
        <v>0</v>
      </c>
      <c r="BM53" s="26">
        <v>0</v>
      </c>
      <c r="BN53" s="32">
        <v>0</v>
      </c>
      <c r="BO53" s="25">
        <v>0</v>
      </c>
      <c r="BP53" s="29"/>
      <c r="BQ53" s="32"/>
      <c r="BR53" s="32"/>
      <c r="BS53" s="32"/>
      <c r="BT53" s="32"/>
      <c r="BU53" s="32">
        <f t="shared" si="398"/>
        <v>0</v>
      </c>
      <c r="BW53" s="26">
        <v>0</v>
      </c>
      <c r="BX53" s="26">
        <v>0</v>
      </c>
      <c r="BY53" s="26">
        <v>0</v>
      </c>
      <c r="BZ53" s="26">
        <v>0</v>
      </c>
      <c r="CA53" s="26">
        <v>0</v>
      </c>
      <c r="CB53" s="26">
        <v>0</v>
      </c>
      <c r="CC53" s="26">
        <v>0</v>
      </c>
      <c r="CD53" s="32">
        <v>0</v>
      </c>
      <c r="CE53" s="32">
        <v>0</v>
      </c>
      <c r="CF53" s="32">
        <v>0</v>
      </c>
      <c r="CG53" s="32">
        <v>0</v>
      </c>
      <c r="CH53" s="26">
        <v>0</v>
      </c>
      <c r="CI53" s="26">
        <v>0</v>
      </c>
      <c r="CJ53" s="32">
        <v>0</v>
      </c>
      <c r="CK53" s="29"/>
      <c r="CL53" s="32"/>
      <c r="CM53" s="32"/>
      <c r="CN53" s="32"/>
      <c r="CO53" s="32"/>
      <c r="CP53" s="32">
        <f t="shared" si="399"/>
        <v>0</v>
      </c>
      <c r="CR53" s="26">
        <v>0</v>
      </c>
      <c r="CS53" s="26">
        <v>0</v>
      </c>
      <c r="CT53" s="32">
        <v>0</v>
      </c>
      <c r="CU53" s="32">
        <v>0</v>
      </c>
      <c r="CV53" s="32">
        <v>0</v>
      </c>
      <c r="CW53" s="32">
        <v>0</v>
      </c>
      <c r="CX53" s="26">
        <v>0</v>
      </c>
      <c r="CY53" s="26">
        <v>0</v>
      </c>
      <c r="CZ53" s="26">
        <v>0</v>
      </c>
      <c r="DA53" s="26">
        <v>0</v>
      </c>
      <c r="DB53" s="26">
        <v>0</v>
      </c>
      <c r="DC53" s="32">
        <v>0</v>
      </c>
      <c r="DD53" s="29">
        <v>0</v>
      </c>
      <c r="DE53" s="25">
        <v>0</v>
      </c>
      <c r="DF53" s="29"/>
      <c r="DG53" s="32"/>
      <c r="DH53" s="32"/>
      <c r="DI53" s="32"/>
      <c r="DJ53" s="32"/>
      <c r="DK53" s="32">
        <f t="shared" si="400"/>
        <v>0</v>
      </c>
      <c r="DM53" s="26">
        <v>0</v>
      </c>
      <c r="DN53" s="26">
        <v>0</v>
      </c>
      <c r="DO53" s="26">
        <v>0</v>
      </c>
      <c r="DP53" s="32">
        <v>0</v>
      </c>
      <c r="DQ53" s="32">
        <v>0</v>
      </c>
      <c r="DR53" s="32">
        <v>0</v>
      </c>
      <c r="DS53" s="26">
        <v>0</v>
      </c>
      <c r="DT53" s="26">
        <v>0</v>
      </c>
      <c r="DU53" s="32">
        <v>0</v>
      </c>
      <c r="DV53" s="32">
        <v>0</v>
      </c>
      <c r="DW53" s="32">
        <v>0</v>
      </c>
      <c r="DX53" s="32">
        <v>0</v>
      </c>
      <c r="DY53" s="29">
        <v>0</v>
      </c>
      <c r="DZ53" s="25">
        <v>0</v>
      </c>
      <c r="EA53" s="29"/>
      <c r="EB53" s="32"/>
      <c r="EC53" s="32"/>
      <c r="ED53" s="32"/>
      <c r="EE53" s="32"/>
      <c r="EF53" s="32">
        <f t="shared" si="401"/>
        <v>0</v>
      </c>
      <c r="EH53" s="32">
        <v>0</v>
      </c>
      <c r="EI53" s="32">
        <v>0</v>
      </c>
      <c r="EJ53" s="32">
        <v>0</v>
      </c>
      <c r="EK53" s="26">
        <v>0</v>
      </c>
      <c r="EL53" s="26">
        <v>0</v>
      </c>
      <c r="EM53" s="32">
        <v>0</v>
      </c>
      <c r="EN53" s="26">
        <v>0</v>
      </c>
      <c r="EO53" s="29">
        <v>0</v>
      </c>
      <c r="EP53" s="25">
        <v>0</v>
      </c>
      <c r="EQ53" s="25">
        <v>0</v>
      </c>
      <c r="ER53" s="25">
        <v>0</v>
      </c>
      <c r="ES53" s="25">
        <v>0</v>
      </c>
      <c r="ET53" s="25">
        <v>0</v>
      </c>
      <c r="EU53" s="25">
        <v>0</v>
      </c>
      <c r="EV53" s="29"/>
      <c r="EW53" s="32"/>
      <c r="EX53" s="32"/>
      <c r="EY53" s="32"/>
      <c r="EZ53" s="32"/>
      <c r="FA53" s="32">
        <f t="shared" si="402"/>
        <v>0</v>
      </c>
      <c r="FC53" s="32">
        <v>0</v>
      </c>
      <c r="FD53" s="32">
        <v>0</v>
      </c>
      <c r="FE53" s="32">
        <v>0</v>
      </c>
      <c r="FF53" s="32">
        <v>0</v>
      </c>
      <c r="FG53" s="26">
        <v>0</v>
      </c>
      <c r="FH53" s="26">
        <v>0</v>
      </c>
      <c r="FI53" s="26">
        <v>0</v>
      </c>
      <c r="FJ53" s="29">
        <v>0</v>
      </c>
      <c r="FK53" s="25">
        <v>0</v>
      </c>
      <c r="FL53" s="25">
        <v>0</v>
      </c>
      <c r="FM53" s="25">
        <v>0</v>
      </c>
      <c r="FN53" s="25">
        <v>0</v>
      </c>
      <c r="FO53" s="25">
        <v>0</v>
      </c>
      <c r="FP53" s="25">
        <v>0</v>
      </c>
      <c r="FQ53" s="29"/>
      <c r="FR53" s="32"/>
      <c r="FS53" s="32"/>
      <c r="FT53" s="32"/>
      <c r="FU53" s="32"/>
      <c r="FV53" s="32">
        <f t="shared" si="403"/>
        <v>0</v>
      </c>
      <c r="FX53" s="32">
        <v>61</v>
      </c>
      <c r="FY53" s="32">
        <v>0</v>
      </c>
      <c r="FZ53" s="32">
        <v>7</v>
      </c>
      <c r="GA53" s="32">
        <v>50</v>
      </c>
      <c r="GB53" s="32">
        <v>0</v>
      </c>
      <c r="GC53" s="32">
        <v>0</v>
      </c>
      <c r="GD53" s="26">
        <v>0</v>
      </c>
      <c r="GE53" s="32">
        <v>18</v>
      </c>
      <c r="GF53" s="32">
        <v>0</v>
      </c>
      <c r="GG53" s="32">
        <v>18</v>
      </c>
      <c r="GH53" s="32">
        <v>1</v>
      </c>
      <c r="GI53" s="32">
        <v>10</v>
      </c>
      <c r="GJ53" s="32">
        <v>0</v>
      </c>
      <c r="GK53" s="32">
        <v>3</v>
      </c>
      <c r="GL53" s="29"/>
      <c r="GM53" s="32">
        <v>4</v>
      </c>
      <c r="GN53" s="32">
        <v>4</v>
      </c>
      <c r="GO53" s="32">
        <v>14</v>
      </c>
      <c r="GP53" s="32">
        <v>14</v>
      </c>
      <c r="GQ53" s="32">
        <f t="shared" si="404"/>
        <v>18</v>
      </c>
      <c r="GS53" s="32">
        <v>17</v>
      </c>
      <c r="GT53" s="32">
        <v>0</v>
      </c>
      <c r="GU53" s="32">
        <v>2</v>
      </c>
      <c r="GV53" s="32">
        <v>6</v>
      </c>
      <c r="GW53" s="32"/>
      <c r="GX53" s="32">
        <v>17</v>
      </c>
      <c r="GY53" s="26">
        <v>0</v>
      </c>
      <c r="GZ53" s="32">
        <v>3</v>
      </c>
      <c r="HA53" s="32"/>
      <c r="HB53" s="32">
        <v>2</v>
      </c>
      <c r="HC53" s="32">
        <v>0</v>
      </c>
      <c r="HD53" s="32"/>
      <c r="HE53" s="32"/>
      <c r="HF53" s="32"/>
      <c r="HG53" s="29"/>
      <c r="HH53" s="32"/>
      <c r="HI53" s="32"/>
      <c r="HJ53" s="32">
        <v>3</v>
      </c>
      <c r="HK53" s="32">
        <v>3</v>
      </c>
      <c r="HL53" s="32">
        <f t="shared" si="405"/>
        <v>3</v>
      </c>
      <c r="HN53" s="32">
        <v>94</v>
      </c>
      <c r="HO53" s="32">
        <v>0</v>
      </c>
      <c r="HP53" s="32">
        <v>15</v>
      </c>
      <c r="HQ53" s="32">
        <v>29</v>
      </c>
      <c r="HR53" s="32">
        <v>10</v>
      </c>
      <c r="HS53" s="32">
        <v>9</v>
      </c>
      <c r="HT53" s="32">
        <v>0</v>
      </c>
      <c r="HU53" s="32">
        <v>10</v>
      </c>
      <c r="HV53" s="32">
        <v>9</v>
      </c>
      <c r="HW53" s="32">
        <v>10</v>
      </c>
      <c r="HX53" s="32">
        <v>0</v>
      </c>
      <c r="HY53" s="32">
        <v>0</v>
      </c>
      <c r="HZ53" s="32">
        <v>0</v>
      </c>
      <c r="IA53" s="29">
        <v>0</v>
      </c>
      <c r="IB53" s="29">
        <v>0</v>
      </c>
      <c r="IC53" s="32">
        <v>5</v>
      </c>
      <c r="ID53" s="32">
        <v>5</v>
      </c>
      <c r="IE53" s="32">
        <v>7</v>
      </c>
      <c r="IF53" s="32">
        <v>22</v>
      </c>
      <c r="IG53" s="32">
        <f t="shared" si="406"/>
        <v>12</v>
      </c>
      <c r="II53" s="32">
        <v>20</v>
      </c>
      <c r="IJ53" s="32">
        <f t="shared" si="407"/>
        <v>6</v>
      </c>
      <c r="IK53" s="32">
        <v>2</v>
      </c>
      <c r="IL53" s="32">
        <v>4</v>
      </c>
      <c r="IM53" s="32"/>
      <c r="IN53" s="32">
        <v>40</v>
      </c>
      <c r="IO53" s="32">
        <v>1</v>
      </c>
      <c r="IP53" s="32">
        <v>8</v>
      </c>
      <c r="IQ53" s="32">
        <v>0</v>
      </c>
      <c r="IR53" s="32">
        <v>0</v>
      </c>
      <c r="IS53" s="32">
        <v>0</v>
      </c>
      <c r="IT53" s="32">
        <v>20</v>
      </c>
      <c r="IU53" s="32">
        <v>0</v>
      </c>
      <c r="IV53" s="32">
        <v>0</v>
      </c>
      <c r="IW53" s="32">
        <v>11</v>
      </c>
      <c r="IX53" s="32">
        <v>14</v>
      </c>
      <c r="IY53" s="32">
        <f t="shared" si="408"/>
        <v>11</v>
      </c>
      <c r="JA53" s="32">
        <v>50</v>
      </c>
      <c r="JB53" s="32">
        <f t="shared" si="409"/>
        <v>26</v>
      </c>
      <c r="JC53" s="32">
        <v>3</v>
      </c>
      <c r="JD53" s="32">
        <v>23</v>
      </c>
      <c r="JE53" s="32">
        <v>0</v>
      </c>
      <c r="JF53" s="32">
        <v>50</v>
      </c>
      <c r="JG53" s="32">
        <v>0</v>
      </c>
      <c r="JH53" s="32">
        <v>7</v>
      </c>
      <c r="JI53" s="32">
        <v>0</v>
      </c>
      <c r="JJ53" s="32">
        <v>0</v>
      </c>
      <c r="JK53" s="32">
        <v>0</v>
      </c>
      <c r="JL53" s="32">
        <v>0</v>
      </c>
      <c r="JM53" s="32">
        <v>23</v>
      </c>
      <c r="JN53" s="32">
        <v>1</v>
      </c>
      <c r="JO53" s="32">
        <v>1</v>
      </c>
      <c r="JP53" s="32">
        <v>18</v>
      </c>
      <c r="JQ53" s="32">
        <v>18</v>
      </c>
      <c r="JR53" s="32">
        <f t="shared" si="410"/>
        <v>19</v>
      </c>
      <c r="JT53" s="32">
        <v>50</v>
      </c>
      <c r="JU53" s="32">
        <f t="shared" si="411"/>
        <v>16</v>
      </c>
      <c r="JV53" s="32">
        <v>2</v>
      </c>
      <c r="JW53" s="32">
        <v>14</v>
      </c>
      <c r="JX53" s="32"/>
      <c r="JY53" s="32">
        <v>50</v>
      </c>
      <c r="JZ53" s="32">
        <v>1</v>
      </c>
      <c r="KA53" s="32">
        <v>4</v>
      </c>
      <c r="KB53" s="32">
        <v>1</v>
      </c>
      <c r="KC53" s="32">
        <v>8</v>
      </c>
      <c r="KD53" s="32">
        <v>0</v>
      </c>
      <c r="KE53" s="32">
        <v>3</v>
      </c>
      <c r="KF53" s="32">
        <v>0</v>
      </c>
      <c r="KG53" s="32">
        <v>0</v>
      </c>
      <c r="KH53" s="32">
        <v>2</v>
      </c>
      <c r="KI53" s="32">
        <v>2</v>
      </c>
      <c r="KJ53" s="32">
        <f t="shared" si="412"/>
        <v>2</v>
      </c>
      <c r="KL53" s="32">
        <v>50</v>
      </c>
      <c r="KM53" s="32">
        <f t="shared" si="413"/>
        <v>23</v>
      </c>
      <c r="KN53" s="32">
        <v>3</v>
      </c>
      <c r="KO53" s="32">
        <v>20</v>
      </c>
      <c r="KP53" s="32"/>
      <c r="KQ53" s="32">
        <v>50</v>
      </c>
      <c r="KR53" s="32">
        <v>4</v>
      </c>
      <c r="KS53" s="32">
        <v>6</v>
      </c>
      <c r="KT53" s="32">
        <v>1</v>
      </c>
      <c r="KU53" s="32">
        <v>0</v>
      </c>
      <c r="KV53" s="32">
        <v>10</v>
      </c>
      <c r="KW53" s="32">
        <v>17</v>
      </c>
      <c r="KX53" s="32">
        <v>0</v>
      </c>
      <c r="KY53" s="32">
        <v>0</v>
      </c>
      <c r="KZ53" s="32">
        <v>12</v>
      </c>
      <c r="LA53" s="32">
        <v>13</v>
      </c>
      <c r="LB53" s="32">
        <f t="shared" si="414"/>
        <v>12</v>
      </c>
      <c r="LD53" s="32">
        <v>50</v>
      </c>
      <c r="LE53" s="32">
        <f t="shared" si="415"/>
        <v>20</v>
      </c>
      <c r="LF53" s="32">
        <v>5</v>
      </c>
      <c r="LG53" s="32">
        <v>15</v>
      </c>
      <c r="LH53" s="32"/>
      <c r="LI53" s="32">
        <v>50</v>
      </c>
      <c r="LJ53" s="32"/>
      <c r="LK53" s="32">
        <v>5</v>
      </c>
      <c r="LL53" s="32">
        <v>1</v>
      </c>
      <c r="LM53" s="32">
        <v>8</v>
      </c>
      <c r="LN53" s="32">
        <v>0</v>
      </c>
      <c r="LO53" s="32">
        <v>18</v>
      </c>
      <c r="LP53" s="32">
        <v>3</v>
      </c>
      <c r="LQ53" s="32">
        <v>3</v>
      </c>
      <c r="LR53" s="32">
        <v>13</v>
      </c>
      <c r="LS53" s="32">
        <v>13</v>
      </c>
      <c r="LT53" s="32">
        <f t="shared" si="416"/>
        <v>16</v>
      </c>
      <c r="LV53" s="32">
        <v>16</v>
      </c>
      <c r="LW53" s="32">
        <f t="shared" si="417"/>
        <v>0</v>
      </c>
      <c r="LX53" s="32"/>
      <c r="LY53" s="32"/>
      <c r="LZ53" s="32"/>
      <c r="MA53" s="32"/>
      <c r="MB53" s="32"/>
      <c r="MC53" s="32"/>
      <c r="MD53" s="32"/>
      <c r="ME53" s="32"/>
      <c r="MF53" s="32"/>
      <c r="MG53" s="32"/>
      <c r="MH53" s="32"/>
      <c r="MI53" s="32"/>
      <c r="MJ53" s="32"/>
      <c r="MK53" s="32"/>
      <c r="ML53" s="32">
        <f t="shared" si="418"/>
        <v>0</v>
      </c>
      <c r="MN53" s="32">
        <v>0</v>
      </c>
      <c r="MO53" s="32">
        <f t="shared" si="419"/>
        <v>0</v>
      </c>
      <c r="MP53" s="32">
        <v>0</v>
      </c>
      <c r="MQ53" s="32">
        <v>0</v>
      </c>
      <c r="MR53" s="32"/>
      <c r="MS53" s="32">
        <v>0</v>
      </c>
      <c r="MT53" s="32">
        <v>0</v>
      </c>
      <c r="MU53" s="32">
        <v>0</v>
      </c>
      <c r="MV53" s="32">
        <v>0</v>
      </c>
      <c r="MW53" s="32">
        <v>0</v>
      </c>
      <c r="MX53" s="32">
        <v>0</v>
      </c>
      <c r="MY53" s="32">
        <v>0</v>
      </c>
      <c r="MZ53" s="32">
        <v>0</v>
      </c>
      <c r="NA53" s="32">
        <v>0</v>
      </c>
      <c r="NB53" s="32">
        <v>0</v>
      </c>
      <c r="NC53" s="32">
        <v>0</v>
      </c>
      <c r="ND53" s="32">
        <f t="shared" si="420"/>
        <v>0</v>
      </c>
      <c r="NF53" s="32">
        <v>32</v>
      </c>
      <c r="NG53" s="32">
        <f t="shared" si="421"/>
        <v>4</v>
      </c>
      <c r="NH53" s="32">
        <v>0</v>
      </c>
      <c r="NI53" s="32">
        <v>4</v>
      </c>
      <c r="NJ53" s="32"/>
      <c r="NK53" s="32">
        <v>0</v>
      </c>
      <c r="NL53" s="32">
        <v>0</v>
      </c>
      <c r="NM53" s="32">
        <v>16</v>
      </c>
      <c r="NN53" s="32">
        <v>1</v>
      </c>
      <c r="NO53" s="32">
        <v>8</v>
      </c>
      <c r="NP53" s="32">
        <v>0</v>
      </c>
      <c r="NQ53" s="32">
        <v>2</v>
      </c>
      <c r="NR53" s="32">
        <v>0</v>
      </c>
      <c r="NS53" s="32">
        <v>0</v>
      </c>
      <c r="NT53" s="32">
        <v>0</v>
      </c>
      <c r="NU53" s="32">
        <v>0</v>
      </c>
      <c r="NV53" s="32">
        <f t="shared" si="422"/>
        <v>0</v>
      </c>
      <c r="NX53" s="32">
        <v>24</v>
      </c>
      <c r="NY53" s="32">
        <f t="shared" si="423"/>
        <v>2</v>
      </c>
      <c r="NZ53" s="32">
        <v>0</v>
      </c>
      <c r="OA53" s="32">
        <v>2</v>
      </c>
      <c r="OB53" s="32"/>
      <c r="OC53" s="32">
        <v>0</v>
      </c>
      <c r="OD53" s="32">
        <v>0</v>
      </c>
      <c r="OE53" s="32">
        <v>3</v>
      </c>
      <c r="OF53" s="32">
        <v>1</v>
      </c>
      <c r="OG53" s="32">
        <v>5</v>
      </c>
      <c r="OH53" s="32">
        <v>0</v>
      </c>
      <c r="OI53" s="32">
        <v>6</v>
      </c>
      <c r="OJ53" s="32">
        <v>0</v>
      </c>
      <c r="OK53" s="32">
        <v>0</v>
      </c>
      <c r="OL53" s="32">
        <v>0</v>
      </c>
      <c r="OM53" s="32">
        <v>0</v>
      </c>
      <c r="ON53" s="32">
        <f t="shared" si="424"/>
        <v>0</v>
      </c>
      <c r="OP53" s="32">
        <v>32</v>
      </c>
      <c r="OQ53" s="32">
        <f t="shared" si="425"/>
        <v>8</v>
      </c>
      <c r="OR53" s="32">
        <v>2</v>
      </c>
      <c r="OS53" s="32">
        <v>6</v>
      </c>
      <c r="OT53" s="32"/>
      <c r="OU53" s="32">
        <v>0</v>
      </c>
      <c r="OV53" s="32"/>
      <c r="OW53" s="32">
        <v>6</v>
      </c>
      <c r="OX53" s="32">
        <v>1</v>
      </c>
      <c r="OY53" s="32">
        <v>10</v>
      </c>
      <c r="OZ53" s="32">
        <v>0</v>
      </c>
      <c r="PA53" s="32">
        <v>5</v>
      </c>
      <c r="PB53" s="32">
        <v>0</v>
      </c>
      <c r="PC53" s="32">
        <v>0</v>
      </c>
      <c r="PD53" s="32">
        <v>0</v>
      </c>
      <c r="PE53" s="32">
        <v>0</v>
      </c>
      <c r="PF53" s="32">
        <f t="shared" si="426"/>
        <v>0</v>
      </c>
      <c r="PH53" s="32">
        <v>0</v>
      </c>
      <c r="PI53" s="32">
        <f t="shared" si="427"/>
        <v>0</v>
      </c>
      <c r="PJ53" s="32">
        <v>0</v>
      </c>
      <c r="PK53" s="32">
        <v>0</v>
      </c>
      <c r="PL53" s="32"/>
      <c r="PM53" s="32">
        <v>0</v>
      </c>
      <c r="PN53" s="32">
        <v>0</v>
      </c>
      <c r="PO53" s="32">
        <v>0</v>
      </c>
      <c r="PP53" s="32">
        <v>0</v>
      </c>
      <c r="PQ53" s="32">
        <v>0</v>
      </c>
      <c r="PR53" s="32">
        <v>0</v>
      </c>
      <c r="PS53" s="32">
        <v>0</v>
      </c>
      <c r="PT53" s="32">
        <v>0</v>
      </c>
      <c r="PU53" s="32">
        <v>0</v>
      </c>
      <c r="PV53" s="32">
        <v>0</v>
      </c>
      <c r="PW53" s="32">
        <v>0</v>
      </c>
      <c r="PX53" s="32">
        <f t="shared" si="428"/>
        <v>0</v>
      </c>
      <c r="PZ53" s="32">
        <v>47</v>
      </c>
      <c r="QA53" s="32">
        <v>12</v>
      </c>
      <c r="QB53" s="32">
        <v>2</v>
      </c>
      <c r="QC53" s="32">
        <v>10</v>
      </c>
      <c r="QD53" s="32"/>
      <c r="QE53" s="32">
        <v>90</v>
      </c>
      <c r="QF53" s="32"/>
      <c r="QG53" s="32">
        <v>17</v>
      </c>
      <c r="QH53" s="32">
        <v>1</v>
      </c>
      <c r="QI53" s="32">
        <v>10</v>
      </c>
      <c r="QJ53" s="32">
        <v>0</v>
      </c>
      <c r="QK53" s="32">
        <v>40</v>
      </c>
      <c r="QL53" s="32">
        <v>1</v>
      </c>
      <c r="QM53" s="32">
        <v>1</v>
      </c>
      <c r="QN53" s="32">
        <v>21</v>
      </c>
      <c r="QO53" s="32">
        <v>21</v>
      </c>
      <c r="QP53" s="32">
        <f t="shared" si="430"/>
        <v>22</v>
      </c>
      <c r="QR53" s="32"/>
      <c r="QS53" s="32">
        <f t="shared" si="431"/>
        <v>0</v>
      </c>
      <c r="QT53" s="32"/>
      <c r="QU53" s="32"/>
      <c r="QV53" s="32"/>
      <c r="QW53" s="32">
        <v>45</v>
      </c>
      <c r="QX53" s="32"/>
      <c r="QY53" s="32">
        <v>11</v>
      </c>
      <c r="QZ53" s="32">
        <v>1</v>
      </c>
      <c r="RA53" s="32">
        <v>10</v>
      </c>
      <c r="RB53" s="32">
        <v>0</v>
      </c>
      <c r="RC53" s="32">
        <v>25</v>
      </c>
      <c r="RD53" s="32"/>
      <c r="RE53" s="32"/>
      <c r="RF53" s="32">
        <v>6</v>
      </c>
      <c r="RG53" s="32">
        <v>6</v>
      </c>
      <c r="RH53" s="32">
        <f t="shared" si="432"/>
        <v>6</v>
      </c>
      <c r="RJ53" s="32">
        <v>39</v>
      </c>
      <c r="RK53" s="32">
        <f t="shared" si="433"/>
        <v>11</v>
      </c>
      <c r="RL53" s="32">
        <v>1</v>
      </c>
      <c r="RM53" s="32">
        <v>10</v>
      </c>
      <c r="RN53" s="32"/>
      <c r="RO53" s="32">
        <v>75</v>
      </c>
      <c r="RP53" s="32"/>
      <c r="RQ53" s="32">
        <v>9</v>
      </c>
      <c r="RR53" s="32">
        <v>2</v>
      </c>
      <c r="RS53" s="32">
        <v>15</v>
      </c>
      <c r="RT53" s="32">
        <v>0</v>
      </c>
      <c r="RU53" s="32">
        <v>40</v>
      </c>
      <c r="RV53" s="32"/>
      <c r="RW53" s="32"/>
      <c r="RX53" s="32">
        <v>14</v>
      </c>
      <c r="RY53" s="32">
        <v>14</v>
      </c>
      <c r="RZ53" s="32">
        <f t="shared" si="434"/>
        <v>14</v>
      </c>
      <c r="SB53" s="32">
        <v>38</v>
      </c>
      <c r="SC53" s="32">
        <f t="shared" si="435"/>
        <v>11</v>
      </c>
      <c r="SD53" s="32">
        <v>5</v>
      </c>
      <c r="SE53" s="32">
        <v>6</v>
      </c>
      <c r="SF53" s="32"/>
      <c r="SG53" s="32">
        <v>75</v>
      </c>
      <c r="SH53" s="32"/>
      <c r="SI53" s="32">
        <v>3</v>
      </c>
      <c r="SJ53" s="32">
        <v>1</v>
      </c>
      <c r="SK53" s="32">
        <v>8</v>
      </c>
      <c r="SL53" s="32"/>
      <c r="SM53" s="32">
        <v>35</v>
      </c>
      <c r="SN53" s="32">
        <v>1</v>
      </c>
      <c r="SO53" s="32">
        <v>1</v>
      </c>
      <c r="SP53" s="32">
        <v>13</v>
      </c>
      <c r="SQ53" s="32">
        <v>13</v>
      </c>
      <c r="SR53" s="32">
        <f t="shared" si="436"/>
        <v>14</v>
      </c>
      <c r="ST53" s="32">
        <v>40</v>
      </c>
      <c r="SU53" s="32">
        <f t="shared" si="437"/>
        <v>9</v>
      </c>
      <c r="SV53" s="32">
        <v>2</v>
      </c>
      <c r="SW53" s="32">
        <v>7</v>
      </c>
      <c r="SX53" s="32"/>
      <c r="SY53" s="32">
        <v>70</v>
      </c>
      <c r="SZ53" s="32"/>
      <c r="TA53" s="32">
        <v>5</v>
      </c>
      <c r="TB53" s="32">
        <v>1</v>
      </c>
      <c r="TC53" s="32">
        <v>8</v>
      </c>
      <c r="TD53" s="32"/>
      <c r="TE53" s="32">
        <v>35</v>
      </c>
      <c r="TF53" s="32">
        <v>4</v>
      </c>
      <c r="TG53" s="32">
        <v>4</v>
      </c>
      <c r="TH53" s="32">
        <v>11</v>
      </c>
      <c r="TI53" s="32">
        <v>11</v>
      </c>
      <c r="TJ53" s="32">
        <f t="shared" si="438"/>
        <v>15</v>
      </c>
      <c r="TL53" s="32">
        <v>39</v>
      </c>
      <c r="TM53" s="32">
        <f t="shared" si="439"/>
        <v>16</v>
      </c>
      <c r="TN53" s="32">
        <v>6</v>
      </c>
      <c r="TO53" s="32">
        <v>10</v>
      </c>
      <c r="TP53" s="32"/>
      <c r="TQ53" s="32">
        <v>70</v>
      </c>
      <c r="TR53" s="32"/>
      <c r="TS53" s="32">
        <v>8</v>
      </c>
      <c r="TT53" s="32">
        <v>1</v>
      </c>
      <c r="TU53" s="32">
        <v>10</v>
      </c>
      <c r="TV53" s="32"/>
      <c r="TW53" s="32">
        <v>45</v>
      </c>
      <c r="TX53" s="32"/>
      <c r="TY53" s="32"/>
      <c r="TZ53" s="32">
        <v>12</v>
      </c>
      <c r="UA53" s="32">
        <v>15</v>
      </c>
      <c r="UB53" s="32">
        <f t="shared" si="440"/>
        <v>12</v>
      </c>
      <c r="UD53" s="32">
        <v>40</v>
      </c>
      <c r="UE53" s="32">
        <f t="shared" si="441"/>
        <v>19</v>
      </c>
      <c r="UF53" s="32">
        <v>12</v>
      </c>
      <c r="UG53" s="32">
        <v>7</v>
      </c>
      <c r="UH53" s="32"/>
      <c r="UI53" s="32">
        <v>75</v>
      </c>
      <c r="UJ53" s="32"/>
      <c r="UK53" s="32">
        <v>10</v>
      </c>
      <c r="UL53" s="32">
        <v>1</v>
      </c>
      <c r="UM53" s="32">
        <v>10</v>
      </c>
      <c r="UN53" s="32"/>
      <c r="UO53" s="32">
        <v>35</v>
      </c>
      <c r="UP53" s="32">
        <v>3</v>
      </c>
      <c r="UQ53" s="32">
        <v>3</v>
      </c>
      <c r="UR53" s="32">
        <v>13</v>
      </c>
      <c r="US53" s="32">
        <v>13</v>
      </c>
      <c r="UT53" s="32">
        <f t="shared" si="442"/>
        <v>16</v>
      </c>
      <c r="UV53" s="32">
        <v>40</v>
      </c>
      <c r="UW53" s="32">
        <f t="shared" si="443"/>
        <v>15</v>
      </c>
      <c r="UX53" s="32">
        <v>4</v>
      </c>
      <c r="UY53" s="32">
        <v>11</v>
      </c>
      <c r="UZ53" s="32">
        <f t="shared" si="372"/>
        <v>307</v>
      </c>
      <c r="VA53" s="32">
        <v>119</v>
      </c>
      <c r="VB53" s="32">
        <f t="shared" si="444"/>
        <v>188</v>
      </c>
      <c r="VC53" s="32"/>
      <c r="VD53" s="32">
        <v>75</v>
      </c>
      <c r="VE53" s="32"/>
      <c r="VF53" s="32">
        <v>14</v>
      </c>
      <c r="VG53" s="32">
        <v>1</v>
      </c>
      <c r="VH53" s="32">
        <v>10</v>
      </c>
      <c r="VI53" s="32">
        <v>0</v>
      </c>
      <c r="VJ53" s="32">
        <v>5</v>
      </c>
      <c r="VK53" s="32">
        <v>10</v>
      </c>
      <c r="VL53" s="32">
        <f t="shared" si="445"/>
        <v>35</v>
      </c>
      <c r="VM53" s="32">
        <v>2</v>
      </c>
      <c r="VN53" s="32">
        <v>2</v>
      </c>
      <c r="VO53" s="32">
        <v>15</v>
      </c>
      <c r="VP53" s="32">
        <v>15</v>
      </c>
      <c r="VQ53" s="32"/>
      <c r="VR53" s="32"/>
      <c r="VS53" s="32">
        <v>8</v>
      </c>
      <c r="VT53" s="32">
        <v>8</v>
      </c>
      <c r="VU53" s="32">
        <f t="shared" si="446"/>
        <v>22</v>
      </c>
      <c r="VW53" s="32">
        <v>40</v>
      </c>
      <c r="VX53" s="32">
        <f t="shared" si="447"/>
        <v>10</v>
      </c>
      <c r="VY53" s="32">
        <v>2</v>
      </c>
      <c r="VZ53" s="32">
        <v>8</v>
      </c>
      <c r="WA53" s="32"/>
      <c r="WB53" s="32">
        <f t="shared" si="373"/>
        <v>10</v>
      </c>
      <c r="WC53" s="32">
        <f t="shared" si="374"/>
        <v>317</v>
      </c>
      <c r="WD53" s="32">
        <f t="shared" si="375"/>
        <v>119</v>
      </c>
      <c r="WE53" s="32">
        <f t="shared" si="448"/>
        <v>198</v>
      </c>
      <c r="WF53" s="32"/>
      <c r="WG53" s="32">
        <v>75</v>
      </c>
      <c r="WH53" s="32"/>
      <c r="WI53" s="32">
        <v>9</v>
      </c>
      <c r="WJ53" s="32">
        <v>1</v>
      </c>
      <c r="WK53" s="32">
        <v>10</v>
      </c>
      <c r="WL53" s="32"/>
      <c r="WM53" s="32">
        <v>10</v>
      </c>
      <c r="WN53" s="32">
        <v>50</v>
      </c>
      <c r="WO53" s="32">
        <f t="shared" si="449"/>
        <v>75</v>
      </c>
      <c r="WP53" s="32">
        <v>5</v>
      </c>
      <c r="WQ53" s="32">
        <v>5</v>
      </c>
      <c r="WR53" s="32">
        <v>16</v>
      </c>
      <c r="WS53" s="32">
        <v>16</v>
      </c>
      <c r="WT53" s="32"/>
      <c r="WU53" s="32"/>
      <c r="WV53" s="32">
        <v>4</v>
      </c>
      <c r="WW53" s="32">
        <v>4</v>
      </c>
      <c r="WX53" s="32">
        <f t="shared" si="450"/>
        <v>31</v>
      </c>
      <c r="WZ53" s="32"/>
      <c r="XA53" s="32">
        <f t="shared" si="451"/>
        <v>0</v>
      </c>
      <c r="XB53" s="32"/>
      <c r="XC53" s="32"/>
      <c r="XD53" s="32"/>
      <c r="XE53" s="32">
        <f t="shared" si="376"/>
        <v>0</v>
      </c>
      <c r="XF53" s="32">
        <f t="shared" si="377"/>
        <v>317</v>
      </c>
      <c r="XG53" s="32">
        <f t="shared" si="378"/>
        <v>119</v>
      </c>
      <c r="XH53" s="32">
        <f t="shared" si="452"/>
        <v>198</v>
      </c>
      <c r="XI53" s="32"/>
      <c r="XJ53" s="32">
        <v>75</v>
      </c>
      <c r="XK53" s="32"/>
      <c r="XL53" s="32"/>
      <c r="XM53" s="32">
        <v>1</v>
      </c>
      <c r="XN53" s="32">
        <v>10</v>
      </c>
      <c r="XO53" s="32"/>
      <c r="XP53" s="32">
        <v>8</v>
      </c>
      <c r="XQ53" s="32">
        <v>20</v>
      </c>
      <c r="XR53" s="32">
        <v>70</v>
      </c>
      <c r="XS53" s="32">
        <v>4</v>
      </c>
      <c r="XT53" s="32">
        <v>8</v>
      </c>
      <c r="XU53" s="32">
        <v>3</v>
      </c>
      <c r="XV53" s="32">
        <v>6</v>
      </c>
      <c r="XW53" s="32"/>
      <c r="XX53" s="32"/>
      <c r="XY53" s="32">
        <v>18</v>
      </c>
      <c r="XZ53" s="32">
        <v>36</v>
      </c>
      <c r="YA53" s="32">
        <f t="shared" si="453"/>
        <v>15</v>
      </c>
      <c r="YC53" s="32"/>
      <c r="YD53" s="32">
        <f t="shared" si="454"/>
        <v>1</v>
      </c>
      <c r="YE53" s="32">
        <v>1</v>
      </c>
      <c r="YF53" s="32" t="s">
        <v>1003</v>
      </c>
      <c r="YG53" s="32"/>
      <c r="YH53" s="32">
        <f t="shared" si="379"/>
        <v>1</v>
      </c>
      <c r="YI53" s="32">
        <f t="shared" si="380"/>
        <v>318</v>
      </c>
      <c r="YJ53" s="32">
        <f t="shared" si="381"/>
        <v>119</v>
      </c>
      <c r="YK53" s="32">
        <f t="shared" si="455"/>
        <v>199</v>
      </c>
      <c r="YL53" s="32"/>
      <c r="YM53" s="32">
        <v>75</v>
      </c>
      <c r="YN53" s="32"/>
      <c r="YO53" s="32">
        <v>5</v>
      </c>
      <c r="YP53" s="32">
        <v>1</v>
      </c>
      <c r="YQ53" s="32">
        <v>10</v>
      </c>
      <c r="YR53" s="32"/>
      <c r="YS53" s="32">
        <v>5</v>
      </c>
      <c r="YT53" s="32">
        <v>10</v>
      </c>
      <c r="YU53" s="32">
        <v>28</v>
      </c>
      <c r="YV53" s="32">
        <v>2</v>
      </c>
      <c r="YW53" s="32">
        <v>2</v>
      </c>
      <c r="YX53" s="32">
        <v>7</v>
      </c>
      <c r="YY53" s="32">
        <v>7</v>
      </c>
      <c r="YZ53" s="32"/>
      <c r="ZA53" s="32"/>
      <c r="ZB53" s="32">
        <v>9</v>
      </c>
      <c r="ZC53" s="32">
        <v>9</v>
      </c>
      <c r="ZD53" s="32">
        <f t="shared" si="456"/>
        <v>14</v>
      </c>
      <c r="ZF53" s="32"/>
      <c r="ZG53" s="32">
        <f t="shared" si="457"/>
        <v>1</v>
      </c>
      <c r="ZH53" s="32">
        <v>1</v>
      </c>
      <c r="ZI53" s="32"/>
      <c r="ZJ53" s="32"/>
      <c r="ZK53" s="32">
        <f t="shared" si="382"/>
        <v>1</v>
      </c>
      <c r="ZL53" s="32">
        <f t="shared" si="383"/>
        <v>319</v>
      </c>
      <c r="ZM53" s="32">
        <f t="shared" si="384"/>
        <v>119</v>
      </c>
      <c r="ZN53" s="32">
        <f t="shared" si="458"/>
        <v>200</v>
      </c>
      <c r="ZO53" s="32"/>
      <c r="ZP53" s="32"/>
      <c r="ZQ53" s="32"/>
      <c r="ZR53" s="32">
        <v>10</v>
      </c>
      <c r="ZS53" s="32">
        <v>1</v>
      </c>
      <c r="ZT53" s="32">
        <v>10</v>
      </c>
      <c r="ZU53" s="32"/>
      <c r="ZV53" s="32">
        <v>4</v>
      </c>
      <c r="ZW53" s="32">
        <v>10</v>
      </c>
      <c r="ZX53" s="32">
        <v>10</v>
      </c>
      <c r="ZY53" s="32">
        <v>0</v>
      </c>
      <c r="ZZ53" s="32">
        <v>0</v>
      </c>
      <c r="AAA53" s="32"/>
      <c r="AAB53" s="32"/>
      <c r="AAC53" s="32"/>
      <c r="AAD53" s="32"/>
      <c r="AAE53" s="32"/>
      <c r="AAF53" s="32"/>
      <c r="AAG53" s="32">
        <f t="shared" si="459"/>
        <v>4</v>
      </c>
      <c r="AAI53" s="32"/>
      <c r="AAJ53" s="32">
        <f t="shared" si="475"/>
        <v>0</v>
      </c>
      <c r="AAK53" s="32"/>
      <c r="AAL53" s="32"/>
      <c r="AAM53" s="32"/>
      <c r="AAN53" s="32">
        <f t="shared" si="385"/>
        <v>0</v>
      </c>
      <c r="AAO53" s="32">
        <f t="shared" si="386"/>
        <v>319</v>
      </c>
      <c r="AAP53" s="32">
        <f t="shared" si="387"/>
        <v>119</v>
      </c>
      <c r="AAQ53" s="32">
        <f t="shared" si="461"/>
        <v>200</v>
      </c>
      <c r="AAR53" s="32"/>
      <c r="AAS53" s="32"/>
      <c r="AAT53" s="32"/>
      <c r="AAU53" s="32">
        <v>0</v>
      </c>
      <c r="AAV53" s="32">
        <v>0</v>
      </c>
      <c r="AAW53" s="32"/>
      <c r="AAX53" s="32"/>
      <c r="AAY53" s="32"/>
      <c r="AAZ53" s="32"/>
      <c r="ABA53" s="13">
        <f t="shared" si="462"/>
        <v>0</v>
      </c>
      <c r="ABB53" s="32"/>
      <c r="ABC53" s="32"/>
      <c r="ABD53" s="32"/>
      <c r="ABE53" s="32"/>
      <c r="ABF53" s="32"/>
      <c r="ABG53" s="32"/>
      <c r="ABH53" s="32"/>
      <c r="ABI53" s="32"/>
      <c r="ABJ53" s="32">
        <f t="shared" si="463"/>
        <v>0</v>
      </c>
      <c r="ABL53" s="32"/>
      <c r="ABM53" s="32">
        <f t="shared" si="476"/>
        <v>0</v>
      </c>
      <c r="ABN53" s="32"/>
      <c r="ABO53" s="32"/>
      <c r="ABP53" s="32"/>
      <c r="ABQ53" s="32">
        <f t="shared" si="388"/>
        <v>0</v>
      </c>
      <c r="ABR53" s="32">
        <f t="shared" si="389"/>
        <v>319</v>
      </c>
      <c r="ABS53" s="32">
        <f t="shared" si="390"/>
        <v>119</v>
      </c>
      <c r="ABT53" s="32">
        <f t="shared" si="465"/>
        <v>200</v>
      </c>
      <c r="ABU53" s="32"/>
      <c r="ABV53" s="32"/>
      <c r="ABW53" s="32"/>
      <c r="ABX53" s="32"/>
      <c r="ABY53" s="32"/>
      <c r="ABZ53" s="32"/>
      <c r="ACA53" s="32"/>
      <c r="ACB53" s="32"/>
      <c r="ACC53" s="32"/>
      <c r="ACD53" s="13">
        <f t="shared" si="466"/>
        <v>0</v>
      </c>
      <c r="ACE53" s="32"/>
      <c r="ACF53" s="32"/>
      <c r="ACG53" s="32"/>
      <c r="ACH53" s="32"/>
      <c r="ACI53" s="32"/>
      <c r="ACJ53" s="32"/>
      <c r="ACK53" s="32"/>
      <c r="ACL53" s="32"/>
      <c r="ACM53" s="32">
        <f t="shared" si="467"/>
        <v>0</v>
      </c>
      <c r="ACO53" s="32"/>
      <c r="ACP53" s="32">
        <f t="shared" si="477"/>
        <v>6</v>
      </c>
      <c r="ACQ53" s="32">
        <v>3</v>
      </c>
      <c r="ACR53" s="32">
        <v>3</v>
      </c>
      <c r="ACS53" s="32"/>
      <c r="ACT53" s="32">
        <f t="shared" si="391"/>
        <v>6</v>
      </c>
      <c r="ACU53" s="32">
        <f t="shared" si="392"/>
        <v>325</v>
      </c>
      <c r="ACV53" s="32">
        <f t="shared" si="393"/>
        <v>119</v>
      </c>
      <c r="ACW53" s="32">
        <f t="shared" si="469"/>
        <v>206</v>
      </c>
      <c r="ACX53" s="32"/>
      <c r="ACY53" s="32">
        <v>150</v>
      </c>
      <c r="ACZ53" s="32"/>
      <c r="ADA53" s="32">
        <v>5</v>
      </c>
      <c r="ADB53" s="32">
        <v>1</v>
      </c>
      <c r="ADC53" s="32">
        <v>10</v>
      </c>
      <c r="ADD53" s="32"/>
      <c r="ADE53" s="32">
        <v>0</v>
      </c>
      <c r="ADF53" s="32">
        <v>0</v>
      </c>
      <c r="ADG53" s="32">
        <f t="shared" si="470"/>
        <v>50</v>
      </c>
      <c r="ADH53" s="32">
        <v>12</v>
      </c>
      <c r="ADI53" s="32">
        <v>14</v>
      </c>
      <c r="ADJ53" s="32">
        <v>25</v>
      </c>
      <c r="ADK53" s="32">
        <v>25</v>
      </c>
      <c r="ADL53" s="32"/>
      <c r="ADM53" s="32"/>
      <c r="ADN53" s="32">
        <v>11</v>
      </c>
      <c r="ADO53" s="32">
        <v>11</v>
      </c>
      <c r="ADP53" s="32">
        <f t="shared" si="471"/>
        <v>37</v>
      </c>
      <c r="ADR53" s="32">
        <v>4</v>
      </c>
      <c r="ADS53" s="32">
        <f t="shared" si="394"/>
        <v>5</v>
      </c>
      <c r="ADT53" s="32">
        <v>1</v>
      </c>
      <c r="ADU53" s="32">
        <v>4</v>
      </c>
      <c r="ADV53" s="32">
        <v>8</v>
      </c>
      <c r="ADW53" s="32">
        <f t="shared" si="395"/>
        <v>-3</v>
      </c>
      <c r="ADX53" s="32">
        <f t="shared" si="396"/>
        <v>330</v>
      </c>
      <c r="ADY53" s="32">
        <f t="shared" si="397"/>
        <v>127</v>
      </c>
      <c r="ADZ53" s="32">
        <f t="shared" si="472"/>
        <v>203</v>
      </c>
      <c r="AEA53" s="32"/>
      <c r="AEB53" s="32">
        <v>43</v>
      </c>
      <c r="AEC53" s="32"/>
      <c r="AED53" s="32">
        <v>7</v>
      </c>
      <c r="AEE53" s="32">
        <v>1</v>
      </c>
      <c r="AEF53" s="32">
        <v>10</v>
      </c>
      <c r="AEG53" s="32"/>
      <c r="AEH53" s="32">
        <v>6</v>
      </c>
      <c r="AEI53" s="32">
        <v>10</v>
      </c>
      <c r="AEJ53" s="32">
        <f t="shared" si="473"/>
        <v>25</v>
      </c>
      <c r="AEK53" s="32">
        <v>5</v>
      </c>
      <c r="AEL53" s="32">
        <v>5</v>
      </c>
      <c r="AEM53" s="32">
        <v>8</v>
      </c>
      <c r="AEN53" s="32">
        <v>9</v>
      </c>
      <c r="AEO53" s="32"/>
      <c r="AEP53" s="32"/>
      <c r="AEQ53" s="32">
        <v>1</v>
      </c>
      <c r="AER53" s="32">
        <v>1</v>
      </c>
      <c r="AES53" s="32">
        <f t="shared" si="474"/>
        <v>19</v>
      </c>
    </row>
  </sheetData>
  <mergeCells count="699">
    <mergeCell ref="AES3:AES4"/>
    <mergeCell ref="ADR2:AES2"/>
    <mergeCell ref="ADR3:ADR4"/>
    <mergeCell ref="ADS3:ADS4"/>
    <mergeCell ref="ADT3:ADT4"/>
    <mergeCell ref="ADU3:ADU4"/>
    <mergeCell ref="ADV3:ADV4"/>
    <mergeCell ref="ADW3:ADW4"/>
    <mergeCell ref="ADX3:ADX4"/>
    <mergeCell ref="ADY3:ADY4"/>
    <mergeCell ref="ADZ3:ADZ4"/>
    <mergeCell ref="AEA3:AEA4"/>
    <mergeCell ref="AEB3:AEB4"/>
    <mergeCell ref="AEC3:AEC4"/>
    <mergeCell ref="AED3:AED4"/>
    <mergeCell ref="AEE3:AEG3"/>
    <mergeCell ref="AEJ3:AEJ4"/>
    <mergeCell ref="AEK3:AEK4"/>
    <mergeCell ref="AEL3:AEL4"/>
    <mergeCell ref="AEM3:AEM4"/>
    <mergeCell ref="AEN3:AEN4"/>
    <mergeCell ref="AEO3:AEO4"/>
    <mergeCell ref="AEP3:AEP4"/>
    <mergeCell ref="AEQ3:AEQ4"/>
    <mergeCell ref="AER3:AER4"/>
    <mergeCell ref="C9:F9"/>
    <mergeCell ref="D7:F7"/>
    <mergeCell ref="AAG3:AAG4"/>
    <mergeCell ref="ZF2:AAG2"/>
    <mergeCell ref="ZF3:ZF4"/>
    <mergeCell ref="ZG3:ZG4"/>
    <mergeCell ref="ZH3:ZH4"/>
    <mergeCell ref="ZI3:ZI4"/>
    <mergeCell ref="ZJ3:ZJ4"/>
    <mergeCell ref="ZK3:ZK4"/>
    <mergeCell ref="ZL3:ZL4"/>
    <mergeCell ref="ZM3:ZM4"/>
    <mergeCell ref="ZN3:ZN4"/>
    <mergeCell ref="ZO3:ZO4"/>
    <mergeCell ref="ZP3:ZP4"/>
    <mergeCell ref="ZQ3:ZQ4"/>
    <mergeCell ref="ZR3:ZR4"/>
    <mergeCell ref="ZS3:ZU3"/>
    <mergeCell ref="ZX3:ZX4"/>
    <mergeCell ref="ZY3:ZY4"/>
    <mergeCell ref="ZZ3:ZZ4"/>
    <mergeCell ref="AAA3:AAA4"/>
    <mergeCell ref="AAB3:AAB4"/>
    <mergeCell ref="AAC3:AAC4"/>
    <mergeCell ref="AAD3:AAD4"/>
    <mergeCell ref="AAE3:AAE4"/>
    <mergeCell ref="AAF3:AAF4"/>
    <mergeCell ref="YA3:YA4"/>
    <mergeCell ref="WZ2:YA2"/>
    <mergeCell ref="WZ3:WZ4"/>
    <mergeCell ref="XA3:XA4"/>
    <mergeCell ref="XB3:XB4"/>
    <mergeCell ref="XC3:XC4"/>
    <mergeCell ref="XD3:XD4"/>
    <mergeCell ref="XE3:XE4"/>
    <mergeCell ref="XF3:XF4"/>
    <mergeCell ref="XG3:XG4"/>
    <mergeCell ref="XH3:XH4"/>
    <mergeCell ref="XI3:XI4"/>
    <mergeCell ref="XJ3:XJ4"/>
    <mergeCell ref="XK3:XK4"/>
    <mergeCell ref="XL3:XL4"/>
    <mergeCell ref="XM3:XO3"/>
    <mergeCell ref="XR3:XR4"/>
    <mergeCell ref="XS3:XS4"/>
    <mergeCell ref="XT3:XT4"/>
    <mergeCell ref="XU3:XU4"/>
    <mergeCell ref="XV3:XV4"/>
    <mergeCell ref="XW3:XW4"/>
    <mergeCell ref="XX3:XX4"/>
    <mergeCell ref="XY3:XY4"/>
    <mergeCell ref="XZ3:XZ4"/>
    <mergeCell ref="UD2:UT2"/>
    <mergeCell ref="WW3:WW4"/>
    <mergeCell ref="WX3:WX4"/>
    <mergeCell ref="VT3:VT4"/>
    <mergeCell ref="VQ3:VQ4"/>
    <mergeCell ref="VR3:VR4"/>
    <mergeCell ref="VW2:WX2"/>
    <mergeCell ref="VW3:VW4"/>
    <mergeCell ref="VX3:VX4"/>
    <mergeCell ref="VY3:VY4"/>
    <mergeCell ref="VZ3:VZ4"/>
    <mergeCell ref="WC3:WC4"/>
    <mergeCell ref="WD3:WD4"/>
    <mergeCell ref="WE3:WE4"/>
    <mergeCell ref="WF3:WF4"/>
    <mergeCell ref="WG3:WG4"/>
    <mergeCell ref="WH3:WH4"/>
    <mergeCell ref="WI3:WI4"/>
    <mergeCell ref="WJ3:WL3"/>
    <mergeCell ref="WO3:WO4"/>
    <mergeCell ref="UT3:UT4"/>
    <mergeCell ref="WT3:WT4"/>
    <mergeCell ref="WS3:WS4"/>
    <mergeCell ref="WR3:WR4"/>
    <mergeCell ref="WP3:WP4"/>
    <mergeCell ref="WQ3:WQ4"/>
    <mergeCell ref="UV2:VU2"/>
    <mergeCell ref="UV3:UV4"/>
    <mergeCell ref="UW3:UW4"/>
    <mergeCell ref="UX3:UX4"/>
    <mergeCell ref="UY3:UY4"/>
    <mergeCell ref="UZ3:UZ4"/>
    <mergeCell ref="VA3:VA4"/>
    <mergeCell ref="VB3:VB4"/>
    <mergeCell ref="VC3:VC4"/>
    <mergeCell ref="VD3:VD4"/>
    <mergeCell ref="VE3:VE4"/>
    <mergeCell ref="VF3:VF4"/>
    <mergeCell ref="VG3:VI3"/>
    <mergeCell ref="VL3:VL4"/>
    <mergeCell ref="VM3:VM4"/>
    <mergeCell ref="VN3:VN4"/>
    <mergeCell ref="VO3:VO4"/>
    <mergeCell ref="VP3:VP4"/>
    <mergeCell ref="RJ2:RZ2"/>
    <mergeCell ref="RJ3:RJ4"/>
    <mergeCell ref="RK3:RK4"/>
    <mergeCell ref="RL3:RL4"/>
    <mergeCell ref="RM3:RM4"/>
    <mergeCell ref="RN3:RN4"/>
    <mergeCell ref="RO3:RO4"/>
    <mergeCell ref="RP3:RP4"/>
    <mergeCell ref="RQ3:RQ4"/>
    <mergeCell ref="RR3:RT3"/>
    <mergeCell ref="RU3:RU4"/>
    <mergeCell ref="RV3:RV4"/>
    <mergeCell ref="RW3:RW4"/>
    <mergeCell ref="RX3:RX4"/>
    <mergeCell ref="RY3:RY4"/>
    <mergeCell ref="RZ3:RZ4"/>
    <mergeCell ref="SB2:SR2"/>
    <mergeCell ref="SB3:SB4"/>
    <mergeCell ref="SC3:SC4"/>
    <mergeCell ref="SD3:SD4"/>
    <mergeCell ref="SE3:SE4"/>
    <mergeCell ref="SF3:SF4"/>
    <mergeCell ref="SG3:SG4"/>
    <mergeCell ref="QR2:RH2"/>
    <mergeCell ref="QR3:QR4"/>
    <mergeCell ref="QS3:QS4"/>
    <mergeCell ref="QT3:QT4"/>
    <mergeCell ref="QU3:QU4"/>
    <mergeCell ref="QV3:QV4"/>
    <mergeCell ref="QW3:QW4"/>
    <mergeCell ref="QX3:QX4"/>
    <mergeCell ref="QY3:QY4"/>
    <mergeCell ref="QZ3:RB3"/>
    <mergeCell ref="RC3:RC4"/>
    <mergeCell ref="RD3:RD4"/>
    <mergeCell ref="RE3:RE4"/>
    <mergeCell ref="RF3:RF4"/>
    <mergeCell ref="RG3:RG4"/>
    <mergeCell ref="RH3:RH4"/>
    <mergeCell ref="SH3:SH4"/>
    <mergeCell ref="OP2:PF2"/>
    <mergeCell ref="OP3:OP4"/>
    <mergeCell ref="OQ3:OQ4"/>
    <mergeCell ref="OR3:OR4"/>
    <mergeCell ref="OS3:OS4"/>
    <mergeCell ref="OT3:OT4"/>
    <mergeCell ref="OU3:OU4"/>
    <mergeCell ref="OV3:OV4"/>
    <mergeCell ref="OW3:OW4"/>
    <mergeCell ref="OX3:OZ3"/>
    <mergeCell ref="PA3:PA4"/>
    <mergeCell ref="PB3:PB4"/>
    <mergeCell ref="PC3:PC4"/>
    <mergeCell ref="PD3:PD4"/>
    <mergeCell ref="PE3:PE4"/>
    <mergeCell ref="PF3:PF4"/>
    <mergeCell ref="PH2:PX2"/>
    <mergeCell ref="PH3:PH4"/>
    <mergeCell ref="PI3:PI4"/>
    <mergeCell ref="PJ3:PJ4"/>
    <mergeCell ref="PK3:PK4"/>
    <mergeCell ref="PL3:PL4"/>
    <mergeCell ref="PM3:PM4"/>
    <mergeCell ref="LD2:LT2"/>
    <mergeCell ref="LD3:LD4"/>
    <mergeCell ref="LE3:LE4"/>
    <mergeCell ref="LF3:LF4"/>
    <mergeCell ref="LG3:LG4"/>
    <mergeCell ref="LH3:LH4"/>
    <mergeCell ref="LI3:LI4"/>
    <mergeCell ref="LJ3:LJ4"/>
    <mergeCell ref="LK3:LK4"/>
    <mergeCell ref="LL3:LN3"/>
    <mergeCell ref="LO3:LO4"/>
    <mergeCell ref="LP3:LP4"/>
    <mergeCell ref="LQ3:LQ4"/>
    <mergeCell ref="LR3:LR4"/>
    <mergeCell ref="LS3:LS4"/>
    <mergeCell ref="LT3:LT4"/>
    <mergeCell ref="KE3:KE4"/>
    <mergeCell ref="KF3:KF4"/>
    <mergeCell ref="KG3:KG4"/>
    <mergeCell ref="KH3:KH4"/>
    <mergeCell ref="KI3:KI4"/>
    <mergeCell ref="JT2:KJ2"/>
    <mergeCell ref="JT3:JT4"/>
    <mergeCell ref="JU3:JU4"/>
    <mergeCell ref="JV3:JV4"/>
    <mergeCell ref="JW3:JW4"/>
    <mergeCell ref="JX3:JX4"/>
    <mergeCell ref="JY3:JY4"/>
    <mergeCell ref="JZ3:JZ4"/>
    <mergeCell ref="KA3:KA4"/>
    <mergeCell ref="KB3:KD3"/>
    <mergeCell ref="B3:C3"/>
    <mergeCell ref="JA2:JL2"/>
    <mergeCell ref="JM2:JM4"/>
    <mergeCell ref="JN2:JN4"/>
    <mergeCell ref="JO2:JO4"/>
    <mergeCell ref="JP2:JP4"/>
    <mergeCell ref="JQ2:JQ4"/>
    <mergeCell ref="JR2:JR4"/>
    <mergeCell ref="JA3:JA4"/>
    <mergeCell ref="JB3:JB4"/>
    <mergeCell ref="JC3:JC4"/>
    <mergeCell ref="JD3:JD4"/>
    <mergeCell ref="JE3:JE4"/>
    <mergeCell ref="JF3:JF4"/>
    <mergeCell ref="JG3:JG4"/>
    <mergeCell ref="JH3:JH4"/>
    <mergeCell ref="JI3:JL3"/>
    <mergeCell ref="AS3:AS4"/>
    <mergeCell ref="AT3:AT4"/>
    <mergeCell ref="AV3:AZ3"/>
    <mergeCell ref="BL3:BP3"/>
    <mergeCell ref="BK3:BK4"/>
    <mergeCell ref="AB3:AB4"/>
    <mergeCell ref="X3:X4"/>
    <mergeCell ref="C33:E33"/>
    <mergeCell ref="FX2:GL2"/>
    <mergeCell ref="FX3:FX4"/>
    <mergeCell ref="FY3:FY4"/>
    <mergeCell ref="FZ3:FZ4"/>
    <mergeCell ref="GA3:GA4"/>
    <mergeCell ref="GB3:GB4"/>
    <mergeCell ref="GC3:GC4"/>
    <mergeCell ref="GD3:GD4"/>
    <mergeCell ref="GE3:GE4"/>
    <mergeCell ref="GF3:GF4"/>
    <mergeCell ref="GG3:GG4"/>
    <mergeCell ref="GH3:GL3"/>
    <mergeCell ref="EH2:EV2"/>
    <mergeCell ref="EH3:EH4"/>
    <mergeCell ref="EI3:EI4"/>
    <mergeCell ref="EJ3:EJ4"/>
    <mergeCell ref="EK3:EK4"/>
    <mergeCell ref="EL3:EL4"/>
    <mergeCell ref="I2:V2"/>
    <mergeCell ref="R3:V3"/>
    <mergeCell ref="J3:J4"/>
    <mergeCell ref="Y3:Y4"/>
    <mergeCell ref="X2:AK2"/>
    <mergeCell ref="Z3:Z4"/>
    <mergeCell ref="AA3:AA4"/>
    <mergeCell ref="AC3:AC4"/>
    <mergeCell ref="AG3:AK3"/>
    <mergeCell ref="P3:P4"/>
    <mergeCell ref="K3:K4"/>
    <mergeCell ref="I3:I4"/>
    <mergeCell ref="O3:O4"/>
    <mergeCell ref="N3:N4"/>
    <mergeCell ref="M3:M4"/>
    <mergeCell ref="L3:L4"/>
    <mergeCell ref="AF3:AF4"/>
    <mergeCell ref="Q3:Q4"/>
    <mergeCell ref="AD3:AD4"/>
    <mergeCell ref="AE3:AE4"/>
    <mergeCell ref="AM2:AZ2"/>
    <mergeCell ref="AM3:AM4"/>
    <mergeCell ref="BB2:BP2"/>
    <mergeCell ref="BD3:BD4"/>
    <mergeCell ref="BE3:BE4"/>
    <mergeCell ref="BF3:BF4"/>
    <mergeCell ref="BJ3:BJ4"/>
    <mergeCell ref="CE3:CE4"/>
    <mergeCell ref="BG3:BG4"/>
    <mergeCell ref="BH3:BH4"/>
    <mergeCell ref="BI3:BI4"/>
    <mergeCell ref="BB3:BB4"/>
    <mergeCell ref="BC3:BC4"/>
    <mergeCell ref="BQ2:BQ4"/>
    <mergeCell ref="BR2:BR4"/>
    <mergeCell ref="BS2:BS4"/>
    <mergeCell ref="BT2:BT4"/>
    <mergeCell ref="BU2:BU4"/>
    <mergeCell ref="AU3:AU4"/>
    <mergeCell ref="AN3:AN4"/>
    <mergeCell ref="AO3:AO4"/>
    <mergeCell ref="AP3:AP4"/>
    <mergeCell ref="AQ3:AQ4"/>
    <mergeCell ref="AR3:AR4"/>
    <mergeCell ref="FC2:FQ2"/>
    <mergeCell ref="FC3:FC4"/>
    <mergeCell ref="FD3:FD4"/>
    <mergeCell ref="FE3:FE4"/>
    <mergeCell ref="FF3:FF4"/>
    <mergeCell ref="FG3:FG4"/>
    <mergeCell ref="FH3:FH4"/>
    <mergeCell ref="FI3:FI4"/>
    <mergeCell ref="FJ3:FJ4"/>
    <mergeCell ref="FK3:FK4"/>
    <mergeCell ref="FL3:FL4"/>
    <mergeCell ref="FM3:FQ3"/>
    <mergeCell ref="EQ3:EQ4"/>
    <mergeCell ref="ER3:EV3"/>
    <mergeCell ref="DM2:EA2"/>
    <mergeCell ref="DM3:DM4"/>
    <mergeCell ref="DK2:DK4"/>
    <mergeCell ref="CL2:CL4"/>
    <mergeCell ref="GM2:GM4"/>
    <mergeCell ref="GN2:GN4"/>
    <mergeCell ref="GO2:GO4"/>
    <mergeCell ref="CM2:CM4"/>
    <mergeCell ref="CN2:CN4"/>
    <mergeCell ref="CO2:CO4"/>
    <mergeCell ref="CP2:CP4"/>
    <mergeCell ref="ED2:ED4"/>
    <mergeCell ref="EE2:EE4"/>
    <mergeCell ref="EF2:EF4"/>
    <mergeCell ref="EO3:EO4"/>
    <mergeCell ref="EP3:EP4"/>
    <mergeCell ref="DT3:DT4"/>
    <mergeCell ref="DU3:DU4"/>
    <mergeCell ref="CU3:CU4"/>
    <mergeCell ref="CV3:CV4"/>
    <mergeCell ref="CZ3:CZ4"/>
    <mergeCell ref="DG2:DG4"/>
    <mergeCell ref="GP2:GP4"/>
    <mergeCell ref="GQ2:GQ4"/>
    <mergeCell ref="FR2:FR4"/>
    <mergeCell ref="FS2:FS4"/>
    <mergeCell ref="FT2:FT4"/>
    <mergeCell ref="DN3:DN4"/>
    <mergeCell ref="DO3:DO4"/>
    <mergeCell ref="DP3:DP4"/>
    <mergeCell ref="DQ3:DQ4"/>
    <mergeCell ref="DR3:DR4"/>
    <mergeCell ref="DS3:DS4"/>
    <mergeCell ref="EM3:EM4"/>
    <mergeCell ref="EN3:EN4"/>
    <mergeCell ref="DV3:DV4"/>
    <mergeCell ref="DW3:EA3"/>
    <mergeCell ref="FU2:FU4"/>
    <mergeCell ref="FV2:FV4"/>
    <mergeCell ref="EW2:EW4"/>
    <mergeCell ref="EX2:EX4"/>
    <mergeCell ref="EY2:EY4"/>
    <mergeCell ref="EZ2:EZ4"/>
    <mergeCell ref="FA2:FA4"/>
    <mergeCell ref="EB2:EB4"/>
    <mergeCell ref="EC2:EC4"/>
    <mergeCell ref="GS2:HG2"/>
    <mergeCell ref="GS3:GS4"/>
    <mergeCell ref="GT3:GT4"/>
    <mergeCell ref="GU3:GU4"/>
    <mergeCell ref="GV3:GV4"/>
    <mergeCell ref="GW3:GW4"/>
    <mergeCell ref="GX3:GX4"/>
    <mergeCell ref="GY3:GY4"/>
    <mergeCell ref="GZ3:GZ4"/>
    <mergeCell ref="HA3:HA4"/>
    <mergeCell ref="HB3:HB4"/>
    <mergeCell ref="HC3:HG3"/>
    <mergeCell ref="IV2:IV4"/>
    <mergeCell ref="IQ3:IS3"/>
    <mergeCell ref="IW2:IW4"/>
    <mergeCell ref="IX2:IX4"/>
    <mergeCell ref="IY2:IY4"/>
    <mergeCell ref="IT2:IT4"/>
    <mergeCell ref="IU2:IU4"/>
    <mergeCell ref="II3:II4"/>
    <mergeCell ref="IJ3:IJ4"/>
    <mergeCell ref="IK3:IK4"/>
    <mergeCell ref="IL3:IL4"/>
    <mergeCell ref="IM3:IM4"/>
    <mergeCell ref="IN3:IN4"/>
    <mergeCell ref="IO3:IO4"/>
    <mergeCell ref="IP3:IP4"/>
    <mergeCell ref="II2:IS2"/>
    <mergeCell ref="KL2:LB2"/>
    <mergeCell ref="KL3:KL4"/>
    <mergeCell ref="KM3:KM4"/>
    <mergeCell ref="KN3:KN4"/>
    <mergeCell ref="KO3:KO4"/>
    <mergeCell ref="KP3:KP4"/>
    <mergeCell ref="KQ3:KQ4"/>
    <mergeCell ref="KR3:KR4"/>
    <mergeCell ref="KS3:KS4"/>
    <mergeCell ref="KT3:KV3"/>
    <mergeCell ref="KW3:KW4"/>
    <mergeCell ref="KX3:KX4"/>
    <mergeCell ref="KY3:KY4"/>
    <mergeCell ref="KZ3:KZ4"/>
    <mergeCell ref="LA3:LA4"/>
    <mergeCell ref="LV2:ML2"/>
    <mergeCell ref="LV3:LV4"/>
    <mergeCell ref="LW3:LW4"/>
    <mergeCell ref="LX3:LX4"/>
    <mergeCell ref="LY3:LY4"/>
    <mergeCell ref="LZ3:LZ4"/>
    <mergeCell ref="MA3:MA4"/>
    <mergeCell ref="MB3:MB4"/>
    <mergeCell ref="MC3:MC4"/>
    <mergeCell ref="MD3:MF3"/>
    <mergeCell ref="MG3:MG4"/>
    <mergeCell ref="MH3:MH4"/>
    <mergeCell ref="MI3:MI4"/>
    <mergeCell ref="MJ3:MJ4"/>
    <mergeCell ref="MK3:MK4"/>
    <mergeCell ref="ML3:ML4"/>
    <mergeCell ref="MN2:ND2"/>
    <mergeCell ref="MN3:MN4"/>
    <mergeCell ref="MO3:MO4"/>
    <mergeCell ref="MP3:MP4"/>
    <mergeCell ref="MQ3:MQ4"/>
    <mergeCell ref="MR3:MR4"/>
    <mergeCell ref="MS3:MS4"/>
    <mergeCell ref="MT3:MT4"/>
    <mergeCell ref="MU3:MU4"/>
    <mergeCell ref="MV3:MX3"/>
    <mergeCell ref="MY3:MY4"/>
    <mergeCell ref="MZ3:MZ4"/>
    <mergeCell ref="NA3:NA4"/>
    <mergeCell ref="NB3:NB4"/>
    <mergeCell ref="NC3:NC4"/>
    <mergeCell ref="ND3:ND4"/>
    <mergeCell ref="NF2:NV2"/>
    <mergeCell ref="NF3:NF4"/>
    <mergeCell ref="NG3:NG4"/>
    <mergeCell ref="NH3:NH4"/>
    <mergeCell ref="NI3:NI4"/>
    <mergeCell ref="NJ3:NJ4"/>
    <mergeCell ref="NK3:NK4"/>
    <mergeCell ref="NL3:NL4"/>
    <mergeCell ref="NM3:NM4"/>
    <mergeCell ref="NN3:NP3"/>
    <mergeCell ref="NQ3:NQ4"/>
    <mergeCell ref="NR3:NR4"/>
    <mergeCell ref="NS3:NS4"/>
    <mergeCell ref="NT3:NT4"/>
    <mergeCell ref="NU3:NU4"/>
    <mergeCell ref="NV3:NV4"/>
    <mergeCell ref="NX2:ON2"/>
    <mergeCell ref="NX3:NX4"/>
    <mergeCell ref="NY3:NY4"/>
    <mergeCell ref="NZ3:NZ4"/>
    <mergeCell ref="OA3:OA4"/>
    <mergeCell ref="OB3:OB4"/>
    <mergeCell ref="OC3:OC4"/>
    <mergeCell ref="OD3:OD4"/>
    <mergeCell ref="OE3:OE4"/>
    <mergeCell ref="OF3:OH3"/>
    <mergeCell ref="OI3:OI4"/>
    <mergeCell ref="OJ3:OJ4"/>
    <mergeCell ref="OK3:OK4"/>
    <mergeCell ref="OL3:OL4"/>
    <mergeCell ref="OM3:OM4"/>
    <mergeCell ref="ON3:ON4"/>
    <mergeCell ref="PN3:PN4"/>
    <mergeCell ref="PO3:PO4"/>
    <mergeCell ref="PP3:PR3"/>
    <mergeCell ref="PS3:PS4"/>
    <mergeCell ref="PT3:PT4"/>
    <mergeCell ref="PU3:PU4"/>
    <mergeCell ref="PV3:PV4"/>
    <mergeCell ref="PW3:PW4"/>
    <mergeCell ref="PX3:PX4"/>
    <mergeCell ref="PZ2:QP2"/>
    <mergeCell ref="PZ3:PZ4"/>
    <mergeCell ref="QA3:QA4"/>
    <mergeCell ref="QB3:QB4"/>
    <mergeCell ref="QC3:QC4"/>
    <mergeCell ref="QD3:QD4"/>
    <mergeCell ref="QE3:QE4"/>
    <mergeCell ref="QF3:QF4"/>
    <mergeCell ref="QG3:QG4"/>
    <mergeCell ref="QH3:QJ3"/>
    <mergeCell ref="QK3:QK4"/>
    <mergeCell ref="QL3:QL4"/>
    <mergeCell ref="QM3:QM4"/>
    <mergeCell ref="QN3:QN4"/>
    <mergeCell ref="QO3:QO4"/>
    <mergeCell ref="QP3:QP4"/>
    <mergeCell ref="IC2:IC4"/>
    <mergeCell ref="ID2:ID4"/>
    <mergeCell ref="IE2:IE4"/>
    <mergeCell ref="IF2:IF4"/>
    <mergeCell ref="IG2:IG4"/>
    <mergeCell ref="HH2:HH4"/>
    <mergeCell ref="HI2:HI4"/>
    <mergeCell ref="HJ2:HJ4"/>
    <mergeCell ref="HK2:HK4"/>
    <mergeCell ref="HL2:HL4"/>
    <mergeCell ref="HN2:IB2"/>
    <mergeCell ref="HN3:HN4"/>
    <mergeCell ref="HO3:HO4"/>
    <mergeCell ref="HP3:HP4"/>
    <mergeCell ref="HQ3:HQ4"/>
    <mergeCell ref="HR3:HR4"/>
    <mergeCell ref="HS3:HS4"/>
    <mergeCell ref="HT3:HT4"/>
    <mergeCell ref="HU3:HU4"/>
    <mergeCell ref="HV3:HV4"/>
    <mergeCell ref="HW3:HW4"/>
    <mergeCell ref="HX3:IB3"/>
    <mergeCell ref="DH2:DH4"/>
    <mergeCell ref="DI2:DI4"/>
    <mergeCell ref="DJ2:DJ4"/>
    <mergeCell ref="BW2:CK2"/>
    <mergeCell ref="BW3:BW4"/>
    <mergeCell ref="BX3:BX4"/>
    <mergeCell ref="BY3:BY4"/>
    <mergeCell ref="BZ3:BZ4"/>
    <mergeCell ref="CA3:CA4"/>
    <mergeCell ref="CB3:CB4"/>
    <mergeCell ref="CC3:CC4"/>
    <mergeCell ref="CD3:CD4"/>
    <mergeCell ref="CG3:CK3"/>
    <mergeCell ref="CW3:CW4"/>
    <mergeCell ref="CX3:CX4"/>
    <mergeCell ref="CY3:CY4"/>
    <mergeCell ref="DA3:DA4"/>
    <mergeCell ref="DB3:DF3"/>
    <mergeCell ref="CF3:CF4"/>
    <mergeCell ref="CR2:DF2"/>
    <mergeCell ref="CR3:CR4"/>
    <mergeCell ref="CS3:CS4"/>
    <mergeCell ref="CT3:CT4"/>
    <mergeCell ref="SI3:SI4"/>
    <mergeCell ref="SJ3:SL3"/>
    <mergeCell ref="SM3:SM4"/>
    <mergeCell ref="SN3:SN4"/>
    <mergeCell ref="SO3:SO4"/>
    <mergeCell ref="SP3:SP4"/>
    <mergeCell ref="SQ3:SQ4"/>
    <mergeCell ref="SR3:SR4"/>
    <mergeCell ref="ST2:TJ2"/>
    <mergeCell ref="ST3:ST4"/>
    <mergeCell ref="SU3:SU4"/>
    <mergeCell ref="SV3:SV4"/>
    <mergeCell ref="SW3:SW4"/>
    <mergeCell ref="SX3:SX4"/>
    <mergeCell ref="SY3:SY4"/>
    <mergeCell ref="SZ3:SZ4"/>
    <mergeCell ref="TA3:TA4"/>
    <mergeCell ref="TB3:TD3"/>
    <mergeCell ref="TE3:TE4"/>
    <mergeCell ref="TF3:TF4"/>
    <mergeCell ref="TG3:TG4"/>
    <mergeCell ref="TH3:TH4"/>
    <mergeCell ref="TI3:TI4"/>
    <mergeCell ref="TJ3:TJ4"/>
    <mergeCell ref="TL2:UB2"/>
    <mergeCell ref="TL3:TL4"/>
    <mergeCell ref="TM3:TM4"/>
    <mergeCell ref="TN3:TN4"/>
    <mergeCell ref="TO3:TO4"/>
    <mergeCell ref="TP3:TP4"/>
    <mergeCell ref="TQ3:TQ4"/>
    <mergeCell ref="TR3:TR4"/>
    <mergeCell ref="TS3:TS4"/>
    <mergeCell ref="TT3:TV3"/>
    <mergeCell ref="TW3:TW4"/>
    <mergeCell ref="TX3:TX4"/>
    <mergeCell ref="TY3:TY4"/>
    <mergeCell ref="TZ3:TZ4"/>
    <mergeCell ref="UA3:UA4"/>
    <mergeCell ref="UB3:UB4"/>
    <mergeCell ref="YZ3:YZ4"/>
    <mergeCell ref="ZA3:ZA4"/>
    <mergeCell ref="ZB3:ZB4"/>
    <mergeCell ref="ZC3:ZC4"/>
    <mergeCell ref="UD3:UD4"/>
    <mergeCell ref="UE3:UE4"/>
    <mergeCell ref="VU3:VU4"/>
    <mergeCell ref="VS3:VS4"/>
    <mergeCell ref="UF3:UF4"/>
    <mergeCell ref="UG3:UG4"/>
    <mergeCell ref="UH3:UH4"/>
    <mergeCell ref="UI3:UI4"/>
    <mergeCell ref="UJ3:UJ4"/>
    <mergeCell ref="UK3:UK4"/>
    <mergeCell ref="UL3:UN3"/>
    <mergeCell ref="UO3:UO4"/>
    <mergeCell ref="UP3:UP4"/>
    <mergeCell ref="WU3:WU4"/>
    <mergeCell ref="WA3:WA4"/>
    <mergeCell ref="WB3:WB4"/>
    <mergeCell ref="WV3:WV4"/>
    <mergeCell ref="UQ3:UQ4"/>
    <mergeCell ref="UR3:UR4"/>
    <mergeCell ref="US3:US4"/>
    <mergeCell ref="ABG3:ABG4"/>
    <mergeCell ref="ABH3:ABH4"/>
    <mergeCell ref="ABI3:ABI4"/>
    <mergeCell ref="ZD3:ZD4"/>
    <mergeCell ref="YC2:ZD2"/>
    <mergeCell ref="YC3:YC4"/>
    <mergeCell ref="YD3:YD4"/>
    <mergeCell ref="YE3:YE4"/>
    <mergeCell ref="YF3:YF4"/>
    <mergeCell ref="YG3:YG4"/>
    <mergeCell ref="YH3:YH4"/>
    <mergeCell ref="YI3:YI4"/>
    <mergeCell ref="YJ3:YJ4"/>
    <mergeCell ref="YK3:YK4"/>
    <mergeCell ref="YL3:YL4"/>
    <mergeCell ref="YM3:YM4"/>
    <mergeCell ref="YN3:YN4"/>
    <mergeCell ref="YO3:YO4"/>
    <mergeCell ref="YP3:YR3"/>
    <mergeCell ref="YU3:YU4"/>
    <mergeCell ref="YV3:YV4"/>
    <mergeCell ref="YW3:YW4"/>
    <mergeCell ref="YX3:YX4"/>
    <mergeCell ref="YY3:YY4"/>
    <mergeCell ref="ACK3:ACK4"/>
    <mergeCell ref="ACL3:ACL4"/>
    <mergeCell ref="ABJ3:ABJ4"/>
    <mergeCell ref="AAI2:ABJ2"/>
    <mergeCell ref="AAI3:AAI4"/>
    <mergeCell ref="AAJ3:AAJ4"/>
    <mergeCell ref="AAK3:AAK4"/>
    <mergeCell ref="AAL3:AAL4"/>
    <mergeCell ref="AAM3:AAM4"/>
    <mergeCell ref="AAN3:AAN4"/>
    <mergeCell ref="AAO3:AAO4"/>
    <mergeCell ref="AAP3:AAP4"/>
    <mergeCell ref="AAQ3:AAQ4"/>
    <mergeCell ref="AAR3:AAR4"/>
    <mergeCell ref="AAS3:AAS4"/>
    <mergeCell ref="AAT3:AAT4"/>
    <mergeCell ref="AAU3:AAU4"/>
    <mergeCell ref="AAV3:AAX3"/>
    <mergeCell ref="ABA3:ABA4"/>
    <mergeCell ref="ABB3:ABB4"/>
    <mergeCell ref="ABC3:ABC4"/>
    <mergeCell ref="ABD3:ABD4"/>
    <mergeCell ref="ABE3:ABE4"/>
    <mergeCell ref="ABF3:ABF4"/>
    <mergeCell ref="ADO3:ADO4"/>
    <mergeCell ref="ACM3:ACM4"/>
    <mergeCell ref="ABL2:ACM2"/>
    <mergeCell ref="ABL3:ABL4"/>
    <mergeCell ref="ABM3:ABM4"/>
    <mergeCell ref="ABN3:ABN4"/>
    <mergeCell ref="ABO3:ABO4"/>
    <mergeCell ref="ABP3:ABP4"/>
    <mergeCell ref="ABQ3:ABQ4"/>
    <mergeCell ref="ABR3:ABR4"/>
    <mergeCell ref="ABS3:ABS4"/>
    <mergeCell ref="ABT3:ABT4"/>
    <mergeCell ref="ABU3:ABU4"/>
    <mergeCell ref="ABV3:ABV4"/>
    <mergeCell ref="ABW3:ABW4"/>
    <mergeCell ref="ABX3:ABX4"/>
    <mergeCell ref="ABY3:ACA3"/>
    <mergeCell ref="ACD3:ACD4"/>
    <mergeCell ref="ACE3:ACE4"/>
    <mergeCell ref="ACF3:ACF4"/>
    <mergeCell ref="ACG3:ACG4"/>
    <mergeCell ref="ACH3:ACH4"/>
    <mergeCell ref="ACI3:ACI4"/>
    <mergeCell ref="ACJ3:ACJ4"/>
    <mergeCell ref="ADP3:ADP4"/>
    <mergeCell ref="ACO2:ADP2"/>
    <mergeCell ref="ACO3:ACO4"/>
    <mergeCell ref="ACP3:ACP4"/>
    <mergeCell ref="ACQ3:ACQ4"/>
    <mergeCell ref="ACR3:ACR4"/>
    <mergeCell ref="ACS3:ACS4"/>
    <mergeCell ref="ACT3:ACT4"/>
    <mergeCell ref="ACU3:ACU4"/>
    <mergeCell ref="ACV3:ACV4"/>
    <mergeCell ref="ACW3:ACW4"/>
    <mergeCell ref="ACX3:ACX4"/>
    <mergeCell ref="ACY3:ACY4"/>
    <mergeCell ref="ACZ3:ACZ4"/>
    <mergeCell ref="ADA3:ADA4"/>
    <mergeCell ref="ADB3:ADD3"/>
    <mergeCell ref="ADG3:ADG4"/>
    <mergeCell ref="ADH3:ADH4"/>
    <mergeCell ref="ADI3:ADI4"/>
    <mergeCell ref="ADJ3:ADJ4"/>
    <mergeCell ref="ADK3:ADK4"/>
    <mergeCell ref="ADL3:ADL4"/>
    <mergeCell ref="ADM3:ADM4"/>
    <mergeCell ref="ADN3:ADN4"/>
  </mergeCells>
  <printOptions horizontalCentered="1" verticalCentered="1"/>
  <pageMargins left="0.2" right="0.2" top="0.25" bottom="0.25" header="0" footer="0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O50"/>
  <sheetViews>
    <sheetView showGridLines="0" topLeftCell="A2" zoomScale="110" zoomScaleNormal="110" workbookViewId="0">
      <pane xSplit="3" ySplit="2" topLeftCell="CH4" activePane="bottomRight" state="frozen"/>
      <selection activeCell="D716" sqref="D716"/>
      <selection pane="topRight" activeCell="D716" sqref="D716"/>
      <selection pane="bottomLeft" activeCell="D716" sqref="D716"/>
      <selection pane="bottomRight" activeCell="CX29" activeCellId="1" sqref="CX6 CX29"/>
    </sheetView>
  </sheetViews>
  <sheetFormatPr defaultColWidth="8.6640625" defaultRowHeight="11.4" x14ac:dyDescent="0.3"/>
  <cols>
    <col min="1" max="1" width="1.44140625" style="1" customWidth="1"/>
    <col min="2" max="2" width="21.44140625" style="1" bestFit="1" customWidth="1"/>
    <col min="3" max="3" width="12.6640625" style="1" bestFit="1" customWidth="1"/>
    <col min="4" max="4" width="9.6640625" style="1" customWidth="1"/>
    <col min="5" max="5" width="15" style="1" customWidth="1"/>
    <col min="6" max="7" width="9.6640625" style="1" customWidth="1"/>
    <col min="8" max="9" width="14.33203125" style="1" customWidth="1"/>
    <col min="10" max="10" width="2.6640625" style="1" customWidth="1"/>
    <col min="11" max="16" width="8.6640625" style="1" customWidth="1"/>
    <col min="17" max="17" width="2.33203125" style="1" customWidth="1"/>
    <col min="18" max="23" width="8.6640625" style="1" customWidth="1"/>
    <col min="24" max="24" width="2.33203125" style="1" customWidth="1"/>
    <col min="25" max="30" width="8.6640625" style="1" customWidth="1"/>
    <col min="31" max="31" width="3.109375" style="1" customWidth="1"/>
    <col min="32" max="37" width="8.6640625" style="1" customWidth="1"/>
    <col min="38" max="38" width="2.5546875" style="1" customWidth="1"/>
    <col min="39" max="44" width="8.6640625" style="1" customWidth="1"/>
    <col min="45" max="45" width="1.44140625" style="1" customWidth="1"/>
    <col min="46" max="51" width="8.6640625" style="1" customWidth="1"/>
    <col min="52" max="52" width="4" style="1" customWidth="1"/>
    <col min="53" max="94" width="8.6640625" style="1" customWidth="1"/>
    <col min="95" max="95" width="13.88671875" style="1" customWidth="1"/>
    <col min="96" max="96" width="12.6640625" style="1" customWidth="1"/>
    <col min="97" max="97" width="11.33203125" style="1" customWidth="1"/>
    <col min="98" max="98" width="11.88671875" style="1" customWidth="1"/>
    <col min="99" max="99" width="15.5546875" style="1" customWidth="1"/>
    <col min="100" max="100" width="14" style="1" customWidth="1"/>
    <col min="101" max="101" width="8.6640625" style="1" customWidth="1"/>
    <col min="102" max="102" width="13.88671875" style="1" customWidth="1"/>
    <col min="103" max="103" width="12.6640625" style="1" customWidth="1"/>
    <col min="104" max="104" width="11.33203125" style="1" customWidth="1"/>
    <col min="105" max="105" width="11.88671875" style="1" customWidth="1"/>
    <col min="106" max="106" width="15.5546875" style="1" customWidth="1"/>
    <col min="107" max="107" width="14" style="1" customWidth="1"/>
    <col min="108" max="108" width="8.6640625" style="1" customWidth="1"/>
    <col min="109" max="109" width="13.88671875" style="1" customWidth="1"/>
    <col min="110" max="110" width="12.6640625" style="1" customWidth="1"/>
    <col min="111" max="111" width="11.33203125" style="1" customWidth="1"/>
    <col min="112" max="112" width="11.88671875" style="1" customWidth="1"/>
    <col min="113" max="113" width="15.5546875" style="1" customWidth="1"/>
    <col min="114" max="114" width="14" style="1" customWidth="1"/>
    <col min="115" max="115" width="8.6640625" style="1" customWidth="1"/>
    <col min="116" max="116" width="13.88671875" style="1" customWidth="1"/>
    <col min="117" max="117" width="12.6640625" style="1" customWidth="1"/>
    <col min="118" max="118" width="11.33203125" style="1" customWidth="1"/>
    <col min="119" max="119" width="11.88671875" style="1" customWidth="1"/>
    <col min="120" max="120" width="15.5546875" style="1" customWidth="1"/>
    <col min="121" max="121" width="14" style="1" customWidth="1"/>
    <col min="122" max="122" width="8.6640625" style="1" customWidth="1"/>
    <col min="123" max="123" width="13.88671875" style="1" customWidth="1"/>
    <col min="124" max="124" width="12.6640625" style="1" customWidth="1"/>
    <col min="125" max="125" width="11.33203125" style="1" customWidth="1"/>
    <col min="126" max="126" width="11.88671875" style="1" customWidth="1"/>
    <col min="127" max="127" width="15.5546875" style="1" customWidth="1"/>
    <col min="128" max="128" width="14" style="1" customWidth="1"/>
    <col min="129" max="129" width="8.6640625" style="1" customWidth="1"/>
    <col min="130" max="130" width="13.88671875" style="1" customWidth="1"/>
    <col min="131" max="131" width="12.6640625" style="1" customWidth="1"/>
    <col min="132" max="132" width="11.33203125" style="1" customWidth="1"/>
    <col min="133" max="133" width="11.88671875" style="1" customWidth="1"/>
    <col min="134" max="134" width="15.5546875" style="1" customWidth="1"/>
    <col min="135" max="135" width="14" style="1" customWidth="1"/>
    <col min="136" max="136" width="3.88671875" style="1" customWidth="1"/>
    <col min="137" max="137" width="13.88671875" style="1" customWidth="1"/>
    <col min="138" max="138" width="12.6640625" style="1" customWidth="1"/>
    <col min="139" max="139" width="11.33203125" style="1" customWidth="1"/>
    <col min="140" max="140" width="11.88671875" style="1" customWidth="1"/>
    <col min="141" max="141" width="15.5546875" style="1" customWidth="1"/>
    <col min="142" max="142" width="14" style="1" customWidth="1"/>
    <col min="143" max="143" width="3" style="1" customWidth="1"/>
    <col min="144" max="144" width="13.88671875" style="1" customWidth="1"/>
    <col min="145" max="145" width="12.6640625" style="1" customWidth="1"/>
    <col min="146" max="146" width="11.33203125" style="1" customWidth="1"/>
    <col min="147" max="147" width="11.88671875" style="1" customWidth="1"/>
    <col min="148" max="148" width="15.5546875" style="1" customWidth="1"/>
    <col min="149" max="149" width="14" style="1" customWidth="1"/>
    <col min="150" max="150" width="8.6640625" style="1" customWidth="1"/>
    <col min="151" max="151" width="13.88671875" style="1" customWidth="1"/>
    <col min="152" max="152" width="12.6640625" style="1" customWidth="1"/>
    <col min="153" max="153" width="11.33203125" style="1" customWidth="1"/>
    <col min="154" max="154" width="11.88671875" style="1" customWidth="1"/>
    <col min="155" max="155" width="15.5546875" style="1" customWidth="1"/>
    <col min="156" max="156" width="14" style="1" customWidth="1"/>
    <col min="157" max="157" width="8.6640625" style="1" customWidth="1"/>
    <col min="158" max="158" width="13.88671875" style="1" customWidth="1"/>
    <col min="159" max="159" width="12.6640625" style="1" customWidth="1"/>
    <col min="160" max="160" width="11.33203125" style="1" customWidth="1"/>
    <col min="161" max="161" width="11.88671875" style="1" customWidth="1"/>
    <col min="162" max="162" width="15.5546875" style="1" customWidth="1"/>
    <col min="163" max="163" width="14" style="1" customWidth="1"/>
    <col min="164" max="164" width="8.6640625" style="1" customWidth="1"/>
    <col min="165" max="165" width="13.88671875" style="1" customWidth="1"/>
    <col min="166" max="166" width="12.6640625" style="1" customWidth="1"/>
    <col min="167" max="167" width="11.33203125" style="1" customWidth="1"/>
    <col min="168" max="168" width="11.88671875" style="1" customWidth="1"/>
    <col min="169" max="169" width="15.5546875" style="1" customWidth="1"/>
    <col min="170" max="170" width="14" style="1" customWidth="1"/>
    <col min="171" max="171" width="3" style="1" customWidth="1"/>
    <col min="172" max="172" width="13.88671875" style="1" customWidth="1"/>
    <col min="173" max="173" width="12.6640625" style="1" customWidth="1"/>
    <col min="174" max="174" width="11.33203125" style="1" customWidth="1"/>
    <col min="175" max="175" width="11.88671875" style="1" customWidth="1"/>
    <col min="176" max="176" width="15.5546875" style="1" customWidth="1"/>
    <col min="177" max="177" width="14" style="1" customWidth="1"/>
    <col min="178" max="183" width="8.6640625" style="1" customWidth="1"/>
    <col min="184" max="184" width="18.6640625" style="1" customWidth="1"/>
    <col min="185" max="185" width="2.6640625" style="1" customWidth="1"/>
    <col min="186" max="190" width="8.6640625" style="1" customWidth="1"/>
    <col min="191" max="191" width="18" style="1" customWidth="1"/>
    <col min="192" max="192" width="8.6640625" style="1" customWidth="1"/>
    <col min="193" max="197" width="8.6640625" style="268" customWidth="1"/>
    <col min="198" max="198" width="18" style="268" customWidth="1"/>
    <col min="199" max="199" width="8.6640625" style="1" customWidth="1"/>
    <col min="200" max="204" width="8.6640625" style="268" customWidth="1"/>
    <col min="205" max="205" width="18" style="268" customWidth="1"/>
    <col min="206" max="206" width="8.6640625" style="1" customWidth="1"/>
    <col min="207" max="211" width="8.6640625" style="268" customWidth="1"/>
    <col min="212" max="212" width="18" style="268" customWidth="1"/>
    <col min="213" max="213" width="8.6640625" style="1" customWidth="1"/>
    <col min="214" max="218" width="8.6640625" style="268" customWidth="1"/>
    <col min="219" max="219" width="18" style="268" customWidth="1"/>
    <col min="220" max="220" width="8.6640625" style="1" customWidth="1"/>
    <col min="221" max="225" width="8.6640625" style="268" customWidth="1"/>
    <col min="226" max="226" width="18" style="268" customWidth="1"/>
    <col min="227" max="227" width="8.6640625" style="1" customWidth="1"/>
    <col min="228" max="232" width="8.6640625" style="268" customWidth="1"/>
    <col min="233" max="233" width="18" style="268" customWidth="1"/>
    <col min="234" max="234" width="8.6640625" style="1" customWidth="1"/>
    <col min="235" max="239" width="8.6640625" style="268" customWidth="1"/>
    <col min="240" max="240" width="18" style="268" customWidth="1"/>
    <col min="241" max="241" width="8.6640625" style="1" customWidth="1"/>
    <col min="242" max="246" width="8.6640625" style="268" customWidth="1"/>
    <col min="247" max="247" width="18" style="268" customWidth="1"/>
    <col min="248" max="248" width="8.6640625" style="1" customWidth="1"/>
    <col min="249" max="253" width="8.6640625" style="268" customWidth="1"/>
    <col min="254" max="254" width="18" style="268" customWidth="1"/>
    <col min="255" max="255" width="8.6640625" style="1" customWidth="1"/>
    <col min="256" max="260" width="8.6640625" style="268" customWidth="1"/>
    <col min="261" max="261" width="18" style="268" customWidth="1"/>
    <col min="262" max="268" width="8.6640625" style="1" customWidth="1"/>
    <col min="269" max="274" width="8.6640625" style="1"/>
    <col min="275" max="275" width="14.5546875" style="1" customWidth="1"/>
    <col min="276" max="16384" width="8.6640625" style="1"/>
  </cols>
  <sheetData>
    <row r="1" spans="2:275" ht="6" customHeight="1" thickBot="1" x14ac:dyDescent="0.35"/>
    <row r="2" spans="2:275" ht="21" customHeight="1" thickBot="1" x14ac:dyDescent="0.35">
      <c r="B2" s="380" t="s">
        <v>28</v>
      </c>
      <c r="C2" s="380"/>
      <c r="D2" s="367" t="s">
        <v>0</v>
      </c>
      <c r="E2" s="367"/>
      <c r="F2" s="367"/>
      <c r="G2" s="367"/>
      <c r="H2" s="367"/>
      <c r="I2" s="367"/>
      <c r="K2" s="367" t="s">
        <v>1</v>
      </c>
      <c r="L2" s="367"/>
      <c r="M2" s="367"/>
      <c r="N2" s="367"/>
      <c r="O2" s="367"/>
      <c r="P2" s="367"/>
      <c r="R2" s="367" t="s">
        <v>2</v>
      </c>
      <c r="S2" s="367"/>
      <c r="T2" s="367"/>
      <c r="U2" s="367"/>
      <c r="V2" s="367"/>
      <c r="W2" s="367"/>
      <c r="Y2" s="367" t="s">
        <v>3</v>
      </c>
      <c r="Z2" s="367"/>
      <c r="AA2" s="367"/>
      <c r="AB2" s="367"/>
      <c r="AC2" s="367"/>
      <c r="AD2" s="367"/>
      <c r="AF2" s="367" t="s">
        <v>7</v>
      </c>
      <c r="AG2" s="367"/>
      <c r="AH2" s="367"/>
      <c r="AI2" s="367"/>
      <c r="AJ2" s="367"/>
      <c r="AK2" s="367"/>
      <c r="AM2" s="367" t="s">
        <v>207</v>
      </c>
      <c r="AN2" s="367"/>
      <c r="AO2" s="367"/>
      <c r="AP2" s="367"/>
      <c r="AQ2" s="367"/>
      <c r="AR2" s="367"/>
      <c r="AT2" s="367" t="s">
        <v>215</v>
      </c>
      <c r="AU2" s="367"/>
      <c r="AV2" s="367"/>
      <c r="AW2" s="367"/>
      <c r="AX2" s="367"/>
      <c r="AY2" s="367"/>
      <c r="BA2" s="367" t="s">
        <v>217</v>
      </c>
      <c r="BB2" s="367"/>
      <c r="BC2" s="367"/>
      <c r="BD2" s="367"/>
      <c r="BE2" s="367"/>
      <c r="BF2" s="367"/>
      <c r="BH2" s="367" t="s">
        <v>218</v>
      </c>
      <c r="BI2" s="367"/>
      <c r="BJ2" s="367"/>
      <c r="BK2" s="367"/>
      <c r="BL2" s="367"/>
      <c r="BM2" s="367"/>
      <c r="BO2" s="367" t="s">
        <v>221</v>
      </c>
      <c r="BP2" s="367"/>
      <c r="BQ2" s="367"/>
      <c r="BR2" s="367"/>
      <c r="BS2" s="367"/>
      <c r="BT2" s="367"/>
      <c r="BV2" s="367" t="s">
        <v>229</v>
      </c>
      <c r="BW2" s="367"/>
      <c r="BX2" s="367"/>
      <c r="BY2" s="367"/>
      <c r="BZ2" s="367"/>
      <c r="CA2" s="367"/>
      <c r="CC2" s="367" t="s">
        <v>230</v>
      </c>
      <c r="CD2" s="367"/>
      <c r="CE2" s="367"/>
      <c r="CF2" s="367"/>
      <c r="CG2" s="367"/>
      <c r="CH2" s="367"/>
      <c r="CJ2" s="367" t="s">
        <v>237</v>
      </c>
      <c r="CK2" s="367"/>
      <c r="CL2" s="367"/>
      <c r="CM2" s="367"/>
      <c r="CN2" s="367"/>
      <c r="CO2" s="367"/>
      <c r="CQ2" s="367" t="s">
        <v>240</v>
      </c>
      <c r="CR2" s="367"/>
      <c r="CS2" s="367"/>
      <c r="CT2" s="367"/>
      <c r="CU2" s="367"/>
      <c r="CV2" s="367"/>
      <c r="CX2" s="367" t="s">
        <v>261</v>
      </c>
      <c r="CY2" s="367"/>
      <c r="CZ2" s="367"/>
      <c r="DA2" s="367"/>
      <c r="DB2" s="367"/>
      <c r="DC2" s="367"/>
      <c r="DE2" s="367" t="s">
        <v>562</v>
      </c>
      <c r="DF2" s="367"/>
      <c r="DG2" s="367"/>
      <c r="DH2" s="367"/>
      <c r="DI2" s="367"/>
      <c r="DJ2" s="367"/>
      <c r="DL2" s="367" t="s">
        <v>605</v>
      </c>
      <c r="DM2" s="367"/>
      <c r="DN2" s="367"/>
      <c r="DO2" s="367"/>
      <c r="DP2" s="367"/>
      <c r="DQ2" s="367"/>
      <c r="DS2" s="367" t="s">
        <v>634</v>
      </c>
      <c r="DT2" s="367"/>
      <c r="DU2" s="367"/>
      <c r="DV2" s="367"/>
      <c r="DW2" s="367"/>
      <c r="DX2" s="367"/>
      <c r="DZ2" s="367" t="s">
        <v>688</v>
      </c>
      <c r="EA2" s="367"/>
      <c r="EB2" s="367"/>
      <c r="EC2" s="367"/>
      <c r="ED2" s="367"/>
      <c r="EE2" s="367"/>
      <c r="EG2" s="367" t="s">
        <v>707</v>
      </c>
      <c r="EH2" s="367"/>
      <c r="EI2" s="367"/>
      <c r="EJ2" s="367"/>
      <c r="EK2" s="367"/>
      <c r="EL2" s="367"/>
      <c r="EN2" s="367" t="s">
        <v>708</v>
      </c>
      <c r="EO2" s="367"/>
      <c r="EP2" s="367"/>
      <c r="EQ2" s="367"/>
      <c r="ER2" s="367"/>
      <c r="ES2" s="367"/>
      <c r="EU2" s="367" t="s">
        <v>733</v>
      </c>
      <c r="EV2" s="367"/>
      <c r="EW2" s="367"/>
      <c r="EX2" s="367"/>
      <c r="EY2" s="367"/>
      <c r="EZ2" s="367"/>
      <c r="FB2" s="367" t="s">
        <v>790</v>
      </c>
      <c r="FC2" s="367"/>
      <c r="FD2" s="367"/>
      <c r="FE2" s="367"/>
      <c r="FF2" s="367"/>
      <c r="FG2" s="367"/>
      <c r="FI2" s="367" t="s">
        <v>834</v>
      </c>
      <c r="FJ2" s="367"/>
      <c r="FK2" s="367"/>
      <c r="FL2" s="367"/>
      <c r="FM2" s="367"/>
      <c r="FN2" s="367"/>
      <c r="FP2" s="367" t="s">
        <v>835</v>
      </c>
      <c r="FQ2" s="367"/>
      <c r="FR2" s="367"/>
      <c r="FS2" s="367"/>
      <c r="FT2" s="367"/>
      <c r="FU2" s="367"/>
      <c r="FW2" s="367" t="s">
        <v>836</v>
      </c>
      <c r="FX2" s="367"/>
      <c r="FY2" s="367"/>
      <c r="FZ2" s="367"/>
      <c r="GA2" s="367"/>
      <c r="GB2" s="367"/>
      <c r="GD2" s="367" t="s">
        <v>864</v>
      </c>
      <c r="GE2" s="367"/>
      <c r="GF2" s="367"/>
      <c r="GG2" s="367"/>
      <c r="GH2" s="367"/>
      <c r="GI2" s="367"/>
      <c r="GK2" s="367" t="s">
        <v>886</v>
      </c>
      <c r="GL2" s="367"/>
      <c r="GM2" s="367"/>
      <c r="GN2" s="367"/>
      <c r="GO2" s="367"/>
      <c r="GP2" s="367"/>
      <c r="GR2" s="367" t="s">
        <v>904</v>
      </c>
      <c r="GS2" s="367"/>
      <c r="GT2" s="367"/>
      <c r="GU2" s="367"/>
      <c r="GV2" s="367"/>
      <c r="GW2" s="367"/>
      <c r="GY2" s="367" t="s">
        <v>906</v>
      </c>
      <c r="GZ2" s="367"/>
      <c r="HA2" s="367"/>
      <c r="HB2" s="367"/>
      <c r="HC2" s="367"/>
      <c r="HD2" s="367"/>
      <c r="HF2" s="367" t="s">
        <v>942</v>
      </c>
      <c r="HG2" s="367"/>
      <c r="HH2" s="367"/>
      <c r="HI2" s="367"/>
      <c r="HJ2" s="367"/>
      <c r="HK2" s="367"/>
      <c r="HM2" s="367" t="s">
        <v>970</v>
      </c>
      <c r="HN2" s="367"/>
      <c r="HO2" s="367"/>
      <c r="HP2" s="367"/>
      <c r="HQ2" s="367"/>
      <c r="HR2" s="367"/>
      <c r="HT2" s="367" t="s">
        <v>990</v>
      </c>
      <c r="HU2" s="367"/>
      <c r="HV2" s="367"/>
      <c r="HW2" s="367"/>
      <c r="HX2" s="367"/>
      <c r="HY2" s="367"/>
      <c r="IA2" s="367" t="s">
        <v>995</v>
      </c>
      <c r="IB2" s="367"/>
      <c r="IC2" s="367"/>
      <c r="ID2" s="367"/>
      <c r="IE2" s="367"/>
      <c r="IF2" s="367"/>
      <c r="IH2" s="367" t="s">
        <v>1004</v>
      </c>
      <c r="II2" s="367"/>
      <c r="IJ2" s="367"/>
      <c r="IK2" s="367"/>
      <c r="IL2" s="367"/>
      <c r="IM2" s="367"/>
      <c r="IO2" s="367" t="s">
        <v>1020</v>
      </c>
      <c r="IP2" s="367"/>
      <c r="IQ2" s="367"/>
      <c r="IR2" s="367"/>
      <c r="IS2" s="367"/>
      <c r="IT2" s="367"/>
      <c r="IV2" s="367" t="s">
        <v>1053</v>
      </c>
      <c r="IW2" s="367"/>
      <c r="IX2" s="367"/>
      <c r="IY2" s="367"/>
      <c r="IZ2" s="367"/>
      <c r="JA2" s="367"/>
      <c r="JC2" s="367" t="s">
        <v>1054</v>
      </c>
      <c r="JD2" s="367"/>
      <c r="JE2" s="367"/>
      <c r="JF2" s="367"/>
      <c r="JG2" s="367"/>
      <c r="JH2" s="367"/>
      <c r="JJ2" s="367" t="s">
        <v>1078</v>
      </c>
      <c r="JK2" s="367"/>
      <c r="JL2" s="367"/>
      <c r="JM2" s="367"/>
      <c r="JN2" s="367"/>
      <c r="JO2" s="367"/>
    </row>
    <row r="3" spans="2:275" ht="51" customHeight="1" thickBot="1" x14ac:dyDescent="0.35">
      <c r="D3" s="38" t="s">
        <v>24</v>
      </c>
      <c r="E3" s="38" t="s">
        <v>25</v>
      </c>
      <c r="F3" s="38" t="s">
        <v>5</v>
      </c>
      <c r="G3" s="38" t="s">
        <v>6</v>
      </c>
      <c r="H3" s="38" t="s">
        <v>26</v>
      </c>
      <c r="I3" s="38" t="s">
        <v>27</v>
      </c>
      <c r="K3" s="38" t="s">
        <v>24</v>
      </c>
      <c r="L3" s="38" t="s">
        <v>25</v>
      </c>
      <c r="M3" s="38" t="s">
        <v>5</v>
      </c>
      <c r="N3" s="38" t="s">
        <v>6</v>
      </c>
      <c r="O3" s="38" t="s">
        <v>26</v>
      </c>
      <c r="P3" s="38" t="s">
        <v>27</v>
      </c>
      <c r="R3" s="38" t="s">
        <v>24</v>
      </c>
      <c r="S3" s="38" t="s">
        <v>25</v>
      </c>
      <c r="T3" s="38" t="s">
        <v>5</v>
      </c>
      <c r="U3" s="38" t="s">
        <v>6</v>
      </c>
      <c r="V3" s="38" t="s">
        <v>26</v>
      </c>
      <c r="W3" s="38" t="s">
        <v>27</v>
      </c>
      <c r="Y3" s="38" t="s">
        <v>24</v>
      </c>
      <c r="Z3" s="38" t="s">
        <v>25</v>
      </c>
      <c r="AA3" s="38" t="s">
        <v>5</v>
      </c>
      <c r="AB3" s="38" t="s">
        <v>6</v>
      </c>
      <c r="AC3" s="38" t="s">
        <v>26</v>
      </c>
      <c r="AD3" s="38" t="s">
        <v>27</v>
      </c>
      <c r="AF3" s="38" t="s">
        <v>24</v>
      </c>
      <c r="AG3" s="38" t="s">
        <v>25</v>
      </c>
      <c r="AH3" s="38" t="s">
        <v>5</v>
      </c>
      <c r="AI3" s="38" t="s">
        <v>6</v>
      </c>
      <c r="AJ3" s="38" t="s">
        <v>26</v>
      </c>
      <c r="AK3" s="38" t="s">
        <v>27</v>
      </c>
      <c r="AM3" s="38" t="s">
        <v>24</v>
      </c>
      <c r="AN3" s="38" t="s">
        <v>25</v>
      </c>
      <c r="AO3" s="38" t="s">
        <v>5</v>
      </c>
      <c r="AP3" s="38" t="s">
        <v>6</v>
      </c>
      <c r="AQ3" s="38" t="s">
        <v>26</v>
      </c>
      <c r="AR3" s="38" t="s">
        <v>27</v>
      </c>
      <c r="AT3" s="38" t="s">
        <v>24</v>
      </c>
      <c r="AU3" s="38" t="s">
        <v>25</v>
      </c>
      <c r="AV3" s="38" t="s">
        <v>5</v>
      </c>
      <c r="AW3" s="38" t="s">
        <v>6</v>
      </c>
      <c r="AX3" s="38" t="s">
        <v>26</v>
      </c>
      <c r="AY3" s="38" t="s">
        <v>27</v>
      </c>
      <c r="BA3" s="38" t="s">
        <v>24</v>
      </c>
      <c r="BB3" s="38" t="s">
        <v>25</v>
      </c>
      <c r="BC3" s="38" t="s">
        <v>5</v>
      </c>
      <c r="BD3" s="38" t="s">
        <v>6</v>
      </c>
      <c r="BE3" s="38" t="s">
        <v>26</v>
      </c>
      <c r="BF3" s="38" t="s">
        <v>27</v>
      </c>
      <c r="BH3" s="38" t="s">
        <v>24</v>
      </c>
      <c r="BI3" s="38" t="s">
        <v>25</v>
      </c>
      <c r="BJ3" s="38" t="s">
        <v>5</v>
      </c>
      <c r="BK3" s="38" t="s">
        <v>6</v>
      </c>
      <c r="BL3" s="38" t="s">
        <v>26</v>
      </c>
      <c r="BM3" s="38" t="s">
        <v>27</v>
      </c>
      <c r="BO3" s="38" t="s">
        <v>24</v>
      </c>
      <c r="BP3" s="38" t="s">
        <v>25</v>
      </c>
      <c r="BQ3" s="38" t="s">
        <v>5</v>
      </c>
      <c r="BR3" s="38" t="s">
        <v>6</v>
      </c>
      <c r="BS3" s="38" t="s">
        <v>26</v>
      </c>
      <c r="BT3" s="38" t="s">
        <v>27</v>
      </c>
      <c r="BV3" s="38" t="s">
        <v>24</v>
      </c>
      <c r="BW3" s="38" t="s">
        <v>25</v>
      </c>
      <c r="BX3" s="38" t="s">
        <v>5</v>
      </c>
      <c r="BY3" s="38" t="s">
        <v>6</v>
      </c>
      <c r="BZ3" s="38" t="s">
        <v>26</v>
      </c>
      <c r="CA3" s="38" t="s">
        <v>27</v>
      </c>
      <c r="CC3" s="38" t="s">
        <v>24</v>
      </c>
      <c r="CD3" s="38" t="s">
        <v>25</v>
      </c>
      <c r="CE3" s="38" t="s">
        <v>5</v>
      </c>
      <c r="CF3" s="38" t="s">
        <v>6</v>
      </c>
      <c r="CG3" s="38" t="s">
        <v>26</v>
      </c>
      <c r="CH3" s="38" t="s">
        <v>27</v>
      </c>
      <c r="CJ3" s="38" t="s">
        <v>24</v>
      </c>
      <c r="CK3" s="38" t="s">
        <v>25</v>
      </c>
      <c r="CL3" s="38" t="s">
        <v>5</v>
      </c>
      <c r="CM3" s="38" t="s">
        <v>6</v>
      </c>
      <c r="CN3" s="38" t="s">
        <v>26</v>
      </c>
      <c r="CO3" s="38" t="s">
        <v>27</v>
      </c>
      <c r="CQ3" s="123" t="s">
        <v>245</v>
      </c>
      <c r="CR3" s="123" t="s">
        <v>25</v>
      </c>
      <c r="CS3" s="38" t="s">
        <v>5</v>
      </c>
      <c r="CT3" s="38" t="s">
        <v>6</v>
      </c>
      <c r="CU3" s="123" t="s">
        <v>246</v>
      </c>
      <c r="CV3" s="123" t="s">
        <v>247</v>
      </c>
      <c r="CX3" s="123" t="s">
        <v>245</v>
      </c>
      <c r="CY3" s="123" t="s">
        <v>25</v>
      </c>
      <c r="CZ3" s="38" t="s">
        <v>5</v>
      </c>
      <c r="DA3" s="38" t="s">
        <v>6</v>
      </c>
      <c r="DB3" s="123" t="s">
        <v>246</v>
      </c>
      <c r="DC3" s="123" t="s">
        <v>247</v>
      </c>
      <c r="DE3" s="123" t="s">
        <v>245</v>
      </c>
      <c r="DF3" s="123" t="s">
        <v>25</v>
      </c>
      <c r="DG3" s="38" t="s">
        <v>5</v>
      </c>
      <c r="DH3" s="38" t="s">
        <v>6</v>
      </c>
      <c r="DI3" s="123" t="s">
        <v>246</v>
      </c>
      <c r="DJ3" s="123" t="s">
        <v>247</v>
      </c>
      <c r="DL3" s="123" t="s">
        <v>245</v>
      </c>
      <c r="DM3" s="123" t="s">
        <v>25</v>
      </c>
      <c r="DN3" s="38" t="s">
        <v>5</v>
      </c>
      <c r="DO3" s="38" t="s">
        <v>6</v>
      </c>
      <c r="DP3" s="123" t="s">
        <v>246</v>
      </c>
      <c r="DQ3" s="123" t="s">
        <v>247</v>
      </c>
      <c r="DS3" s="123" t="s">
        <v>245</v>
      </c>
      <c r="DT3" s="123" t="s">
        <v>25</v>
      </c>
      <c r="DU3" s="38" t="s">
        <v>5</v>
      </c>
      <c r="DV3" s="38" t="s">
        <v>6</v>
      </c>
      <c r="DW3" s="123" t="s">
        <v>246</v>
      </c>
      <c r="DX3" s="123" t="s">
        <v>247</v>
      </c>
      <c r="DZ3" s="123" t="s">
        <v>245</v>
      </c>
      <c r="EA3" s="123" t="s">
        <v>25</v>
      </c>
      <c r="EB3" s="38" t="s">
        <v>5</v>
      </c>
      <c r="EC3" s="38" t="s">
        <v>6</v>
      </c>
      <c r="ED3" s="123" t="s">
        <v>246</v>
      </c>
      <c r="EE3" s="123" t="s">
        <v>247</v>
      </c>
      <c r="EG3" s="123" t="s">
        <v>245</v>
      </c>
      <c r="EH3" s="123" t="s">
        <v>25</v>
      </c>
      <c r="EI3" s="38" t="s">
        <v>5</v>
      </c>
      <c r="EJ3" s="38" t="s">
        <v>6</v>
      </c>
      <c r="EK3" s="123" t="s">
        <v>246</v>
      </c>
      <c r="EL3" s="123" t="s">
        <v>247</v>
      </c>
      <c r="EN3" s="123" t="s">
        <v>245</v>
      </c>
      <c r="EO3" s="123" t="s">
        <v>25</v>
      </c>
      <c r="EP3" s="38" t="s">
        <v>5</v>
      </c>
      <c r="EQ3" s="38" t="s">
        <v>6</v>
      </c>
      <c r="ER3" s="123" t="s">
        <v>246</v>
      </c>
      <c r="ES3" s="123" t="s">
        <v>247</v>
      </c>
      <c r="EU3" s="123" t="s">
        <v>245</v>
      </c>
      <c r="EV3" s="123" t="s">
        <v>25</v>
      </c>
      <c r="EW3" s="38" t="s">
        <v>5</v>
      </c>
      <c r="EX3" s="38" t="s">
        <v>6</v>
      </c>
      <c r="EY3" s="123" t="s">
        <v>246</v>
      </c>
      <c r="EZ3" s="123" t="s">
        <v>247</v>
      </c>
      <c r="FB3" s="123" t="s">
        <v>245</v>
      </c>
      <c r="FC3" s="123" t="s">
        <v>25</v>
      </c>
      <c r="FD3" s="38" t="s">
        <v>5</v>
      </c>
      <c r="FE3" s="38" t="s">
        <v>6</v>
      </c>
      <c r="FF3" s="123" t="s">
        <v>246</v>
      </c>
      <c r="FG3" s="123" t="s">
        <v>247</v>
      </c>
      <c r="FI3" s="123" t="s">
        <v>245</v>
      </c>
      <c r="FJ3" s="123" t="s">
        <v>25</v>
      </c>
      <c r="FK3" s="38" t="s">
        <v>5</v>
      </c>
      <c r="FL3" s="38" t="s">
        <v>6</v>
      </c>
      <c r="FM3" s="123" t="s">
        <v>246</v>
      </c>
      <c r="FN3" s="123" t="s">
        <v>247</v>
      </c>
      <c r="FP3" s="123" t="s">
        <v>245</v>
      </c>
      <c r="FQ3" s="123" t="s">
        <v>25</v>
      </c>
      <c r="FR3" s="38" t="s">
        <v>5</v>
      </c>
      <c r="FS3" s="38" t="s">
        <v>6</v>
      </c>
      <c r="FT3" s="123" t="s">
        <v>246</v>
      </c>
      <c r="FU3" s="123" t="s">
        <v>247</v>
      </c>
      <c r="FW3" s="123" t="s">
        <v>245</v>
      </c>
      <c r="FX3" s="123" t="s">
        <v>25</v>
      </c>
      <c r="FY3" s="38" t="s">
        <v>5</v>
      </c>
      <c r="FZ3" s="38" t="s">
        <v>6</v>
      </c>
      <c r="GA3" s="266" t="s">
        <v>246</v>
      </c>
      <c r="GB3" s="123" t="s">
        <v>247</v>
      </c>
      <c r="GD3" s="123" t="s">
        <v>245</v>
      </c>
      <c r="GE3" s="123" t="s">
        <v>25</v>
      </c>
      <c r="GF3" s="38" t="s">
        <v>5</v>
      </c>
      <c r="GG3" s="38" t="s">
        <v>6</v>
      </c>
      <c r="GH3" s="266" t="s">
        <v>246</v>
      </c>
      <c r="GI3" s="123" t="s">
        <v>247</v>
      </c>
      <c r="GK3" s="123" t="s">
        <v>245</v>
      </c>
      <c r="GL3" s="123" t="s">
        <v>25</v>
      </c>
      <c r="GM3" s="38" t="s">
        <v>5</v>
      </c>
      <c r="GN3" s="38" t="s">
        <v>6</v>
      </c>
      <c r="GO3" s="266" t="s">
        <v>246</v>
      </c>
      <c r="GP3" s="123" t="s">
        <v>247</v>
      </c>
      <c r="GR3" s="123" t="s">
        <v>245</v>
      </c>
      <c r="GS3" s="123" t="s">
        <v>25</v>
      </c>
      <c r="GT3" s="38" t="s">
        <v>5</v>
      </c>
      <c r="GU3" s="38" t="s">
        <v>6</v>
      </c>
      <c r="GV3" s="266" t="s">
        <v>246</v>
      </c>
      <c r="GW3" s="123" t="s">
        <v>247</v>
      </c>
      <c r="GY3" s="123" t="s">
        <v>245</v>
      </c>
      <c r="GZ3" s="282" t="s">
        <v>969</v>
      </c>
      <c r="HA3" s="38" t="s">
        <v>5</v>
      </c>
      <c r="HB3" s="38" t="s">
        <v>6</v>
      </c>
      <c r="HC3" s="266" t="s">
        <v>246</v>
      </c>
      <c r="HD3" s="123" t="s">
        <v>247</v>
      </c>
      <c r="HF3" s="123" t="s">
        <v>245</v>
      </c>
      <c r="HG3" s="123" t="s">
        <v>969</v>
      </c>
      <c r="HH3" s="38" t="s">
        <v>5</v>
      </c>
      <c r="HI3" s="38" t="s">
        <v>6</v>
      </c>
      <c r="HJ3" s="266" t="s">
        <v>246</v>
      </c>
      <c r="HK3" s="123" t="s">
        <v>247</v>
      </c>
      <c r="HM3" s="123" t="s">
        <v>245</v>
      </c>
      <c r="HN3" s="123" t="s">
        <v>969</v>
      </c>
      <c r="HO3" s="38" t="s">
        <v>5</v>
      </c>
      <c r="HP3" s="38" t="s">
        <v>6</v>
      </c>
      <c r="HQ3" s="266" t="s">
        <v>246</v>
      </c>
      <c r="HR3" s="123" t="s">
        <v>247</v>
      </c>
      <c r="HT3" s="123" t="s">
        <v>245</v>
      </c>
      <c r="HU3" s="123" t="s">
        <v>969</v>
      </c>
      <c r="HV3" s="38" t="s">
        <v>5</v>
      </c>
      <c r="HW3" s="38" t="s">
        <v>6</v>
      </c>
      <c r="HX3" s="266" t="s">
        <v>246</v>
      </c>
      <c r="HY3" s="123" t="s">
        <v>247</v>
      </c>
      <c r="IA3" s="123" t="s">
        <v>245</v>
      </c>
      <c r="IB3" s="123" t="s">
        <v>969</v>
      </c>
      <c r="IC3" s="38" t="s">
        <v>5</v>
      </c>
      <c r="ID3" s="38" t="s">
        <v>6</v>
      </c>
      <c r="IE3" s="266" t="s">
        <v>246</v>
      </c>
      <c r="IF3" s="123" t="s">
        <v>247</v>
      </c>
      <c r="IH3" s="123" t="s">
        <v>245</v>
      </c>
      <c r="II3" s="123" t="s">
        <v>969</v>
      </c>
      <c r="IJ3" s="38" t="s">
        <v>5</v>
      </c>
      <c r="IK3" s="38" t="s">
        <v>6</v>
      </c>
      <c r="IL3" s="266" t="s">
        <v>246</v>
      </c>
      <c r="IM3" s="123" t="s">
        <v>247</v>
      </c>
      <c r="IO3" s="123" t="s">
        <v>245</v>
      </c>
      <c r="IP3" s="123" t="s">
        <v>969</v>
      </c>
      <c r="IQ3" s="38" t="s">
        <v>5</v>
      </c>
      <c r="IR3" s="38" t="s">
        <v>6</v>
      </c>
      <c r="IS3" s="266" t="s">
        <v>246</v>
      </c>
      <c r="IT3" s="123" t="s">
        <v>247</v>
      </c>
      <c r="IV3" s="123" t="s">
        <v>245</v>
      </c>
      <c r="IW3" s="123" t="s">
        <v>969</v>
      </c>
      <c r="IX3" s="38" t="s">
        <v>5</v>
      </c>
      <c r="IY3" s="38" t="s">
        <v>6</v>
      </c>
      <c r="IZ3" s="266" t="s">
        <v>246</v>
      </c>
      <c r="JA3" s="123" t="s">
        <v>247</v>
      </c>
      <c r="JC3" s="123" t="s">
        <v>245</v>
      </c>
      <c r="JD3" s="123" t="s">
        <v>969</v>
      </c>
      <c r="JE3" s="38" t="s">
        <v>5</v>
      </c>
      <c r="JF3" s="38" t="s">
        <v>6</v>
      </c>
      <c r="JG3" s="266" t="s">
        <v>246</v>
      </c>
      <c r="JH3" s="123" t="s">
        <v>247</v>
      </c>
      <c r="JJ3" s="123" t="s">
        <v>245</v>
      </c>
      <c r="JK3" s="123" t="s">
        <v>969</v>
      </c>
      <c r="JL3" s="38" t="s">
        <v>5</v>
      </c>
      <c r="JM3" s="38" t="s">
        <v>6</v>
      </c>
      <c r="JN3" s="266" t="s">
        <v>246</v>
      </c>
      <c r="JO3" s="123" t="s">
        <v>247</v>
      </c>
    </row>
    <row r="4" spans="2:275" ht="12.6" thickBot="1" x14ac:dyDescent="0.35">
      <c r="B4" s="5" t="s">
        <v>12</v>
      </c>
      <c r="C4" s="6"/>
      <c r="D4" s="7">
        <f>SUM(D7,D30)</f>
        <v>0</v>
      </c>
      <c r="E4" s="7"/>
      <c r="F4" s="7"/>
      <c r="G4" s="7"/>
      <c r="H4" s="7">
        <f>SUM(H7,H30)</f>
        <v>0</v>
      </c>
      <c r="I4" s="7">
        <f>SUM(I7,I30)</f>
        <v>0</v>
      </c>
      <c r="K4" s="7">
        <f>SUM(K7,K30)</f>
        <v>24</v>
      </c>
      <c r="L4" s="7"/>
      <c r="M4" s="7"/>
      <c r="N4" s="7"/>
      <c r="O4" s="7">
        <f>SUM(O7,O30)</f>
        <v>15</v>
      </c>
      <c r="P4" s="7">
        <f>SUM(P7,P30)</f>
        <v>0</v>
      </c>
      <c r="R4" s="7">
        <f>SUM(R7,R30)</f>
        <v>60</v>
      </c>
      <c r="S4" s="7"/>
      <c r="T4" s="7"/>
      <c r="U4" s="7"/>
      <c r="V4" s="7">
        <f>SUM(V7,V30)</f>
        <v>59</v>
      </c>
      <c r="W4" s="7">
        <f>SUM(W7,W30)</f>
        <v>0</v>
      </c>
      <c r="Y4" s="7">
        <f>SUM(Y7,Y30)</f>
        <v>41</v>
      </c>
      <c r="Z4" s="7"/>
      <c r="AA4" s="7"/>
      <c r="AB4" s="7"/>
      <c r="AC4" s="7">
        <f>SUM(AC7,AC30)</f>
        <v>41</v>
      </c>
      <c r="AD4" s="7">
        <f>SUM(AD7,AD30)</f>
        <v>73</v>
      </c>
      <c r="AF4" s="7">
        <f>SUM(AF7,AF30)</f>
        <v>39</v>
      </c>
      <c r="AG4" s="7"/>
      <c r="AH4" s="7"/>
      <c r="AI4" s="7"/>
      <c r="AJ4" s="7">
        <f>SUM(AJ7,AJ30)</f>
        <v>34</v>
      </c>
      <c r="AK4" s="7">
        <f>SUM(AK7,AK30)</f>
        <v>43</v>
      </c>
      <c r="AM4" s="7">
        <f>SUM(AM7,AM30)</f>
        <v>115</v>
      </c>
      <c r="AN4" s="7"/>
      <c r="AO4" s="7"/>
      <c r="AP4" s="7"/>
      <c r="AQ4" s="7">
        <f>SUM(AQ7,AQ30)</f>
        <v>91</v>
      </c>
      <c r="AR4" s="7">
        <f>SUM(AR7,AR30)</f>
        <v>270</v>
      </c>
      <c r="AT4" s="7">
        <f>SUM(AT7,AT30)</f>
        <v>90</v>
      </c>
      <c r="AU4" s="7"/>
      <c r="AV4" s="7"/>
      <c r="AW4" s="7"/>
      <c r="AX4" s="7">
        <f>SUM(AX7,AX30)</f>
        <v>65</v>
      </c>
      <c r="AY4" s="7">
        <f>SUM(AY7,AY30)</f>
        <v>186</v>
      </c>
      <c r="BA4" s="7">
        <f>SUM(BA7,BA30)</f>
        <v>74</v>
      </c>
      <c r="BB4" s="7"/>
      <c r="BC4" s="7"/>
      <c r="BD4" s="7"/>
      <c r="BE4" s="7">
        <f>SUM(BE7,BE30)</f>
        <v>49</v>
      </c>
      <c r="BF4" s="7">
        <f>SUM(BF7,BF30)</f>
        <v>148</v>
      </c>
      <c r="BH4" s="7">
        <f>SUM(BH7,BH30)</f>
        <v>77</v>
      </c>
      <c r="BI4" s="7"/>
      <c r="BJ4" s="7"/>
      <c r="BK4" s="7"/>
      <c r="BL4" s="7">
        <f>SUM(BL7,BL30)</f>
        <v>56</v>
      </c>
      <c r="BM4" s="7">
        <f>SUM(BM7,BM30)</f>
        <v>154</v>
      </c>
      <c r="BO4" s="7">
        <f>SUM(BO7,BO30)</f>
        <v>79</v>
      </c>
      <c r="BP4" s="7"/>
      <c r="BQ4" s="7"/>
      <c r="BR4" s="7"/>
      <c r="BS4" s="7">
        <f>SUM(BS7,BS30)</f>
        <v>56</v>
      </c>
      <c r="BT4" s="7">
        <f>SUM(BT7,BT30)</f>
        <v>112</v>
      </c>
      <c r="BV4" s="7">
        <f>SUM(BV7,BV30)</f>
        <v>51</v>
      </c>
      <c r="BW4" s="7"/>
      <c r="BX4" s="7"/>
      <c r="BY4" s="7"/>
      <c r="BZ4" s="7">
        <f>SUM(BZ7,BZ30)</f>
        <v>48</v>
      </c>
      <c r="CA4" s="7">
        <f>SUM(CA7,CA30)</f>
        <v>103</v>
      </c>
      <c r="CC4" s="7">
        <f>SUM(CC7,CC30)</f>
        <v>138</v>
      </c>
      <c r="CD4" s="7"/>
      <c r="CE4" s="7"/>
      <c r="CF4" s="7"/>
      <c r="CG4" s="7">
        <f>SUM(CG7,CG30)</f>
        <v>126</v>
      </c>
      <c r="CH4" s="7">
        <f>SUM(CH7,CH30)</f>
        <v>248</v>
      </c>
      <c r="CJ4" s="7">
        <f>SUM(CJ7,CJ30)</f>
        <v>202</v>
      </c>
      <c r="CK4" s="7"/>
      <c r="CL4" s="7"/>
      <c r="CM4" s="7"/>
      <c r="CN4" s="7">
        <f>SUM(CN7,CN30)</f>
        <v>202</v>
      </c>
      <c r="CO4" s="7">
        <f>SUM(CO7,CO30)</f>
        <v>280</v>
      </c>
      <c r="CQ4" s="7">
        <f>SUM(CQ7,CQ30)</f>
        <v>354</v>
      </c>
      <c r="CR4" s="7"/>
      <c r="CS4" s="7"/>
      <c r="CT4" s="7"/>
      <c r="CU4" s="7">
        <f>SUM(CU7,CU30)</f>
        <v>327</v>
      </c>
      <c r="CV4" s="7">
        <f>SUM(CV7,CV30)</f>
        <v>376</v>
      </c>
      <c r="CX4" s="7">
        <f>SUM(CX7,CX30)</f>
        <v>255</v>
      </c>
      <c r="CY4" s="7"/>
      <c r="CZ4" s="7"/>
      <c r="DA4" s="7"/>
      <c r="DB4" s="7">
        <f>SUM(DB7,DB30)</f>
        <v>255</v>
      </c>
      <c r="DC4" s="7">
        <f>SUM(DC7,DC30)</f>
        <v>284</v>
      </c>
      <c r="DE4" s="7">
        <f>SUM(DE7,DE30)</f>
        <v>334</v>
      </c>
      <c r="DF4" s="7"/>
      <c r="DG4" s="7"/>
      <c r="DH4" s="7"/>
      <c r="DI4" s="7">
        <f>SUM(DI7,DI30)</f>
        <v>328</v>
      </c>
      <c r="DJ4" s="7">
        <f>SUM(DJ7,DJ30)</f>
        <v>404</v>
      </c>
      <c r="DL4" s="7">
        <f>SUM(DL7,DL30)</f>
        <v>337</v>
      </c>
      <c r="DM4" s="7"/>
      <c r="DN4" s="7">
        <f>SUM(DN7,DN30)</f>
        <v>279</v>
      </c>
      <c r="DO4" s="7">
        <f>SUM(DO7,DO30)</f>
        <v>58</v>
      </c>
      <c r="DP4" s="7">
        <f>SUM(DP7,DP30)</f>
        <v>330</v>
      </c>
      <c r="DQ4" s="7">
        <f>SUM(DQ7,DQ30)</f>
        <v>338</v>
      </c>
      <c r="DS4" s="7">
        <f>SUM(DS7,DS30)</f>
        <v>347</v>
      </c>
      <c r="DT4" s="7"/>
      <c r="DU4" s="7">
        <f>SUM(DU7,DU30)</f>
        <v>293</v>
      </c>
      <c r="DV4" s="7">
        <f>SUM(DV7,DV30)</f>
        <v>54</v>
      </c>
      <c r="DW4" s="7">
        <f>SUM(DW7,DW30)</f>
        <v>313</v>
      </c>
      <c r="DX4" s="7">
        <f>SUM(DX7,DX30)</f>
        <v>338</v>
      </c>
      <c r="DZ4" s="7">
        <f t="shared" ref="DZ4:EE4" si="0">SUM(DZ7,DZ30)</f>
        <v>597</v>
      </c>
      <c r="EA4" s="7">
        <f t="shared" si="0"/>
        <v>3</v>
      </c>
      <c r="EB4" s="7">
        <f t="shared" si="0"/>
        <v>491</v>
      </c>
      <c r="EC4" s="7">
        <f t="shared" si="0"/>
        <v>106</v>
      </c>
      <c r="ED4" s="7">
        <f t="shared" si="0"/>
        <v>583</v>
      </c>
      <c r="EE4" s="7">
        <f t="shared" si="0"/>
        <v>691</v>
      </c>
      <c r="EG4" s="7">
        <f t="shared" ref="EG4:EL4" si="1">SUM(EG7,EG30)</f>
        <v>519</v>
      </c>
      <c r="EH4" s="7">
        <f t="shared" si="1"/>
        <v>9</v>
      </c>
      <c r="EI4" s="7">
        <f t="shared" si="1"/>
        <v>441</v>
      </c>
      <c r="EJ4" s="7">
        <f t="shared" si="1"/>
        <v>78</v>
      </c>
      <c r="EK4" s="7">
        <f t="shared" si="1"/>
        <v>484</v>
      </c>
      <c r="EL4" s="7">
        <f t="shared" si="1"/>
        <v>786</v>
      </c>
      <c r="EN4" s="7">
        <f t="shared" ref="EN4:ES4" si="2">SUM(EN7,EN30)</f>
        <v>555</v>
      </c>
      <c r="EO4" s="7">
        <f t="shared" si="2"/>
        <v>15</v>
      </c>
      <c r="EP4" s="7">
        <f t="shared" si="2"/>
        <v>472</v>
      </c>
      <c r="EQ4" s="7">
        <f t="shared" si="2"/>
        <v>83</v>
      </c>
      <c r="ER4" s="7">
        <f t="shared" si="2"/>
        <v>443</v>
      </c>
      <c r="ES4" s="7">
        <f t="shared" si="2"/>
        <v>754</v>
      </c>
      <c r="EU4" s="7">
        <f t="shared" ref="EU4:EZ4" si="3">SUM(EU7,EU30)</f>
        <v>767</v>
      </c>
      <c r="EV4" s="7">
        <f t="shared" si="3"/>
        <v>9</v>
      </c>
      <c r="EW4" s="7">
        <f t="shared" si="3"/>
        <v>672</v>
      </c>
      <c r="EX4" s="7">
        <f t="shared" si="3"/>
        <v>95</v>
      </c>
      <c r="EY4" s="7">
        <f t="shared" si="3"/>
        <v>710</v>
      </c>
      <c r="EZ4" s="7">
        <f t="shared" si="3"/>
        <v>1287</v>
      </c>
      <c r="FB4" s="7">
        <f t="shared" ref="FB4:FG4" si="4">SUM(FB7,FB30)</f>
        <v>536</v>
      </c>
      <c r="FC4" s="7">
        <f t="shared" si="4"/>
        <v>3</v>
      </c>
      <c r="FD4" s="7">
        <f t="shared" si="4"/>
        <v>470</v>
      </c>
      <c r="FE4" s="7">
        <f t="shared" si="4"/>
        <v>66</v>
      </c>
      <c r="FF4" s="7">
        <f t="shared" si="4"/>
        <v>477</v>
      </c>
      <c r="FG4" s="7">
        <f t="shared" si="4"/>
        <v>904</v>
      </c>
      <c r="FI4" s="7">
        <f t="shared" ref="FI4:FN4" si="5">SUM(FI7,FI30)</f>
        <v>624</v>
      </c>
      <c r="FJ4" s="7">
        <f t="shared" si="5"/>
        <v>3</v>
      </c>
      <c r="FK4" s="7">
        <f t="shared" si="5"/>
        <v>543</v>
      </c>
      <c r="FL4" s="7">
        <f t="shared" si="5"/>
        <v>81</v>
      </c>
      <c r="FM4" s="7">
        <f t="shared" si="5"/>
        <v>616</v>
      </c>
      <c r="FN4" s="7">
        <f t="shared" si="5"/>
        <v>937</v>
      </c>
      <c r="FP4" s="7">
        <f t="shared" ref="FP4:FU4" si="6">SUM(FP7,FP30)</f>
        <v>704</v>
      </c>
      <c r="FQ4" s="7">
        <f t="shared" si="6"/>
        <v>0</v>
      </c>
      <c r="FR4" s="7">
        <f t="shared" si="6"/>
        <v>645</v>
      </c>
      <c r="FS4" s="7">
        <f t="shared" si="6"/>
        <v>59</v>
      </c>
      <c r="FT4" s="7">
        <f t="shared" si="6"/>
        <v>571</v>
      </c>
      <c r="FU4" s="7">
        <f t="shared" si="6"/>
        <v>1223</v>
      </c>
      <c r="FW4" s="7">
        <f t="shared" ref="FW4:GB4" si="7">SUM(FW7,FW30)</f>
        <v>1097</v>
      </c>
      <c r="FX4" s="7">
        <f t="shared" si="7"/>
        <v>5</v>
      </c>
      <c r="FY4" s="7">
        <f t="shared" si="7"/>
        <v>859</v>
      </c>
      <c r="FZ4" s="7">
        <f t="shared" si="7"/>
        <v>238</v>
      </c>
      <c r="GA4" s="7">
        <f t="shared" si="7"/>
        <v>1045</v>
      </c>
      <c r="GB4" s="7">
        <f t="shared" si="7"/>
        <v>1885</v>
      </c>
      <c r="GD4" s="7">
        <f t="shared" ref="GD4:GI4" si="8">SUM(GD7,GD30)</f>
        <v>893</v>
      </c>
      <c r="GE4" s="7">
        <f t="shared" si="8"/>
        <v>84</v>
      </c>
      <c r="GF4" s="7">
        <f t="shared" si="8"/>
        <v>745</v>
      </c>
      <c r="GG4" s="7">
        <f t="shared" si="8"/>
        <v>148</v>
      </c>
      <c r="GH4" s="7">
        <f t="shared" si="8"/>
        <v>845</v>
      </c>
      <c r="GI4" s="7">
        <f t="shared" si="8"/>
        <v>1612</v>
      </c>
      <c r="GK4" s="269">
        <f t="shared" ref="GK4:GP4" si="9">SUM(GK7,GK30)</f>
        <v>614</v>
      </c>
      <c r="GL4" s="269">
        <f t="shared" si="9"/>
        <v>9</v>
      </c>
      <c r="GM4" s="269">
        <f t="shared" si="9"/>
        <v>516</v>
      </c>
      <c r="GN4" s="269">
        <f t="shared" si="9"/>
        <v>98</v>
      </c>
      <c r="GO4" s="269">
        <f t="shared" si="9"/>
        <v>613</v>
      </c>
      <c r="GP4" s="269">
        <f t="shared" si="9"/>
        <v>971</v>
      </c>
      <c r="GR4" s="269">
        <f t="shared" ref="GR4:GW4" si="10">SUM(GR7,GR30)</f>
        <v>898</v>
      </c>
      <c r="GS4" s="269">
        <f t="shared" si="10"/>
        <v>9</v>
      </c>
      <c r="GT4" s="269">
        <f t="shared" si="10"/>
        <v>785</v>
      </c>
      <c r="GU4" s="269">
        <f t="shared" si="10"/>
        <v>113</v>
      </c>
      <c r="GV4" s="269">
        <f t="shared" si="10"/>
        <v>896</v>
      </c>
      <c r="GW4" s="269">
        <f t="shared" si="10"/>
        <v>1860</v>
      </c>
      <c r="GY4" s="269">
        <f t="shared" ref="GY4:HD4" si="11">SUM(GY7,GY30)</f>
        <v>1049</v>
      </c>
      <c r="GZ4" s="269">
        <f t="shared" si="11"/>
        <v>41</v>
      </c>
      <c r="HA4" s="269">
        <f t="shared" si="11"/>
        <v>893</v>
      </c>
      <c r="HB4" s="269">
        <f t="shared" si="11"/>
        <v>156</v>
      </c>
      <c r="HC4" s="269">
        <f t="shared" si="11"/>
        <v>1015</v>
      </c>
      <c r="HD4" s="269">
        <f t="shared" si="11"/>
        <v>2060</v>
      </c>
      <c r="HF4" s="269">
        <f t="shared" ref="HF4:HK4" si="12">SUM(HF7,HF30)</f>
        <v>1013</v>
      </c>
      <c r="HG4" s="269">
        <f t="shared" si="12"/>
        <v>34</v>
      </c>
      <c r="HH4" s="269">
        <f t="shared" si="12"/>
        <v>895</v>
      </c>
      <c r="HI4" s="269">
        <f t="shared" si="12"/>
        <v>118</v>
      </c>
      <c r="HJ4" s="269">
        <f t="shared" si="12"/>
        <v>999</v>
      </c>
      <c r="HK4" s="269">
        <f t="shared" si="12"/>
        <v>2115</v>
      </c>
      <c r="HM4" s="269">
        <f t="shared" ref="HM4:HR4" si="13">SUM(HM7,HM30)</f>
        <v>1107</v>
      </c>
      <c r="HN4" s="269">
        <f t="shared" si="13"/>
        <v>36</v>
      </c>
      <c r="HO4" s="269">
        <f t="shared" si="13"/>
        <v>894</v>
      </c>
      <c r="HP4" s="269">
        <f t="shared" si="13"/>
        <v>213</v>
      </c>
      <c r="HQ4" s="269">
        <f t="shared" si="13"/>
        <v>1086</v>
      </c>
      <c r="HR4" s="269">
        <f t="shared" si="13"/>
        <v>2241</v>
      </c>
      <c r="HT4" s="269">
        <f t="shared" ref="HT4:HY4" si="14">SUM(HT7,HT30)</f>
        <v>702</v>
      </c>
      <c r="HU4" s="269">
        <f t="shared" si="14"/>
        <v>27</v>
      </c>
      <c r="HV4" s="269">
        <f t="shared" si="14"/>
        <v>565</v>
      </c>
      <c r="HW4" s="269">
        <f t="shared" si="14"/>
        <v>137</v>
      </c>
      <c r="HX4" s="269">
        <f t="shared" si="14"/>
        <v>610</v>
      </c>
      <c r="HY4" s="269">
        <f t="shared" si="14"/>
        <v>1198</v>
      </c>
      <c r="IA4" s="269">
        <f t="shared" ref="IA4:IF4" si="15">SUM(IA7,IA30)</f>
        <v>757</v>
      </c>
      <c r="IB4" s="269">
        <f t="shared" si="15"/>
        <v>21</v>
      </c>
      <c r="IC4" s="269">
        <f t="shared" si="15"/>
        <v>657</v>
      </c>
      <c r="ID4" s="269">
        <f t="shared" si="15"/>
        <v>100</v>
      </c>
      <c r="IE4" s="269">
        <f t="shared" si="15"/>
        <v>731</v>
      </c>
      <c r="IF4" s="269">
        <f t="shared" si="15"/>
        <v>1046</v>
      </c>
      <c r="IH4" s="269">
        <f t="shared" ref="IH4:IM4" si="16">SUM(IH7,IH30)</f>
        <v>785</v>
      </c>
      <c r="II4" s="269">
        <f t="shared" si="16"/>
        <v>32</v>
      </c>
      <c r="IJ4" s="269">
        <f t="shared" si="16"/>
        <v>656</v>
      </c>
      <c r="IK4" s="269">
        <f t="shared" si="16"/>
        <v>129</v>
      </c>
      <c r="IL4" s="269">
        <f t="shared" si="16"/>
        <v>768</v>
      </c>
      <c r="IM4" s="269">
        <f t="shared" si="16"/>
        <v>1286</v>
      </c>
      <c r="IO4" s="269">
        <f t="shared" ref="IO4:IT4" si="17">SUM(IO7,IO30)</f>
        <v>1134</v>
      </c>
      <c r="IP4" s="269">
        <f t="shared" si="17"/>
        <v>70</v>
      </c>
      <c r="IQ4" s="269">
        <f t="shared" si="17"/>
        <v>898</v>
      </c>
      <c r="IR4" s="269">
        <f t="shared" si="17"/>
        <v>236</v>
      </c>
      <c r="IS4" s="269">
        <f t="shared" si="17"/>
        <v>1128</v>
      </c>
      <c r="IT4" s="269">
        <f t="shared" si="17"/>
        <v>2419</v>
      </c>
      <c r="IV4" s="269">
        <f t="shared" ref="IV4:JA4" si="18">SUM(IV7,IV30)</f>
        <v>757</v>
      </c>
      <c r="IW4" s="269">
        <f t="shared" si="18"/>
        <v>51</v>
      </c>
      <c r="IX4" s="269">
        <f t="shared" si="18"/>
        <v>612</v>
      </c>
      <c r="IY4" s="269">
        <f t="shared" si="18"/>
        <v>145</v>
      </c>
      <c r="IZ4" s="269">
        <f t="shared" si="18"/>
        <v>748</v>
      </c>
      <c r="JA4" s="269">
        <f t="shared" si="18"/>
        <v>1398</v>
      </c>
      <c r="JC4" s="269">
        <f t="shared" ref="JC4:JH4" si="19">SUM(JC7,JC30)</f>
        <v>855</v>
      </c>
      <c r="JD4" s="269">
        <f t="shared" si="19"/>
        <v>43</v>
      </c>
      <c r="JE4" s="269">
        <f t="shared" si="19"/>
        <v>744</v>
      </c>
      <c r="JF4" s="269">
        <f t="shared" si="19"/>
        <v>111</v>
      </c>
      <c r="JG4" s="269">
        <f t="shared" si="19"/>
        <v>846</v>
      </c>
      <c r="JH4" s="269">
        <f t="shared" si="19"/>
        <v>1751</v>
      </c>
      <c r="JJ4" s="269">
        <f t="shared" ref="JJ4:JO4" si="20">SUM(JJ7,JJ30)</f>
        <v>900</v>
      </c>
      <c r="JK4" s="269">
        <f t="shared" si="20"/>
        <v>47</v>
      </c>
      <c r="JL4" s="269">
        <f t="shared" si="20"/>
        <v>721</v>
      </c>
      <c r="JM4" s="269">
        <f t="shared" si="20"/>
        <v>179</v>
      </c>
      <c r="JN4" s="269">
        <f t="shared" si="20"/>
        <v>892</v>
      </c>
      <c r="JO4" s="269">
        <f t="shared" si="20"/>
        <v>1686</v>
      </c>
    </row>
    <row r="5" spans="2:275" ht="12.6" thickBot="1" x14ac:dyDescent="0.35">
      <c r="B5" s="4" t="s">
        <v>210</v>
      </c>
      <c r="C5" s="51"/>
      <c r="D5" s="51"/>
      <c r="E5" s="51"/>
      <c r="F5" s="51"/>
      <c r="G5" s="51"/>
      <c r="H5" s="51"/>
      <c r="I5" s="51"/>
      <c r="K5" s="51"/>
      <c r="L5" s="51"/>
      <c r="M5" s="51"/>
      <c r="N5" s="51"/>
      <c r="O5" s="51"/>
      <c r="P5" s="51"/>
      <c r="R5" s="51"/>
      <c r="S5" s="51"/>
      <c r="T5" s="51"/>
      <c r="U5" s="51"/>
      <c r="V5" s="51"/>
      <c r="W5" s="51"/>
      <c r="Y5" s="51"/>
      <c r="Z5" s="51"/>
      <c r="AA5" s="51"/>
      <c r="AB5" s="51"/>
      <c r="AC5" s="51"/>
      <c r="AD5" s="51"/>
      <c r="AF5" s="51"/>
      <c r="AG5" s="51"/>
      <c r="AH5" s="51"/>
      <c r="AI5" s="51"/>
      <c r="AJ5" s="51"/>
      <c r="AK5" s="51"/>
      <c r="AM5" s="51"/>
      <c r="AN5" s="51"/>
      <c r="AO5" s="51"/>
      <c r="AP5" s="51"/>
      <c r="AQ5" s="51"/>
      <c r="AR5" s="51"/>
      <c r="AT5" s="51"/>
      <c r="AU5" s="51"/>
      <c r="AV5" s="51"/>
      <c r="AW5" s="51"/>
      <c r="AX5" s="51"/>
      <c r="AY5" s="51"/>
      <c r="BA5" s="51"/>
      <c r="BB5" s="51"/>
      <c r="BC5" s="51"/>
      <c r="BD5" s="51"/>
      <c r="BE5" s="51"/>
      <c r="BF5" s="51"/>
      <c r="BH5" s="51"/>
      <c r="BI5" s="51"/>
      <c r="BJ5" s="51"/>
      <c r="BK5" s="51"/>
      <c r="BL5" s="51"/>
      <c r="BM5" s="51"/>
      <c r="BO5" s="51"/>
      <c r="BP5" s="51"/>
      <c r="BQ5" s="51"/>
      <c r="BR5" s="51"/>
      <c r="BS5" s="51"/>
      <c r="BT5" s="51"/>
      <c r="BV5" s="51"/>
      <c r="BW5" s="51"/>
      <c r="BX5" s="51"/>
      <c r="BY5" s="51"/>
      <c r="BZ5" s="51"/>
      <c r="CA5" s="51"/>
      <c r="CC5" s="51"/>
      <c r="CD5" s="51"/>
      <c r="CE5" s="51"/>
      <c r="CF5" s="51"/>
      <c r="CG5" s="51"/>
      <c r="CH5" s="51"/>
      <c r="CJ5" s="51"/>
      <c r="CK5" s="51"/>
      <c r="CL5" s="51"/>
      <c r="CM5" s="51"/>
      <c r="CN5" s="51"/>
      <c r="CO5" s="51"/>
      <c r="CQ5" s="51"/>
      <c r="CR5" s="51"/>
      <c r="CS5" s="51"/>
      <c r="CT5" s="51"/>
      <c r="CU5" s="51"/>
      <c r="CV5" s="51"/>
      <c r="CX5" s="51"/>
      <c r="CY5" s="51"/>
      <c r="CZ5" s="51"/>
      <c r="DA5" s="51"/>
      <c r="DB5" s="51"/>
      <c r="DC5" s="51"/>
      <c r="DE5" s="51"/>
      <c r="DF5" s="51"/>
      <c r="DG5" s="51"/>
      <c r="DH5" s="51"/>
      <c r="DI5" s="51"/>
      <c r="DJ5" s="51"/>
      <c r="DL5" s="51"/>
      <c r="DM5" s="51"/>
      <c r="DN5" s="51"/>
      <c r="DO5" s="51"/>
      <c r="DP5" s="51"/>
      <c r="DQ5" s="51"/>
      <c r="DS5" s="51"/>
      <c r="DT5" s="51"/>
      <c r="DU5" s="51"/>
      <c r="DV5" s="51"/>
      <c r="DW5" s="51"/>
      <c r="DX5" s="51"/>
      <c r="DZ5" s="51"/>
      <c r="EA5" s="51"/>
      <c r="EB5" s="51"/>
      <c r="EC5" s="51"/>
      <c r="ED5" s="51"/>
      <c r="EE5" s="51"/>
      <c r="EG5" s="51"/>
      <c r="EH5" s="51"/>
      <c r="EI5" s="51"/>
      <c r="EJ5" s="51"/>
      <c r="EK5" s="51"/>
      <c r="EL5" s="51"/>
      <c r="EN5" s="51"/>
      <c r="EO5" s="51"/>
      <c r="EP5" s="51"/>
      <c r="EQ5" s="51"/>
      <c r="ER5" s="51"/>
      <c r="ES5" s="51"/>
      <c r="EU5" s="51"/>
      <c r="EV5" s="51"/>
      <c r="EW5" s="51"/>
      <c r="EX5" s="51"/>
      <c r="EY5" s="51"/>
      <c r="EZ5" s="51"/>
      <c r="FB5" s="51"/>
      <c r="FC5" s="51"/>
      <c r="FD5" s="51"/>
      <c r="FE5" s="51"/>
      <c r="FF5" s="51"/>
      <c r="FG5" s="51"/>
      <c r="FI5" s="51"/>
      <c r="FJ5" s="51"/>
      <c r="FK5" s="51"/>
      <c r="FL5" s="51"/>
      <c r="FM5" s="51"/>
      <c r="FN5" s="51"/>
      <c r="FP5" s="51"/>
      <c r="FQ5" s="51"/>
      <c r="FR5" s="51"/>
      <c r="FS5" s="51"/>
      <c r="FT5" s="51"/>
      <c r="FU5" s="51"/>
      <c r="FW5" s="51"/>
      <c r="FX5" s="51"/>
      <c r="FY5" s="51"/>
      <c r="FZ5" s="51"/>
      <c r="GA5" s="51"/>
      <c r="GB5" s="51"/>
      <c r="GD5" s="51"/>
      <c r="GE5" s="51"/>
      <c r="GF5" s="51"/>
      <c r="GG5" s="51"/>
      <c r="GH5" s="51"/>
      <c r="GI5" s="51"/>
      <c r="GK5" s="270"/>
      <c r="GL5" s="270"/>
      <c r="GM5" s="270"/>
      <c r="GN5" s="270"/>
      <c r="GO5" s="270"/>
      <c r="GP5" s="270"/>
      <c r="GR5" s="270"/>
      <c r="GS5" s="270"/>
      <c r="GT5" s="270"/>
      <c r="GU5" s="270"/>
      <c r="GV5" s="270"/>
      <c r="GW5" s="270"/>
      <c r="GY5" s="270"/>
      <c r="GZ5" s="270"/>
      <c r="HA5" s="270"/>
      <c r="HB5" s="270"/>
      <c r="HC5" s="270"/>
      <c r="HD5" s="270"/>
      <c r="HF5" s="270"/>
      <c r="HG5" s="270"/>
      <c r="HH5" s="270"/>
      <c r="HI5" s="270"/>
      <c r="HJ5" s="270"/>
      <c r="HK5" s="270"/>
      <c r="HM5" s="270"/>
      <c r="HN5" s="270"/>
      <c r="HO5" s="270"/>
      <c r="HP5" s="270"/>
      <c r="HQ5" s="270"/>
      <c r="HR5" s="270"/>
      <c r="HT5" s="270"/>
      <c r="HU5" s="270"/>
      <c r="HV5" s="270"/>
      <c r="HW5" s="270"/>
      <c r="HX5" s="270"/>
      <c r="HY5" s="270"/>
      <c r="IA5" s="270"/>
      <c r="IB5" s="270"/>
      <c r="IC5" s="270"/>
      <c r="ID5" s="270"/>
      <c r="IE5" s="270"/>
      <c r="IF5" s="270"/>
      <c r="IH5" s="270"/>
      <c r="II5" s="270"/>
      <c r="IJ5" s="270"/>
      <c r="IK5" s="270"/>
      <c r="IL5" s="270"/>
      <c r="IM5" s="270"/>
      <c r="IO5" s="270"/>
      <c r="IP5" s="270"/>
      <c r="IQ5" s="270"/>
      <c r="IR5" s="270"/>
      <c r="IS5" s="270"/>
      <c r="IT5" s="270"/>
      <c r="IV5" s="270"/>
      <c r="IW5" s="270"/>
      <c r="IX5" s="270"/>
      <c r="IY5" s="270"/>
      <c r="IZ5" s="270"/>
      <c r="JA5" s="270"/>
      <c r="JC5" s="270"/>
      <c r="JD5" s="270"/>
      <c r="JE5" s="270"/>
      <c r="JF5" s="270"/>
      <c r="JG5" s="270"/>
      <c r="JH5" s="270"/>
      <c r="JJ5" s="270"/>
      <c r="JK5" s="270"/>
      <c r="JL5" s="270"/>
      <c r="JM5" s="270"/>
      <c r="JN5" s="270"/>
      <c r="JO5" s="270"/>
    </row>
    <row r="6" spans="2:275" ht="12.6" thickBot="1" x14ac:dyDescent="0.35">
      <c r="B6" s="107" t="s">
        <v>280</v>
      </c>
      <c r="C6" s="9"/>
      <c r="D6" s="67">
        <f>COUNT(D8:D27)</f>
        <v>0</v>
      </c>
      <c r="E6" s="10"/>
      <c r="F6" s="10"/>
      <c r="G6" s="10"/>
      <c r="H6" s="67">
        <f>COUNT(H8:H27)</f>
        <v>0</v>
      </c>
      <c r="I6" s="10"/>
      <c r="K6" s="67">
        <f>COUNT(K8:K27)</f>
        <v>1</v>
      </c>
      <c r="L6" s="10"/>
      <c r="M6" s="10"/>
      <c r="N6" s="10"/>
      <c r="O6" s="67">
        <f>COUNT(O8:O27)</f>
        <v>1</v>
      </c>
      <c r="P6" s="10"/>
      <c r="R6" s="67">
        <f>COUNT(R8:R27)</f>
        <v>7</v>
      </c>
      <c r="S6" s="10"/>
      <c r="T6" s="10"/>
      <c r="U6" s="10"/>
      <c r="V6" s="67">
        <f>COUNT(V8:V27)</f>
        <v>7</v>
      </c>
      <c r="W6" s="10"/>
      <c r="Y6" s="67">
        <f>COUNT(Y8:Y27)</f>
        <v>4</v>
      </c>
      <c r="Z6" s="10"/>
      <c r="AA6" s="10"/>
      <c r="AB6" s="10"/>
      <c r="AC6" s="67">
        <f>COUNT(AC8:AC27)</f>
        <v>20</v>
      </c>
      <c r="AD6" s="10"/>
      <c r="AF6" s="67">
        <f>COUNT(AF8:AF27)</f>
        <v>3</v>
      </c>
      <c r="AG6" s="10"/>
      <c r="AH6" s="10"/>
      <c r="AI6" s="10"/>
      <c r="AJ6" s="67">
        <f>COUNT(AJ8:AJ27)</f>
        <v>20</v>
      </c>
      <c r="AK6" s="10"/>
      <c r="AM6" s="67">
        <f>COUNT(AM8:AM27)</f>
        <v>13</v>
      </c>
      <c r="AN6" s="10"/>
      <c r="AO6" s="10"/>
      <c r="AP6" s="10"/>
      <c r="AQ6" s="67">
        <f>COUNT(AQ8:AQ27)</f>
        <v>11</v>
      </c>
      <c r="AR6" s="10"/>
      <c r="AT6" s="67">
        <f>COUNT(AT8:AT27)</f>
        <v>12</v>
      </c>
      <c r="AU6" s="10"/>
      <c r="AV6" s="10"/>
      <c r="AW6" s="10"/>
      <c r="AX6" s="67">
        <f>COUNT(AX8:AX27)</f>
        <v>9</v>
      </c>
      <c r="AY6" s="10"/>
      <c r="BA6" s="67">
        <f>COUNT(BA8:BA27)</f>
        <v>12</v>
      </c>
      <c r="BB6" s="10"/>
      <c r="BC6" s="10"/>
      <c r="BD6" s="10"/>
      <c r="BE6" s="67">
        <f>COUNT(BE8:BE27)</f>
        <v>8</v>
      </c>
      <c r="BF6" s="10"/>
      <c r="BH6" s="67">
        <f>COUNT(BH8:BH27)</f>
        <v>11</v>
      </c>
      <c r="BI6" s="10"/>
      <c r="BJ6" s="10"/>
      <c r="BK6" s="10"/>
      <c r="BL6" s="67">
        <f>COUNT(BL8:BL27)</f>
        <v>7</v>
      </c>
      <c r="BM6" s="10"/>
      <c r="BO6" s="67">
        <f>COUNT(BO8:BO27)</f>
        <v>14</v>
      </c>
      <c r="BP6" s="10"/>
      <c r="BQ6" s="10"/>
      <c r="BR6" s="10"/>
      <c r="BS6" s="67">
        <f>COUNT(BS8:BS27)</f>
        <v>10</v>
      </c>
      <c r="BT6" s="10"/>
      <c r="BV6" s="67">
        <f>COUNT(BV8:BV27)</f>
        <v>9</v>
      </c>
      <c r="BW6" s="10"/>
      <c r="BX6" s="10"/>
      <c r="BY6" s="10"/>
      <c r="BZ6" s="67">
        <f>COUNT(BZ8:BZ27)</f>
        <v>9</v>
      </c>
      <c r="CA6" s="10"/>
      <c r="CC6" s="67">
        <f>COUNT(CC8:CC27)</f>
        <v>16</v>
      </c>
      <c r="CD6" s="10"/>
      <c r="CE6" s="10"/>
      <c r="CF6" s="10"/>
      <c r="CG6" s="67">
        <f>COUNT(CG8:CG27)</f>
        <v>16</v>
      </c>
      <c r="CH6" s="10"/>
      <c r="CJ6" s="67">
        <f>COUNT(CJ8:CJ27)</f>
        <v>17</v>
      </c>
      <c r="CK6" s="10"/>
      <c r="CL6" s="10"/>
      <c r="CM6" s="10"/>
      <c r="CN6" s="67">
        <f>COUNT(CN8:CN27)</f>
        <v>17</v>
      </c>
      <c r="CO6" s="10"/>
      <c r="CQ6" s="67">
        <f>COUNT(CQ8:CQ27)</f>
        <v>17</v>
      </c>
      <c r="CR6" s="10"/>
      <c r="CS6" s="10"/>
      <c r="CT6" s="10"/>
      <c r="CU6" s="67">
        <f>COUNT(CU8:CU27)</f>
        <v>17</v>
      </c>
      <c r="CV6" s="10"/>
      <c r="CX6" s="67">
        <f>COUNT(CX8:CX27)</f>
        <v>13</v>
      </c>
      <c r="CY6" s="10"/>
      <c r="CZ6" s="10"/>
      <c r="DA6" s="10"/>
      <c r="DB6" s="67">
        <f>COUNT(DB8:DB27)</f>
        <v>13</v>
      </c>
      <c r="DC6" s="10"/>
      <c r="DE6" s="67">
        <f>COUNT(DE8:DE27)</f>
        <v>19</v>
      </c>
      <c r="DF6" s="10"/>
      <c r="DG6" s="10"/>
      <c r="DH6" s="10"/>
      <c r="DI6" s="67">
        <f>COUNT(DI8:DI27)</f>
        <v>19</v>
      </c>
      <c r="DJ6" s="10"/>
      <c r="DL6" s="67">
        <f>COUNT(DL8:DL27)</f>
        <v>20</v>
      </c>
      <c r="DM6" s="10"/>
      <c r="DN6" s="10"/>
      <c r="DO6" s="10"/>
      <c r="DP6" s="67">
        <f>COUNT(DP8:DP27)</f>
        <v>20</v>
      </c>
      <c r="DQ6" s="10"/>
      <c r="DS6" s="67">
        <f>COUNT(DS8:DS27)</f>
        <v>20</v>
      </c>
      <c r="DT6" s="10"/>
      <c r="DU6" s="10"/>
      <c r="DV6" s="10"/>
      <c r="DW6" s="67">
        <f>COUNT(DW8:DW27)</f>
        <v>20</v>
      </c>
      <c r="DX6" s="10"/>
      <c r="DZ6" s="67">
        <f>COUNT(DZ8:DZ27)</f>
        <v>20</v>
      </c>
      <c r="EA6" s="10"/>
      <c r="EB6" s="10"/>
      <c r="EC6" s="10"/>
      <c r="ED6" s="67">
        <f>COUNT(ED8:ED27)</f>
        <v>20</v>
      </c>
      <c r="EE6" s="10"/>
      <c r="EG6" s="67">
        <f>COUNT(EG8:EG27)</f>
        <v>20</v>
      </c>
      <c r="EH6" s="10"/>
      <c r="EI6" s="10"/>
      <c r="EJ6" s="10"/>
      <c r="EK6" s="67">
        <f>COUNT(EK8:EK27)</f>
        <v>20</v>
      </c>
      <c r="EL6" s="10"/>
      <c r="EN6" s="67">
        <f>COUNT(EN8:EN27)</f>
        <v>20</v>
      </c>
      <c r="EO6" s="10"/>
      <c r="EP6" s="10"/>
      <c r="EQ6" s="10"/>
      <c r="ER6" s="67">
        <f>COUNT(ER8:ER27)</f>
        <v>17</v>
      </c>
      <c r="ES6" s="10"/>
      <c r="EU6" s="67">
        <f>COUNT(EU8:EU27)</f>
        <v>20</v>
      </c>
      <c r="EV6" s="10"/>
      <c r="EW6" s="10"/>
      <c r="EX6" s="10"/>
      <c r="EY6" s="67">
        <f>COUNT(EY8:EY27)</f>
        <v>20</v>
      </c>
      <c r="EZ6" s="10"/>
      <c r="FB6" s="67">
        <f>COUNT(FB8:FB27)</f>
        <v>20</v>
      </c>
      <c r="FC6" s="10"/>
      <c r="FD6" s="10"/>
      <c r="FE6" s="10"/>
      <c r="FF6" s="67">
        <f>COUNT(FF8:FF27)</f>
        <v>20</v>
      </c>
      <c r="FG6" s="10"/>
      <c r="FI6" s="67">
        <f>COUNT(FI8:FI27)</f>
        <v>18</v>
      </c>
      <c r="FJ6" s="10"/>
      <c r="FK6" s="10"/>
      <c r="FL6" s="10"/>
      <c r="FM6" s="67">
        <f>COUNT(FM8:FM27)</f>
        <v>18</v>
      </c>
      <c r="FN6" s="10"/>
      <c r="FP6" s="67">
        <f>COUNT(FP8:FP27)</f>
        <v>20</v>
      </c>
      <c r="FQ6" s="10"/>
      <c r="FR6" s="10"/>
      <c r="FS6" s="10"/>
      <c r="FT6" s="67">
        <f>COUNT(FT8:FT27)</f>
        <v>19</v>
      </c>
      <c r="FU6" s="10"/>
      <c r="FW6" s="67">
        <f>COUNT(FW8:FW27)</f>
        <v>20</v>
      </c>
      <c r="FX6" s="10"/>
      <c r="FY6" s="10"/>
      <c r="FZ6" s="10"/>
      <c r="GA6" s="67">
        <f>COUNT(GA8:GA27)</f>
        <v>20</v>
      </c>
      <c r="GB6" s="10"/>
      <c r="GD6" s="67">
        <f>COUNT(GD8:GD27)</f>
        <v>20</v>
      </c>
      <c r="GE6" s="10"/>
      <c r="GF6" s="10"/>
      <c r="GG6" s="10"/>
      <c r="GH6" s="67">
        <f>COUNT(GH8:GH27)</f>
        <v>20</v>
      </c>
      <c r="GI6" s="10"/>
      <c r="GK6" s="273">
        <f>COUNT(GK8:GK27)</f>
        <v>20</v>
      </c>
      <c r="GL6" s="271"/>
      <c r="GM6" s="271"/>
      <c r="GN6" s="271"/>
      <c r="GO6" s="273">
        <f>COUNT(GO8:GO27)</f>
        <v>20</v>
      </c>
      <c r="GP6" s="271"/>
      <c r="GR6" s="273">
        <f>COUNT(GR8:GR27)</f>
        <v>19</v>
      </c>
      <c r="GS6" s="271"/>
      <c r="GT6" s="271"/>
      <c r="GU6" s="271"/>
      <c r="GV6" s="273">
        <f>COUNT(GV8:GV27)</f>
        <v>19</v>
      </c>
      <c r="GW6" s="271"/>
      <c r="GY6" s="273">
        <f>COUNT(GY8:GY27)</f>
        <v>20</v>
      </c>
      <c r="GZ6" s="271"/>
      <c r="HA6" s="271"/>
      <c r="HB6" s="271"/>
      <c r="HC6" s="273">
        <f>COUNT(HC8:HC27)</f>
        <v>20</v>
      </c>
      <c r="HD6" s="271"/>
      <c r="HF6" s="273">
        <f>COUNT(HF8:HF27)</f>
        <v>20</v>
      </c>
      <c r="HG6" s="271"/>
      <c r="HH6" s="271"/>
      <c r="HI6" s="271"/>
      <c r="HJ6" s="273">
        <f>COUNT(HJ8:HJ27)</f>
        <v>20</v>
      </c>
      <c r="HK6" s="271"/>
      <c r="HM6" s="273">
        <f>COUNT(HM8:HM27)</f>
        <v>20</v>
      </c>
      <c r="HN6" s="271"/>
      <c r="HO6" s="271"/>
      <c r="HP6" s="271"/>
      <c r="HQ6" s="273">
        <f>COUNT(HQ8:HQ27)</f>
        <v>20</v>
      </c>
      <c r="HR6" s="271"/>
      <c r="HT6" s="273">
        <f>COUNT(HT8:HT27)</f>
        <v>19</v>
      </c>
      <c r="HU6" s="271"/>
      <c r="HV6" s="271"/>
      <c r="HW6" s="271"/>
      <c r="HX6" s="273">
        <f>COUNT(HX8:HX27)</f>
        <v>19</v>
      </c>
      <c r="HY6" s="271"/>
      <c r="IA6" s="273">
        <f>COUNT(IA8:IA27)</f>
        <v>20</v>
      </c>
      <c r="IB6" s="271"/>
      <c r="IC6" s="271"/>
      <c r="ID6" s="271"/>
      <c r="IE6" s="273">
        <f>COUNT(IE8:IE27)</f>
        <v>20</v>
      </c>
      <c r="IF6" s="271"/>
      <c r="IH6" s="273">
        <f>COUNT(IH8:IH27)</f>
        <v>20</v>
      </c>
      <c r="II6" s="271"/>
      <c r="IJ6" s="271"/>
      <c r="IK6" s="271"/>
      <c r="IL6" s="273">
        <f>COUNT(IL8:IL27)</f>
        <v>20</v>
      </c>
      <c r="IM6" s="271"/>
      <c r="IO6" s="273">
        <f>COUNT(IO8:IO27)</f>
        <v>20</v>
      </c>
      <c r="IP6" s="271"/>
      <c r="IQ6" s="271"/>
      <c r="IR6" s="271"/>
      <c r="IS6" s="273">
        <f>COUNT(IS8:IS27)</f>
        <v>20</v>
      </c>
      <c r="IT6" s="271"/>
      <c r="IV6" s="273">
        <f>COUNT(IV8:IV27)</f>
        <v>20</v>
      </c>
      <c r="IW6" s="271"/>
      <c r="IX6" s="271"/>
      <c r="IY6" s="271"/>
      <c r="IZ6" s="273">
        <f>COUNT(IZ8:IZ27)</f>
        <v>20</v>
      </c>
      <c r="JA6" s="271"/>
      <c r="JC6" s="273">
        <f>COUNT(JC8:JC27)</f>
        <v>19</v>
      </c>
      <c r="JD6" s="271"/>
      <c r="JE6" s="271"/>
      <c r="JF6" s="271"/>
      <c r="JG6" s="273">
        <f>COUNT(JG8:JG27)</f>
        <v>19</v>
      </c>
      <c r="JH6" s="271"/>
      <c r="JJ6" s="273">
        <f>COUNT(JJ8:JJ27)</f>
        <v>20</v>
      </c>
      <c r="JK6" s="271"/>
      <c r="JL6" s="271"/>
      <c r="JM6" s="271"/>
      <c r="JN6" s="273">
        <f>COUNT(JN8:JN27)</f>
        <v>20</v>
      </c>
      <c r="JO6" s="271"/>
    </row>
    <row r="7" spans="2:275" ht="12.6" thickBot="1" x14ac:dyDescent="0.35">
      <c r="B7" s="8" t="s">
        <v>76</v>
      </c>
      <c r="C7" s="8" t="s">
        <v>77</v>
      </c>
      <c r="D7" s="46">
        <f>SUM(D8:D27)</f>
        <v>0</v>
      </c>
      <c r="E7" s="46">
        <f>SUM(E8:E27)</f>
        <v>0</v>
      </c>
      <c r="F7" s="46">
        <f>SUM(F8:F27)</f>
        <v>0</v>
      </c>
      <c r="G7" s="46">
        <f>SUM(G8:G27)</f>
        <v>0</v>
      </c>
      <c r="H7" s="46">
        <f t="shared" ref="H7:I7" si="21">SUM(H8:H27)</f>
        <v>0</v>
      </c>
      <c r="I7" s="46">
        <f t="shared" si="21"/>
        <v>0</v>
      </c>
      <c r="K7" s="46">
        <f>SUM(K8:K27)</f>
        <v>2</v>
      </c>
      <c r="L7" s="46">
        <f t="shared" ref="L7:P7" si="22">SUM(L8:L27)</f>
        <v>0</v>
      </c>
      <c r="M7" s="46">
        <f>SUM(M8:M27)</f>
        <v>2</v>
      </c>
      <c r="N7" s="46">
        <f t="shared" si="22"/>
        <v>0</v>
      </c>
      <c r="O7" s="10">
        <f t="shared" si="22"/>
        <v>2</v>
      </c>
      <c r="P7" s="10">
        <f t="shared" si="22"/>
        <v>0</v>
      </c>
      <c r="R7" s="92">
        <f>SUM(R8:R27)</f>
        <v>30</v>
      </c>
      <c r="S7" s="92">
        <f t="shared" ref="S7" si="23">SUM(S8:S27)</f>
        <v>1</v>
      </c>
      <c r="T7" s="92">
        <f t="shared" ref="T7" si="24">SUM(T8:T27)</f>
        <v>28</v>
      </c>
      <c r="U7" s="92">
        <f t="shared" ref="U7:V7" si="25">SUM(U8:U27)</f>
        <v>1</v>
      </c>
      <c r="V7" s="10">
        <f t="shared" si="25"/>
        <v>30</v>
      </c>
      <c r="W7" s="92">
        <f t="shared" ref="W7" si="26">SUM(W8:W27)</f>
        <v>0</v>
      </c>
      <c r="Y7" s="46">
        <f>SUM(Y8:Y27)</f>
        <v>14</v>
      </c>
      <c r="Z7" s="46">
        <f t="shared" ref="Z7" si="27">SUM(Z8:Z27)</f>
        <v>3</v>
      </c>
      <c r="AA7" s="46">
        <f t="shared" ref="AA7" si="28">SUM(AA8:AA27)</f>
        <v>12</v>
      </c>
      <c r="AB7" s="46">
        <f t="shared" ref="AB7:AC7" si="29">SUM(AB8:AB27)</f>
        <v>2</v>
      </c>
      <c r="AC7" s="10">
        <f t="shared" si="29"/>
        <v>14</v>
      </c>
      <c r="AD7" s="46">
        <f t="shared" ref="AD7" si="30">SUM(AD8:AD27)</f>
        <v>64</v>
      </c>
      <c r="AF7" s="46">
        <f t="shared" ref="AF7" si="31">SUM(AF8:AF27)</f>
        <v>4</v>
      </c>
      <c r="AG7" s="46">
        <f t="shared" ref="AG7" si="32">SUM(AG8:AG27)</f>
        <v>0</v>
      </c>
      <c r="AH7" s="46">
        <f t="shared" ref="AH7" si="33">SUM(AH8:AH27)</f>
        <v>3</v>
      </c>
      <c r="AI7" s="46">
        <f t="shared" ref="AI7:AJ7" si="34">SUM(AI8:AI27)</f>
        <v>2</v>
      </c>
      <c r="AJ7" s="10">
        <f t="shared" si="34"/>
        <v>4</v>
      </c>
      <c r="AK7" s="46">
        <f t="shared" ref="AK7" si="35">SUM(AK8:AK27)</f>
        <v>25</v>
      </c>
      <c r="AM7" s="46">
        <f t="shared" ref="AM7" si="36">SUM(AM8:AM27)</f>
        <v>61</v>
      </c>
      <c r="AN7" s="46">
        <f t="shared" ref="AN7" si="37">SUM(AN8:AN27)</f>
        <v>1</v>
      </c>
      <c r="AO7" s="46">
        <f t="shared" ref="AO7" si="38">SUM(AO8:AO27)</f>
        <v>56</v>
      </c>
      <c r="AP7" s="46">
        <f t="shared" ref="AP7:AQ7" si="39">SUM(AP8:AP27)</f>
        <v>2</v>
      </c>
      <c r="AQ7" s="10">
        <f t="shared" si="39"/>
        <v>52</v>
      </c>
      <c r="AR7" s="46">
        <f t="shared" ref="AR7" si="40">SUM(AR8:AR27)</f>
        <v>205</v>
      </c>
      <c r="AT7" s="46">
        <f>SUM(AT8:AT27)</f>
        <v>42</v>
      </c>
      <c r="AU7" s="46">
        <f t="shared" ref="AU7:AY7" si="41">SUM(AU8:AU27)</f>
        <v>0</v>
      </c>
      <c r="AV7" s="46">
        <f t="shared" si="41"/>
        <v>34</v>
      </c>
      <c r="AW7" s="46">
        <f t="shared" si="41"/>
        <v>4</v>
      </c>
      <c r="AX7" s="10">
        <f t="shared" si="41"/>
        <v>30</v>
      </c>
      <c r="AY7" s="46">
        <f t="shared" si="41"/>
        <v>109</v>
      </c>
      <c r="BA7" s="46">
        <f t="shared" ref="BA7:BF7" si="42">SUM(BA8:BA27)</f>
        <v>45</v>
      </c>
      <c r="BB7" s="46">
        <f t="shared" si="42"/>
        <v>0</v>
      </c>
      <c r="BC7" s="46">
        <f t="shared" si="42"/>
        <v>32</v>
      </c>
      <c r="BD7" s="46">
        <f t="shared" si="42"/>
        <v>8</v>
      </c>
      <c r="BE7" s="10">
        <f t="shared" si="42"/>
        <v>23</v>
      </c>
      <c r="BF7" s="46">
        <f t="shared" si="42"/>
        <v>76</v>
      </c>
      <c r="BH7" s="46">
        <f t="shared" ref="BH7:BM7" si="43">SUM(BH8:BH27)</f>
        <v>41</v>
      </c>
      <c r="BI7" s="46">
        <f t="shared" si="43"/>
        <v>0</v>
      </c>
      <c r="BJ7" s="46">
        <f t="shared" si="43"/>
        <v>37</v>
      </c>
      <c r="BK7" s="46">
        <f t="shared" si="43"/>
        <v>1</v>
      </c>
      <c r="BL7" s="10">
        <f t="shared" si="43"/>
        <v>22</v>
      </c>
      <c r="BM7" s="46">
        <f t="shared" si="43"/>
        <v>44</v>
      </c>
      <c r="BO7" s="46">
        <f t="shared" ref="BO7:BT7" si="44">SUM(BO8:BO27)</f>
        <v>68</v>
      </c>
      <c r="BP7" s="46">
        <f t="shared" si="44"/>
        <v>0</v>
      </c>
      <c r="BQ7" s="46">
        <f t="shared" si="44"/>
        <v>54</v>
      </c>
      <c r="BR7" s="46">
        <f t="shared" si="44"/>
        <v>6</v>
      </c>
      <c r="BS7" s="10">
        <f t="shared" si="44"/>
        <v>45</v>
      </c>
      <c r="BT7" s="46">
        <f t="shared" si="44"/>
        <v>73</v>
      </c>
      <c r="BV7" s="46">
        <f t="shared" ref="BV7:CA7" si="45">SUM(BV8:BV27)</f>
        <v>31</v>
      </c>
      <c r="BW7" s="46">
        <f t="shared" si="45"/>
        <v>0</v>
      </c>
      <c r="BX7" s="46">
        <f t="shared" si="45"/>
        <v>27</v>
      </c>
      <c r="BY7" s="46">
        <f t="shared" si="45"/>
        <v>1</v>
      </c>
      <c r="BZ7" s="10">
        <f t="shared" si="45"/>
        <v>28</v>
      </c>
      <c r="CA7" s="46">
        <f t="shared" si="45"/>
        <v>65</v>
      </c>
      <c r="CC7" s="46">
        <f>SUM(CC8:CC27)</f>
        <v>68</v>
      </c>
      <c r="CD7" s="46">
        <f t="shared" ref="CD7:CH7" si="46">SUM(CD8:CD27)</f>
        <v>0</v>
      </c>
      <c r="CE7" s="46">
        <f t="shared" si="46"/>
        <v>59</v>
      </c>
      <c r="CF7" s="46">
        <f t="shared" si="46"/>
        <v>2</v>
      </c>
      <c r="CG7" s="10">
        <f t="shared" si="46"/>
        <v>60</v>
      </c>
      <c r="CH7" s="46">
        <f t="shared" si="46"/>
        <v>113</v>
      </c>
      <c r="CJ7" s="46">
        <f>SUM(CJ8:CJ27)</f>
        <v>104</v>
      </c>
      <c r="CK7" s="46">
        <f t="shared" ref="CK7:CO7" si="47">SUM(CK8:CK27)</f>
        <v>0</v>
      </c>
      <c r="CL7" s="46">
        <f t="shared" si="47"/>
        <v>96</v>
      </c>
      <c r="CM7" s="46">
        <f t="shared" si="47"/>
        <v>0</v>
      </c>
      <c r="CN7" s="10">
        <f t="shared" si="47"/>
        <v>104</v>
      </c>
      <c r="CO7" s="46">
        <f t="shared" si="47"/>
        <v>125</v>
      </c>
      <c r="CQ7" s="10">
        <f>SUM(CQ8:CQ27)</f>
        <v>131</v>
      </c>
      <c r="CR7" s="10">
        <f t="shared" ref="CR7:CV7" si="48">SUM(CR8:CR27)</f>
        <v>0</v>
      </c>
      <c r="CS7" s="10">
        <f t="shared" si="48"/>
        <v>111</v>
      </c>
      <c r="CT7" s="10">
        <f t="shared" si="48"/>
        <v>3</v>
      </c>
      <c r="CU7" s="10">
        <f t="shared" si="48"/>
        <v>129</v>
      </c>
      <c r="CV7" s="10">
        <f t="shared" si="48"/>
        <v>120</v>
      </c>
      <c r="CX7" s="10">
        <f>SUM(CX8:CX27)</f>
        <v>43</v>
      </c>
      <c r="CY7" s="10">
        <f t="shared" ref="CY7:DC7" si="49">SUM(CY8:CY27)</f>
        <v>0</v>
      </c>
      <c r="CZ7" s="10">
        <f t="shared" si="49"/>
        <v>33</v>
      </c>
      <c r="DA7" s="10">
        <f t="shared" si="49"/>
        <v>6</v>
      </c>
      <c r="DB7" s="10">
        <f t="shared" si="49"/>
        <v>43</v>
      </c>
      <c r="DC7" s="10">
        <f t="shared" si="49"/>
        <v>48</v>
      </c>
      <c r="DE7" s="10">
        <f>SUM(DE8:DE27)</f>
        <v>99</v>
      </c>
      <c r="DF7" s="10">
        <f t="shared" ref="DF7:DJ7" si="50">SUM(DF8:DF27)</f>
        <v>0</v>
      </c>
      <c r="DG7" s="10">
        <f t="shared" si="50"/>
        <v>78</v>
      </c>
      <c r="DH7" s="10">
        <f t="shared" si="50"/>
        <v>21</v>
      </c>
      <c r="DI7" s="10">
        <f t="shared" si="50"/>
        <v>93</v>
      </c>
      <c r="DJ7" s="10">
        <f t="shared" si="50"/>
        <v>77</v>
      </c>
      <c r="DL7" s="10">
        <f>SUM(DL8:DL27)</f>
        <v>128</v>
      </c>
      <c r="DM7" s="10">
        <f t="shared" ref="DM7:DQ7" si="51">SUM(DM8:DM27)</f>
        <v>2</v>
      </c>
      <c r="DN7" s="10">
        <f t="shared" si="51"/>
        <v>103</v>
      </c>
      <c r="DO7" s="10">
        <f t="shared" si="51"/>
        <v>25</v>
      </c>
      <c r="DP7" s="10">
        <f t="shared" si="51"/>
        <v>128</v>
      </c>
      <c r="DQ7" s="10">
        <f t="shared" si="51"/>
        <v>123</v>
      </c>
      <c r="DS7" s="10">
        <f>SUM(DS8:DS27)</f>
        <v>131</v>
      </c>
      <c r="DT7" s="10">
        <f t="shared" ref="DT7:DX7" si="52">SUM(DT8:DT27)</f>
        <v>0</v>
      </c>
      <c r="DU7" s="10">
        <f t="shared" si="52"/>
        <v>113</v>
      </c>
      <c r="DV7" s="10">
        <f t="shared" si="52"/>
        <v>18</v>
      </c>
      <c r="DW7" s="10">
        <f t="shared" si="52"/>
        <v>127</v>
      </c>
      <c r="DX7" s="10">
        <f t="shared" si="52"/>
        <v>145</v>
      </c>
      <c r="DZ7" s="10">
        <f>SUM(DZ8:DZ27)</f>
        <v>295</v>
      </c>
      <c r="EA7" s="10">
        <f t="shared" ref="EA7:EE7" si="53">SUM(EA8:EA27)</f>
        <v>3</v>
      </c>
      <c r="EB7" s="10">
        <f t="shared" si="53"/>
        <v>263</v>
      </c>
      <c r="EC7" s="10">
        <f t="shared" si="53"/>
        <v>32</v>
      </c>
      <c r="ED7" s="10">
        <f t="shared" si="53"/>
        <v>281</v>
      </c>
      <c r="EE7" s="10">
        <f t="shared" si="53"/>
        <v>324</v>
      </c>
      <c r="EG7" s="10">
        <f>SUM(EG8:EG27)</f>
        <v>245</v>
      </c>
      <c r="EH7" s="10">
        <f t="shared" ref="EH7:EL7" si="54">SUM(EH8:EH27)</f>
        <v>3</v>
      </c>
      <c r="EI7" s="10">
        <f t="shared" si="54"/>
        <v>212</v>
      </c>
      <c r="EJ7" s="10">
        <f t="shared" si="54"/>
        <v>33</v>
      </c>
      <c r="EK7" s="10">
        <f t="shared" si="54"/>
        <v>216</v>
      </c>
      <c r="EL7" s="10">
        <f t="shared" si="54"/>
        <v>363</v>
      </c>
      <c r="EN7" s="10">
        <f>SUM(EN8:EN27)</f>
        <v>435</v>
      </c>
      <c r="EO7" s="10">
        <f t="shared" ref="EO7:ES7" si="55">SUM(EO8:EO27)</f>
        <v>10</v>
      </c>
      <c r="EP7" s="10">
        <f t="shared" si="55"/>
        <v>389</v>
      </c>
      <c r="EQ7" s="10">
        <f t="shared" si="55"/>
        <v>46</v>
      </c>
      <c r="ER7" s="10">
        <f t="shared" si="55"/>
        <v>340</v>
      </c>
      <c r="ES7" s="10">
        <f t="shared" si="55"/>
        <v>602</v>
      </c>
      <c r="EU7" s="10">
        <f>SUM(EU8:EU27)</f>
        <v>456</v>
      </c>
      <c r="EV7" s="10">
        <f t="shared" ref="EV7:EZ7" si="56">SUM(EV8:EV27)</f>
        <v>2</v>
      </c>
      <c r="EW7" s="10">
        <f t="shared" si="56"/>
        <v>414</v>
      </c>
      <c r="EX7" s="10">
        <f t="shared" si="56"/>
        <v>42</v>
      </c>
      <c r="EY7" s="10">
        <f t="shared" si="56"/>
        <v>401</v>
      </c>
      <c r="EZ7" s="10">
        <f t="shared" si="56"/>
        <v>823</v>
      </c>
      <c r="FB7" s="10">
        <f>SUM(FB8:FB27)</f>
        <v>295</v>
      </c>
      <c r="FC7" s="10">
        <f t="shared" ref="FC7:FG7" si="57">SUM(FC8:FC27)</f>
        <v>1</v>
      </c>
      <c r="FD7" s="10">
        <f t="shared" si="57"/>
        <v>274</v>
      </c>
      <c r="FE7" s="10">
        <f t="shared" si="57"/>
        <v>21</v>
      </c>
      <c r="FF7" s="10">
        <f t="shared" si="57"/>
        <v>246</v>
      </c>
      <c r="FG7" s="10">
        <f t="shared" si="57"/>
        <v>581</v>
      </c>
      <c r="FI7" s="10">
        <f>SUM(FI8:FI27)</f>
        <v>311</v>
      </c>
      <c r="FJ7" s="10">
        <f t="shared" ref="FJ7:FN7" si="58">SUM(FJ8:FJ27)</f>
        <v>2</v>
      </c>
      <c r="FK7" s="10">
        <f t="shared" si="58"/>
        <v>282</v>
      </c>
      <c r="FL7" s="10">
        <f t="shared" si="58"/>
        <v>29</v>
      </c>
      <c r="FM7" s="10">
        <f t="shared" si="58"/>
        <v>303</v>
      </c>
      <c r="FN7" s="10">
        <f t="shared" si="58"/>
        <v>517</v>
      </c>
      <c r="FP7" s="10">
        <f>SUM(FP8:FP27)</f>
        <v>358</v>
      </c>
      <c r="FQ7" s="10">
        <f t="shared" ref="FQ7:FU7" si="59">SUM(FQ8:FQ27)</f>
        <v>0</v>
      </c>
      <c r="FR7" s="10">
        <f t="shared" si="59"/>
        <v>345</v>
      </c>
      <c r="FS7" s="10">
        <f t="shared" si="59"/>
        <v>13</v>
      </c>
      <c r="FT7" s="10">
        <f t="shared" si="59"/>
        <v>275</v>
      </c>
      <c r="FU7" s="10">
        <f t="shared" si="59"/>
        <v>740</v>
      </c>
      <c r="FW7" s="10">
        <f>SUM(FW8:FW27)</f>
        <v>398</v>
      </c>
      <c r="FX7" s="10">
        <f t="shared" ref="FX7:GB7" si="60">SUM(FX8:FX27)</f>
        <v>2</v>
      </c>
      <c r="FY7" s="10">
        <f t="shared" si="60"/>
        <v>363</v>
      </c>
      <c r="FZ7" s="10">
        <f t="shared" si="60"/>
        <v>35</v>
      </c>
      <c r="GA7" s="10">
        <f t="shared" si="60"/>
        <v>370</v>
      </c>
      <c r="GB7" s="10">
        <f t="shared" si="60"/>
        <v>851</v>
      </c>
      <c r="GD7" s="10">
        <f>SUM(GD8:GD27)</f>
        <v>381</v>
      </c>
      <c r="GE7" s="10">
        <f t="shared" ref="GE7:GI7" si="61">SUM(GE8:GE27)</f>
        <v>0</v>
      </c>
      <c r="GF7" s="10">
        <f t="shared" si="61"/>
        <v>348</v>
      </c>
      <c r="GG7" s="10">
        <f t="shared" si="61"/>
        <v>33</v>
      </c>
      <c r="GH7" s="10">
        <f t="shared" si="61"/>
        <v>351</v>
      </c>
      <c r="GI7" s="10">
        <f t="shared" si="61"/>
        <v>777</v>
      </c>
      <c r="GK7" s="271">
        <f>SUM(GK8:GK27)</f>
        <v>310</v>
      </c>
      <c r="GL7" s="271">
        <f t="shared" ref="GL7:GP7" si="62">SUM(GL8:GL27)</f>
        <v>0</v>
      </c>
      <c r="GM7" s="271">
        <f t="shared" si="62"/>
        <v>269</v>
      </c>
      <c r="GN7" s="271">
        <f t="shared" si="62"/>
        <v>41</v>
      </c>
      <c r="GO7" s="271">
        <f t="shared" si="62"/>
        <v>309</v>
      </c>
      <c r="GP7" s="271">
        <f t="shared" si="62"/>
        <v>525</v>
      </c>
      <c r="GR7" s="271">
        <f>SUM(GR8:GR27)</f>
        <v>399</v>
      </c>
      <c r="GS7" s="271">
        <f t="shared" ref="GS7:GW7" si="63">SUM(GS8:GS27)</f>
        <v>2</v>
      </c>
      <c r="GT7" s="271">
        <f t="shared" si="63"/>
        <v>358</v>
      </c>
      <c r="GU7" s="271">
        <f t="shared" si="63"/>
        <v>41</v>
      </c>
      <c r="GV7" s="271">
        <f t="shared" si="63"/>
        <v>397</v>
      </c>
      <c r="GW7" s="271">
        <f t="shared" si="63"/>
        <v>869</v>
      </c>
      <c r="GY7" s="271">
        <f>SUM(GY8:GY27)</f>
        <v>545</v>
      </c>
      <c r="GZ7" s="271">
        <f t="shared" ref="GZ7:HD7" si="64">SUM(GZ8:GZ27)</f>
        <v>11</v>
      </c>
      <c r="HA7" s="271">
        <f t="shared" si="64"/>
        <v>474</v>
      </c>
      <c r="HB7" s="271">
        <f t="shared" si="64"/>
        <v>71</v>
      </c>
      <c r="HC7" s="271">
        <f t="shared" si="64"/>
        <v>532</v>
      </c>
      <c r="HD7" s="271">
        <f t="shared" si="64"/>
        <v>1167</v>
      </c>
      <c r="HF7" s="271">
        <f>SUM(HF8:HF27)</f>
        <v>561</v>
      </c>
      <c r="HG7" s="271">
        <f t="shared" ref="HG7:HK7" si="65">SUM(HG8:HG27)</f>
        <v>11</v>
      </c>
      <c r="HH7" s="271">
        <f t="shared" si="65"/>
        <v>501</v>
      </c>
      <c r="HI7" s="271">
        <f t="shared" si="65"/>
        <v>60</v>
      </c>
      <c r="HJ7" s="271">
        <f t="shared" si="65"/>
        <v>547</v>
      </c>
      <c r="HK7" s="271">
        <f t="shared" si="65"/>
        <v>1207</v>
      </c>
      <c r="HM7" s="271">
        <f>SUM(HM8:HM27)</f>
        <v>531</v>
      </c>
      <c r="HN7" s="271">
        <f t="shared" ref="HN7:HR7" si="66">SUM(HN8:HN27)</f>
        <v>3</v>
      </c>
      <c r="HO7" s="271">
        <f t="shared" si="66"/>
        <v>435</v>
      </c>
      <c r="HP7" s="271">
        <f t="shared" si="66"/>
        <v>96</v>
      </c>
      <c r="HQ7" s="271">
        <f t="shared" si="66"/>
        <v>515</v>
      </c>
      <c r="HR7" s="271">
        <f t="shared" si="66"/>
        <v>1180</v>
      </c>
      <c r="HT7" s="271">
        <f>SUM(HT8:HT27)</f>
        <v>306</v>
      </c>
      <c r="HU7" s="271">
        <f t="shared" ref="HU7:HY7" si="67">SUM(HU8:HU27)</f>
        <v>6</v>
      </c>
      <c r="HV7" s="271">
        <f t="shared" si="67"/>
        <v>254</v>
      </c>
      <c r="HW7" s="271">
        <f t="shared" si="67"/>
        <v>52</v>
      </c>
      <c r="HX7" s="271">
        <f t="shared" si="67"/>
        <v>260</v>
      </c>
      <c r="HY7" s="271">
        <f t="shared" si="67"/>
        <v>555</v>
      </c>
      <c r="IA7" s="271">
        <f>SUM(IA8:IA27)</f>
        <v>297</v>
      </c>
      <c r="IB7" s="271">
        <f t="shared" ref="IB7:IF7" si="68">SUM(IB8:IB27)</f>
        <v>1</v>
      </c>
      <c r="IC7" s="271">
        <f t="shared" si="68"/>
        <v>255</v>
      </c>
      <c r="ID7" s="271">
        <f t="shared" si="68"/>
        <v>42</v>
      </c>
      <c r="IE7" s="271">
        <f t="shared" si="68"/>
        <v>281</v>
      </c>
      <c r="IF7" s="271">
        <f t="shared" si="68"/>
        <v>350</v>
      </c>
      <c r="IH7" s="271">
        <f>SUM(IH8:IH27)</f>
        <v>353</v>
      </c>
      <c r="II7" s="271">
        <f t="shared" ref="II7:IM7" si="69">SUM(II8:II27)</f>
        <v>10</v>
      </c>
      <c r="IJ7" s="271">
        <f t="shared" si="69"/>
        <v>314</v>
      </c>
      <c r="IK7" s="271">
        <f t="shared" si="69"/>
        <v>39</v>
      </c>
      <c r="IL7" s="271">
        <f t="shared" si="69"/>
        <v>336</v>
      </c>
      <c r="IM7" s="271">
        <f t="shared" si="69"/>
        <v>590</v>
      </c>
      <c r="IO7" s="271">
        <f>SUM(IO8:IO27)</f>
        <v>606</v>
      </c>
      <c r="IP7" s="271">
        <f t="shared" ref="IP7:IT7" si="70">SUM(IP8:IP27)</f>
        <v>39</v>
      </c>
      <c r="IQ7" s="271">
        <f t="shared" si="70"/>
        <v>453</v>
      </c>
      <c r="IR7" s="271">
        <f t="shared" si="70"/>
        <v>153</v>
      </c>
      <c r="IS7" s="271">
        <f t="shared" si="70"/>
        <v>600</v>
      </c>
      <c r="IT7" s="271">
        <f t="shared" si="70"/>
        <v>1280</v>
      </c>
      <c r="IV7" s="271">
        <f>SUM(IV8:IV27)</f>
        <v>353</v>
      </c>
      <c r="IW7" s="271">
        <f t="shared" ref="IW7:JA7" si="71">SUM(IW8:IW27)</f>
        <v>14</v>
      </c>
      <c r="IX7" s="271">
        <f t="shared" si="71"/>
        <v>279</v>
      </c>
      <c r="IY7" s="271">
        <f t="shared" si="71"/>
        <v>74</v>
      </c>
      <c r="IZ7" s="271">
        <f t="shared" si="71"/>
        <v>344</v>
      </c>
      <c r="JA7" s="271">
        <f t="shared" si="71"/>
        <v>649</v>
      </c>
      <c r="JC7" s="271">
        <f>SUM(JC8:JC27)</f>
        <v>377</v>
      </c>
      <c r="JD7" s="271">
        <f t="shared" ref="JD7:JH7" si="72">SUM(JD8:JD27)</f>
        <v>13</v>
      </c>
      <c r="JE7" s="271">
        <f t="shared" si="72"/>
        <v>327</v>
      </c>
      <c r="JF7" s="271">
        <f t="shared" si="72"/>
        <v>50</v>
      </c>
      <c r="JG7" s="271">
        <f t="shared" si="72"/>
        <v>369</v>
      </c>
      <c r="JH7" s="271">
        <f t="shared" si="72"/>
        <v>784</v>
      </c>
      <c r="JJ7" s="271">
        <f>SUM(JJ8:JJ27)</f>
        <v>416</v>
      </c>
      <c r="JK7" s="271">
        <f t="shared" ref="JK7:JO7" si="73">SUM(JK8:JK27)</f>
        <v>10</v>
      </c>
      <c r="JL7" s="271">
        <f t="shared" si="73"/>
        <v>326</v>
      </c>
      <c r="JM7" s="271">
        <f t="shared" si="73"/>
        <v>90</v>
      </c>
      <c r="JN7" s="271">
        <f t="shared" si="73"/>
        <v>409</v>
      </c>
      <c r="JO7" s="271">
        <f t="shared" si="73"/>
        <v>827</v>
      </c>
    </row>
    <row r="8" spans="2:275" x14ac:dyDescent="0.3">
      <c r="B8" s="11" t="s">
        <v>56</v>
      </c>
      <c r="C8" s="12" t="s">
        <v>36</v>
      </c>
      <c r="D8" s="11"/>
      <c r="E8" s="13"/>
      <c r="F8" s="13"/>
      <c r="G8" s="13"/>
      <c r="H8" s="13"/>
      <c r="I8" s="41"/>
      <c r="K8" s="62"/>
      <c r="L8" s="63"/>
      <c r="M8" s="63"/>
      <c r="N8" s="63"/>
      <c r="O8" s="63"/>
      <c r="P8" s="63"/>
      <c r="R8" s="62"/>
      <c r="S8" s="63"/>
      <c r="T8" s="63"/>
      <c r="U8" s="63"/>
      <c r="V8" s="63"/>
      <c r="W8" s="63"/>
      <c r="Y8" s="62"/>
      <c r="Z8" s="63"/>
      <c r="AA8" s="63">
        <v>0</v>
      </c>
      <c r="AB8" s="63"/>
      <c r="AC8" s="63">
        <v>0</v>
      </c>
      <c r="AD8" s="63">
        <v>0</v>
      </c>
      <c r="AF8" s="62"/>
      <c r="AG8" s="63"/>
      <c r="AH8" s="63">
        <v>0</v>
      </c>
      <c r="AI8" s="63"/>
      <c r="AJ8" s="63">
        <v>0</v>
      </c>
      <c r="AK8" s="63">
        <v>0</v>
      </c>
      <c r="AM8" s="97"/>
      <c r="AN8" s="98"/>
      <c r="AO8" s="98"/>
      <c r="AP8" s="98"/>
      <c r="AQ8" s="98"/>
      <c r="AR8" s="98"/>
      <c r="AT8" s="97"/>
      <c r="AU8" s="98"/>
      <c r="AV8" s="98"/>
      <c r="AW8" s="98"/>
      <c r="AX8" s="98"/>
      <c r="AY8" s="98"/>
      <c r="BA8" s="97"/>
      <c r="BB8" s="98"/>
      <c r="BC8" s="98"/>
      <c r="BD8" s="98"/>
      <c r="BE8" s="98"/>
      <c r="BF8" s="98"/>
      <c r="BH8" s="97"/>
      <c r="BI8" s="98"/>
      <c r="BJ8" s="98"/>
      <c r="BK8" s="98"/>
      <c r="BL8" s="98"/>
      <c r="BM8" s="98"/>
      <c r="BO8" s="97"/>
      <c r="BP8" s="98"/>
      <c r="BQ8" s="98"/>
      <c r="BR8" s="98"/>
      <c r="BS8" s="98"/>
      <c r="BT8" s="98"/>
      <c r="BV8" s="97"/>
      <c r="BW8" s="98"/>
      <c r="BX8" s="98"/>
      <c r="BY8" s="98"/>
      <c r="BZ8" s="100"/>
      <c r="CA8" s="98"/>
      <c r="CC8" s="112"/>
      <c r="CD8" s="98"/>
      <c r="CE8" s="98"/>
      <c r="CF8" s="98">
        <v>0</v>
      </c>
      <c r="CG8" s="98"/>
      <c r="CH8" s="98"/>
      <c r="CJ8" s="100"/>
      <c r="CK8" s="98"/>
      <c r="CL8" s="100"/>
      <c r="CM8" s="98"/>
      <c r="CN8" s="100"/>
      <c r="CO8" s="100"/>
      <c r="CQ8" s="11"/>
      <c r="CR8" s="13"/>
      <c r="CS8" s="13">
        <v>0</v>
      </c>
      <c r="CT8" s="13"/>
      <c r="CU8" s="16"/>
      <c r="CV8" s="13"/>
      <c r="CX8" s="11"/>
      <c r="CY8" s="13"/>
      <c r="CZ8" s="13"/>
      <c r="DA8" s="13"/>
      <c r="DB8" s="16"/>
      <c r="DC8" s="13"/>
      <c r="DE8" s="11">
        <v>3</v>
      </c>
      <c r="DF8" s="13"/>
      <c r="DG8" s="13">
        <v>1</v>
      </c>
      <c r="DH8" s="13">
        <f>DI8-DG8</f>
        <v>2</v>
      </c>
      <c r="DI8" s="16">
        <v>3</v>
      </c>
      <c r="DJ8" s="13">
        <v>1</v>
      </c>
      <c r="DL8" s="11">
        <v>3</v>
      </c>
      <c r="DM8" s="13"/>
      <c r="DN8" s="13">
        <v>3</v>
      </c>
      <c r="DO8" s="13"/>
      <c r="DP8" s="16">
        <v>3</v>
      </c>
      <c r="DQ8" s="13">
        <v>7</v>
      </c>
      <c r="DS8" s="11">
        <v>6</v>
      </c>
      <c r="DT8" s="13"/>
      <c r="DU8" s="13">
        <v>6</v>
      </c>
      <c r="DV8" s="13"/>
      <c r="DW8" s="16">
        <v>6</v>
      </c>
      <c r="DX8" s="13">
        <v>8</v>
      </c>
      <c r="DZ8" s="11">
        <v>6</v>
      </c>
      <c r="EA8" s="13"/>
      <c r="EB8" s="13">
        <v>6</v>
      </c>
      <c r="EC8" s="13">
        <v>0</v>
      </c>
      <c r="ED8" s="16">
        <v>6</v>
      </c>
      <c r="EE8" s="13">
        <v>6</v>
      </c>
      <c r="EG8" s="11">
        <v>12</v>
      </c>
      <c r="EH8" s="13"/>
      <c r="EI8" s="13">
        <v>12</v>
      </c>
      <c r="EJ8" s="13">
        <v>0</v>
      </c>
      <c r="EK8" s="16">
        <v>12</v>
      </c>
      <c r="EL8" s="13">
        <v>20</v>
      </c>
      <c r="EN8" s="11">
        <v>8</v>
      </c>
      <c r="EO8" s="13"/>
      <c r="EP8" s="13">
        <v>8</v>
      </c>
      <c r="EQ8" s="13"/>
      <c r="ER8" s="16">
        <v>8</v>
      </c>
      <c r="ES8" s="13">
        <v>14</v>
      </c>
      <c r="EU8" s="11">
        <v>12</v>
      </c>
      <c r="EV8" s="13"/>
      <c r="EW8" s="13">
        <v>12</v>
      </c>
      <c r="EX8" s="13">
        <v>0</v>
      </c>
      <c r="EY8" s="16">
        <v>11</v>
      </c>
      <c r="EZ8" s="13">
        <v>25</v>
      </c>
      <c r="FB8" s="11">
        <v>16</v>
      </c>
      <c r="FC8" s="13"/>
      <c r="FD8" s="13">
        <v>16</v>
      </c>
      <c r="FE8" s="13">
        <v>0</v>
      </c>
      <c r="FF8" s="16">
        <v>12</v>
      </c>
      <c r="FG8" s="13">
        <v>36</v>
      </c>
      <c r="FI8" s="11">
        <v>20</v>
      </c>
      <c r="FJ8" s="13"/>
      <c r="FK8" s="13">
        <v>16</v>
      </c>
      <c r="FL8" s="13">
        <v>4</v>
      </c>
      <c r="FM8" s="16">
        <v>20</v>
      </c>
      <c r="FN8" s="13">
        <v>25</v>
      </c>
      <c r="FP8" s="11">
        <v>15</v>
      </c>
      <c r="FQ8" s="13"/>
      <c r="FR8" s="13">
        <v>15</v>
      </c>
      <c r="FS8" s="13"/>
      <c r="FT8" s="16">
        <v>10</v>
      </c>
      <c r="FU8" s="13">
        <v>24</v>
      </c>
      <c r="FW8" s="11">
        <v>24</v>
      </c>
      <c r="FX8" s="13">
        <v>1</v>
      </c>
      <c r="FY8" s="13">
        <v>24</v>
      </c>
      <c r="FZ8" s="13"/>
      <c r="GA8" s="16">
        <v>24</v>
      </c>
      <c r="GB8" s="13">
        <v>50</v>
      </c>
      <c r="GD8" s="11">
        <v>16</v>
      </c>
      <c r="GE8" s="13"/>
      <c r="GF8" s="13">
        <v>16</v>
      </c>
      <c r="GG8" s="13"/>
      <c r="GH8" s="16">
        <v>13</v>
      </c>
      <c r="GI8" s="13">
        <v>37</v>
      </c>
      <c r="GK8" s="274">
        <v>16</v>
      </c>
      <c r="GL8" s="272"/>
      <c r="GM8" s="272">
        <v>16</v>
      </c>
      <c r="GN8" s="272"/>
      <c r="GO8" s="275">
        <v>16</v>
      </c>
      <c r="GP8" s="272">
        <v>31</v>
      </c>
      <c r="GR8" s="274">
        <v>16</v>
      </c>
      <c r="GS8" s="272"/>
      <c r="GT8" s="272">
        <v>16</v>
      </c>
      <c r="GU8" s="272"/>
      <c r="GV8" s="275">
        <v>16</v>
      </c>
      <c r="GW8" s="272">
        <v>20</v>
      </c>
      <c r="GY8" s="274">
        <v>20</v>
      </c>
      <c r="GZ8" s="272"/>
      <c r="HA8" s="272">
        <v>20</v>
      </c>
      <c r="HB8" s="272"/>
      <c r="HC8" s="275">
        <v>20</v>
      </c>
      <c r="HD8" s="272">
        <v>31</v>
      </c>
      <c r="HF8" s="274">
        <v>16</v>
      </c>
      <c r="HG8" s="272"/>
      <c r="HH8" s="272">
        <v>16</v>
      </c>
      <c r="HI8" s="272"/>
      <c r="HJ8" s="275">
        <v>16</v>
      </c>
      <c r="HK8" s="272">
        <v>50</v>
      </c>
      <c r="HM8" s="274">
        <v>16</v>
      </c>
      <c r="HN8" s="272"/>
      <c r="HO8" s="272">
        <v>15</v>
      </c>
      <c r="HP8" s="272">
        <v>1</v>
      </c>
      <c r="HQ8" s="275">
        <v>16</v>
      </c>
      <c r="HR8" s="272">
        <v>51</v>
      </c>
      <c r="HT8" s="274">
        <v>16</v>
      </c>
      <c r="HU8" s="272"/>
      <c r="HV8" s="272">
        <v>15</v>
      </c>
      <c r="HW8" s="272">
        <v>1</v>
      </c>
      <c r="HX8" s="275">
        <v>7</v>
      </c>
      <c r="HY8" s="272">
        <v>46</v>
      </c>
      <c r="IA8" s="274">
        <v>16</v>
      </c>
      <c r="IB8" s="272"/>
      <c r="IC8" s="272">
        <v>16</v>
      </c>
      <c r="ID8" s="272"/>
      <c r="IE8" s="275">
        <v>16</v>
      </c>
      <c r="IF8" s="272">
        <v>21</v>
      </c>
      <c r="IH8" s="274">
        <v>24</v>
      </c>
      <c r="II8" s="272"/>
      <c r="IJ8" s="272">
        <v>24</v>
      </c>
      <c r="IK8" s="272"/>
      <c r="IL8" s="275">
        <v>24</v>
      </c>
      <c r="IM8" s="272">
        <v>39</v>
      </c>
      <c r="IO8" s="274">
        <v>16</v>
      </c>
      <c r="IP8" s="272"/>
      <c r="IQ8" s="272">
        <v>16</v>
      </c>
      <c r="IR8" s="272"/>
      <c r="IS8" s="275">
        <v>15</v>
      </c>
      <c r="IT8" s="272">
        <v>20</v>
      </c>
      <c r="IV8" s="274">
        <v>12</v>
      </c>
      <c r="IW8" s="272"/>
      <c r="IX8" s="272">
        <v>12</v>
      </c>
      <c r="IY8" s="272"/>
      <c r="IZ8" s="275">
        <v>12</v>
      </c>
      <c r="JA8" s="272">
        <v>40</v>
      </c>
      <c r="JC8" s="274">
        <v>20</v>
      </c>
      <c r="JD8" s="272">
        <v>1</v>
      </c>
      <c r="JE8" s="272">
        <v>20</v>
      </c>
      <c r="JF8" s="272"/>
      <c r="JG8" s="275">
        <v>18</v>
      </c>
      <c r="JH8" s="272">
        <v>47</v>
      </c>
      <c r="JJ8" s="274">
        <v>20</v>
      </c>
      <c r="JK8" s="272"/>
      <c r="JL8" s="272">
        <v>20</v>
      </c>
      <c r="JM8" s="272"/>
      <c r="JN8" s="275">
        <v>20</v>
      </c>
      <c r="JO8" s="272">
        <v>48</v>
      </c>
    </row>
    <row r="9" spans="2:275" x14ac:dyDescent="0.3">
      <c r="B9" s="14" t="s">
        <v>57</v>
      </c>
      <c r="C9" s="15" t="s">
        <v>37</v>
      </c>
      <c r="D9" s="11"/>
      <c r="E9" s="13"/>
      <c r="F9" s="13"/>
      <c r="G9" s="13"/>
      <c r="H9" s="16"/>
      <c r="I9" s="41"/>
      <c r="K9" s="14"/>
      <c r="L9" s="16"/>
      <c r="M9" s="16"/>
      <c r="N9" s="16"/>
      <c r="O9" s="16"/>
      <c r="P9" s="16"/>
      <c r="R9" s="14">
        <v>4</v>
      </c>
      <c r="S9" s="16"/>
      <c r="T9" s="16">
        <v>4</v>
      </c>
      <c r="U9" s="16"/>
      <c r="V9" s="16">
        <v>4</v>
      </c>
      <c r="W9" s="114"/>
      <c r="Y9" s="14"/>
      <c r="Z9" s="16"/>
      <c r="AA9" s="16">
        <v>0</v>
      </c>
      <c r="AB9" s="16"/>
      <c r="AC9" s="16">
        <v>0</v>
      </c>
      <c r="AD9" s="16">
        <v>0</v>
      </c>
      <c r="AF9" s="14"/>
      <c r="AG9" s="16"/>
      <c r="AH9" s="16">
        <v>0</v>
      </c>
      <c r="AI9" s="16"/>
      <c r="AJ9" s="16">
        <v>0</v>
      </c>
      <c r="AK9" s="16">
        <v>0</v>
      </c>
      <c r="AM9" s="99">
        <v>8</v>
      </c>
      <c r="AN9" s="100"/>
      <c r="AO9" s="100">
        <v>7</v>
      </c>
      <c r="AP9" s="100"/>
      <c r="AQ9" s="100">
        <v>8</v>
      </c>
      <c r="AR9" s="100">
        <v>80</v>
      </c>
      <c r="AT9" s="99">
        <v>1</v>
      </c>
      <c r="AU9" s="100"/>
      <c r="AV9" s="100">
        <v>1</v>
      </c>
      <c r="AW9" s="100"/>
      <c r="AX9" s="100">
        <v>1</v>
      </c>
      <c r="AY9" s="100">
        <v>10</v>
      </c>
      <c r="BA9" s="99">
        <v>2</v>
      </c>
      <c r="BB9" s="100"/>
      <c r="BC9" s="100">
        <v>2</v>
      </c>
      <c r="BD9" s="100"/>
      <c r="BE9" s="100">
        <v>2</v>
      </c>
      <c r="BF9" s="100">
        <v>20</v>
      </c>
      <c r="BH9" s="99">
        <v>1</v>
      </c>
      <c r="BI9" s="100"/>
      <c r="BJ9" s="100">
        <v>1</v>
      </c>
      <c r="BK9" s="100"/>
      <c r="BL9" s="100">
        <v>1</v>
      </c>
      <c r="BM9" s="100">
        <v>10</v>
      </c>
      <c r="BO9" s="99">
        <v>3</v>
      </c>
      <c r="BP9" s="100"/>
      <c r="BQ9" s="100">
        <v>3</v>
      </c>
      <c r="BR9" s="100"/>
      <c r="BS9" s="100">
        <v>3</v>
      </c>
      <c r="BT9" s="100">
        <v>10</v>
      </c>
      <c r="BV9" s="99">
        <v>2</v>
      </c>
      <c r="BW9" s="100"/>
      <c r="BX9" s="100">
        <v>2</v>
      </c>
      <c r="BY9" s="100"/>
      <c r="BZ9" s="100">
        <v>2</v>
      </c>
      <c r="CA9" s="100">
        <v>4</v>
      </c>
      <c r="CC9" s="99">
        <v>5</v>
      </c>
      <c r="CD9" s="100"/>
      <c r="CE9" s="100">
        <v>5</v>
      </c>
      <c r="CF9" s="100">
        <v>0</v>
      </c>
      <c r="CG9" s="100">
        <v>5</v>
      </c>
      <c r="CH9" s="100">
        <v>34</v>
      </c>
      <c r="CJ9" s="100">
        <v>5</v>
      </c>
      <c r="CK9" s="100"/>
      <c r="CL9" s="100">
        <v>5</v>
      </c>
      <c r="CM9" s="100"/>
      <c r="CN9" s="100">
        <v>5</v>
      </c>
      <c r="CO9" s="100">
        <v>9</v>
      </c>
      <c r="CQ9" s="11">
        <v>8</v>
      </c>
      <c r="CR9" s="16"/>
      <c r="CS9" s="13">
        <v>7</v>
      </c>
      <c r="CT9" s="16"/>
      <c r="CU9" s="16">
        <v>8</v>
      </c>
      <c r="CV9" s="13">
        <v>4</v>
      </c>
      <c r="CX9" s="11">
        <v>3</v>
      </c>
      <c r="CY9" s="16"/>
      <c r="CZ9" s="13">
        <v>3</v>
      </c>
      <c r="DA9" s="16"/>
      <c r="DB9" s="16">
        <v>3</v>
      </c>
      <c r="DC9" s="16">
        <v>1</v>
      </c>
      <c r="DE9" s="11">
        <v>5</v>
      </c>
      <c r="DF9" s="16"/>
      <c r="DG9" s="13">
        <v>5</v>
      </c>
      <c r="DH9" s="13"/>
      <c r="DI9" s="16">
        <v>5</v>
      </c>
      <c r="DJ9" s="13">
        <v>5</v>
      </c>
      <c r="DL9" s="11">
        <v>11</v>
      </c>
      <c r="DM9" s="16"/>
      <c r="DN9" s="13">
        <v>11</v>
      </c>
      <c r="DO9" s="13"/>
      <c r="DP9" s="16">
        <v>11</v>
      </c>
      <c r="DQ9" s="13">
        <v>7</v>
      </c>
      <c r="DS9" s="11">
        <v>6</v>
      </c>
      <c r="DT9" s="16"/>
      <c r="DU9" s="13">
        <v>6</v>
      </c>
      <c r="DV9" s="13"/>
      <c r="DW9" s="16">
        <v>6</v>
      </c>
      <c r="DX9" s="13">
        <v>9</v>
      </c>
      <c r="DZ9" s="11">
        <v>8</v>
      </c>
      <c r="EA9" s="16"/>
      <c r="EB9" s="13">
        <v>8</v>
      </c>
      <c r="EC9" s="13">
        <v>0</v>
      </c>
      <c r="ED9" s="16">
        <v>8</v>
      </c>
      <c r="EE9" s="13">
        <v>9</v>
      </c>
      <c r="EG9" s="11">
        <v>8</v>
      </c>
      <c r="EH9" s="16"/>
      <c r="EI9" s="13">
        <v>8</v>
      </c>
      <c r="EJ9" s="13">
        <v>0</v>
      </c>
      <c r="EK9" s="16">
        <v>8</v>
      </c>
      <c r="EL9" s="13">
        <v>14</v>
      </c>
      <c r="EN9" s="11">
        <v>12</v>
      </c>
      <c r="EO9" s="16"/>
      <c r="EP9" s="13">
        <v>12</v>
      </c>
      <c r="EQ9" s="13"/>
      <c r="ER9" s="16">
        <v>12</v>
      </c>
      <c r="ES9" s="13">
        <v>20</v>
      </c>
      <c r="EU9" s="11">
        <v>8</v>
      </c>
      <c r="EV9" s="16"/>
      <c r="EW9" s="13">
        <v>8</v>
      </c>
      <c r="EX9" s="13">
        <v>0</v>
      </c>
      <c r="EY9" s="16">
        <v>6</v>
      </c>
      <c r="EZ9" s="13">
        <v>17</v>
      </c>
      <c r="FB9" s="11">
        <v>12</v>
      </c>
      <c r="FC9" s="16"/>
      <c r="FD9" s="13">
        <v>12</v>
      </c>
      <c r="FE9" s="13">
        <v>0</v>
      </c>
      <c r="FF9" s="16">
        <v>6</v>
      </c>
      <c r="FG9" s="13">
        <v>12</v>
      </c>
      <c r="FI9" s="11">
        <v>16</v>
      </c>
      <c r="FJ9" s="16"/>
      <c r="FK9" s="13">
        <v>16</v>
      </c>
      <c r="FL9" s="13"/>
      <c r="FM9" s="16">
        <v>16</v>
      </c>
      <c r="FN9" s="13">
        <v>32</v>
      </c>
      <c r="FP9" s="11">
        <v>12</v>
      </c>
      <c r="FQ9" s="16"/>
      <c r="FR9" s="13">
        <v>12</v>
      </c>
      <c r="FS9" s="13"/>
      <c r="FT9" s="16">
        <v>12</v>
      </c>
      <c r="FU9" s="13">
        <v>30</v>
      </c>
      <c r="FW9" s="11">
        <v>16</v>
      </c>
      <c r="FX9" s="13">
        <v>0</v>
      </c>
      <c r="FY9" s="13">
        <v>9</v>
      </c>
      <c r="FZ9" s="13">
        <v>7</v>
      </c>
      <c r="GA9" s="16">
        <v>16</v>
      </c>
      <c r="GB9" s="13">
        <v>39</v>
      </c>
      <c r="GD9" s="11">
        <v>29</v>
      </c>
      <c r="GE9" s="13"/>
      <c r="GF9" s="13">
        <v>28</v>
      </c>
      <c r="GG9" s="13">
        <v>1</v>
      </c>
      <c r="GH9" s="16">
        <v>29</v>
      </c>
      <c r="GI9" s="13">
        <v>74</v>
      </c>
      <c r="GK9" s="274">
        <v>24</v>
      </c>
      <c r="GL9" s="272"/>
      <c r="GM9" s="272">
        <v>15</v>
      </c>
      <c r="GN9" s="272">
        <v>9</v>
      </c>
      <c r="GO9" s="275">
        <v>24</v>
      </c>
      <c r="GP9" s="272">
        <v>79</v>
      </c>
      <c r="GR9" s="274">
        <v>14</v>
      </c>
      <c r="GS9" s="272"/>
      <c r="GT9" s="272">
        <v>10</v>
      </c>
      <c r="GU9" s="272">
        <v>4</v>
      </c>
      <c r="GV9" s="275">
        <v>14</v>
      </c>
      <c r="GW9" s="272">
        <v>64</v>
      </c>
      <c r="GY9" s="274">
        <v>12</v>
      </c>
      <c r="GZ9" s="272"/>
      <c r="HA9" s="272">
        <v>8</v>
      </c>
      <c r="HB9" s="272">
        <v>4</v>
      </c>
      <c r="HC9" s="275">
        <v>12</v>
      </c>
      <c r="HD9" s="272">
        <v>56</v>
      </c>
      <c r="HF9" s="274">
        <v>12</v>
      </c>
      <c r="HG9" s="272"/>
      <c r="HH9" s="272">
        <v>9</v>
      </c>
      <c r="HI9" s="272">
        <v>3</v>
      </c>
      <c r="HJ9" s="275">
        <v>12</v>
      </c>
      <c r="HK9" s="272">
        <v>56</v>
      </c>
      <c r="HM9" s="274">
        <v>64</v>
      </c>
      <c r="HN9" s="272"/>
      <c r="HO9" s="272">
        <v>49</v>
      </c>
      <c r="HP9" s="272">
        <v>15</v>
      </c>
      <c r="HQ9" s="275">
        <v>64</v>
      </c>
      <c r="HR9" s="272">
        <v>136</v>
      </c>
      <c r="HT9" s="274">
        <v>16</v>
      </c>
      <c r="HU9" s="272"/>
      <c r="HV9" s="272">
        <v>12</v>
      </c>
      <c r="HW9" s="272">
        <v>4</v>
      </c>
      <c r="HX9" s="275">
        <v>13</v>
      </c>
      <c r="HY9" s="272">
        <v>58</v>
      </c>
      <c r="IA9" s="274">
        <v>16</v>
      </c>
      <c r="IB9" s="272"/>
      <c r="IC9" s="272">
        <v>12</v>
      </c>
      <c r="ID9" s="272">
        <v>4</v>
      </c>
      <c r="IE9" s="275">
        <v>16</v>
      </c>
      <c r="IF9" s="272">
        <v>32</v>
      </c>
      <c r="IH9" s="274">
        <v>20</v>
      </c>
      <c r="II9" s="272"/>
      <c r="IJ9" s="272">
        <v>15</v>
      </c>
      <c r="IK9" s="272">
        <v>5</v>
      </c>
      <c r="IL9" s="275">
        <v>20</v>
      </c>
      <c r="IM9" s="272">
        <v>55</v>
      </c>
      <c r="IO9" s="274">
        <v>60</v>
      </c>
      <c r="IP9" s="272">
        <v>1</v>
      </c>
      <c r="IQ9" s="272">
        <v>42</v>
      </c>
      <c r="IR9" s="272">
        <v>18</v>
      </c>
      <c r="IS9" s="275">
        <v>60</v>
      </c>
      <c r="IT9" s="272">
        <v>183</v>
      </c>
      <c r="IV9" s="274">
        <v>16</v>
      </c>
      <c r="IW9" s="272"/>
      <c r="IX9" s="272">
        <v>12</v>
      </c>
      <c r="IY9" s="272">
        <v>4</v>
      </c>
      <c r="IZ9" s="275">
        <v>16</v>
      </c>
      <c r="JA9" s="272">
        <v>35</v>
      </c>
      <c r="JC9" s="274">
        <v>12</v>
      </c>
      <c r="JD9" s="272"/>
      <c r="JE9" s="272">
        <v>9</v>
      </c>
      <c r="JF9" s="272">
        <v>3</v>
      </c>
      <c r="JG9" s="275">
        <v>12</v>
      </c>
      <c r="JH9" s="272">
        <v>45</v>
      </c>
      <c r="JJ9" s="274">
        <v>16</v>
      </c>
      <c r="JK9" s="272"/>
      <c r="JL9" s="272">
        <v>13</v>
      </c>
      <c r="JM9" s="272">
        <v>3</v>
      </c>
      <c r="JN9" s="275">
        <v>16</v>
      </c>
      <c r="JO9" s="272">
        <v>57</v>
      </c>
    </row>
    <row r="10" spans="2:275" x14ac:dyDescent="0.3">
      <c r="B10" s="14" t="s">
        <v>58</v>
      </c>
      <c r="C10" s="15" t="s">
        <v>38</v>
      </c>
      <c r="D10" s="11"/>
      <c r="E10" s="13"/>
      <c r="F10" s="13"/>
      <c r="G10" s="13"/>
      <c r="H10" s="16"/>
      <c r="I10" s="41"/>
      <c r="K10" s="14"/>
      <c r="L10" s="16"/>
      <c r="M10" s="16"/>
      <c r="N10" s="16"/>
      <c r="O10" s="16"/>
      <c r="P10" s="16"/>
      <c r="R10" s="14"/>
      <c r="S10" s="16"/>
      <c r="T10" s="16"/>
      <c r="U10" s="16"/>
      <c r="V10" s="16"/>
      <c r="W10" s="16"/>
      <c r="Y10" s="14"/>
      <c r="Z10" s="16"/>
      <c r="AA10" s="16">
        <v>0</v>
      </c>
      <c r="AB10" s="16"/>
      <c r="AC10" s="16">
        <v>0</v>
      </c>
      <c r="AD10" s="16">
        <v>0</v>
      </c>
      <c r="AF10" s="14"/>
      <c r="AG10" s="16"/>
      <c r="AH10" s="16">
        <v>0</v>
      </c>
      <c r="AI10" s="16"/>
      <c r="AJ10" s="16">
        <v>0</v>
      </c>
      <c r="AK10" s="16">
        <v>0</v>
      </c>
      <c r="AM10" s="99">
        <v>4</v>
      </c>
      <c r="AN10" s="100"/>
      <c r="AO10" s="100">
        <v>4</v>
      </c>
      <c r="AP10" s="100"/>
      <c r="AQ10" s="100">
        <v>4</v>
      </c>
      <c r="AR10" s="100">
        <v>9</v>
      </c>
      <c r="AT10" s="99">
        <v>3</v>
      </c>
      <c r="AU10" s="100"/>
      <c r="AV10" s="100">
        <v>3</v>
      </c>
      <c r="AW10" s="100"/>
      <c r="AX10" s="100">
        <v>3</v>
      </c>
      <c r="AY10" s="100">
        <v>7</v>
      </c>
      <c r="BA10" s="99"/>
      <c r="BB10" s="100"/>
      <c r="BC10" s="100"/>
      <c r="BD10" s="100"/>
      <c r="BE10" s="100"/>
      <c r="BF10" s="100"/>
      <c r="BH10" s="99"/>
      <c r="BI10" s="100"/>
      <c r="BJ10" s="100"/>
      <c r="BK10" s="100"/>
      <c r="BL10" s="100"/>
      <c r="BM10" s="100"/>
      <c r="BO10" s="99">
        <v>3</v>
      </c>
      <c r="BP10" s="100"/>
      <c r="BQ10" s="100">
        <v>3</v>
      </c>
      <c r="BR10" s="100"/>
      <c r="BS10" s="100">
        <v>3</v>
      </c>
      <c r="BT10" s="100">
        <v>7</v>
      </c>
      <c r="BV10" s="99">
        <v>5</v>
      </c>
      <c r="BW10" s="100"/>
      <c r="BX10" s="100">
        <v>5</v>
      </c>
      <c r="BY10" s="100"/>
      <c r="BZ10" s="100">
        <v>5</v>
      </c>
      <c r="CA10" s="100">
        <v>10</v>
      </c>
      <c r="CC10" s="99">
        <v>5</v>
      </c>
      <c r="CD10" s="100"/>
      <c r="CE10" s="100">
        <v>5</v>
      </c>
      <c r="CF10" s="100">
        <v>0</v>
      </c>
      <c r="CG10" s="100">
        <v>5</v>
      </c>
      <c r="CH10" s="100">
        <v>7</v>
      </c>
      <c r="CJ10" s="100">
        <v>6</v>
      </c>
      <c r="CK10" s="100"/>
      <c r="CL10" s="100">
        <v>6</v>
      </c>
      <c r="CM10" s="100"/>
      <c r="CN10" s="100">
        <v>6</v>
      </c>
      <c r="CO10" s="100">
        <v>10</v>
      </c>
      <c r="CQ10" s="11">
        <v>4</v>
      </c>
      <c r="CR10" s="16"/>
      <c r="CS10" s="13">
        <v>3</v>
      </c>
      <c r="CT10" s="16"/>
      <c r="CU10" s="16">
        <v>3</v>
      </c>
      <c r="CV10" s="13">
        <v>3</v>
      </c>
      <c r="CX10" s="11">
        <v>2</v>
      </c>
      <c r="CY10" s="16"/>
      <c r="CZ10" s="13">
        <v>2</v>
      </c>
      <c r="DA10" s="16"/>
      <c r="DB10" s="16">
        <v>2</v>
      </c>
      <c r="DC10" s="16">
        <v>1</v>
      </c>
      <c r="DE10" s="11">
        <v>8</v>
      </c>
      <c r="DF10" s="16"/>
      <c r="DG10" s="13">
        <v>5</v>
      </c>
      <c r="DH10" s="13">
        <f t="shared" ref="DH10:DH25" si="74">DI10-DG10</f>
        <v>3</v>
      </c>
      <c r="DI10" s="16">
        <v>8</v>
      </c>
      <c r="DJ10" s="13">
        <v>5</v>
      </c>
      <c r="DL10" s="11">
        <v>4</v>
      </c>
      <c r="DM10" s="16"/>
      <c r="DN10" s="13">
        <v>4</v>
      </c>
      <c r="DO10" s="13"/>
      <c r="DP10" s="16">
        <v>4</v>
      </c>
      <c r="DQ10" s="13">
        <v>6</v>
      </c>
      <c r="DS10" s="11">
        <v>6</v>
      </c>
      <c r="DT10" s="16"/>
      <c r="DU10" s="13">
        <v>6</v>
      </c>
      <c r="DV10" s="13"/>
      <c r="DW10" s="16">
        <v>6</v>
      </c>
      <c r="DX10" s="13">
        <v>5</v>
      </c>
      <c r="DZ10" s="11">
        <v>8</v>
      </c>
      <c r="EA10" s="16"/>
      <c r="EB10" s="13">
        <v>4</v>
      </c>
      <c r="EC10" s="13">
        <v>4</v>
      </c>
      <c r="ED10" s="16">
        <v>8</v>
      </c>
      <c r="EE10" s="13">
        <v>13</v>
      </c>
      <c r="EG10" s="11">
        <v>8</v>
      </c>
      <c r="EH10" s="16"/>
      <c r="EI10" s="13">
        <v>6</v>
      </c>
      <c r="EJ10" s="13">
        <v>2</v>
      </c>
      <c r="EK10" s="16">
        <v>8</v>
      </c>
      <c r="EL10" s="13">
        <v>18</v>
      </c>
      <c r="EN10" s="11">
        <v>12</v>
      </c>
      <c r="EO10" s="16"/>
      <c r="EP10" s="13">
        <v>11</v>
      </c>
      <c r="EQ10" s="13">
        <v>1</v>
      </c>
      <c r="ER10" s="16">
        <v>3</v>
      </c>
      <c r="ES10" s="13">
        <v>7</v>
      </c>
      <c r="EU10" s="11">
        <v>8</v>
      </c>
      <c r="EV10" s="16"/>
      <c r="EW10" s="13">
        <v>7</v>
      </c>
      <c r="EX10" s="13">
        <v>1</v>
      </c>
      <c r="EY10" s="16">
        <v>7</v>
      </c>
      <c r="EZ10" s="13">
        <v>11</v>
      </c>
      <c r="FB10" s="11">
        <v>12</v>
      </c>
      <c r="FC10" s="16"/>
      <c r="FD10" s="13">
        <v>12</v>
      </c>
      <c r="FE10" s="13">
        <v>0</v>
      </c>
      <c r="FF10" s="16">
        <v>6</v>
      </c>
      <c r="FG10" s="13">
        <v>9</v>
      </c>
      <c r="FI10" s="11">
        <v>53</v>
      </c>
      <c r="FJ10" s="16">
        <v>1</v>
      </c>
      <c r="FK10" s="13">
        <v>52</v>
      </c>
      <c r="FL10" s="13">
        <v>1</v>
      </c>
      <c r="FM10" s="16">
        <v>51</v>
      </c>
      <c r="FN10" s="13">
        <v>69</v>
      </c>
      <c r="FP10" s="11">
        <v>21</v>
      </c>
      <c r="FQ10" s="16"/>
      <c r="FR10" s="13">
        <v>20</v>
      </c>
      <c r="FS10" s="13">
        <v>1</v>
      </c>
      <c r="FT10" s="16">
        <v>7</v>
      </c>
      <c r="FU10" s="13">
        <v>15</v>
      </c>
      <c r="FW10" s="11">
        <v>10</v>
      </c>
      <c r="FX10" s="13">
        <v>0</v>
      </c>
      <c r="FY10" s="13">
        <v>8</v>
      </c>
      <c r="FZ10" s="13">
        <v>2</v>
      </c>
      <c r="GA10" s="16">
        <v>10</v>
      </c>
      <c r="GB10" s="13">
        <v>44</v>
      </c>
      <c r="GD10" s="11">
        <v>12</v>
      </c>
      <c r="GE10" s="13"/>
      <c r="GF10" s="13">
        <v>9</v>
      </c>
      <c r="GG10" s="13">
        <v>3</v>
      </c>
      <c r="GH10" s="16">
        <v>12</v>
      </c>
      <c r="GI10" s="13">
        <v>29</v>
      </c>
      <c r="GK10" s="274">
        <v>12</v>
      </c>
      <c r="GL10" s="272"/>
      <c r="GM10" s="272">
        <v>10</v>
      </c>
      <c r="GN10" s="272">
        <v>2</v>
      </c>
      <c r="GO10" s="275">
        <v>12</v>
      </c>
      <c r="GP10" s="272">
        <v>26</v>
      </c>
      <c r="GR10" s="274">
        <v>24</v>
      </c>
      <c r="GS10" s="272"/>
      <c r="GT10" s="272">
        <v>22</v>
      </c>
      <c r="GU10" s="272">
        <v>2</v>
      </c>
      <c r="GV10" s="275">
        <v>24</v>
      </c>
      <c r="GW10" s="272">
        <v>29</v>
      </c>
      <c r="GY10" s="274">
        <v>48</v>
      </c>
      <c r="GZ10" s="272">
        <v>3</v>
      </c>
      <c r="HA10" s="272">
        <v>40</v>
      </c>
      <c r="HB10" s="272">
        <v>8</v>
      </c>
      <c r="HC10" s="275">
        <v>43</v>
      </c>
      <c r="HD10" s="272">
        <v>88</v>
      </c>
      <c r="HF10" s="274">
        <v>12</v>
      </c>
      <c r="HG10" s="272"/>
      <c r="HH10" s="272">
        <v>12</v>
      </c>
      <c r="HI10" s="272"/>
      <c r="HJ10" s="275">
        <v>12</v>
      </c>
      <c r="HK10" s="272">
        <v>37</v>
      </c>
      <c r="HM10" s="274">
        <v>16</v>
      </c>
      <c r="HN10" s="272"/>
      <c r="HO10" s="272">
        <v>14</v>
      </c>
      <c r="HP10" s="272">
        <v>2</v>
      </c>
      <c r="HQ10" s="275">
        <v>16</v>
      </c>
      <c r="HR10" s="272">
        <v>22</v>
      </c>
      <c r="HT10" s="274">
        <v>16</v>
      </c>
      <c r="HU10" s="272">
        <v>1</v>
      </c>
      <c r="HV10" s="272">
        <v>14</v>
      </c>
      <c r="HW10" s="272">
        <v>2</v>
      </c>
      <c r="HX10" s="275">
        <v>10</v>
      </c>
      <c r="HY10" s="272">
        <v>12</v>
      </c>
      <c r="IA10" s="274">
        <v>20</v>
      </c>
      <c r="IB10" s="272"/>
      <c r="IC10" s="272">
        <v>20</v>
      </c>
      <c r="ID10" s="272"/>
      <c r="IE10" s="275">
        <v>18</v>
      </c>
      <c r="IF10" s="272">
        <v>11</v>
      </c>
      <c r="IH10" s="274">
        <v>24</v>
      </c>
      <c r="II10" s="272">
        <v>1</v>
      </c>
      <c r="IJ10" s="272">
        <v>23</v>
      </c>
      <c r="IK10" s="272">
        <v>1</v>
      </c>
      <c r="IL10" s="275">
        <v>24</v>
      </c>
      <c r="IM10" s="272">
        <v>32</v>
      </c>
      <c r="IO10" s="274">
        <v>89</v>
      </c>
      <c r="IP10" s="272">
        <v>3</v>
      </c>
      <c r="IQ10" s="272">
        <v>49</v>
      </c>
      <c r="IR10" s="272">
        <v>40</v>
      </c>
      <c r="IS10" s="275">
        <v>88</v>
      </c>
      <c r="IT10" s="272">
        <v>111</v>
      </c>
      <c r="IV10" s="274">
        <v>16</v>
      </c>
      <c r="IW10" s="272">
        <v>1</v>
      </c>
      <c r="IX10" s="272">
        <v>14</v>
      </c>
      <c r="IY10" s="272">
        <v>2</v>
      </c>
      <c r="IZ10" s="275">
        <v>16</v>
      </c>
      <c r="JA10" s="272">
        <v>30</v>
      </c>
      <c r="JC10" s="274">
        <v>28</v>
      </c>
      <c r="JD10" s="272">
        <v>3</v>
      </c>
      <c r="JE10" s="272">
        <v>22</v>
      </c>
      <c r="JF10" s="272">
        <v>6</v>
      </c>
      <c r="JG10" s="275">
        <v>27</v>
      </c>
      <c r="JH10" s="272">
        <v>46</v>
      </c>
      <c r="JJ10" s="274">
        <v>20</v>
      </c>
      <c r="JK10" s="272">
        <v>1</v>
      </c>
      <c r="JL10" s="272">
        <v>16</v>
      </c>
      <c r="JM10" s="272">
        <v>4</v>
      </c>
      <c r="JN10" s="275">
        <v>20</v>
      </c>
      <c r="JO10" s="272">
        <v>30</v>
      </c>
    </row>
    <row r="11" spans="2:275" x14ac:dyDescent="0.3">
      <c r="B11" s="14" t="s">
        <v>59</v>
      </c>
      <c r="C11" s="15" t="s">
        <v>39</v>
      </c>
      <c r="D11" s="11"/>
      <c r="E11" s="13"/>
      <c r="F11" s="13"/>
      <c r="G11" s="13"/>
      <c r="H11" s="16"/>
      <c r="I11" s="41"/>
      <c r="K11" s="14"/>
      <c r="L11" s="16"/>
      <c r="M11" s="16"/>
      <c r="N11" s="16"/>
      <c r="O11" s="16"/>
      <c r="P11" s="16"/>
      <c r="R11" s="14">
        <v>4</v>
      </c>
      <c r="S11" s="16"/>
      <c r="T11" s="16">
        <v>4</v>
      </c>
      <c r="U11" s="16"/>
      <c r="V11" s="16">
        <v>4</v>
      </c>
      <c r="W11" s="114"/>
      <c r="Y11" s="14"/>
      <c r="Z11" s="16"/>
      <c r="AA11" s="16">
        <v>0</v>
      </c>
      <c r="AB11" s="16"/>
      <c r="AC11" s="16">
        <v>0</v>
      </c>
      <c r="AD11" s="16">
        <v>0</v>
      </c>
      <c r="AF11" s="14"/>
      <c r="AG11" s="16"/>
      <c r="AH11" s="16">
        <v>0</v>
      </c>
      <c r="AI11" s="16"/>
      <c r="AJ11" s="16">
        <v>0</v>
      </c>
      <c r="AK11" s="16">
        <v>0</v>
      </c>
      <c r="AM11" s="99">
        <v>8</v>
      </c>
      <c r="AN11" s="100"/>
      <c r="AO11" s="100">
        <v>7</v>
      </c>
      <c r="AP11" s="100"/>
      <c r="AQ11" s="100">
        <v>8</v>
      </c>
      <c r="AR11" s="100">
        <v>39</v>
      </c>
      <c r="AT11" s="99">
        <v>1</v>
      </c>
      <c r="AU11" s="100"/>
      <c r="AV11" s="100">
        <v>1</v>
      </c>
      <c r="AW11" s="100"/>
      <c r="AX11" s="100">
        <v>1</v>
      </c>
      <c r="AY11" s="100">
        <v>5</v>
      </c>
      <c r="BA11" s="99">
        <v>3</v>
      </c>
      <c r="BB11" s="100"/>
      <c r="BC11" s="100">
        <v>3</v>
      </c>
      <c r="BD11" s="100"/>
      <c r="BE11" s="100">
        <v>3</v>
      </c>
      <c r="BF11" s="100">
        <v>10</v>
      </c>
      <c r="BH11" s="99"/>
      <c r="BI11" s="100"/>
      <c r="BJ11" s="100"/>
      <c r="BK11" s="100"/>
      <c r="BL11" s="100"/>
      <c r="BM11" s="100"/>
      <c r="BO11" s="99">
        <v>4</v>
      </c>
      <c r="BP11" s="100"/>
      <c r="BQ11" s="100">
        <v>2</v>
      </c>
      <c r="BR11" s="100"/>
      <c r="BS11" s="100">
        <v>4</v>
      </c>
      <c r="BT11" s="100">
        <v>15</v>
      </c>
      <c r="BV11" s="99"/>
      <c r="BW11" s="100"/>
      <c r="BX11" s="100"/>
      <c r="BY11" s="100"/>
      <c r="BZ11" s="100"/>
      <c r="CA11" s="100"/>
      <c r="CC11" s="99">
        <v>6</v>
      </c>
      <c r="CD11" s="100"/>
      <c r="CE11" s="100">
        <v>6</v>
      </c>
      <c r="CF11" s="100">
        <v>0</v>
      </c>
      <c r="CG11" s="100">
        <v>6</v>
      </c>
      <c r="CH11" s="100">
        <v>4</v>
      </c>
      <c r="CJ11" s="100">
        <v>15</v>
      </c>
      <c r="CK11" s="100"/>
      <c r="CL11" s="100">
        <v>15</v>
      </c>
      <c r="CM11" s="100"/>
      <c r="CN11" s="100">
        <v>15</v>
      </c>
      <c r="CO11" s="100">
        <v>16</v>
      </c>
      <c r="CQ11" s="11">
        <v>6</v>
      </c>
      <c r="CR11" s="16"/>
      <c r="CS11" s="13">
        <v>5</v>
      </c>
      <c r="CT11" s="16"/>
      <c r="CU11" s="16">
        <v>6</v>
      </c>
      <c r="CV11" s="13">
        <v>6</v>
      </c>
      <c r="CX11" s="11">
        <v>3</v>
      </c>
      <c r="CY11" s="16"/>
      <c r="CZ11" s="13">
        <v>3</v>
      </c>
      <c r="DA11" s="16"/>
      <c r="DB11" s="16">
        <v>3</v>
      </c>
      <c r="DC11" s="16">
        <v>3</v>
      </c>
      <c r="DE11" s="11">
        <v>7</v>
      </c>
      <c r="DF11" s="16"/>
      <c r="DG11" s="13">
        <v>7</v>
      </c>
      <c r="DH11" s="13"/>
      <c r="DI11" s="16">
        <v>7</v>
      </c>
      <c r="DJ11" s="13">
        <v>9</v>
      </c>
      <c r="DL11" s="11">
        <v>12</v>
      </c>
      <c r="DM11" s="16"/>
      <c r="DN11" s="13">
        <v>11</v>
      </c>
      <c r="DO11" s="13">
        <v>1</v>
      </c>
      <c r="DP11" s="16">
        <v>12</v>
      </c>
      <c r="DQ11" s="13">
        <v>9</v>
      </c>
      <c r="DS11" s="11">
        <v>10</v>
      </c>
      <c r="DT11" s="16"/>
      <c r="DU11" s="13">
        <v>10</v>
      </c>
      <c r="DV11" s="13"/>
      <c r="DW11" s="16">
        <v>10</v>
      </c>
      <c r="DX11" s="13">
        <v>5</v>
      </c>
      <c r="DZ11" s="11">
        <v>16</v>
      </c>
      <c r="EA11" s="16"/>
      <c r="EB11" s="13">
        <v>16</v>
      </c>
      <c r="EC11" s="13">
        <v>0</v>
      </c>
      <c r="ED11" s="16">
        <v>16</v>
      </c>
      <c r="EE11" s="13">
        <v>20</v>
      </c>
      <c r="EG11" s="11">
        <v>30</v>
      </c>
      <c r="EH11" s="16">
        <v>1</v>
      </c>
      <c r="EI11" s="13">
        <v>24</v>
      </c>
      <c r="EJ11" s="13">
        <v>6</v>
      </c>
      <c r="EK11" s="16">
        <v>29</v>
      </c>
      <c r="EL11" s="13">
        <v>50</v>
      </c>
      <c r="EN11" s="11">
        <v>28</v>
      </c>
      <c r="EO11" s="16"/>
      <c r="EP11" s="13">
        <v>26</v>
      </c>
      <c r="EQ11" s="13">
        <v>2</v>
      </c>
      <c r="ER11" s="16">
        <v>28</v>
      </c>
      <c r="ES11" s="13">
        <v>44</v>
      </c>
      <c r="EU11" s="11">
        <v>68</v>
      </c>
      <c r="EV11" s="16">
        <v>1</v>
      </c>
      <c r="EW11" s="13">
        <v>64</v>
      </c>
      <c r="EX11" s="13">
        <v>4</v>
      </c>
      <c r="EY11" s="16">
        <v>61</v>
      </c>
      <c r="EZ11" s="13">
        <v>133</v>
      </c>
      <c r="FB11" s="11">
        <v>20</v>
      </c>
      <c r="FC11" s="16"/>
      <c r="FD11" s="13">
        <v>20</v>
      </c>
      <c r="FE11" s="13">
        <v>0</v>
      </c>
      <c r="FF11" s="16">
        <v>20</v>
      </c>
      <c r="FG11" s="13">
        <v>35</v>
      </c>
      <c r="FI11" s="11">
        <v>28</v>
      </c>
      <c r="FJ11" s="16"/>
      <c r="FK11" s="13">
        <v>28</v>
      </c>
      <c r="FL11" s="13"/>
      <c r="FM11" s="16">
        <v>28</v>
      </c>
      <c r="FN11" s="13">
        <v>32</v>
      </c>
      <c r="FP11" s="11">
        <v>20</v>
      </c>
      <c r="FQ11" s="16"/>
      <c r="FR11" s="13">
        <v>20</v>
      </c>
      <c r="FS11" s="13"/>
      <c r="FT11" s="16">
        <v>20</v>
      </c>
      <c r="FU11" s="13">
        <v>32</v>
      </c>
      <c r="FW11" s="11">
        <v>24</v>
      </c>
      <c r="FX11" s="13">
        <v>0</v>
      </c>
      <c r="FY11" s="13">
        <v>24</v>
      </c>
      <c r="FZ11" s="13"/>
      <c r="GA11" s="16">
        <v>24</v>
      </c>
      <c r="GB11" s="13">
        <v>47</v>
      </c>
      <c r="GD11" s="11">
        <v>24</v>
      </c>
      <c r="GE11" s="13"/>
      <c r="GF11" s="13">
        <v>24</v>
      </c>
      <c r="GG11" s="13"/>
      <c r="GH11" s="16">
        <v>24</v>
      </c>
      <c r="GI11" s="13">
        <v>35</v>
      </c>
      <c r="GK11" s="274">
        <v>28</v>
      </c>
      <c r="GL11" s="272"/>
      <c r="GM11" s="272">
        <v>23</v>
      </c>
      <c r="GN11" s="272">
        <v>5</v>
      </c>
      <c r="GO11" s="275">
        <v>28</v>
      </c>
      <c r="GP11" s="272">
        <v>43</v>
      </c>
      <c r="GR11" s="274">
        <v>24</v>
      </c>
      <c r="GS11" s="272"/>
      <c r="GT11" s="272">
        <v>21</v>
      </c>
      <c r="GU11" s="272">
        <v>3</v>
      </c>
      <c r="GV11" s="275">
        <v>24</v>
      </c>
      <c r="GW11" s="272">
        <v>48</v>
      </c>
      <c r="GY11" s="274">
        <v>20</v>
      </c>
      <c r="GZ11" s="272"/>
      <c r="HA11" s="272">
        <v>17</v>
      </c>
      <c r="HB11" s="272">
        <v>3</v>
      </c>
      <c r="HC11" s="275">
        <v>20</v>
      </c>
      <c r="HD11" s="272">
        <v>27</v>
      </c>
      <c r="HF11" s="274">
        <v>40</v>
      </c>
      <c r="HG11" s="272">
        <v>2</v>
      </c>
      <c r="HH11" s="272">
        <v>36</v>
      </c>
      <c r="HI11" s="272">
        <v>4</v>
      </c>
      <c r="HJ11" s="275">
        <v>40</v>
      </c>
      <c r="HK11" s="272">
        <v>129</v>
      </c>
      <c r="HM11" s="274">
        <v>16</v>
      </c>
      <c r="HN11" s="272"/>
      <c r="HO11" s="272">
        <v>12</v>
      </c>
      <c r="HP11" s="272">
        <v>4</v>
      </c>
      <c r="HQ11" s="275">
        <v>16</v>
      </c>
      <c r="HR11" s="272">
        <v>25</v>
      </c>
      <c r="HT11" s="274">
        <v>12</v>
      </c>
      <c r="HU11" s="272"/>
      <c r="HV11" s="272">
        <v>6</v>
      </c>
      <c r="HW11" s="272">
        <v>6</v>
      </c>
      <c r="HX11" s="275">
        <v>12</v>
      </c>
      <c r="HY11" s="272">
        <v>20</v>
      </c>
      <c r="IA11" s="274">
        <v>8</v>
      </c>
      <c r="IB11" s="272"/>
      <c r="IC11" s="272">
        <v>5</v>
      </c>
      <c r="ID11" s="272">
        <v>3</v>
      </c>
      <c r="IE11" s="275">
        <v>4</v>
      </c>
      <c r="IF11" s="272">
        <v>5</v>
      </c>
      <c r="IH11" s="274">
        <v>10</v>
      </c>
      <c r="II11" s="272"/>
      <c r="IJ11" s="272">
        <v>8</v>
      </c>
      <c r="IK11" s="272">
        <v>2</v>
      </c>
      <c r="IL11" s="275">
        <v>8</v>
      </c>
      <c r="IM11" s="272">
        <v>5</v>
      </c>
      <c r="IO11" s="274">
        <v>24</v>
      </c>
      <c r="IP11" s="272"/>
      <c r="IQ11" s="272">
        <v>21</v>
      </c>
      <c r="IR11" s="272">
        <v>3</v>
      </c>
      <c r="IS11" s="275">
        <v>24</v>
      </c>
      <c r="IT11" s="272">
        <v>38</v>
      </c>
      <c r="IV11" s="274">
        <v>16</v>
      </c>
      <c r="IW11" s="272">
        <v>1</v>
      </c>
      <c r="IX11" s="272">
        <v>15</v>
      </c>
      <c r="IY11" s="272">
        <v>1</v>
      </c>
      <c r="IZ11" s="275">
        <v>16</v>
      </c>
      <c r="JA11" s="272">
        <v>33</v>
      </c>
      <c r="JC11" s="274">
        <v>16</v>
      </c>
      <c r="JD11" s="272"/>
      <c r="JE11" s="272">
        <v>13</v>
      </c>
      <c r="JF11" s="272">
        <v>3</v>
      </c>
      <c r="JG11" s="275">
        <v>16</v>
      </c>
      <c r="JH11" s="272">
        <v>47</v>
      </c>
      <c r="JJ11" s="274">
        <v>20</v>
      </c>
      <c r="JK11" s="272"/>
      <c r="JL11" s="272">
        <v>14</v>
      </c>
      <c r="JM11" s="272">
        <v>6</v>
      </c>
      <c r="JN11" s="275">
        <v>20</v>
      </c>
      <c r="JO11" s="272">
        <v>40</v>
      </c>
    </row>
    <row r="12" spans="2:275" x14ac:dyDescent="0.3">
      <c r="B12" s="14" t="s">
        <v>60</v>
      </c>
      <c r="C12" s="15" t="s">
        <v>40</v>
      </c>
      <c r="D12" s="11"/>
      <c r="E12" s="13"/>
      <c r="F12" s="13"/>
      <c r="G12" s="13"/>
      <c r="H12" s="16"/>
      <c r="I12" s="41"/>
      <c r="K12" s="14"/>
      <c r="L12" s="16"/>
      <c r="M12" s="16"/>
      <c r="N12" s="16"/>
      <c r="O12" s="16"/>
      <c r="P12" s="16"/>
      <c r="R12" s="14"/>
      <c r="S12" s="16"/>
      <c r="T12" s="16"/>
      <c r="U12" s="16"/>
      <c r="V12" s="16"/>
      <c r="W12" s="16"/>
      <c r="Y12" s="14">
        <v>2</v>
      </c>
      <c r="Z12" s="16"/>
      <c r="AA12" s="16">
        <v>2</v>
      </c>
      <c r="AB12" s="16"/>
      <c r="AC12" s="16">
        <v>2</v>
      </c>
      <c r="AD12" s="16">
        <v>10</v>
      </c>
      <c r="AF12" s="14">
        <v>1</v>
      </c>
      <c r="AG12" s="16"/>
      <c r="AH12" s="16">
        <v>1</v>
      </c>
      <c r="AI12" s="16">
        <v>1</v>
      </c>
      <c r="AJ12" s="16">
        <v>1</v>
      </c>
      <c r="AK12" s="16">
        <v>5</v>
      </c>
      <c r="AM12" s="99">
        <v>2</v>
      </c>
      <c r="AN12" s="100">
        <v>1</v>
      </c>
      <c r="AO12" s="100">
        <v>1</v>
      </c>
      <c r="AP12" s="100">
        <v>1</v>
      </c>
      <c r="AQ12" s="100">
        <v>2</v>
      </c>
      <c r="AR12" s="100">
        <v>15</v>
      </c>
      <c r="AT12" s="99"/>
      <c r="AU12" s="100"/>
      <c r="AV12" s="100"/>
      <c r="AW12" s="100"/>
      <c r="AX12" s="100"/>
      <c r="AY12" s="100"/>
      <c r="BA12" s="99"/>
      <c r="BB12" s="100"/>
      <c r="BC12" s="100"/>
      <c r="BD12" s="100"/>
      <c r="BE12" s="100"/>
      <c r="BF12" s="100"/>
      <c r="BH12" s="99"/>
      <c r="BI12" s="100"/>
      <c r="BJ12" s="100"/>
      <c r="BK12" s="100"/>
      <c r="BL12" s="100"/>
      <c r="BM12" s="100"/>
      <c r="BO12" s="99"/>
      <c r="BP12" s="100"/>
      <c r="BQ12" s="100"/>
      <c r="BR12" s="100"/>
      <c r="BS12" s="100"/>
      <c r="BT12" s="100"/>
      <c r="BV12" s="99"/>
      <c r="BW12" s="100"/>
      <c r="BX12" s="100"/>
      <c r="BY12" s="100"/>
      <c r="BZ12" s="100"/>
      <c r="CA12" s="100"/>
      <c r="CC12" s="99">
        <v>5</v>
      </c>
      <c r="CD12" s="100"/>
      <c r="CE12" s="100">
        <v>5</v>
      </c>
      <c r="CF12" s="100">
        <v>0</v>
      </c>
      <c r="CG12" s="100">
        <v>1</v>
      </c>
      <c r="CH12" s="100">
        <v>7</v>
      </c>
      <c r="CJ12" s="100">
        <v>3</v>
      </c>
      <c r="CK12" s="100"/>
      <c r="CL12" s="100">
        <v>1</v>
      </c>
      <c r="CM12" s="100"/>
      <c r="CN12" s="100">
        <v>3</v>
      </c>
      <c r="CO12" s="100">
        <v>7</v>
      </c>
      <c r="CQ12" s="11">
        <v>8</v>
      </c>
      <c r="CR12" s="16"/>
      <c r="CS12" s="13">
        <v>8</v>
      </c>
      <c r="CT12" s="16"/>
      <c r="CU12" s="16">
        <v>8</v>
      </c>
      <c r="CV12" s="13">
        <v>12</v>
      </c>
      <c r="CX12" s="11">
        <v>8</v>
      </c>
      <c r="CY12" s="16"/>
      <c r="CZ12" s="13">
        <v>4</v>
      </c>
      <c r="DA12" s="16">
        <v>3</v>
      </c>
      <c r="DB12" s="16">
        <v>8</v>
      </c>
      <c r="DC12" s="16">
        <v>20</v>
      </c>
      <c r="DE12" s="11">
        <v>4</v>
      </c>
      <c r="DF12" s="16"/>
      <c r="DG12" s="13">
        <v>4</v>
      </c>
      <c r="DH12" s="13"/>
      <c r="DI12" s="16">
        <v>4</v>
      </c>
      <c r="DJ12" s="13">
        <v>6</v>
      </c>
      <c r="DL12" s="11">
        <v>4</v>
      </c>
      <c r="DM12" s="16"/>
      <c r="DN12" s="13">
        <v>4</v>
      </c>
      <c r="DO12" s="13"/>
      <c r="DP12" s="16">
        <v>4</v>
      </c>
      <c r="DQ12" s="13">
        <v>4</v>
      </c>
      <c r="DS12" s="11">
        <v>8</v>
      </c>
      <c r="DT12" s="16"/>
      <c r="DU12" s="13">
        <v>8</v>
      </c>
      <c r="DV12" s="13"/>
      <c r="DW12" s="16">
        <v>8</v>
      </c>
      <c r="DX12" s="13">
        <v>9</v>
      </c>
      <c r="DZ12" s="11">
        <v>18</v>
      </c>
      <c r="EA12" s="16"/>
      <c r="EB12" s="13">
        <v>17</v>
      </c>
      <c r="EC12" s="13">
        <v>1</v>
      </c>
      <c r="ED12" s="16">
        <v>18</v>
      </c>
      <c r="EE12" s="13">
        <v>14</v>
      </c>
      <c r="EG12" s="11">
        <v>8</v>
      </c>
      <c r="EH12" s="16"/>
      <c r="EI12" s="13">
        <v>4</v>
      </c>
      <c r="EJ12" s="13">
        <v>4</v>
      </c>
      <c r="EK12" s="16">
        <v>6</v>
      </c>
      <c r="EL12" s="13">
        <v>12</v>
      </c>
      <c r="EN12" s="11">
        <v>8</v>
      </c>
      <c r="EO12" s="16"/>
      <c r="EP12" s="13">
        <v>8</v>
      </c>
      <c r="EQ12" s="13"/>
      <c r="ER12" s="16">
        <v>8</v>
      </c>
      <c r="ES12" s="13">
        <v>8</v>
      </c>
      <c r="EU12" s="11">
        <v>89</v>
      </c>
      <c r="EV12" s="16"/>
      <c r="EW12" s="13">
        <v>83</v>
      </c>
      <c r="EX12" s="13">
        <v>6</v>
      </c>
      <c r="EY12" s="16">
        <v>80</v>
      </c>
      <c r="EZ12" s="13">
        <v>143</v>
      </c>
      <c r="FB12" s="11">
        <v>8</v>
      </c>
      <c r="FC12" s="16"/>
      <c r="FD12" s="13">
        <v>8</v>
      </c>
      <c r="FE12" s="13">
        <v>0</v>
      </c>
      <c r="FF12" s="16">
        <v>7</v>
      </c>
      <c r="FG12" s="13">
        <v>28</v>
      </c>
      <c r="FI12" s="11">
        <v>12</v>
      </c>
      <c r="FJ12" s="16"/>
      <c r="FK12" s="13">
        <v>12</v>
      </c>
      <c r="FL12" s="13"/>
      <c r="FM12" s="16">
        <v>12</v>
      </c>
      <c r="FN12" s="13">
        <v>20</v>
      </c>
      <c r="FP12" s="11">
        <v>20</v>
      </c>
      <c r="FQ12" s="16"/>
      <c r="FR12" s="13">
        <v>20</v>
      </c>
      <c r="FS12" s="13"/>
      <c r="FT12" s="16">
        <v>17</v>
      </c>
      <c r="FU12" s="13">
        <v>47</v>
      </c>
      <c r="FW12" s="11">
        <v>12</v>
      </c>
      <c r="FX12" s="13">
        <v>0</v>
      </c>
      <c r="FY12" s="13">
        <v>12</v>
      </c>
      <c r="FZ12" s="13"/>
      <c r="GA12" s="16">
        <v>12</v>
      </c>
      <c r="GB12" s="13">
        <v>31</v>
      </c>
      <c r="GD12" s="11">
        <v>12</v>
      </c>
      <c r="GE12" s="13"/>
      <c r="GF12" s="13">
        <v>12</v>
      </c>
      <c r="GG12" s="13"/>
      <c r="GH12" s="16">
        <v>12</v>
      </c>
      <c r="GI12" s="13">
        <v>43</v>
      </c>
      <c r="GK12" s="274">
        <v>12</v>
      </c>
      <c r="GL12" s="272"/>
      <c r="GM12" s="272">
        <v>12</v>
      </c>
      <c r="GN12" s="272"/>
      <c r="GO12" s="275">
        <v>12</v>
      </c>
      <c r="GP12" s="272">
        <v>27</v>
      </c>
      <c r="GR12" s="274">
        <v>66</v>
      </c>
      <c r="GS12" s="272"/>
      <c r="GT12" s="272">
        <v>66</v>
      </c>
      <c r="GU12" s="272"/>
      <c r="GV12" s="275">
        <v>65</v>
      </c>
      <c r="GW12" s="272">
        <v>129</v>
      </c>
      <c r="GY12" s="274">
        <v>28</v>
      </c>
      <c r="GZ12" s="272"/>
      <c r="HA12" s="272">
        <v>28</v>
      </c>
      <c r="HB12" s="272"/>
      <c r="HC12" s="275">
        <v>28</v>
      </c>
      <c r="HD12" s="272">
        <v>56</v>
      </c>
      <c r="HF12" s="274">
        <v>24</v>
      </c>
      <c r="HG12" s="272"/>
      <c r="HH12" s="272">
        <v>24</v>
      </c>
      <c r="HI12" s="272"/>
      <c r="HJ12" s="275">
        <v>24</v>
      </c>
      <c r="HK12" s="272">
        <v>50</v>
      </c>
      <c r="HM12" s="274">
        <v>24</v>
      </c>
      <c r="HN12" s="272"/>
      <c r="HO12" s="272">
        <v>19</v>
      </c>
      <c r="HP12" s="272">
        <v>5</v>
      </c>
      <c r="HQ12" s="275">
        <v>24</v>
      </c>
      <c r="HR12" s="272">
        <v>53</v>
      </c>
      <c r="HT12" s="274">
        <v>20</v>
      </c>
      <c r="HU12" s="272"/>
      <c r="HV12" s="272">
        <v>20</v>
      </c>
      <c r="HW12" s="272"/>
      <c r="HX12" s="275">
        <v>20</v>
      </c>
      <c r="HY12" s="272">
        <v>37</v>
      </c>
      <c r="IA12" s="274">
        <v>20</v>
      </c>
      <c r="IB12" s="272"/>
      <c r="IC12" s="272">
        <v>20</v>
      </c>
      <c r="ID12" s="272"/>
      <c r="IE12" s="275">
        <v>20</v>
      </c>
      <c r="IF12" s="272">
        <v>32</v>
      </c>
      <c r="IH12" s="274">
        <v>28</v>
      </c>
      <c r="II12" s="272"/>
      <c r="IJ12" s="272">
        <v>26</v>
      </c>
      <c r="IK12" s="272">
        <v>2</v>
      </c>
      <c r="IL12" s="275">
        <v>28</v>
      </c>
      <c r="IM12" s="272">
        <v>49</v>
      </c>
      <c r="IO12" s="274">
        <v>20</v>
      </c>
      <c r="IP12" s="272"/>
      <c r="IQ12" s="272">
        <v>19</v>
      </c>
      <c r="IR12" s="272">
        <v>1</v>
      </c>
      <c r="IS12" s="275">
        <v>20</v>
      </c>
      <c r="IT12" s="272">
        <v>38</v>
      </c>
      <c r="IV12" s="274">
        <v>16</v>
      </c>
      <c r="IW12" s="272"/>
      <c r="IX12" s="272">
        <v>16</v>
      </c>
      <c r="IY12" s="272"/>
      <c r="IZ12" s="275">
        <v>16</v>
      </c>
      <c r="JA12" s="272">
        <v>40</v>
      </c>
      <c r="JC12" s="274">
        <v>16</v>
      </c>
      <c r="JD12" s="272"/>
      <c r="JE12" s="272">
        <v>15</v>
      </c>
      <c r="JF12" s="272">
        <v>1</v>
      </c>
      <c r="JG12" s="275">
        <v>16</v>
      </c>
      <c r="JH12" s="272">
        <v>40</v>
      </c>
      <c r="JJ12" s="274">
        <v>20</v>
      </c>
      <c r="JK12" s="272"/>
      <c r="JL12" s="272">
        <v>17</v>
      </c>
      <c r="JM12" s="272">
        <v>3</v>
      </c>
      <c r="JN12" s="275">
        <v>20</v>
      </c>
      <c r="JO12" s="272">
        <v>42</v>
      </c>
    </row>
    <row r="13" spans="2:275" x14ac:dyDescent="0.3">
      <c r="B13" s="14" t="s">
        <v>61</v>
      </c>
      <c r="C13" s="15" t="s">
        <v>41</v>
      </c>
      <c r="D13" s="11"/>
      <c r="E13" s="13"/>
      <c r="F13" s="13"/>
      <c r="G13" s="13"/>
      <c r="H13" s="16"/>
      <c r="I13" s="41"/>
      <c r="K13" s="14"/>
      <c r="L13" s="16"/>
      <c r="M13" s="16"/>
      <c r="N13" s="16"/>
      <c r="O13" s="16"/>
      <c r="P13" s="16"/>
      <c r="R13" s="14"/>
      <c r="S13" s="16"/>
      <c r="T13" s="16"/>
      <c r="U13" s="16"/>
      <c r="V13" s="16"/>
      <c r="W13" s="16"/>
      <c r="Y13" s="14">
        <v>4</v>
      </c>
      <c r="Z13" s="16"/>
      <c r="AA13" s="16">
        <v>4</v>
      </c>
      <c r="AB13" s="16"/>
      <c r="AC13" s="16">
        <v>4</v>
      </c>
      <c r="AD13" s="16">
        <v>23</v>
      </c>
      <c r="AF13" s="14"/>
      <c r="AG13" s="16"/>
      <c r="AH13" s="16">
        <v>0</v>
      </c>
      <c r="AI13" s="16"/>
      <c r="AJ13" s="16">
        <v>0</v>
      </c>
      <c r="AK13" s="16">
        <v>0</v>
      </c>
      <c r="AM13" s="99">
        <v>5</v>
      </c>
      <c r="AN13" s="100"/>
      <c r="AO13" s="100">
        <v>5</v>
      </c>
      <c r="AP13" s="100"/>
      <c r="AQ13" s="100">
        <v>5</v>
      </c>
      <c r="AR13" s="100">
        <v>10</v>
      </c>
      <c r="AT13" s="99">
        <v>8</v>
      </c>
      <c r="AU13" s="100"/>
      <c r="AV13" s="100">
        <v>6</v>
      </c>
      <c r="AW13" s="100"/>
      <c r="AX13" s="100">
        <v>8</v>
      </c>
      <c r="AY13" s="100">
        <v>16</v>
      </c>
      <c r="BA13" s="99">
        <v>4</v>
      </c>
      <c r="BB13" s="100"/>
      <c r="BC13" s="100">
        <v>4</v>
      </c>
      <c r="BD13" s="100"/>
      <c r="BE13" s="100">
        <v>4</v>
      </c>
      <c r="BF13" s="100">
        <v>13</v>
      </c>
      <c r="BH13" s="99">
        <v>2</v>
      </c>
      <c r="BI13" s="100"/>
      <c r="BJ13" s="100">
        <v>2</v>
      </c>
      <c r="BK13" s="100"/>
      <c r="BL13" s="100">
        <v>2</v>
      </c>
      <c r="BM13" s="100">
        <v>7</v>
      </c>
      <c r="BO13" s="99">
        <v>14</v>
      </c>
      <c r="BP13" s="100"/>
      <c r="BQ13" s="100">
        <v>14</v>
      </c>
      <c r="BR13" s="100"/>
      <c r="BS13" s="100">
        <v>14</v>
      </c>
      <c r="BT13" s="100">
        <v>18</v>
      </c>
      <c r="BV13" s="99">
        <v>4</v>
      </c>
      <c r="BW13" s="100"/>
      <c r="BX13" s="100">
        <v>4</v>
      </c>
      <c r="BY13" s="100"/>
      <c r="BZ13" s="100">
        <v>4</v>
      </c>
      <c r="CA13" s="100">
        <v>8</v>
      </c>
      <c r="CC13" s="99">
        <v>12</v>
      </c>
      <c r="CD13" s="100"/>
      <c r="CE13" s="100">
        <v>12</v>
      </c>
      <c r="CF13" s="100">
        <v>0</v>
      </c>
      <c r="CG13" s="100">
        <v>12</v>
      </c>
      <c r="CH13" s="100">
        <v>15</v>
      </c>
      <c r="CJ13" s="100">
        <v>9</v>
      </c>
      <c r="CK13" s="100"/>
      <c r="CL13" s="100">
        <v>9</v>
      </c>
      <c r="CM13" s="100"/>
      <c r="CN13" s="100">
        <v>9</v>
      </c>
      <c r="CO13" s="100">
        <v>7</v>
      </c>
      <c r="CQ13" s="11">
        <v>7</v>
      </c>
      <c r="CR13" s="16"/>
      <c r="CS13" s="13">
        <v>7</v>
      </c>
      <c r="CT13" s="16"/>
      <c r="CU13" s="16">
        <v>7</v>
      </c>
      <c r="CV13" s="13">
        <v>6</v>
      </c>
      <c r="CX13" s="11">
        <v>2</v>
      </c>
      <c r="CY13" s="16"/>
      <c r="CZ13" s="13">
        <v>2</v>
      </c>
      <c r="DA13" s="16"/>
      <c r="DB13" s="16">
        <v>2</v>
      </c>
      <c r="DC13" s="16">
        <v>3</v>
      </c>
      <c r="DE13" s="11">
        <v>12</v>
      </c>
      <c r="DF13" s="16"/>
      <c r="DG13" s="13">
        <v>11</v>
      </c>
      <c r="DH13" s="13">
        <f t="shared" si="74"/>
        <v>1</v>
      </c>
      <c r="DI13" s="16">
        <v>12</v>
      </c>
      <c r="DJ13" s="13">
        <v>11</v>
      </c>
      <c r="DL13" s="11">
        <v>19</v>
      </c>
      <c r="DM13" s="16"/>
      <c r="DN13" s="13">
        <v>17</v>
      </c>
      <c r="DO13" s="13">
        <v>2</v>
      </c>
      <c r="DP13" s="16">
        <v>19</v>
      </c>
      <c r="DQ13" s="13">
        <v>13</v>
      </c>
      <c r="DS13" s="11">
        <v>20</v>
      </c>
      <c r="DT13" s="16"/>
      <c r="DU13" s="13">
        <v>15</v>
      </c>
      <c r="DV13" s="13">
        <v>5</v>
      </c>
      <c r="DW13" s="16">
        <v>20</v>
      </c>
      <c r="DX13" s="13">
        <v>36</v>
      </c>
      <c r="DZ13" s="11">
        <v>47</v>
      </c>
      <c r="EA13" s="16"/>
      <c r="EB13" s="13">
        <v>41</v>
      </c>
      <c r="EC13" s="13">
        <v>6</v>
      </c>
      <c r="ED13" s="16">
        <v>47</v>
      </c>
      <c r="EE13" s="13">
        <v>51</v>
      </c>
      <c r="EG13" s="11">
        <v>40</v>
      </c>
      <c r="EH13" s="16">
        <v>1</v>
      </c>
      <c r="EI13" s="13">
        <v>37</v>
      </c>
      <c r="EJ13" s="13">
        <v>3</v>
      </c>
      <c r="EK13" s="16">
        <v>39</v>
      </c>
      <c r="EL13" s="13">
        <v>59</v>
      </c>
      <c r="EN13" s="11">
        <v>76</v>
      </c>
      <c r="EO13" s="16"/>
      <c r="EP13" s="13">
        <v>61</v>
      </c>
      <c r="EQ13" s="13">
        <v>15</v>
      </c>
      <c r="ER13" s="16">
        <v>70</v>
      </c>
      <c r="ES13" s="13">
        <v>171</v>
      </c>
      <c r="EU13" s="11">
        <v>44</v>
      </c>
      <c r="EV13" s="16"/>
      <c r="EW13" s="13">
        <v>40</v>
      </c>
      <c r="EX13" s="13">
        <v>4</v>
      </c>
      <c r="EY13" s="16">
        <v>42</v>
      </c>
      <c r="EZ13" s="13">
        <v>66</v>
      </c>
      <c r="FB13" s="11">
        <v>32</v>
      </c>
      <c r="FC13" s="16"/>
      <c r="FD13" s="13">
        <v>27</v>
      </c>
      <c r="FE13" s="13">
        <v>5</v>
      </c>
      <c r="FF13" s="16">
        <v>31</v>
      </c>
      <c r="FG13" s="13">
        <v>61</v>
      </c>
      <c r="FI13" s="11">
        <v>16</v>
      </c>
      <c r="FJ13" s="16"/>
      <c r="FK13" s="13">
        <v>15</v>
      </c>
      <c r="FL13" s="13">
        <v>1</v>
      </c>
      <c r="FM13" s="16">
        <v>16</v>
      </c>
      <c r="FN13" s="13">
        <v>58</v>
      </c>
      <c r="FP13" s="11">
        <v>28</v>
      </c>
      <c r="FQ13" s="16"/>
      <c r="FR13" s="13">
        <v>28</v>
      </c>
      <c r="FS13" s="13"/>
      <c r="FT13" s="16">
        <v>19</v>
      </c>
      <c r="FU13" s="13">
        <v>43</v>
      </c>
      <c r="FW13" s="11">
        <v>16</v>
      </c>
      <c r="FX13" s="13">
        <v>0</v>
      </c>
      <c r="FY13" s="13">
        <v>16</v>
      </c>
      <c r="FZ13" s="13"/>
      <c r="GA13" s="16">
        <v>8</v>
      </c>
      <c r="GB13" s="13">
        <v>46</v>
      </c>
      <c r="GD13" s="11">
        <v>16</v>
      </c>
      <c r="GE13" s="13"/>
      <c r="GF13" s="13">
        <v>16</v>
      </c>
      <c r="GG13" s="13"/>
      <c r="GH13" s="16">
        <v>16</v>
      </c>
      <c r="GI13" s="13">
        <v>46</v>
      </c>
      <c r="GK13" s="274">
        <v>16</v>
      </c>
      <c r="GL13" s="272"/>
      <c r="GM13" s="272">
        <v>16</v>
      </c>
      <c r="GN13" s="272"/>
      <c r="GO13" s="275">
        <v>16</v>
      </c>
      <c r="GP13" s="272">
        <v>18</v>
      </c>
      <c r="GR13" s="274">
        <v>12</v>
      </c>
      <c r="GS13" s="272"/>
      <c r="GT13" s="272">
        <v>10</v>
      </c>
      <c r="GU13" s="272">
        <v>2</v>
      </c>
      <c r="GV13" s="275">
        <v>12</v>
      </c>
      <c r="GW13" s="272">
        <v>50</v>
      </c>
      <c r="GY13" s="274">
        <v>76</v>
      </c>
      <c r="GZ13" s="272">
        <v>1</v>
      </c>
      <c r="HA13" s="272">
        <v>52</v>
      </c>
      <c r="HB13" s="272">
        <v>24</v>
      </c>
      <c r="HC13" s="275">
        <v>76</v>
      </c>
      <c r="HD13" s="272">
        <v>224</v>
      </c>
      <c r="HF13" s="274">
        <v>24</v>
      </c>
      <c r="HG13" s="272"/>
      <c r="HH13" s="272">
        <v>24</v>
      </c>
      <c r="HI13" s="272"/>
      <c r="HJ13" s="275">
        <v>24</v>
      </c>
      <c r="HK13" s="272">
        <v>98</v>
      </c>
      <c r="HM13" s="274">
        <v>16</v>
      </c>
      <c r="HN13" s="272"/>
      <c r="HO13" s="272">
        <v>16</v>
      </c>
      <c r="HP13" s="272"/>
      <c r="HQ13" s="275">
        <v>16</v>
      </c>
      <c r="HR13" s="272">
        <v>59</v>
      </c>
      <c r="HT13" s="274">
        <v>22</v>
      </c>
      <c r="HU13" s="272"/>
      <c r="HV13" s="272">
        <v>22</v>
      </c>
      <c r="HW13" s="272"/>
      <c r="HX13" s="275">
        <v>21</v>
      </c>
      <c r="HY13" s="272">
        <v>38</v>
      </c>
      <c r="IA13" s="274">
        <v>20</v>
      </c>
      <c r="IB13" s="272">
        <v>1</v>
      </c>
      <c r="IC13" s="272">
        <v>20</v>
      </c>
      <c r="ID13" s="272"/>
      <c r="IE13" s="275">
        <v>20</v>
      </c>
      <c r="IF13" s="272">
        <v>40</v>
      </c>
      <c r="IH13" s="274">
        <v>32</v>
      </c>
      <c r="II13" s="272"/>
      <c r="IJ13" s="272">
        <v>32</v>
      </c>
      <c r="IK13" s="272"/>
      <c r="IL13" s="275">
        <v>30</v>
      </c>
      <c r="IM13" s="272">
        <v>40</v>
      </c>
      <c r="IO13" s="274">
        <v>32</v>
      </c>
      <c r="IP13" s="272"/>
      <c r="IQ13" s="272">
        <v>31</v>
      </c>
      <c r="IR13" s="272">
        <v>1</v>
      </c>
      <c r="IS13" s="275">
        <v>32</v>
      </c>
      <c r="IT13" s="272">
        <v>53</v>
      </c>
      <c r="IV13" s="274">
        <v>36</v>
      </c>
      <c r="IW13" s="272"/>
      <c r="IX13" s="272">
        <v>32</v>
      </c>
      <c r="IY13" s="272">
        <v>4</v>
      </c>
      <c r="IZ13" s="275">
        <v>36</v>
      </c>
      <c r="JA13" s="272">
        <v>52</v>
      </c>
      <c r="JC13" s="274">
        <v>28</v>
      </c>
      <c r="JD13" s="272"/>
      <c r="JE13" s="272">
        <v>28</v>
      </c>
      <c r="JF13" s="272"/>
      <c r="JG13" s="275">
        <v>28</v>
      </c>
      <c r="JH13" s="272">
        <v>56</v>
      </c>
      <c r="JJ13" s="274">
        <v>40</v>
      </c>
      <c r="JK13" s="272"/>
      <c r="JL13" s="272">
        <v>21</v>
      </c>
      <c r="JM13" s="272">
        <v>19</v>
      </c>
      <c r="JN13" s="275">
        <v>40</v>
      </c>
      <c r="JO13" s="272">
        <v>63</v>
      </c>
    </row>
    <row r="14" spans="2:275" x14ac:dyDescent="0.3">
      <c r="B14" s="14" t="s">
        <v>62</v>
      </c>
      <c r="C14" s="15" t="s">
        <v>42</v>
      </c>
      <c r="D14" s="11"/>
      <c r="E14" s="13"/>
      <c r="F14" s="13"/>
      <c r="G14" s="13"/>
      <c r="H14" s="16"/>
      <c r="I14" s="41"/>
      <c r="K14" s="14"/>
      <c r="L14" s="16"/>
      <c r="M14" s="16"/>
      <c r="N14" s="16"/>
      <c r="O14" s="16"/>
      <c r="P14" s="16"/>
      <c r="R14" s="14">
        <v>4</v>
      </c>
      <c r="S14" s="16"/>
      <c r="T14" s="16">
        <v>4</v>
      </c>
      <c r="U14" s="16"/>
      <c r="V14" s="16">
        <v>4</v>
      </c>
      <c r="W14" s="114"/>
      <c r="Y14" s="14"/>
      <c r="Z14" s="16"/>
      <c r="AA14" s="16">
        <v>0</v>
      </c>
      <c r="AB14" s="16"/>
      <c r="AC14" s="16">
        <v>0</v>
      </c>
      <c r="AD14" s="16">
        <v>0</v>
      </c>
      <c r="AF14" s="14"/>
      <c r="AG14" s="16"/>
      <c r="AH14" s="16">
        <v>0</v>
      </c>
      <c r="AI14" s="16"/>
      <c r="AJ14" s="16">
        <v>0</v>
      </c>
      <c r="AK14" s="16">
        <v>0</v>
      </c>
      <c r="AM14" s="99">
        <v>6</v>
      </c>
      <c r="AN14" s="100"/>
      <c r="AO14" s="100">
        <v>6</v>
      </c>
      <c r="AP14" s="100"/>
      <c r="AQ14" s="100">
        <v>6</v>
      </c>
      <c r="AR14" s="100">
        <v>5</v>
      </c>
      <c r="AT14" s="99">
        <v>3</v>
      </c>
      <c r="AU14" s="100"/>
      <c r="AV14" s="100">
        <v>3</v>
      </c>
      <c r="AW14" s="100"/>
      <c r="AX14" s="100">
        <v>3</v>
      </c>
      <c r="AY14" s="100">
        <v>6</v>
      </c>
      <c r="BA14" s="99">
        <v>3</v>
      </c>
      <c r="BB14" s="100"/>
      <c r="BC14" s="100">
        <v>3</v>
      </c>
      <c r="BD14" s="100"/>
      <c r="BE14" s="100">
        <v>3</v>
      </c>
      <c r="BF14" s="100">
        <v>3</v>
      </c>
      <c r="BH14" s="99">
        <v>3</v>
      </c>
      <c r="BI14" s="100"/>
      <c r="BJ14" s="100">
        <v>3</v>
      </c>
      <c r="BK14" s="100"/>
      <c r="BL14" s="100">
        <v>3</v>
      </c>
      <c r="BM14" s="100">
        <v>3</v>
      </c>
      <c r="BO14" s="99">
        <v>4</v>
      </c>
      <c r="BP14" s="100"/>
      <c r="BQ14" s="100">
        <v>4</v>
      </c>
      <c r="BR14" s="100"/>
      <c r="BS14" s="100">
        <v>4</v>
      </c>
      <c r="BT14" s="100">
        <v>4</v>
      </c>
      <c r="BV14" s="99"/>
      <c r="BW14" s="100"/>
      <c r="BX14" s="100"/>
      <c r="BY14" s="100"/>
      <c r="BZ14" s="100"/>
      <c r="CA14" s="100"/>
      <c r="CC14" s="99">
        <v>3</v>
      </c>
      <c r="CD14" s="100"/>
      <c r="CE14" s="100">
        <v>3</v>
      </c>
      <c r="CF14" s="100">
        <v>0</v>
      </c>
      <c r="CG14" s="100">
        <v>3</v>
      </c>
      <c r="CH14" s="100">
        <v>1</v>
      </c>
      <c r="CJ14" s="100">
        <v>6</v>
      </c>
      <c r="CK14" s="100"/>
      <c r="CL14" s="100">
        <v>6</v>
      </c>
      <c r="CM14" s="100"/>
      <c r="CN14" s="100">
        <v>6</v>
      </c>
      <c r="CO14" s="100">
        <v>8</v>
      </c>
      <c r="CQ14" s="11">
        <v>3</v>
      </c>
      <c r="CR14" s="16"/>
      <c r="CS14" s="13">
        <v>3</v>
      </c>
      <c r="CT14" s="16"/>
      <c r="CU14" s="16">
        <v>3</v>
      </c>
      <c r="CV14" s="13">
        <v>2</v>
      </c>
      <c r="CX14" s="11">
        <v>4</v>
      </c>
      <c r="CY14" s="16"/>
      <c r="CZ14" s="13">
        <v>4</v>
      </c>
      <c r="DA14" s="16"/>
      <c r="DB14" s="16">
        <v>4</v>
      </c>
      <c r="DC14" s="16">
        <v>4</v>
      </c>
      <c r="DE14" s="11">
        <v>6</v>
      </c>
      <c r="DF14" s="16"/>
      <c r="DG14" s="13">
        <v>4</v>
      </c>
      <c r="DH14" s="13">
        <f t="shared" si="74"/>
        <v>2</v>
      </c>
      <c r="DI14" s="16">
        <v>6</v>
      </c>
      <c r="DJ14" s="13">
        <v>4</v>
      </c>
      <c r="DL14" s="11">
        <v>2</v>
      </c>
      <c r="DM14" s="16"/>
      <c r="DN14" s="13">
        <v>2</v>
      </c>
      <c r="DO14" s="13"/>
      <c r="DP14" s="16">
        <v>2</v>
      </c>
      <c r="DQ14" s="13">
        <v>2</v>
      </c>
      <c r="DS14" s="11">
        <v>3</v>
      </c>
      <c r="DT14" s="16"/>
      <c r="DU14" s="13">
        <v>3</v>
      </c>
      <c r="DV14" s="13"/>
      <c r="DW14" s="16">
        <v>3</v>
      </c>
      <c r="DX14" s="13">
        <v>2</v>
      </c>
      <c r="DZ14" s="11">
        <v>8</v>
      </c>
      <c r="EA14" s="16"/>
      <c r="EB14" s="13">
        <v>8</v>
      </c>
      <c r="EC14" s="13">
        <v>0</v>
      </c>
      <c r="ED14" s="16">
        <v>8</v>
      </c>
      <c r="EE14" s="13">
        <v>13</v>
      </c>
      <c r="EG14" s="11">
        <v>8</v>
      </c>
      <c r="EH14" s="16"/>
      <c r="EI14" s="13">
        <v>8</v>
      </c>
      <c r="EJ14" s="13">
        <v>0</v>
      </c>
      <c r="EK14" s="16">
        <v>8</v>
      </c>
      <c r="EL14" s="13">
        <v>18</v>
      </c>
      <c r="EN14" s="11">
        <v>8</v>
      </c>
      <c r="EO14" s="16"/>
      <c r="EP14" s="13">
        <v>8</v>
      </c>
      <c r="EQ14" s="13"/>
      <c r="ER14" s="16">
        <v>4</v>
      </c>
      <c r="ES14" s="13">
        <v>13</v>
      </c>
      <c r="EU14" s="11">
        <v>8</v>
      </c>
      <c r="EV14" s="16"/>
      <c r="EW14" s="13">
        <v>7</v>
      </c>
      <c r="EX14" s="13">
        <v>1</v>
      </c>
      <c r="EY14" s="16">
        <v>5</v>
      </c>
      <c r="EZ14" s="13">
        <v>5</v>
      </c>
      <c r="FB14" s="11">
        <v>12</v>
      </c>
      <c r="FC14" s="16"/>
      <c r="FD14" s="13">
        <v>12</v>
      </c>
      <c r="FE14" s="13">
        <v>0</v>
      </c>
      <c r="FF14" s="16">
        <v>7</v>
      </c>
      <c r="FG14" s="13">
        <v>12</v>
      </c>
      <c r="FI14" s="11">
        <v>12</v>
      </c>
      <c r="FJ14" s="16"/>
      <c r="FK14" s="13">
        <v>12</v>
      </c>
      <c r="FL14" s="13"/>
      <c r="FM14" s="16">
        <v>11</v>
      </c>
      <c r="FN14" s="13">
        <v>21</v>
      </c>
      <c r="FP14" s="11">
        <v>8</v>
      </c>
      <c r="FQ14" s="16"/>
      <c r="FR14" s="13">
        <v>8</v>
      </c>
      <c r="FS14" s="13"/>
      <c r="FT14" s="16">
        <v>7</v>
      </c>
      <c r="FU14" s="13">
        <v>14</v>
      </c>
      <c r="FW14" s="11">
        <v>12</v>
      </c>
      <c r="FX14" s="13">
        <v>0</v>
      </c>
      <c r="FY14" s="13">
        <v>11</v>
      </c>
      <c r="FZ14" s="13">
        <v>1</v>
      </c>
      <c r="GA14" s="16">
        <v>8</v>
      </c>
      <c r="GB14" s="13">
        <v>29</v>
      </c>
      <c r="GD14" s="11">
        <v>12</v>
      </c>
      <c r="GE14" s="13"/>
      <c r="GF14" s="13">
        <v>12</v>
      </c>
      <c r="GG14" s="13"/>
      <c r="GH14" s="16">
        <v>8</v>
      </c>
      <c r="GI14" s="13">
        <v>9</v>
      </c>
      <c r="GK14" s="274">
        <v>8</v>
      </c>
      <c r="GL14" s="272"/>
      <c r="GM14" s="272">
        <v>8</v>
      </c>
      <c r="GN14" s="272"/>
      <c r="GO14" s="275">
        <v>8</v>
      </c>
      <c r="GP14" s="272">
        <v>8</v>
      </c>
      <c r="GR14" s="274">
        <v>12</v>
      </c>
      <c r="GS14" s="272"/>
      <c r="GT14" s="272">
        <v>12</v>
      </c>
      <c r="GU14" s="272"/>
      <c r="GV14" s="275">
        <v>12</v>
      </c>
      <c r="GW14" s="272">
        <v>21</v>
      </c>
      <c r="GY14" s="274">
        <v>16</v>
      </c>
      <c r="GZ14" s="272"/>
      <c r="HA14" s="272">
        <v>16</v>
      </c>
      <c r="HB14" s="272"/>
      <c r="HC14" s="275">
        <v>16</v>
      </c>
      <c r="HD14" s="272">
        <v>10</v>
      </c>
      <c r="HF14" s="274">
        <v>68</v>
      </c>
      <c r="HG14" s="272">
        <v>4</v>
      </c>
      <c r="HH14" s="272">
        <v>61</v>
      </c>
      <c r="HI14" s="272">
        <v>7</v>
      </c>
      <c r="HJ14" s="275">
        <v>68</v>
      </c>
      <c r="HK14" s="272">
        <v>86</v>
      </c>
      <c r="HM14" s="274">
        <v>16</v>
      </c>
      <c r="HN14" s="272"/>
      <c r="HO14" s="272">
        <v>16</v>
      </c>
      <c r="HP14" s="272"/>
      <c r="HQ14" s="275">
        <v>16</v>
      </c>
      <c r="HR14" s="272">
        <v>15</v>
      </c>
      <c r="HT14" s="274">
        <v>12</v>
      </c>
      <c r="HU14" s="272"/>
      <c r="HV14" s="272">
        <v>12</v>
      </c>
      <c r="HW14" s="272"/>
      <c r="HX14" s="275">
        <v>9</v>
      </c>
      <c r="HY14" s="272">
        <v>10</v>
      </c>
      <c r="IA14" s="274">
        <v>12</v>
      </c>
      <c r="IB14" s="272"/>
      <c r="IC14" s="272">
        <v>12</v>
      </c>
      <c r="ID14" s="272"/>
      <c r="IE14" s="275">
        <v>12</v>
      </c>
      <c r="IF14" s="272">
        <v>11</v>
      </c>
      <c r="IH14" s="274">
        <v>12</v>
      </c>
      <c r="II14" s="272"/>
      <c r="IJ14" s="272">
        <v>12</v>
      </c>
      <c r="IK14" s="272"/>
      <c r="IL14" s="275">
        <v>12</v>
      </c>
      <c r="IM14" s="272">
        <v>9</v>
      </c>
      <c r="IO14" s="274">
        <v>12</v>
      </c>
      <c r="IP14" s="272"/>
      <c r="IQ14" s="272">
        <v>12</v>
      </c>
      <c r="IR14" s="272"/>
      <c r="IS14" s="275">
        <v>12</v>
      </c>
      <c r="IT14" s="272">
        <v>10</v>
      </c>
      <c r="IV14" s="274">
        <v>51</v>
      </c>
      <c r="IW14" s="272">
        <v>1</v>
      </c>
      <c r="IX14" s="272">
        <v>27</v>
      </c>
      <c r="IY14" s="272">
        <v>24</v>
      </c>
      <c r="IZ14" s="275">
        <v>51</v>
      </c>
      <c r="JA14" s="272">
        <v>83</v>
      </c>
      <c r="JC14" s="274">
        <v>24</v>
      </c>
      <c r="JD14" s="272"/>
      <c r="JE14" s="272">
        <v>24</v>
      </c>
      <c r="JF14" s="272"/>
      <c r="JG14" s="275">
        <v>24</v>
      </c>
      <c r="JH14" s="272">
        <v>28</v>
      </c>
      <c r="JJ14" s="274">
        <v>16</v>
      </c>
      <c r="JK14" s="272"/>
      <c r="JL14" s="272">
        <v>16</v>
      </c>
      <c r="JM14" s="272"/>
      <c r="JN14" s="275">
        <v>16</v>
      </c>
      <c r="JO14" s="272">
        <v>30</v>
      </c>
    </row>
    <row r="15" spans="2:275" x14ac:dyDescent="0.3">
      <c r="B15" s="14" t="s">
        <v>63</v>
      </c>
      <c r="C15" s="15" t="s">
        <v>43</v>
      </c>
      <c r="D15" s="11"/>
      <c r="E15" s="13"/>
      <c r="F15" s="13"/>
      <c r="G15" s="13"/>
      <c r="H15" s="16"/>
      <c r="I15" s="41"/>
      <c r="K15" s="14"/>
      <c r="L15" s="16"/>
      <c r="M15" s="16"/>
      <c r="N15" s="16"/>
      <c r="O15" s="16"/>
      <c r="P15" s="16"/>
      <c r="R15" s="14">
        <v>8</v>
      </c>
      <c r="S15" s="16"/>
      <c r="T15" s="16">
        <v>8</v>
      </c>
      <c r="U15" s="16"/>
      <c r="V15" s="16">
        <v>8</v>
      </c>
      <c r="W15" s="114"/>
      <c r="Y15" s="14"/>
      <c r="Z15" s="16"/>
      <c r="AA15" s="16">
        <v>0</v>
      </c>
      <c r="AB15" s="16"/>
      <c r="AC15" s="16">
        <v>0</v>
      </c>
      <c r="AD15" s="16">
        <v>0</v>
      </c>
      <c r="AF15" s="14"/>
      <c r="AG15" s="16"/>
      <c r="AH15" s="16">
        <v>0</v>
      </c>
      <c r="AI15" s="16"/>
      <c r="AJ15" s="16">
        <v>0</v>
      </c>
      <c r="AK15" s="16">
        <v>0</v>
      </c>
      <c r="AM15" s="99">
        <v>4</v>
      </c>
      <c r="AN15" s="100"/>
      <c r="AO15" s="100">
        <v>4</v>
      </c>
      <c r="AP15" s="100"/>
      <c r="AQ15" s="100">
        <v>4</v>
      </c>
      <c r="AR15" s="100">
        <v>15</v>
      </c>
      <c r="AT15" s="99">
        <v>8</v>
      </c>
      <c r="AU15" s="100"/>
      <c r="AV15" s="100">
        <v>8</v>
      </c>
      <c r="AW15" s="100"/>
      <c r="AX15" s="100">
        <v>8</v>
      </c>
      <c r="AY15" s="100">
        <v>31</v>
      </c>
      <c r="BA15" s="99">
        <v>4</v>
      </c>
      <c r="BB15" s="100"/>
      <c r="BC15" s="100">
        <v>4</v>
      </c>
      <c r="BD15" s="100"/>
      <c r="BE15" s="100">
        <v>4</v>
      </c>
      <c r="BF15" s="100">
        <v>8</v>
      </c>
      <c r="BH15" s="99">
        <v>8</v>
      </c>
      <c r="BI15" s="100"/>
      <c r="BJ15" s="100">
        <v>8</v>
      </c>
      <c r="BK15" s="100"/>
      <c r="BL15" s="100">
        <v>8</v>
      </c>
      <c r="BM15" s="100">
        <v>15</v>
      </c>
      <c r="BO15" s="99">
        <v>4</v>
      </c>
      <c r="BP15" s="100"/>
      <c r="BQ15" s="100">
        <v>3</v>
      </c>
      <c r="BR15" s="100"/>
      <c r="BS15" s="100">
        <v>4</v>
      </c>
      <c r="BT15" s="100">
        <v>6</v>
      </c>
      <c r="BV15" s="99">
        <v>9</v>
      </c>
      <c r="BW15" s="100"/>
      <c r="BX15" s="100">
        <v>9</v>
      </c>
      <c r="BY15" s="100"/>
      <c r="BZ15" s="100">
        <v>9</v>
      </c>
      <c r="CA15" s="100">
        <v>30</v>
      </c>
      <c r="CC15" s="99">
        <v>3</v>
      </c>
      <c r="CD15" s="100"/>
      <c r="CE15" s="100">
        <v>2</v>
      </c>
      <c r="CF15" s="100">
        <v>0</v>
      </c>
      <c r="CG15" s="100">
        <v>3</v>
      </c>
      <c r="CH15" s="100">
        <v>6</v>
      </c>
      <c r="CJ15" s="100">
        <v>9</v>
      </c>
      <c r="CK15" s="100"/>
      <c r="CL15" s="100">
        <v>9</v>
      </c>
      <c r="CM15" s="100"/>
      <c r="CN15" s="100">
        <v>9</v>
      </c>
      <c r="CO15" s="100">
        <v>8</v>
      </c>
      <c r="CQ15" s="11">
        <v>11</v>
      </c>
      <c r="CR15" s="16"/>
      <c r="CS15" s="13">
        <v>10</v>
      </c>
      <c r="CT15" s="16"/>
      <c r="CU15" s="16">
        <v>11</v>
      </c>
      <c r="CV15" s="13">
        <v>11</v>
      </c>
      <c r="CX15" s="11">
        <v>1</v>
      </c>
      <c r="CY15" s="16"/>
      <c r="CZ15" s="13"/>
      <c r="DA15" s="16">
        <v>1</v>
      </c>
      <c r="DB15" s="16">
        <v>1</v>
      </c>
      <c r="DC15" s="16"/>
      <c r="DE15" s="11">
        <v>4</v>
      </c>
      <c r="DF15" s="16"/>
      <c r="DG15" s="13">
        <v>4</v>
      </c>
      <c r="DH15" s="13"/>
      <c r="DI15" s="16">
        <v>4</v>
      </c>
      <c r="DJ15" s="13">
        <v>4</v>
      </c>
      <c r="DL15" s="11">
        <v>12</v>
      </c>
      <c r="DM15" s="16"/>
      <c r="DN15" s="13">
        <v>12</v>
      </c>
      <c r="DO15" s="13"/>
      <c r="DP15" s="16">
        <v>12</v>
      </c>
      <c r="DQ15" s="13">
        <v>12</v>
      </c>
      <c r="DS15" s="11">
        <v>15</v>
      </c>
      <c r="DT15" s="16"/>
      <c r="DU15" s="13">
        <v>15</v>
      </c>
      <c r="DV15" s="13"/>
      <c r="DW15" s="16">
        <v>15</v>
      </c>
      <c r="DX15" s="13">
        <v>16</v>
      </c>
      <c r="DZ15" s="11">
        <v>24</v>
      </c>
      <c r="EA15" s="16"/>
      <c r="EB15" s="13">
        <v>24</v>
      </c>
      <c r="EC15" s="13">
        <v>0</v>
      </c>
      <c r="ED15" s="16">
        <v>24</v>
      </c>
      <c r="EE15" s="13">
        <v>31</v>
      </c>
      <c r="EG15" s="11">
        <v>12</v>
      </c>
      <c r="EH15" s="16"/>
      <c r="EI15" s="13">
        <v>12</v>
      </c>
      <c r="EJ15" s="13">
        <v>0</v>
      </c>
      <c r="EK15" s="16">
        <v>12</v>
      </c>
      <c r="EL15" s="13">
        <v>25</v>
      </c>
      <c r="EN15" s="11">
        <v>24</v>
      </c>
      <c r="EO15" s="16"/>
      <c r="EP15" s="13">
        <v>22</v>
      </c>
      <c r="EQ15" s="13">
        <v>2</v>
      </c>
      <c r="ER15" s="16">
        <v>24</v>
      </c>
      <c r="ES15" s="13">
        <v>30</v>
      </c>
      <c r="EU15" s="11">
        <v>20</v>
      </c>
      <c r="EV15" s="16"/>
      <c r="EW15" s="13">
        <v>16</v>
      </c>
      <c r="EX15" s="13">
        <v>4</v>
      </c>
      <c r="EY15" s="16">
        <v>20</v>
      </c>
      <c r="EZ15" s="13">
        <v>30</v>
      </c>
      <c r="FB15" s="11">
        <v>16</v>
      </c>
      <c r="FC15" s="16"/>
      <c r="FD15" s="13">
        <v>12</v>
      </c>
      <c r="FE15" s="13">
        <v>4</v>
      </c>
      <c r="FF15" s="16">
        <v>12</v>
      </c>
      <c r="FG15" s="13">
        <v>21</v>
      </c>
      <c r="FI15" s="11">
        <v>24</v>
      </c>
      <c r="FJ15" s="16"/>
      <c r="FK15" s="13">
        <v>20</v>
      </c>
      <c r="FL15" s="13">
        <v>4</v>
      </c>
      <c r="FM15" s="16">
        <v>22</v>
      </c>
      <c r="FN15" s="13">
        <v>23</v>
      </c>
      <c r="FP15" s="11">
        <v>19</v>
      </c>
      <c r="FQ15" s="16"/>
      <c r="FR15" s="13">
        <v>15</v>
      </c>
      <c r="FS15" s="13">
        <v>4</v>
      </c>
      <c r="FT15" s="16">
        <v>17</v>
      </c>
      <c r="FU15" s="13">
        <v>32</v>
      </c>
      <c r="FW15" s="11">
        <v>24</v>
      </c>
      <c r="FX15" s="13">
        <v>1</v>
      </c>
      <c r="FY15" s="13">
        <v>20</v>
      </c>
      <c r="FZ15" s="13">
        <v>4</v>
      </c>
      <c r="GA15" s="16">
        <v>24</v>
      </c>
      <c r="GB15" s="13">
        <v>40</v>
      </c>
      <c r="GD15" s="11">
        <v>14</v>
      </c>
      <c r="GE15" s="13"/>
      <c r="GF15" s="13">
        <v>12</v>
      </c>
      <c r="GG15" s="13">
        <v>2</v>
      </c>
      <c r="GH15" s="16">
        <v>12</v>
      </c>
      <c r="GI15" s="13">
        <v>20</v>
      </c>
      <c r="GK15" s="274">
        <v>16</v>
      </c>
      <c r="GL15" s="272"/>
      <c r="GM15" s="272">
        <v>13</v>
      </c>
      <c r="GN15" s="272">
        <v>3</v>
      </c>
      <c r="GO15" s="275">
        <v>16</v>
      </c>
      <c r="GP15" s="272">
        <v>28</v>
      </c>
      <c r="GR15" s="274">
        <v>20</v>
      </c>
      <c r="GS15" s="272">
        <v>2</v>
      </c>
      <c r="GT15" s="272">
        <v>18</v>
      </c>
      <c r="GU15" s="272">
        <v>2</v>
      </c>
      <c r="GV15" s="275">
        <v>20</v>
      </c>
      <c r="GW15" s="272">
        <v>23</v>
      </c>
      <c r="GY15" s="274">
        <v>15</v>
      </c>
      <c r="GZ15" s="272"/>
      <c r="HA15" s="272">
        <v>10</v>
      </c>
      <c r="HB15" s="272">
        <v>5</v>
      </c>
      <c r="HC15" s="275">
        <v>15</v>
      </c>
      <c r="HD15" s="272">
        <v>15</v>
      </c>
      <c r="HF15" s="274">
        <v>16</v>
      </c>
      <c r="HG15" s="272"/>
      <c r="HH15" s="272">
        <v>12</v>
      </c>
      <c r="HI15" s="272">
        <v>4</v>
      </c>
      <c r="HJ15" s="275">
        <v>16</v>
      </c>
      <c r="HK15" s="272">
        <v>22</v>
      </c>
      <c r="HM15" s="274">
        <v>88</v>
      </c>
      <c r="HN15" s="272">
        <v>2</v>
      </c>
      <c r="HO15" s="272">
        <v>67</v>
      </c>
      <c r="HP15" s="272">
        <v>21</v>
      </c>
      <c r="HQ15" s="275">
        <v>88</v>
      </c>
      <c r="HR15" s="272">
        <v>237</v>
      </c>
      <c r="HT15" s="274">
        <v>20</v>
      </c>
      <c r="HU15" s="272"/>
      <c r="HV15" s="272">
        <v>16</v>
      </c>
      <c r="HW15" s="272">
        <v>4</v>
      </c>
      <c r="HX15" s="275">
        <v>13</v>
      </c>
      <c r="HY15" s="272">
        <v>30</v>
      </c>
      <c r="IA15" s="274">
        <v>16</v>
      </c>
      <c r="IB15" s="272"/>
      <c r="IC15" s="272">
        <v>10</v>
      </c>
      <c r="ID15" s="272">
        <v>6</v>
      </c>
      <c r="IE15" s="275">
        <v>14</v>
      </c>
      <c r="IF15" s="272">
        <v>11</v>
      </c>
      <c r="IH15" s="274">
        <v>24</v>
      </c>
      <c r="II15" s="272"/>
      <c r="IJ15" s="272">
        <v>13</v>
      </c>
      <c r="IK15" s="272">
        <v>11</v>
      </c>
      <c r="IL15" s="275">
        <v>24</v>
      </c>
      <c r="IM15" s="272">
        <v>26</v>
      </c>
      <c r="IO15" s="274">
        <v>16</v>
      </c>
      <c r="IP15" s="272">
        <v>3</v>
      </c>
      <c r="IQ15" s="272">
        <v>6</v>
      </c>
      <c r="IR15" s="272">
        <v>10</v>
      </c>
      <c r="IS15" s="275">
        <v>16</v>
      </c>
      <c r="IT15" s="272">
        <v>47</v>
      </c>
      <c r="IV15" s="274">
        <v>8</v>
      </c>
      <c r="IW15" s="272">
        <v>1</v>
      </c>
      <c r="IX15" s="272">
        <v>5</v>
      </c>
      <c r="IY15" s="272">
        <v>3</v>
      </c>
      <c r="IZ15" s="275">
        <v>8</v>
      </c>
      <c r="JA15" s="272">
        <v>3</v>
      </c>
      <c r="JC15" s="274"/>
      <c r="JD15" s="272"/>
      <c r="JE15" s="272"/>
      <c r="JF15" s="272"/>
      <c r="JG15" s="275"/>
      <c r="JH15" s="272"/>
      <c r="JJ15" s="274">
        <v>14</v>
      </c>
      <c r="JK15" s="272">
        <v>2</v>
      </c>
      <c r="JL15" s="272">
        <v>12</v>
      </c>
      <c r="JM15" s="272">
        <v>2</v>
      </c>
      <c r="JN15" s="275">
        <v>14</v>
      </c>
      <c r="JO15" s="272">
        <v>50</v>
      </c>
    </row>
    <row r="16" spans="2:275" ht="12" thickBot="1" x14ac:dyDescent="0.35">
      <c r="B16" s="17" t="s">
        <v>64</v>
      </c>
      <c r="C16" s="18" t="s">
        <v>44</v>
      </c>
      <c r="D16" s="11"/>
      <c r="E16" s="13"/>
      <c r="F16" s="13"/>
      <c r="G16" s="13"/>
      <c r="H16" s="19"/>
      <c r="I16" s="41"/>
      <c r="K16" s="14"/>
      <c r="L16" s="16"/>
      <c r="M16" s="16"/>
      <c r="N16" s="16"/>
      <c r="O16" s="16"/>
      <c r="P16" s="16"/>
      <c r="R16" s="14"/>
      <c r="S16" s="16"/>
      <c r="T16" s="16"/>
      <c r="U16" s="16"/>
      <c r="V16" s="16"/>
      <c r="W16" s="16"/>
      <c r="Y16" s="14"/>
      <c r="Z16" s="16"/>
      <c r="AA16" s="16">
        <v>0</v>
      </c>
      <c r="AB16" s="16"/>
      <c r="AC16" s="16">
        <v>0</v>
      </c>
      <c r="AD16" s="16">
        <v>0</v>
      </c>
      <c r="AF16" s="14"/>
      <c r="AG16" s="16"/>
      <c r="AH16" s="16">
        <v>0</v>
      </c>
      <c r="AI16" s="16"/>
      <c r="AJ16" s="16">
        <v>0</v>
      </c>
      <c r="AK16" s="16">
        <v>0</v>
      </c>
      <c r="AM16" s="99"/>
      <c r="AN16" s="100"/>
      <c r="AO16" s="100"/>
      <c r="AP16" s="100"/>
      <c r="AQ16" s="100"/>
      <c r="AR16" s="100"/>
      <c r="AT16" s="99"/>
      <c r="AU16" s="100"/>
      <c r="AV16" s="100"/>
      <c r="AW16" s="100"/>
      <c r="AX16" s="100"/>
      <c r="AY16" s="100"/>
      <c r="BA16" s="99"/>
      <c r="BB16" s="100"/>
      <c r="BC16" s="100"/>
      <c r="BD16" s="100"/>
      <c r="BE16" s="100"/>
      <c r="BF16" s="100"/>
      <c r="BH16" s="99"/>
      <c r="BI16" s="100"/>
      <c r="BJ16" s="100"/>
      <c r="BK16" s="100"/>
      <c r="BL16" s="100"/>
      <c r="BM16" s="100"/>
      <c r="BO16" s="99"/>
      <c r="BP16" s="100"/>
      <c r="BQ16" s="100"/>
      <c r="BR16" s="100"/>
      <c r="BS16" s="100"/>
      <c r="BT16" s="100"/>
      <c r="BV16" s="99"/>
      <c r="BW16" s="100"/>
      <c r="BX16" s="100"/>
      <c r="BY16" s="100"/>
      <c r="BZ16" s="100"/>
      <c r="CA16" s="100"/>
      <c r="CC16" s="99"/>
      <c r="CD16" s="100"/>
      <c r="CE16" s="100"/>
      <c r="CF16" s="100">
        <v>0</v>
      </c>
      <c r="CG16" s="100"/>
      <c r="CH16" s="100"/>
      <c r="CJ16" s="100"/>
      <c r="CK16" s="100"/>
      <c r="CL16" s="100"/>
      <c r="CM16" s="100"/>
      <c r="CN16" s="100"/>
      <c r="CO16" s="100"/>
      <c r="CQ16" s="11"/>
      <c r="CR16" s="16"/>
      <c r="CS16" s="13">
        <v>0</v>
      </c>
      <c r="CT16" s="16"/>
      <c r="CU16" s="16"/>
      <c r="CV16" s="13"/>
      <c r="CX16" s="11"/>
      <c r="CY16" s="16"/>
      <c r="CZ16" s="13"/>
      <c r="DA16" s="16"/>
      <c r="DB16" s="16"/>
      <c r="DC16" s="16"/>
      <c r="DE16" s="11"/>
      <c r="DF16" s="16"/>
      <c r="DG16" s="13"/>
      <c r="DH16" s="13"/>
      <c r="DI16" s="16"/>
      <c r="DJ16" s="13"/>
      <c r="DL16" s="11">
        <v>2</v>
      </c>
      <c r="DM16" s="16"/>
      <c r="DN16" s="13">
        <v>2</v>
      </c>
      <c r="DO16" s="13"/>
      <c r="DP16" s="16">
        <v>2</v>
      </c>
      <c r="DQ16" s="13">
        <v>2</v>
      </c>
      <c r="DS16" s="11">
        <v>2</v>
      </c>
      <c r="DT16" s="16"/>
      <c r="DU16" s="13">
        <v>2</v>
      </c>
      <c r="DV16" s="13"/>
      <c r="DW16" s="16">
        <v>2</v>
      </c>
      <c r="DX16" s="13">
        <v>5</v>
      </c>
      <c r="DZ16" s="11">
        <v>28</v>
      </c>
      <c r="EA16" s="16"/>
      <c r="EB16" s="13">
        <v>26</v>
      </c>
      <c r="EC16" s="13">
        <v>2</v>
      </c>
      <c r="ED16" s="16">
        <v>25</v>
      </c>
      <c r="EE16" s="13">
        <v>20</v>
      </c>
      <c r="EG16" s="11">
        <v>12</v>
      </c>
      <c r="EH16" s="16"/>
      <c r="EI16" s="13">
        <v>5</v>
      </c>
      <c r="EJ16" s="13">
        <v>7</v>
      </c>
      <c r="EK16" s="16">
        <v>8</v>
      </c>
      <c r="EL16" s="13">
        <v>12</v>
      </c>
      <c r="EN16" s="11">
        <v>20</v>
      </c>
      <c r="EO16" s="16"/>
      <c r="EP16" s="13">
        <v>14</v>
      </c>
      <c r="EQ16" s="13">
        <v>6</v>
      </c>
      <c r="ER16" s="16">
        <v>4</v>
      </c>
      <c r="ES16" s="13">
        <v>21</v>
      </c>
      <c r="EU16" s="11">
        <v>12</v>
      </c>
      <c r="EV16" s="16"/>
      <c r="EW16" s="13">
        <v>8</v>
      </c>
      <c r="EX16" s="13">
        <v>4</v>
      </c>
      <c r="EY16" s="16">
        <v>12</v>
      </c>
      <c r="EZ16" s="13">
        <v>24</v>
      </c>
      <c r="FB16" s="11">
        <v>12</v>
      </c>
      <c r="FC16" s="16"/>
      <c r="FD16" s="13">
        <v>10</v>
      </c>
      <c r="FE16" s="13">
        <v>2</v>
      </c>
      <c r="FF16" s="16">
        <v>12</v>
      </c>
      <c r="FG16" s="13">
        <v>20</v>
      </c>
      <c r="FI16" s="11">
        <v>12</v>
      </c>
      <c r="FJ16" s="16"/>
      <c r="FK16" s="13">
        <v>10</v>
      </c>
      <c r="FL16" s="13">
        <v>2</v>
      </c>
      <c r="FM16" s="16">
        <v>12</v>
      </c>
      <c r="FN16" s="13">
        <v>24</v>
      </c>
      <c r="FP16" s="11">
        <v>12</v>
      </c>
      <c r="FQ16" s="16"/>
      <c r="FR16" s="13">
        <v>12</v>
      </c>
      <c r="FS16" s="13"/>
      <c r="FT16" s="16">
        <v>12</v>
      </c>
      <c r="FU16" s="13">
        <v>25</v>
      </c>
      <c r="FW16" s="11">
        <v>24</v>
      </c>
      <c r="FX16" s="13">
        <v>0</v>
      </c>
      <c r="FY16" s="13">
        <v>19</v>
      </c>
      <c r="FZ16" s="13">
        <v>5</v>
      </c>
      <c r="GA16" s="16">
        <v>24</v>
      </c>
      <c r="GB16" s="13">
        <v>40</v>
      </c>
      <c r="GD16" s="11">
        <v>12</v>
      </c>
      <c r="GE16" s="13"/>
      <c r="GF16" s="13">
        <v>8</v>
      </c>
      <c r="GG16" s="13">
        <v>4</v>
      </c>
      <c r="GH16" s="16">
        <v>12</v>
      </c>
      <c r="GI16" s="13">
        <v>40</v>
      </c>
      <c r="GK16" s="274">
        <v>12</v>
      </c>
      <c r="GL16" s="272"/>
      <c r="GM16" s="272">
        <v>10</v>
      </c>
      <c r="GN16" s="272">
        <v>2</v>
      </c>
      <c r="GO16" s="275">
        <v>12</v>
      </c>
      <c r="GP16" s="272">
        <v>20</v>
      </c>
      <c r="GR16" s="274">
        <v>12</v>
      </c>
      <c r="GS16" s="272"/>
      <c r="GT16" s="272">
        <v>12</v>
      </c>
      <c r="GU16" s="272"/>
      <c r="GV16" s="275">
        <v>12</v>
      </c>
      <c r="GW16" s="272">
        <v>39</v>
      </c>
      <c r="GY16" s="274">
        <v>20</v>
      </c>
      <c r="GZ16" s="272"/>
      <c r="HA16" s="272">
        <v>16</v>
      </c>
      <c r="HB16" s="272">
        <v>4</v>
      </c>
      <c r="HC16" s="275">
        <v>20</v>
      </c>
      <c r="HD16" s="272">
        <v>50</v>
      </c>
      <c r="HF16" s="274">
        <v>20</v>
      </c>
      <c r="HG16" s="272">
        <v>2</v>
      </c>
      <c r="HH16" s="272">
        <v>14</v>
      </c>
      <c r="HI16" s="272">
        <v>6</v>
      </c>
      <c r="HJ16" s="275">
        <v>20</v>
      </c>
      <c r="HK16" s="272">
        <v>25</v>
      </c>
      <c r="HM16" s="274">
        <v>16</v>
      </c>
      <c r="HN16" s="272">
        <v>1</v>
      </c>
      <c r="HO16" s="272">
        <v>8</v>
      </c>
      <c r="HP16" s="272">
        <v>8</v>
      </c>
      <c r="HQ16" s="275">
        <v>16</v>
      </c>
      <c r="HR16" s="272">
        <v>52</v>
      </c>
      <c r="HT16" s="274">
        <v>16</v>
      </c>
      <c r="HU16" s="272"/>
      <c r="HV16" s="272">
        <v>15</v>
      </c>
      <c r="HW16" s="272">
        <v>1</v>
      </c>
      <c r="HX16" s="275">
        <v>16</v>
      </c>
      <c r="HY16" s="272">
        <v>51</v>
      </c>
      <c r="IA16" s="274">
        <v>12</v>
      </c>
      <c r="IB16" s="272"/>
      <c r="IC16" s="272">
        <v>6</v>
      </c>
      <c r="ID16" s="272">
        <v>6</v>
      </c>
      <c r="IE16" s="275">
        <v>12</v>
      </c>
      <c r="IF16" s="272">
        <v>10</v>
      </c>
      <c r="IH16" s="274">
        <v>12</v>
      </c>
      <c r="II16" s="272">
        <v>2</v>
      </c>
      <c r="IJ16" s="272">
        <v>9</v>
      </c>
      <c r="IK16" s="272">
        <v>3</v>
      </c>
      <c r="IL16" s="275">
        <v>12</v>
      </c>
      <c r="IM16" s="272">
        <v>25</v>
      </c>
      <c r="IO16" s="274">
        <v>16</v>
      </c>
      <c r="IP16" s="272">
        <v>1</v>
      </c>
      <c r="IQ16" s="272">
        <v>8</v>
      </c>
      <c r="IR16" s="272">
        <v>8</v>
      </c>
      <c r="IS16" s="275">
        <v>16</v>
      </c>
      <c r="IT16" s="272">
        <v>51</v>
      </c>
      <c r="IV16" s="274">
        <v>8</v>
      </c>
      <c r="IW16" s="272"/>
      <c r="IX16" s="272">
        <v>4</v>
      </c>
      <c r="IY16" s="272">
        <v>4</v>
      </c>
      <c r="IZ16" s="275">
        <v>8</v>
      </c>
      <c r="JA16" s="272">
        <v>22</v>
      </c>
      <c r="JC16" s="274">
        <v>16</v>
      </c>
      <c r="JD16" s="272"/>
      <c r="JE16" s="272">
        <v>13</v>
      </c>
      <c r="JF16" s="272">
        <v>3</v>
      </c>
      <c r="JG16" s="275">
        <v>16</v>
      </c>
      <c r="JH16" s="272">
        <v>49</v>
      </c>
      <c r="JJ16" s="274">
        <v>12</v>
      </c>
      <c r="JK16" s="272">
        <v>1</v>
      </c>
      <c r="JL16" s="272">
        <v>5</v>
      </c>
      <c r="JM16" s="272">
        <v>7</v>
      </c>
      <c r="JN16" s="275">
        <v>12</v>
      </c>
      <c r="JO16" s="272">
        <v>40</v>
      </c>
    </row>
    <row r="17" spans="2:275" ht="12" thickBot="1" x14ac:dyDescent="0.35">
      <c r="B17" s="17" t="s">
        <v>65</v>
      </c>
      <c r="C17" s="18" t="s">
        <v>45</v>
      </c>
      <c r="D17" s="11"/>
      <c r="E17" s="13"/>
      <c r="F17" s="13"/>
      <c r="G17" s="13"/>
      <c r="H17" s="19"/>
      <c r="I17" s="41"/>
      <c r="K17" s="14"/>
      <c r="L17" s="16"/>
      <c r="M17" s="16"/>
      <c r="N17" s="16"/>
      <c r="O17" s="16"/>
      <c r="P17" s="16"/>
      <c r="R17" s="14"/>
      <c r="S17" s="16"/>
      <c r="T17" s="16"/>
      <c r="U17" s="16"/>
      <c r="V17" s="16"/>
      <c r="W17" s="16"/>
      <c r="Y17" s="14"/>
      <c r="Z17" s="16"/>
      <c r="AA17" s="16">
        <v>0</v>
      </c>
      <c r="AB17" s="16"/>
      <c r="AC17" s="16">
        <v>0</v>
      </c>
      <c r="AD17" s="16">
        <v>0</v>
      </c>
      <c r="AF17" s="14"/>
      <c r="AG17" s="16"/>
      <c r="AH17" s="16">
        <v>0</v>
      </c>
      <c r="AI17" s="16"/>
      <c r="AJ17" s="16">
        <v>0</v>
      </c>
      <c r="AK17" s="16">
        <v>0</v>
      </c>
      <c r="AM17" s="99">
        <v>4</v>
      </c>
      <c r="AN17" s="100"/>
      <c r="AO17" s="100">
        <v>4</v>
      </c>
      <c r="AP17" s="100"/>
      <c r="AQ17" s="100">
        <v>4</v>
      </c>
      <c r="AR17" s="100"/>
      <c r="AT17" s="99">
        <v>3</v>
      </c>
      <c r="AU17" s="100"/>
      <c r="AV17" s="100">
        <v>2</v>
      </c>
      <c r="AW17" s="100"/>
      <c r="AX17" s="100">
        <v>3</v>
      </c>
      <c r="AY17" s="100"/>
      <c r="BA17" s="99">
        <v>4</v>
      </c>
      <c r="BB17" s="100"/>
      <c r="BC17" s="100">
        <v>4</v>
      </c>
      <c r="BD17" s="100"/>
      <c r="BE17" s="100">
        <v>3</v>
      </c>
      <c r="BF17" s="100">
        <v>2</v>
      </c>
      <c r="BH17" s="99">
        <v>4</v>
      </c>
      <c r="BI17" s="100"/>
      <c r="BJ17" s="100">
        <v>3</v>
      </c>
      <c r="BK17" s="100"/>
      <c r="BL17" s="100">
        <v>4</v>
      </c>
      <c r="BM17" s="100">
        <v>1</v>
      </c>
      <c r="BO17" s="99">
        <v>4</v>
      </c>
      <c r="BP17" s="100"/>
      <c r="BQ17" s="100">
        <v>4</v>
      </c>
      <c r="BR17" s="100"/>
      <c r="BS17" s="100">
        <v>4</v>
      </c>
      <c r="BT17" s="100">
        <v>1</v>
      </c>
      <c r="BV17" s="99">
        <v>1</v>
      </c>
      <c r="BW17" s="100"/>
      <c r="BX17" s="100">
        <v>1</v>
      </c>
      <c r="BY17" s="100"/>
      <c r="BZ17" s="100">
        <v>1</v>
      </c>
      <c r="CA17" s="100">
        <v>3</v>
      </c>
      <c r="CC17" s="99">
        <v>3</v>
      </c>
      <c r="CD17" s="100"/>
      <c r="CE17" s="100">
        <v>3</v>
      </c>
      <c r="CF17" s="100">
        <v>0</v>
      </c>
      <c r="CG17" s="100">
        <v>3</v>
      </c>
      <c r="CH17" s="100">
        <v>10</v>
      </c>
      <c r="CJ17" s="100">
        <v>7</v>
      </c>
      <c r="CK17" s="100"/>
      <c r="CL17" s="100">
        <v>7</v>
      </c>
      <c r="CM17" s="100"/>
      <c r="CN17" s="100">
        <v>7</v>
      </c>
      <c r="CO17" s="100">
        <v>7</v>
      </c>
      <c r="CQ17" s="11">
        <v>3</v>
      </c>
      <c r="CR17" s="16"/>
      <c r="CS17" s="13">
        <v>3</v>
      </c>
      <c r="CT17" s="16"/>
      <c r="CU17" s="16">
        <v>3</v>
      </c>
      <c r="CV17" s="13">
        <v>3</v>
      </c>
      <c r="CX17" s="11">
        <v>3</v>
      </c>
      <c r="CY17" s="16"/>
      <c r="CZ17" s="13">
        <v>3</v>
      </c>
      <c r="DA17" s="16"/>
      <c r="DB17" s="16">
        <v>3</v>
      </c>
      <c r="DC17" s="16">
        <v>5</v>
      </c>
      <c r="DE17" s="11">
        <v>4</v>
      </c>
      <c r="DF17" s="16"/>
      <c r="DG17" s="13">
        <v>1</v>
      </c>
      <c r="DH17" s="13">
        <f t="shared" si="74"/>
        <v>3</v>
      </c>
      <c r="DI17" s="16">
        <v>4</v>
      </c>
      <c r="DJ17" s="13">
        <v>1</v>
      </c>
      <c r="DL17" s="11">
        <v>4</v>
      </c>
      <c r="DM17" s="16"/>
      <c r="DN17" s="13">
        <v>4</v>
      </c>
      <c r="DO17" s="13"/>
      <c r="DP17" s="16">
        <v>4</v>
      </c>
      <c r="DQ17" s="13">
        <v>6</v>
      </c>
      <c r="DS17" s="11">
        <v>4</v>
      </c>
      <c r="DT17" s="16"/>
      <c r="DU17" s="13">
        <v>4</v>
      </c>
      <c r="DV17" s="13"/>
      <c r="DW17" s="16">
        <v>4</v>
      </c>
      <c r="DX17" s="13">
        <v>4</v>
      </c>
      <c r="DZ17" s="11">
        <v>20</v>
      </c>
      <c r="EA17" s="16"/>
      <c r="EB17" s="13">
        <v>18</v>
      </c>
      <c r="EC17" s="13">
        <v>2</v>
      </c>
      <c r="ED17" s="16">
        <v>20</v>
      </c>
      <c r="EE17" s="13">
        <v>23</v>
      </c>
      <c r="EG17" s="11">
        <v>20</v>
      </c>
      <c r="EH17" s="16"/>
      <c r="EI17" s="13">
        <v>17</v>
      </c>
      <c r="EJ17" s="13">
        <v>3</v>
      </c>
      <c r="EK17" s="16">
        <v>17</v>
      </c>
      <c r="EL17" s="13">
        <v>27</v>
      </c>
      <c r="EN17" s="11">
        <v>12</v>
      </c>
      <c r="EO17" s="16"/>
      <c r="EP17" s="13">
        <v>10</v>
      </c>
      <c r="EQ17" s="13">
        <v>2</v>
      </c>
      <c r="ER17" s="16">
        <v>12</v>
      </c>
      <c r="ES17" s="13">
        <v>19</v>
      </c>
      <c r="EU17" s="11">
        <v>20</v>
      </c>
      <c r="EV17" s="16"/>
      <c r="EW17" s="13">
        <v>13</v>
      </c>
      <c r="EX17" s="13">
        <v>7</v>
      </c>
      <c r="EY17" s="16">
        <v>14</v>
      </c>
      <c r="EZ17" s="13">
        <v>26</v>
      </c>
      <c r="FB17" s="11">
        <v>12</v>
      </c>
      <c r="FC17" s="16"/>
      <c r="FD17" s="13">
        <v>9</v>
      </c>
      <c r="FE17" s="13">
        <v>3</v>
      </c>
      <c r="FF17" s="16">
        <v>10</v>
      </c>
      <c r="FG17" s="13">
        <v>22</v>
      </c>
      <c r="FI17" s="11">
        <v>16</v>
      </c>
      <c r="FJ17" s="16"/>
      <c r="FK17" s="13">
        <v>13</v>
      </c>
      <c r="FL17" s="13">
        <v>3</v>
      </c>
      <c r="FM17" s="16">
        <v>16</v>
      </c>
      <c r="FN17" s="13">
        <v>34</v>
      </c>
      <c r="FP17" s="11">
        <v>12</v>
      </c>
      <c r="FQ17" s="16"/>
      <c r="FR17" s="13">
        <v>8</v>
      </c>
      <c r="FS17" s="13">
        <v>4</v>
      </c>
      <c r="FT17" s="16">
        <v>11</v>
      </c>
      <c r="FU17" s="13">
        <v>25</v>
      </c>
      <c r="FW17" s="11">
        <v>16</v>
      </c>
      <c r="FX17" s="13">
        <v>0</v>
      </c>
      <c r="FY17" s="13">
        <v>11</v>
      </c>
      <c r="FZ17" s="13">
        <v>5</v>
      </c>
      <c r="GA17" s="16">
        <v>12</v>
      </c>
      <c r="GB17" s="13">
        <v>38</v>
      </c>
      <c r="GD17" s="11">
        <v>16</v>
      </c>
      <c r="GE17" s="13"/>
      <c r="GF17" s="13">
        <v>12</v>
      </c>
      <c r="GG17" s="13">
        <v>4</v>
      </c>
      <c r="GH17" s="16">
        <v>16</v>
      </c>
      <c r="GI17" s="13">
        <v>30</v>
      </c>
      <c r="GK17" s="274">
        <v>16</v>
      </c>
      <c r="GL17" s="272"/>
      <c r="GM17" s="272">
        <v>9</v>
      </c>
      <c r="GN17" s="272">
        <v>7</v>
      </c>
      <c r="GO17" s="275">
        <v>16</v>
      </c>
      <c r="GP17" s="272">
        <v>25</v>
      </c>
      <c r="GR17" s="274">
        <v>15</v>
      </c>
      <c r="GS17" s="272"/>
      <c r="GT17" s="272">
        <v>12</v>
      </c>
      <c r="GU17" s="272">
        <v>3</v>
      </c>
      <c r="GV17" s="275">
        <v>15</v>
      </c>
      <c r="GW17" s="272">
        <v>31</v>
      </c>
      <c r="GY17" s="274">
        <v>28</v>
      </c>
      <c r="GZ17" s="272"/>
      <c r="HA17" s="272">
        <v>17</v>
      </c>
      <c r="HB17" s="272">
        <v>11</v>
      </c>
      <c r="HC17" s="275">
        <v>28</v>
      </c>
      <c r="HD17" s="272">
        <v>111</v>
      </c>
      <c r="HF17" s="274">
        <v>16</v>
      </c>
      <c r="HG17" s="272"/>
      <c r="HH17" s="272">
        <v>12</v>
      </c>
      <c r="HI17" s="272">
        <v>4</v>
      </c>
      <c r="HJ17" s="275">
        <v>16</v>
      </c>
      <c r="HK17" s="272">
        <v>33</v>
      </c>
      <c r="HM17" s="274">
        <v>20</v>
      </c>
      <c r="HN17" s="272"/>
      <c r="HO17" s="272">
        <v>12</v>
      </c>
      <c r="HP17" s="272">
        <v>8</v>
      </c>
      <c r="HQ17" s="275">
        <v>20</v>
      </c>
      <c r="HR17" s="272">
        <v>43</v>
      </c>
      <c r="HT17" s="274">
        <v>8</v>
      </c>
      <c r="HU17" s="272"/>
      <c r="HV17" s="272">
        <v>6</v>
      </c>
      <c r="HW17" s="275">
        <v>2</v>
      </c>
      <c r="HX17" s="275">
        <v>8</v>
      </c>
      <c r="HY17" s="272">
        <v>0</v>
      </c>
      <c r="IA17" s="274">
        <v>8</v>
      </c>
      <c r="IB17" s="272"/>
      <c r="IC17" s="272">
        <v>6</v>
      </c>
      <c r="ID17" s="272">
        <v>2</v>
      </c>
      <c r="IE17" s="275">
        <v>8</v>
      </c>
      <c r="IF17" s="272">
        <v>0</v>
      </c>
      <c r="IH17" s="274">
        <v>8</v>
      </c>
      <c r="II17" s="272"/>
      <c r="IJ17" s="272">
        <v>7</v>
      </c>
      <c r="IK17" s="272">
        <v>1</v>
      </c>
      <c r="IL17" s="275">
        <v>6</v>
      </c>
      <c r="IM17" s="272">
        <v>10</v>
      </c>
      <c r="IO17" s="274">
        <v>16</v>
      </c>
      <c r="IP17" s="272"/>
      <c r="IQ17" s="272">
        <v>9</v>
      </c>
      <c r="IR17" s="272">
        <v>7</v>
      </c>
      <c r="IS17" s="275">
        <v>16</v>
      </c>
      <c r="IT17" s="272">
        <v>35</v>
      </c>
      <c r="IV17" s="274">
        <v>12</v>
      </c>
      <c r="IW17" s="272"/>
      <c r="IX17" s="272">
        <v>6</v>
      </c>
      <c r="IY17" s="272">
        <v>6</v>
      </c>
      <c r="IZ17" s="275">
        <v>12</v>
      </c>
      <c r="JA17" s="272">
        <v>26</v>
      </c>
      <c r="JC17" s="274">
        <v>20</v>
      </c>
      <c r="JD17" s="272"/>
      <c r="JE17" s="272">
        <v>11</v>
      </c>
      <c r="JF17" s="272">
        <v>9</v>
      </c>
      <c r="JG17" s="275">
        <v>20</v>
      </c>
      <c r="JH17" s="272">
        <v>41</v>
      </c>
      <c r="JJ17" s="274">
        <v>12</v>
      </c>
      <c r="JK17" s="272"/>
      <c r="JL17" s="272">
        <v>12</v>
      </c>
      <c r="JM17" s="272"/>
      <c r="JN17" s="275">
        <v>12</v>
      </c>
      <c r="JO17" s="272">
        <v>22</v>
      </c>
    </row>
    <row r="18" spans="2:275" ht="12" thickBot="1" x14ac:dyDescent="0.35">
      <c r="B18" s="17" t="s">
        <v>66</v>
      </c>
      <c r="C18" s="18" t="s">
        <v>46</v>
      </c>
      <c r="D18" s="11"/>
      <c r="E18" s="13"/>
      <c r="F18" s="13"/>
      <c r="G18" s="13"/>
      <c r="H18" s="19"/>
      <c r="I18" s="41"/>
      <c r="K18" s="14"/>
      <c r="L18" s="16"/>
      <c r="M18" s="16"/>
      <c r="N18" s="16"/>
      <c r="O18" s="16"/>
      <c r="P18" s="16"/>
      <c r="R18" s="14">
        <v>4</v>
      </c>
      <c r="S18" s="16"/>
      <c r="T18" s="16">
        <v>3</v>
      </c>
      <c r="U18" s="16"/>
      <c r="V18" s="16">
        <v>4</v>
      </c>
      <c r="W18" s="114"/>
      <c r="Y18" s="14"/>
      <c r="Z18" s="16"/>
      <c r="AA18" s="16">
        <v>0</v>
      </c>
      <c r="AB18" s="16"/>
      <c r="AC18" s="16">
        <v>0</v>
      </c>
      <c r="AD18" s="16">
        <v>0</v>
      </c>
      <c r="AF18" s="14"/>
      <c r="AG18" s="16"/>
      <c r="AH18" s="16">
        <v>0</v>
      </c>
      <c r="AI18" s="16"/>
      <c r="AJ18" s="16">
        <v>0</v>
      </c>
      <c r="AK18" s="16">
        <v>0</v>
      </c>
      <c r="AM18" s="99">
        <v>4</v>
      </c>
      <c r="AN18" s="100"/>
      <c r="AO18" s="100">
        <v>4</v>
      </c>
      <c r="AP18" s="100"/>
      <c r="AQ18" s="100">
        <v>4</v>
      </c>
      <c r="AR18" s="100">
        <v>15</v>
      </c>
      <c r="AT18" s="99">
        <v>2</v>
      </c>
      <c r="AU18" s="100"/>
      <c r="AV18" s="100">
        <v>2</v>
      </c>
      <c r="AW18" s="100"/>
      <c r="AX18" s="100">
        <v>2</v>
      </c>
      <c r="AY18" s="100">
        <v>12</v>
      </c>
      <c r="BA18" s="99">
        <v>2</v>
      </c>
      <c r="BB18" s="100"/>
      <c r="BC18" s="100">
        <v>2</v>
      </c>
      <c r="BD18" s="100"/>
      <c r="BE18" s="100">
        <v>2</v>
      </c>
      <c r="BF18" s="100">
        <v>6</v>
      </c>
      <c r="BH18" s="99">
        <v>3</v>
      </c>
      <c r="BI18" s="100"/>
      <c r="BJ18" s="100">
        <v>3</v>
      </c>
      <c r="BK18" s="100"/>
      <c r="BL18" s="100">
        <v>3</v>
      </c>
      <c r="BM18" s="100"/>
      <c r="BO18" s="99">
        <v>4</v>
      </c>
      <c r="BP18" s="100"/>
      <c r="BQ18" s="100">
        <v>3</v>
      </c>
      <c r="BR18" s="100"/>
      <c r="BS18" s="100">
        <v>4</v>
      </c>
      <c r="BT18" s="100">
        <v>1</v>
      </c>
      <c r="BV18" s="99">
        <v>4</v>
      </c>
      <c r="BW18" s="100"/>
      <c r="BX18" s="100">
        <v>4</v>
      </c>
      <c r="BY18" s="100"/>
      <c r="BZ18" s="100">
        <v>4</v>
      </c>
      <c r="CA18" s="100">
        <v>7</v>
      </c>
      <c r="CC18" s="99">
        <v>5</v>
      </c>
      <c r="CD18" s="100"/>
      <c r="CE18" s="100">
        <v>4</v>
      </c>
      <c r="CF18" s="100">
        <v>1</v>
      </c>
      <c r="CG18" s="100">
        <v>5</v>
      </c>
      <c r="CH18" s="100">
        <v>6</v>
      </c>
      <c r="CJ18" s="100">
        <v>7</v>
      </c>
      <c r="CK18" s="100"/>
      <c r="CL18" s="100">
        <v>7</v>
      </c>
      <c r="CM18" s="100"/>
      <c r="CN18" s="100">
        <v>7</v>
      </c>
      <c r="CO18" s="100">
        <v>10</v>
      </c>
      <c r="CQ18" s="11">
        <v>3</v>
      </c>
      <c r="CR18" s="16"/>
      <c r="CS18" s="13">
        <v>3</v>
      </c>
      <c r="CT18" s="16"/>
      <c r="CU18" s="16">
        <v>3</v>
      </c>
      <c r="CV18" s="13">
        <v>0</v>
      </c>
      <c r="CX18" s="11">
        <v>1</v>
      </c>
      <c r="CY18" s="16"/>
      <c r="CZ18" s="13">
        <v>1</v>
      </c>
      <c r="DA18" s="16"/>
      <c r="DB18" s="16">
        <v>1</v>
      </c>
      <c r="DC18" s="16"/>
      <c r="DE18" s="11">
        <v>4</v>
      </c>
      <c r="DF18" s="16"/>
      <c r="DG18" s="13">
        <v>3</v>
      </c>
      <c r="DH18" s="13">
        <f t="shared" si="74"/>
        <v>1</v>
      </c>
      <c r="DI18" s="16">
        <v>4</v>
      </c>
      <c r="DJ18" s="13">
        <v>3</v>
      </c>
      <c r="DL18" s="11">
        <v>7</v>
      </c>
      <c r="DM18" s="16"/>
      <c r="DN18" s="13">
        <v>7</v>
      </c>
      <c r="DO18" s="13"/>
      <c r="DP18" s="16">
        <v>7</v>
      </c>
      <c r="DQ18" s="13">
        <v>7</v>
      </c>
      <c r="DS18" s="11">
        <v>4</v>
      </c>
      <c r="DT18" s="16"/>
      <c r="DU18" s="13">
        <v>4</v>
      </c>
      <c r="DV18" s="13"/>
      <c r="DW18" s="16">
        <v>4</v>
      </c>
      <c r="DX18" s="13">
        <v>5</v>
      </c>
      <c r="DZ18" s="11">
        <v>16</v>
      </c>
      <c r="EA18" s="16"/>
      <c r="EB18" s="13">
        <v>11</v>
      </c>
      <c r="EC18" s="13">
        <v>5</v>
      </c>
      <c r="ED18" s="16">
        <v>16</v>
      </c>
      <c r="EE18" s="13">
        <v>15</v>
      </c>
      <c r="EG18" s="11">
        <v>44</v>
      </c>
      <c r="EH18" s="16"/>
      <c r="EI18" s="13">
        <v>38</v>
      </c>
      <c r="EJ18" s="13">
        <v>6</v>
      </c>
      <c r="EK18" s="16">
        <v>29</v>
      </c>
      <c r="EL18" s="13">
        <v>32</v>
      </c>
      <c r="EN18" s="11">
        <v>36</v>
      </c>
      <c r="EO18" s="16"/>
      <c r="EP18" s="13">
        <v>31</v>
      </c>
      <c r="EQ18" s="13">
        <v>5</v>
      </c>
      <c r="ER18" s="16">
        <v>34</v>
      </c>
      <c r="ES18" s="13">
        <v>40</v>
      </c>
      <c r="EU18" s="11">
        <v>108</v>
      </c>
      <c r="EV18" s="16">
        <v>1</v>
      </c>
      <c r="EW18" s="13">
        <v>102</v>
      </c>
      <c r="EX18" s="13">
        <v>6</v>
      </c>
      <c r="EY18" s="16">
        <v>87</v>
      </c>
      <c r="EZ18" s="13">
        <v>195</v>
      </c>
      <c r="FB18" s="11">
        <v>36</v>
      </c>
      <c r="FC18" s="16"/>
      <c r="FD18" s="13">
        <v>30</v>
      </c>
      <c r="FE18" s="13">
        <v>6</v>
      </c>
      <c r="FF18" s="16">
        <v>29</v>
      </c>
      <c r="FG18" s="13">
        <v>61</v>
      </c>
      <c r="FI18" s="11">
        <v>40</v>
      </c>
      <c r="FJ18" s="16"/>
      <c r="FK18" s="13">
        <v>34</v>
      </c>
      <c r="FL18" s="13">
        <v>6</v>
      </c>
      <c r="FM18" s="16">
        <v>38</v>
      </c>
      <c r="FN18" s="13">
        <v>51</v>
      </c>
      <c r="FP18" s="11">
        <v>16</v>
      </c>
      <c r="FQ18" s="16"/>
      <c r="FR18" s="13">
        <v>16</v>
      </c>
      <c r="FS18" s="13"/>
      <c r="FT18" s="16">
        <v>12</v>
      </c>
      <c r="FU18" s="13">
        <v>28</v>
      </c>
      <c r="FW18" s="11">
        <v>24</v>
      </c>
      <c r="FX18" s="13">
        <v>0</v>
      </c>
      <c r="FY18" s="13">
        <v>22</v>
      </c>
      <c r="FZ18" s="13">
        <v>2</v>
      </c>
      <c r="GA18" s="16">
        <v>24</v>
      </c>
      <c r="GB18" s="13">
        <v>46</v>
      </c>
      <c r="GD18" s="11">
        <v>39</v>
      </c>
      <c r="GE18" s="13"/>
      <c r="GF18" s="13">
        <v>31</v>
      </c>
      <c r="GG18" s="13">
        <v>8</v>
      </c>
      <c r="GH18" s="16">
        <v>36</v>
      </c>
      <c r="GI18" s="13">
        <v>70</v>
      </c>
      <c r="GK18" s="274">
        <v>36</v>
      </c>
      <c r="GL18" s="272"/>
      <c r="GM18" s="272">
        <v>34</v>
      </c>
      <c r="GN18" s="272">
        <v>2</v>
      </c>
      <c r="GO18" s="275">
        <v>36</v>
      </c>
      <c r="GP18" s="272">
        <v>59</v>
      </c>
      <c r="GR18" s="274">
        <v>80</v>
      </c>
      <c r="GS18" s="272"/>
      <c r="GT18" s="272">
        <v>66</v>
      </c>
      <c r="GU18" s="272">
        <v>14</v>
      </c>
      <c r="GV18" s="275">
        <v>80</v>
      </c>
      <c r="GW18" s="272">
        <v>203</v>
      </c>
      <c r="GY18" s="274">
        <v>40</v>
      </c>
      <c r="GZ18" s="272">
        <v>7</v>
      </c>
      <c r="HA18" s="272">
        <v>37</v>
      </c>
      <c r="HB18" s="272">
        <v>3</v>
      </c>
      <c r="HC18" s="275">
        <v>40</v>
      </c>
      <c r="HD18" s="272">
        <v>47</v>
      </c>
      <c r="HF18" s="274">
        <v>26</v>
      </c>
      <c r="HG18" s="272">
        <v>1</v>
      </c>
      <c r="HH18" s="272">
        <v>21</v>
      </c>
      <c r="HI18" s="272">
        <v>5</v>
      </c>
      <c r="HJ18" s="275">
        <v>26</v>
      </c>
      <c r="HK18" s="272">
        <v>38</v>
      </c>
      <c r="HM18" s="274">
        <v>32</v>
      </c>
      <c r="HN18" s="272"/>
      <c r="HO18" s="272">
        <v>28</v>
      </c>
      <c r="HP18" s="272">
        <v>4</v>
      </c>
      <c r="HQ18" s="275">
        <v>32</v>
      </c>
      <c r="HR18" s="272">
        <v>48</v>
      </c>
      <c r="HT18" s="274">
        <v>20</v>
      </c>
      <c r="HU18" s="272">
        <v>3</v>
      </c>
      <c r="HV18" s="272">
        <v>16</v>
      </c>
      <c r="HW18" s="272">
        <v>4</v>
      </c>
      <c r="HX18" s="275">
        <v>15</v>
      </c>
      <c r="HY18" s="272">
        <v>27</v>
      </c>
      <c r="IA18" s="274">
        <v>20</v>
      </c>
      <c r="IB18" s="272"/>
      <c r="IC18" s="272">
        <v>13</v>
      </c>
      <c r="ID18" s="272">
        <v>7</v>
      </c>
      <c r="IE18" s="275">
        <v>20</v>
      </c>
      <c r="IF18" s="272">
        <v>22</v>
      </c>
      <c r="IH18" s="274">
        <v>22</v>
      </c>
      <c r="II18" s="272">
        <v>7</v>
      </c>
      <c r="IJ18" s="272">
        <v>21</v>
      </c>
      <c r="IK18" s="272">
        <v>1</v>
      </c>
      <c r="IL18" s="275">
        <v>22</v>
      </c>
      <c r="IM18" s="272">
        <v>48</v>
      </c>
      <c r="IO18" s="274">
        <v>28</v>
      </c>
      <c r="IP18" s="272">
        <v>20</v>
      </c>
      <c r="IQ18" s="272">
        <v>15</v>
      </c>
      <c r="IR18" s="272">
        <v>13</v>
      </c>
      <c r="IS18" s="275">
        <v>28</v>
      </c>
      <c r="IT18" s="272">
        <v>45</v>
      </c>
      <c r="IV18" s="274">
        <v>14</v>
      </c>
      <c r="IW18" s="272">
        <v>9</v>
      </c>
      <c r="IX18" s="272">
        <v>8</v>
      </c>
      <c r="IY18" s="272">
        <v>6</v>
      </c>
      <c r="IZ18" s="275">
        <v>14</v>
      </c>
      <c r="JA18" s="272">
        <v>25</v>
      </c>
      <c r="JC18" s="274">
        <v>18</v>
      </c>
      <c r="JD18" s="272">
        <v>6</v>
      </c>
      <c r="JE18" s="272">
        <v>15</v>
      </c>
      <c r="JF18" s="272">
        <v>3</v>
      </c>
      <c r="JG18" s="275">
        <v>18</v>
      </c>
      <c r="JH18" s="272">
        <v>30</v>
      </c>
      <c r="JJ18" s="274">
        <v>26</v>
      </c>
      <c r="JK18" s="272">
        <v>2</v>
      </c>
      <c r="JL18" s="272">
        <v>19</v>
      </c>
      <c r="JM18" s="272">
        <v>7</v>
      </c>
      <c r="JN18" s="275">
        <v>26</v>
      </c>
      <c r="JO18" s="272">
        <v>35</v>
      </c>
    </row>
    <row r="19" spans="2:275" ht="12" thickBot="1" x14ac:dyDescent="0.35">
      <c r="B19" s="17" t="s">
        <v>67</v>
      </c>
      <c r="C19" s="18" t="s">
        <v>47</v>
      </c>
      <c r="D19" s="11"/>
      <c r="E19" s="13"/>
      <c r="F19" s="13"/>
      <c r="G19" s="13"/>
      <c r="H19" s="19"/>
      <c r="I19" s="41"/>
      <c r="K19" s="14"/>
      <c r="L19" s="16"/>
      <c r="M19" s="16"/>
      <c r="N19" s="16"/>
      <c r="O19" s="16"/>
      <c r="P19" s="16"/>
      <c r="R19" s="14"/>
      <c r="S19" s="16"/>
      <c r="T19" s="16"/>
      <c r="U19" s="16"/>
      <c r="V19" s="16"/>
      <c r="W19" s="16"/>
      <c r="Y19" s="14"/>
      <c r="Z19" s="16"/>
      <c r="AA19" s="16">
        <v>0</v>
      </c>
      <c r="AB19" s="16"/>
      <c r="AC19" s="16">
        <v>0</v>
      </c>
      <c r="AD19" s="16">
        <v>0</v>
      </c>
      <c r="AF19" s="14"/>
      <c r="AG19" s="16"/>
      <c r="AH19" s="16">
        <v>0</v>
      </c>
      <c r="AI19" s="16"/>
      <c r="AJ19" s="16">
        <v>0</v>
      </c>
      <c r="AK19" s="16">
        <v>0</v>
      </c>
      <c r="AM19" s="99">
        <v>4</v>
      </c>
      <c r="AN19" s="100"/>
      <c r="AO19" s="100">
        <v>4</v>
      </c>
      <c r="AP19" s="100"/>
      <c r="AQ19" s="100"/>
      <c r="AR19" s="100">
        <v>4</v>
      </c>
      <c r="AT19" s="99">
        <v>4</v>
      </c>
      <c r="AU19" s="100"/>
      <c r="AV19" s="100">
        <v>3</v>
      </c>
      <c r="AW19" s="100"/>
      <c r="AX19" s="100"/>
      <c r="AY19" s="100">
        <v>2</v>
      </c>
      <c r="BA19" s="99">
        <v>4</v>
      </c>
      <c r="BB19" s="100"/>
      <c r="BC19" s="100">
        <v>3</v>
      </c>
      <c r="BD19" s="100"/>
      <c r="BE19" s="100"/>
      <c r="BF19" s="100">
        <v>2</v>
      </c>
      <c r="BH19" s="99">
        <v>4</v>
      </c>
      <c r="BI19" s="100"/>
      <c r="BJ19" s="100">
        <v>3</v>
      </c>
      <c r="BK19" s="100"/>
      <c r="BL19" s="100"/>
      <c r="BM19" s="100">
        <v>2</v>
      </c>
      <c r="BO19" s="99">
        <v>4</v>
      </c>
      <c r="BP19" s="100"/>
      <c r="BQ19" s="100">
        <v>4</v>
      </c>
      <c r="BR19" s="100"/>
      <c r="BS19" s="100"/>
      <c r="BT19" s="100">
        <v>2</v>
      </c>
      <c r="BV19" s="99"/>
      <c r="BW19" s="100"/>
      <c r="BX19" s="100"/>
      <c r="BY19" s="100"/>
      <c r="BZ19" s="100"/>
      <c r="CA19" s="100"/>
      <c r="CC19" s="99">
        <v>2</v>
      </c>
      <c r="CD19" s="100"/>
      <c r="CE19" s="100">
        <v>1</v>
      </c>
      <c r="CF19" s="100">
        <v>0</v>
      </c>
      <c r="CG19" s="100">
        <v>2</v>
      </c>
      <c r="CH19" s="100">
        <v>3</v>
      </c>
      <c r="CJ19" s="100">
        <v>2</v>
      </c>
      <c r="CK19" s="100"/>
      <c r="CL19" s="100">
        <v>1</v>
      </c>
      <c r="CM19" s="100"/>
      <c r="CN19" s="100">
        <v>2</v>
      </c>
      <c r="CO19" s="100">
        <v>2</v>
      </c>
      <c r="CQ19" s="11">
        <v>4</v>
      </c>
      <c r="CR19" s="16"/>
      <c r="CS19" s="13">
        <v>2</v>
      </c>
      <c r="CT19" s="16">
        <v>1</v>
      </c>
      <c r="CU19" s="16">
        <v>4</v>
      </c>
      <c r="CV19" s="13">
        <v>10</v>
      </c>
      <c r="CX19" s="11">
        <v>7</v>
      </c>
      <c r="CY19" s="16"/>
      <c r="CZ19" s="13">
        <v>3</v>
      </c>
      <c r="DA19" s="16">
        <v>2</v>
      </c>
      <c r="DB19" s="16">
        <v>7</v>
      </c>
      <c r="DC19" s="16">
        <v>6</v>
      </c>
      <c r="DE19" s="11">
        <v>4</v>
      </c>
      <c r="DF19" s="16"/>
      <c r="DG19" s="13">
        <v>4</v>
      </c>
      <c r="DH19" s="13"/>
      <c r="DI19" s="16">
        <v>4</v>
      </c>
      <c r="DJ19" s="13">
        <v>6</v>
      </c>
      <c r="DL19" s="11">
        <v>5</v>
      </c>
      <c r="DM19" s="16"/>
      <c r="DN19" s="13">
        <v>2</v>
      </c>
      <c r="DO19" s="13">
        <v>3</v>
      </c>
      <c r="DP19" s="16">
        <v>5</v>
      </c>
      <c r="DQ19" s="13">
        <v>12</v>
      </c>
      <c r="DS19" s="11">
        <v>5</v>
      </c>
      <c r="DT19" s="16"/>
      <c r="DU19" s="13">
        <v>2</v>
      </c>
      <c r="DV19" s="13">
        <v>3</v>
      </c>
      <c r="DW19" s="16">
        <v>5</v>
      </c>
      <c r="DX19" s="13">
        <v>8</v>
      </c>
      <c r="DZ19" s="11">
        <v>15</v>
      </c>
      <c r="EA19" s="16"/>
      <c r="EB19" s="13">
        <v>15</v>
      </c>
      <c r="EC19" s="13">
        <v>0</v>
      </c>
      <c r="ED19" s="16">
        <v>15</v>
      </c>
      <c r="EE19" s="13">
        <v>25</v>
      </c>
      <c r="EG19" s="11">
        <v>5</v>
      </c>
      <c r="EH19" s="16"/>
      <c r="EI19" s="13">
        <v>5</v>
      </c>
      <c r="EJ19" s="13">
        <v>0</v>
      </c>
      <c r="EK19" s="16">
        <v>5</v>
      </c>
      <c r="EL19" s="13">
        <v>16</v>
      </c>
      <c r="EN19" s="11">
        <v>4</v>
      </c>
      <c r="EO19" s="16"/>
      <c r="EP19" s="13">
        <v>4</v>
      </c>
      <c r="EQ19" s="13"/>
      <c r="ER19" s="16">
        <v>4</v>
      </c>
      <c r="ES19" s="13">
        <v>16</v>
      </c>
      <c r="EU19" s="11">
        <v>4</v>
      </c>
      <c r="EV19" s="16"/>
      <c r="EW19" s="13">
        <v>4</v>
      </c>
      <c r="EX19" s="13">
        <v>0</v>
      </c>
      <c r="EY19" s="16">
        <v>4</v>
      </c>
      <c r="EZ19" s="13">
        <v>16</v>
      </c>
      <c r="FB19" s="11">
        <v>6</v>
      </c>
      <c r="FC19" s="16"/>
      <c r="FD19" s="13">
        <v>6</v>
      </c>
      <c r="FE19" s="13">
        <v>0</v>
      </c>
      <c r="FF19" s="16">
        <v>6</v>
      </c>
      <c r="FG19" s="13">
        <v>15</v>
      </c>
      <c r="FI19" s="11">
        <v>5</v>
      </c>
      <c r="FJ19" s="16"/>
      <c r="FK19" s="13">
        <v>3</v>
      </c>
      <c r="FL19" s="13">
        <v>2</v>
      </c>
      <c r="FM19" s="16">
        <v>5</v>
      </c>
      <c r="FN19" s="13">
        <v>8</v>
      </c>
      <c r="FP19" s="11">
        <v>17</v>
      </c>
      <c r="FQ19" s="16"/>
      <c r="FR19" s="13">
        <v>17</v>
      </c>
      <c r="FS19" s="13"/>
      <c r="FT19" s="16">
        <v>17</v>
      </c>
      <c r="FU19" s="13">
        <v>42</v>
      </c>
      <c r="FW19" s="11">
        <v>4</v>
      </c>
      <c r="FX19" s="13">
        <v>0</v>
      </c>
      <c r="FY19" s="13">
        <v>4</v>
      </c>
      <c r="FZ19" s="13"/>
      <c r="GA19" s="16">
        <v>4</v>
      </c>
      <c r="GB19" s="13">
        <v>10</v>
      </c>
      <c r="GD19" s="11">
        <v>6</v>
      </c>
      <c r="GE19" s="13"/>
      <c r="GF19" s="13">
        <v>4</v>
      </c>
      <c r="GG19" s="13">
        <v>2</v>
      </c>
      <c r="GH19" s="16">
        <v>6</v>
      </c>
      <c r="GI19" s="13">
        <v>24</v>
      </c>
      <c r="GK19" s="274">
        <v>6</v>
      </c>
      <c r="GL19" s="272"/>
      <c r="GM19" s="272">
        <v>6</v>
      </c>
      <c r="GN19" s="272"/>
      <c r="GO19" s="275">
        <v>6</v>
      </c>
      <c r="GP19" s="272">
        <v>19</v>
      </c>
      <c r="GR19" s="274">
        <v>12</v>
      </c>
      <c r="GS19" s="272"/>
      <c r="GT19" s="272">
        <v>12</v>
      </c>
      <c r="GU19" s="272"/>
      <c r="GV19" s="275">
        <v>12</v>
      </c>
      <c r="GW19" s="272">
        <v>32</v>
      </c>
      <c r="GY19" s="274">
        <v>20</v>
      </c>
      <c r="GZ19" s="272"/>
      <c r="HA19" s="272">
        <v>19</v>
      </c>
      <c r="HB19" s="272">
        <v>1</v>
      </c>
      <c r="HC19" s="275">
        <v>19</v>
      </c>
      <c r="HD19" s="272">
        <v>31</v>
      </c>
      <c r="HF19" s="274">
        <v>16</v>
      </c>
      <c r="HG19" s="272"/>
      <c r="HH19" s="272">
        <v>14</v>
      </c>
      <c r="HI19" s="272">
        <v>2</v>
      </c>
      <c r="HJ19" s="275">
        <v>14</v>
      </c>
      <c r="HK19" s="272">
        <v>37</v>
      </c>
      <c r="HM19" s="274">
        <v>20</v>
      </c>
      <c r="HN19" s="272"/>
      <c r="HO19" s="272">
        <v>18</v>
      </c>
      <c r="HP19" s="272">
        <v>2</v>
      </c>
      <c r="HQ19" s="275">
        <v>15</v>
      </c>
      <c r="HR19" s="272">
        <v>30</v>
      </c>
      <c r="HT19" s="274">
        <v>20</v>
      </c>
      <c r="HU19" s="272"/>
      <c r="HV19" s="272">
        <v>18</v>
      </c>
      <c r="HW19" s="272">
        <v>2</v>
      </c>
      <c r="HX19" s="275">
        <v>16</v>
      </c>
      <c r="HY19" s="272">
        <v>30</v>
      </c>
      <c r="IA19" s="274">
        <v>20</v>
      </c>
      <c r="IB19" s="272"/>
      <c r="IC19" s="272">
        <v>16</v>
      </c>
      <c r="ID19" s="272">
        <v>4</v>
      </c>
      <c r="IE19" s="275">
        <v>20</v>
      </c>
      <c r="IF19" s="272">
        <v>26</v>
      </c>
      <c r="IH19" s="274">
        <v>20</v>
      </c>
      <c r="II19" s="272"/>
      <c r="IJ19" s="272">
        <v>19</v>
      </c>
      <c r="IK19" s="272">
        <v>1</v>
      </c>
      <c r="IL19" s="275">
        <v>20</v>
      </c>
      <c r="IM19" s="272">
        <v>39</v>
      </c>
      <c r="IO19" s="274">
        <v>20</v>
      </c>
      <c r="IP19" s="272"/>
      <c r="IQ19" s="272">
        <v>18</v>
      </c>
      <c r="IR19" s="272">
        <v>2</v>
      </c>
      <c r="IS19" s="275">
        <v>20</v>
      </c>
      <c r="IT19" s="272">
        <v>35</v>
      </c>
      <c r="IV19" s="274">
        <v>20</v>
      </c>
      <c r="IW19" s="272"/>
      <c r="IX19" s="272">
        <v>15</v>
      </c>
      <c r="IY19" s="272">
        <v>5</v>
      </c>
      <c r="IZ19" s="275">
        <v>20</v>
      </c>
      <c r="JA19" s="272">
        <v>40</v>
      </c>
      <c r="JC19" s="274">
        <v>20</v>
      </c>
      <c r="JD19" s="272"/>
      <c r="JE19" s="272">
        <v>19</v>
      </c>
      <c r="JF19" s="272">
        <v>1</v>
      </c>
      <c r="JG19" s="275">
        <v>20</v>
      </c>
      <c r="JH19" s="272">
        <v>41</v>
      </c>
      <c r="JJ19" s="274">
        <v>16</v>
      </c>
      <c r="JK19" s="272"/>
      <c r="JL19" s="272">
        <v>12</v>
      </c>
      <c r="JM19" s="272">
        <v>4</v>
      </c>
      <c r="JN19" s="275">
        <v>16</v>
      </c>
      <c r="JO19" s="272">
        <v>34</v>
      </c>
    </row>
    <row r="20" spans="2:275" ht="12" thickBot="1" x14ac:dyDescent="0.35">
      <c r="B20" s="17" t="s">
        <v>68</v>
      </c>
      <c r="C20" s="18" t="s">
        <v>48</v>
      </c>
      <c r="D20" s="11"/>
      <c r="E20" s="13"/>
      <c r="F20" s="13"/>
      <c r="G20" s="13"/>
      <c r="H20" s="19"/>
      <c r="I20" s="41"/>
      <c r="K20" s="14"/>
      <c r="L20" s="16"/>
      <c r="M20" s="16"/>
      <c r="N20" s="16"/>
      <c r="O20" s="16"/>
      <c r="P20" s="16"/>
      <c r="R20" s="14">
        <v>4</v>
      </c>
      <c r="S20" s="16">
        <v>1</v>
      </c>
      <c r="T20" s="16">
        <v>3</v>
      </c>
      <c r="U20" s="16">
        <v>1</v>
      </c>
      <c r="V20" s="16">
        <v>4</v>
      </c>
      <c r="W20" s="114"/>
      <c r="Y20" s="14"/>
      <c r="Z20" s="16"/>
      <c r="AA20" s="16">
        <v>0</v>
      </c>
      <c r="AB20" s="16"/>
      <c r="AC20" s="16">
        <v>0</v>
      </c>
      <c r="AD20" s="16">
        <v>0</v>
      </c>
      <c r="AF20" s="14"/>
      <c r="AG20" s="16"/>
      <c r="AH20" s="16">
        <v>0</v>
      </c>
      <c r="AI20" s="16"/>
      <c r="AJ20" s="16">
        <v>0</v>
      </c>
      <c r="AK20" s="16">
        <v>0</v>
      </c>
      <c r="AM20" s="99"/>
      <c r="AN20" s="100"/>
      <c r="AO20" s="100"/>
      <c r="AP20" s="100"/>
      <c r="AQ20" s="100"/>
      <c r="AR20" s="100"/>
      <c r="AT20" s="99"/>
      <c r="AU20" s="100"/>
      <c r="AV20" s="100"/>
      <c r="AW20" s="100"/>
      <c r="AX20" s="100"/>
      <c r="AY20" s="100"/>
      <c r="BA20" s="99"/>
      <c r="BB20" s="100"/>
      <c r="BC20" s="100"/>
      <c r="BD20" s="100"/>
      <c r="BE20" s="100"/>
      <c r="BF20" s="100"/>
      <c r="BH20" s="99"/>
      <c r="BI20" s="100"/>
      <c r="BJ20" s="100"/>
      <c r="BK20" s="100"/>
      <c r="BL20" s="100"/>
      <c r="BM20" s="100"/>
      <c r="BO20" s="99">
        <v>3</v>
      </c>
      <c r="BP20" s="100"/>
      <c r="BQ20" s="100"/>
      <c r="BR20" s="100"/>
      <c r="BS20" s="100">
        <v>3</v>
      </c>
      <c r="BT20" s="100"/>
      <c r="BV20" s="99"/>
      <c r="BW20" s="100"/>
      <c r="BX20" s="100"/>
      <c r="BY20" s="100"/>
      <c r="BZ20" s="100"/>
      <c r="CA20" s="100"/>
      <c r="CC20" s="99"/>
      <c r="CD20" s="100"/>
      <c r="CE20" s="100"/>
      <c r="CF20" s="100">
        <v>0</v>
      </c>
      <c r="CG20" s="100"/>
      <c r="CH20" s="100"/>
      <c r="CJ20" s="100"/>
      <c r="CK20" s="100"/>
      <c r="CL20" s="100"/>
      <c r="CM20" s="100"/>
      <c r="CN20" s="100"/>
      <c r="CO20" s="100"/>
      <c r="CQ20" s="11"/>
      <c r="CR20" s="16"/>
      <c r="CS20" s="13">
        <v>0</v>
      </c>
      <c r="CT20" s="16"/>
      <c r="CU20" s="16"/>
      <c r="CV20" s="13"/>
      <c r="CX20" s="11"/>
      <c r="CY20" s="16"/>
      <c r="CZ20" s="13"/>
      <c r="DA20" s="16"/>
      <c r="DB20" s="16"/>
      <c r="DC20" s="16"/>
      <c r="DE20" s="11">
        <v>3</v>
      </c>
      <c r="DF20" s="16"/>
      <c r="DG20" s="13">
        <v>2</v>
      </c>
      <c r="DH20" s="13">
        <f t="shared" si="74"/>
        <v>1</v>
      </c>
      <c r="DI20" s="16">
        <v>3</v>
      </c>
      <c r="DJ20" s="13">
        <v>2</v>
      </c>
      <c r="DL20" s="11">
        <v>4</v>
      </c>
      <c r="DM20" s="16"/>
      <c r="DN20" s="13">
        <v>3</v>
      </c>
      <c r="DO20" s="13">
        <v>1</v>
      </c>
      <c r="DP20" s="16">
        <v>4</v>
      </c>
      <c r="DQ20" s="13">
        <v>1</v>
      </c>
      <c r="DS20" s="11">
        <v>4</v>
      </c>
      <c r="DT20" s="16"/>
      <c r="DU20" s="13">
        <v>4</v>
      </c>
      <c r="DV20" s="13"/>
      <c r="DW20" s="16">
        <v>3</v>
      </c>
      <c r="DX20" s="13">
        <v>2</v>
      </c>
      <c r="DZ20" s="11">
        <v>12</v>
      </c>
      <c r="EA20" s="16"/>
      <c r="EB20" s="13">
        <v>11</v>
      </c>
      <c r="EC20" s="13">
        <v>1</v>
      </c>
      <c r="ED20" s="16">
        <v>11</v>
      </c>
      <c r="EE20" s="13">
        <v>9</v>
      </c>
      <c r="EG20" s="11">
        <v>4</v>
      </c>
      <c r="EH20" s="16"/>
      <c r="EI20" s="13">
        <v>4</v>
      </c>
      <c r="EJ20" s="13">
        <v>0</v>
      </c>
      <c r="EK20" s="16">
        <v>3</v>
      </c>
      <c r="EL20" s="13">
        <v>6</v>
      </c>
      <c r="EN20" s="11">
        <v>7</v>
      </c>
      <c r="EO20" s="16"/>
      <c r="EP20" s="13">
        <v>7</v>
      </c>
      <c r="EQ20" s="13"/>
      <c r="ER20" s="16"/>
      <c r="ES20" s="13">
        <v>8</v>
      </c>
      <c r="EU20" s="11">
        <v>8</v>
      </c>
      <c r="EV20" s="16"/>
      <c r="EW20" s="13">
        <v>7</v>
      </c>
      <c r="EX20" s="13">
        <v>1</v>
      </c>
      <c r="EY20" s="16">
        <v>5</v>
      </c>
      <c r="EZ20" s="13">
        <v>10</v>
      </c>
      <c r="FB20" s="11">
        <v>10</v>
      </c>
      <c r="FC20" s="16"/>
      <c r="FD20" s="13">
        <v>10</v>
      </c>
      <c r="FE20" s="13">
        <v>0</v>
      </c>
      <c r="FF20" s="16">
        <v>5</v>
      </c>
      <c r="FG20" s="13">
        <v>11</v>
      </c>
      <c r="FI20" s="11"/>
      <c r="FJ20" s="16"/>
      <c r="FK20" s="13"/>
      <c r="FL20" s="13"/>
      <c r="FM20" s="16"/>
      <c r="FN20" s="13"/>
      <c r="FP20" s="11">
        <v>15</v>
      </c>
      <c r="FQ20" s="16"/>
      <c r="FR20" s="13">
        <v>13</v>
      </c>
      <c r="FS20" s="13">
        <v>2</v>
      </c>
      <c r="FT20" s="16">
        <v>15</v>
      </c>
      <c r="FU20" s="13">
        <v>40</v>
      </c>
      <c r="FW20" s="11">
        <v>16</v>
      </c>
      <c r="FX20" s="13">
        <v>0</v>
      </c>
      <c r="FY20" s="13">
        <v>14</v>
      </c>
      <c r="FZ20" s="13">
        <v>2</v>
      </c>
      <c r="GA20" s="16">
        <v>15</v>
      </c>
      <c r="GB20" s="13">
        <v>33</v>
      </c>
      <c r="GD20" s="11">
        <v>20</v>
      </c>
      <c r="GE20" s="13"/>
      <c r="GF20" s="13">
        <v>11</v>
      </c>
      <c r="GG20" s="13">
        <v>9</v>
      </c>
      <c r="GH20" s="16">
        <v>20</v>
      </c>
      <c r="GI20" s="13">
        <v>32</v>
      </c>
      <c r="GK20" s="274">
        <v>12</v>
      </c>
      <c r="GL20" s="272"/>
      <c r="GM20" s="272">
        <v>6</v>
      </c>
      <c r="GN20" s="272">
        <v>6</v>
      </c>
      <c r="GO20" s="275">
        <v>12</v>
      </c>
      <c r="GP20" s="272">
        <v>16</v>
      </c>
      <c r="GR20" s="274">
        <v>12</v>
      </c>
      <c r="GS20" s="272"/>
      <c r="GT20" s="272">
        <v>6</v>
      </c>
      <c r="GU20" s="272">
        <v>6</v>
      </c>
      <c r="GV20" s="275">
        <v>12</v>
      </c>
      <c r="GW20" s="272">
        <v>20</v>
      </c>
      <c r="GY20" s="274">
        <v>19</v>
      </c>
      <c r="GZ20" s="272"/>
      <c r="HA20" s="272">
        <v>13</v>
      </c>
      <c r="HB20" s="272">
        <v>6</v>
      </c>
      <c r="HC20" s="275">
        <v>16</v>
      </c>
      <c r="HD20" s="272">
        <v>20</v>
      </c>
      <c r="HF20" s="274">
        <v>19</v>
      </c>
      <c r="HG20" s="272"/>
      <c r="HH20" s="272">
        <v>12</v>
      </c>
      <c r="HI20" s="272">
        <v>7</v>
      </c>
      <c r="HJ20" s="275">
        <v>13</v>
      </c>
      <c r="HK20" s="272">
        <v>22</v>
      </c>
      <c r="HM20" s="274">
        <v>19</v>
      </c>
      <c r="HN20" s="272"/>
      <c r="HO20" s="272">
        <v>9</v>
      </c>
      <c r="HP20" s="272">
        <v>10</v>
      </c>
      <c r="HQ20" s="275">
        <v>17</v>
      </c>
      <c r="HR20" s="272">
        <v>20</v>
      </c>
      <c r="HT20" s="274">
        <v>12</v>
      </c>
      <c r="HU20" s="272"/>
      <c r="HV20" s="272">
        <v>6</v>
      </c>
      <c r="HW20" s="272">
        <v>6</v>
      </c>
      <c r="HX20" s="275">
        <v>8</v>
      </c>
      <c r="HY20" s="272">
        <v>11</v>
      </c>
      <c r="IA20" s="274">
        <v>12</v>
      </c>
      <c r="IB20" s="272"/>
      <c r="IC20" s="272">
        <v>9</v>
      </c>
      <c r="ID20" s="272">
        <v>3</v>
      </c>
      <c r="IE20" s="275">
        <v>12</v>
      </c>
      <c r="IF20" s="272">
        <v>4</v>
      </c>
      <c r="IH20" s="274">
        <v>8</v>
      </c>
      <c r="II20" s="272"/>
      <c r="IJ20" s="272">
        <v>8</v>
      </c>
      <c r="IK20" s="272"/>
      <c r="IL20" s="275">
        <v>8</v>
      </c>
      <c r="IM20" s="272">
        <v>3</v>
      </c>
      <c r="IO20" s="274">
        <v>59</v>
      </c>
      <c r="IP20" s="272"/>
      <c r="IQ20" s="272">
        <v>33</v>
      </c>
      <c r="IR20" s="272">
        <v>26</v>
      </c>
      <c r="IS20" s="275">
        <v>59</v>
      </c>
      <c r="IT20" s="272">
        <v>112</v>
      </c>
      <c r="IV20" s="274">
        <v>10</v>
      </c>
      <c r="IW20" s="272"/>
      <c r="IX20" s="272">
        <v>3</v>
      </c>
      <c r="IY20" s="272">
        <v>7</v>
      </c>
      <c r="IZ20" s="275">
        <v>10</v>
      </c>
      <c r="JA20" s="272">
        <v>11</v>
      </c>
      <c r="JC20" s="274">
        <v>20</v>
      </c>
      <c r="JD20" s="272"/>
      <c r="JE20" s="272">
        <v>9</v>
      </c>
      <c r="JF20" s="272">
        <v>11</v>
      </c>
      <c r="JG20" s="275">
        <v>20</v>
      </c>
      <c r="JH20" s="272">
        <v>26</v>
      </c>
      <c r="JJ20" s="274">
        <v>23</v>
      </c>
      <c r="JK20" s="272"/>
      <c r="JL20" s="272">
        <v>5</v>
      </c>
      <c r="JM20" s="272">
        <v>18</v>
      </c>
      <c r="JN20" s="275">
        <v>23</v>
      </c>
      <c r="JO20" s="272">
        <v>25</v>
      </c>
    </row>
    <row r="21" spans="2:275" ht="12" thickBot="1" x14ac:dyDescent="0.35">
      <c r="B21" s="17" t="s">
        <v>69</v>
      </c>
      <c r="C21" s="18" t="s">
        <v>49</v>
      </c>
      <c r="D21" s="11"/>
      <c r="E21" s="13"/>
      <c r="F21" s="13"/>
      <c r="G21" s="13"/>
      <c r="H21" s="19"/>
      <c r="I21" s="41"/>
      <c r="K21" s="14"/>
      <c r="L21" s="16"/>
      <c r="M21" s="16"/>
      <c r="N21" s="16"/>
      <c r="O21" s="16"/>
      <c r="P21" s="16"/>
      <c r="R21" s="14"/>
      <c r="S21" s="16"/>
      <c r="T21" s="16"/>
      <c r="U21" s="16"/>
      <c r="V21" s="16"/>
      <c r="W21" s="16"/>
      <c r="Y21" s="14"/>
      <c r="Z21" s="16"/>
      <c r="AA21" s="16">
        <v>0</v>
      </c>
      <c r="AB21" s="16"/>
      <c r="AC21" s="16">
        <v>0</v>
      </c>
      <c r="AD21" s="16">
        <v>0</v>
      </c>
      <c r="AF21" s="14"/>
      <c r="AG21" s="16"/>
      <c r="AH21" s="16">
        <v>0</v>
      </c>
      <c r="AI21" s="16"/>
      <c r="AJ21" s="16">
        <v>0</v>
      </c>
      <c r="AK21" s="16">
        <v>0</v>
      </c>
      <c r="AM21" s="99"/>
      <c r="AN21" s="100"/>
      <c r="AO21" s="100"/>
      <c r="AP21" s="100"/>
      <c r="AQ21" s="100"/>
      <c r="AR21" s="100"/>
      <c r="AT21" s="99"/>
      <c r="AU21" s="100"/>
      <c r="AV21" s="100"/>
      <c r="AW21" s="100"/>
      <c r="AX21" s="100"/>
      <c r="AY21" s="100"/>
      <c r="BA21" s="99"/>
      <c r="BB21" s="100"/>
      <c r="BC21" s="100"/>
      <c r="BD21" s="100"/>
      <c r="BE21" s="100"/>
      <c r="BF21" s="100"/>
      <c r="BH21" s="99"/>
      <c r="BI21" s="100"/>
      <c r="BJ21" s="100"/>
      <c r="BK21" s="100"/>
      <c r="BL21" s="100"/>
      <c r="BM21" s="100"/>
      <c r="BO21" s="99"/>
      <c r="BP21" s="100"/>
      <c r="BQ21" s="100"/>
      <c r="BR21" s="100"/>
      <c r="BS21" s="100"/>
      <c r="BT21" s="100"/>
      <c r="BV21" s="99"/>
      <c r="BW21" s="100"/>
      <c r="BX21" s="100"/>
      <c r="BY21" s="100"/>
      <c r="BZ21" s="100"/>
      <c r="CA21" s="100"/>
      <c r="CC21" s="99">
        <v>5</v>
      </c>
      <c r="CD21" s="100"/>
      <c r="CE21" s="100">
        <v>2</v>
      </c>
      <c r="CF21" s="100">
        <v>0</v>
      </c>
      <c r="CG21" s="100">
        <v>5</v>
      </c>
      <c r="CH21" s="100">
        <v>1</v>
      </c>
      <c r="CJ21" s="100">
        <v>7</v>
      </c>
      <c r="CK21" s="100"/>
      <c r="CL21" s="100">
        <v>7</v>
      </c>
      <c r="CM21" s="100"/>
      <c r="CN21" s="100">
        <v>7</v>
      </c>
      <c r="CO21" s="100">
        <v>2</v>
      </c>
      <c r="CQ21" s="11">
        <v>7</v>
      </c>
      <c r="CR21" s="16"/>
      <c r="CS21" s="13">
        <v>7</v>
      </c>
      <c r="CT21" s="16"/>
      <c r="CU21" s="16">
        <v>7</v>
      </c>
      <c r="CV21" s="13">
        <v>5</v>
      </c>
      <c r="CX21" s="11"/>
      <c r="CY21" s="16"/>
      <c r="CZ21" s="13"/>
      <c r="DA21" s="16"/>
      <c r="DB21" s="16"/>
      <c r="DC21" s="16"/>
      <c r="DE21" s="11">
        <v>4</v>
      </c>
      <c r="DF21" s="16"/>
      <c r="DG21" s="13">
        <v>2</v>
      </c>
      <c r="DH21" s="13">
        <f t="shared" si="74"/>
        <v>2</v>
      </c>
      <c r="DI21" s="16">
        <v>4</v>
      </c>
      <c r="DJ21" s="13">
        <v>2</v>
      </c>
      <c r="DL21" s="11">
        <v>3</v>
      </c>
      <c r="DM21" s="16"/>
      <c r="DN21" s="13">
        <v>2</v>
      </c>
      <c r="DO21" s="13">
        <v>1</v>
      </c>
      <c r="DP21" s="16">
        <v>3</v>
      </c>
      <c r="DQ21" s="13">
        <v>1</v>
      </c>
      <c r="DS21" s="11">
        <v>4</v>
      </c>
      <c r="DT21" s="16"/>
      <c r="DU21" s="13">
        <v>4</v>
      </c>
      <c r="DV21" s="13"/>
      <c r="DW21" s="16">
        <v>4</v>
      </c>
      <c r="DX21" s="13">
        <v>4</v>
      </c>
      <c r="DZ21" s="11">
        <v>13</v>
      </c>
      <c r="EA21" s="16">
        <v>1</v>
      </c>
      <c r="EB21" s="13">
        <v>9</v>
      </c>
      <c r="EC21" s="13">
        <v>4</v>
      </c>
      <c r="ED21" s="16">
        <v>9</v>
      </c>
      <c r="EE21" s="13">
        <v>6</v>
      </c>
      <c r="EG21" s="11">
        <v>4</v>
      </c>
      <c r="EH21" s="16"/>
      <c r="EI21" s="13">
        <v>4</v>
      </c>
      <c r="EJ21" s="13">
        <v>0</v>
      </c>
      <c r="EK21" s="16">
        <v>4</v>
      </c>
      <c r="EL21" s="13">
        <v>4</v>
      </c>
      <c r="EN21" s="11">
        <v>4</v>
      </c>
      <c r="EO21" s="16"/>
      <c r="EP21" s="13">
        <v>2</v>
      </c>
      <c r="EQ21" s="13">
        <v>2</v>
      </c>
      <c r="ER21" s="16"/>
      <c r="ES21" s="13">
        <v>5</v>
      </c>
      <c r="EU21" s="11">
        <v>4</v>
      </c>
      <c r="EV21" s="16"/>
      <c r="EW21" s="13">
        <v>2</v>
      </c>
      <c r="EX21" s="13">
        <v>2</v>
      </c>
      <c r="EY21" s="16">
        <v>4</v>
      </c>
      <c r="EZ21" s="13">
        <v>10</v>
      </c>
      <c r="FB21" s="11">
        <v>5</v>
      </c>
      <c r="FC21" s="16"/>
      <c r="FD21" s="13">
        <v>5</v>
      </c>
      <c r="FE21" s="13">
        <v>0</v>
      </c>
      <c r="FF21" s="16">
        <v>5</v>
      </c>
      <c r="FG21" s="13">
        <v>13</v>
      </c>
      <c r="FI21" s="11"/>
      <c r="FJ21" s="16"/>
      <c r="FK21" s="13"/>
      <c r="FL21" s="13"/>
      <c r="FM21" s="16"/>
      <c r="FN21" s="13"/>
      <c r="FP21" s="11">
        <v>17</v>
      </c>
      <c r="FQ21" s="16"/>
      <c r="FR21" s="13">
        <v>16</v>
      </c>
      <c r="FS21" s="13">
        <v>1</v>
      </c>
      <c r="FT21" s="16">
        <v>16</v>
      </c>
      <c r="FU21" s="13">
        <v>42</v>
      </c>
      <c r="FW21" s="11">
        <v>16</v>
      </c>
      <c r="FX21" s="13">
        <v>0</v>
      </c>
      <c r="FY21" s="13">
        <v>16</v>
      </c>
      <c r="FZ21" s="13"/>
      <c r="GA21" s="16">
        <v>12</v>
      </c>
      <c r="GB21" s="13">
        <v>30</v>
      </c>
      <c r="GD21" s="11">
        <v>16</v>
      </c>
      <c r="GE21" s="13"/>
      <c r="GF21" s="13">
        <v>16</v>
      </c>
      <c r="GG21" s="13"/>
      <c r="GH21" s="16">
        <v>16</v>
      </c>
      <c r="GI21" s="13">
        <v>44</v>
      </c>
      <c r="GK21" s="274">
        <v>8</v>
      </c>
      <c r="GL21" s="272"/>
      <c r="GM21" s="272">
        <v>8</v>
      </c>
      <c r="GN21" s="272"/>
      <c r="GO21" s="275">
        <v>7</v>
      </c>
      <c r="GP21" s="272">
        <v>15</v>
      </c>
      <c r="GR21" s="274">
        <v>8</v>
      </c>
      <c r="GS21" s="272"/>
      <c r="GT21" s="272">
        <v>6</v>
      </c>
      <c r="GU21" s="272">
        <v>2</v>
      </c>
      <c r="GV21" s="275">
        <v>8</v>
      </c>
      <c r="GW21" s="272">
        <v>24</v>
      </c>
      <c r="GY21" s="274">
        <v>20</v>
      </c>
      <c r="GZ21" s="272"/>
      <c r="HA21" s="272">
        <v>20</v>
      </c>
      <c r="HB21" s="272"/>
      <c r="HC21" s="275">
        <v>18</v>
      </c>
      <c r="HD21" s="272">
        <v>35</v>
      </c>
      <c r="HF21" s="274">
        <v>48</v>
      </c>
      <c r="HG21" s="272">
        <v>1</v>
      </c>
      <c r="HH21" s="272">
        <v>44</v>
      </c>
      <c r="HI21" s="272">
        <v>4</v>
      </c>
      <c r="HJ21" s="275">
        <v>42</v>
      </c>
      <c r="HK21" s="272">
        <v>99</v>
      </c>
      <c r="HM21" s="274">
        <v>24</v>
      </c>
      <c r="HN21" s="272"/>
      <c r="HO21" s="272">
        <v>19</v>
      </c>
      <c r="HP21" s="272">
        <v>5</v>
      </c>
      <c r="HQ21" s="275">
        <v>15</v>
      </c>
      <c r="HR21" s="272">
        <v>20</v>
      </c>
      <c r="HT21" s="274">
        <v>16</v>
      </c>
      <c r="HU21" s="272"/>
      <c r="HV21" s="272">
        <v>14</v>
      </c>
      <c r="HW21" s="272">
        <v>2</v>
      </c>
      <c r="HX21" s="275">
        <v>13</v>
      </c>
      <c r="HY21" s="272">
        <v>25</v>
      </c>
      <c r="IA21" s="274">
        <v>12</v>
      </c>
      <c r="IB21" s="272"/>
      <c r="IC21" s="272">
        <v>11</v>
      </c>
      <c r="ID21" s="272">
        <v>1</v>
      </c>
      <c r="IE21" s="275">
        <v>6</v>
      </c>
      <c r="IF21" s="272">
        <v>5</v>
      </c>
      <c r="IH21" s="274">
        <v>13</v>
      </c>
      <c r="II21" s="272"/>
      <c r="IJ21" s="272">
        <v>12</v>
      </c>
      <c r="IK21" s="272">
        <v>1</v>
      </c>
      <c r="IL21" s="275">
        <v>7</v>
      </c>
      <c r="IM21" s="272">
        <v>8</v>
      </c>
      <c r="IO21" s="274">
        <v>12</v>
      </c>
      <c r="IP21" s="272"/>
      <c r="IQ21" s="272">
        <v>10</v>
      </c>
      <c r="IR21" s="272">
        <v>2</v>
      </c>
      <c r="IS21" s="275">
        <v>11</v>
      </c>
      <c r="IT21" s="272">
        <v>14</v>
      </c>
      <c r="IV21" s="274">
        <v>16</v>
      </c>
      <c r="IW21" s="272"/>
      <c r="IX21" s="272">
        <v>14</v>
      </c>
      <c r="IY21" s="272">
        <v>2</v>
      </c>
      <c r="IZ21" s="275">
        <v>7</v>
      </c>
      <c r="JA21" s="272">
        <v>9</v>
      </c>
      <c r="JC21" s="274">
        <v>24</v>
      </c>
      <c r="JD21" s="272"/>
      <c r="JE21" s="272">
        <v>15</v>
      </c>
      <c r="JF21" s="272">
        <v>9</v>
      </c>
      <c r="JG21" s="275">
        <v>20</v>
      </c>
      <c r="JH21" s="272">
        <v>30</v>
      </c>
      <c r="JJ21" s="274">
        <v>20</v>
      </c>
      <c r="JK21" s="272"/>
      <c r="JL21" s="272">
        <v>14</v>
      </c>
      <c r="JM21" s="272">
        <v>6</v>
      </c>
      <c r="JN21" s="275">
        <v>16</v>
      </c>
      <c r="JO21" s="272">
        <v>28</v>
      </c>
    </row>
    <row r="22" spans="2:275" ht="12" thickBot="1" x14ac:dyDescent="0.35">
      <c r="B22" s="17" t="s">
        <v>70</v>
      </c>
      <c r="C22" s="18" t="s">
        <v>50</v>
      </c>
      <c r="D22" s="11"/>
      <c r="E22" s="13"/>
      <c r="F22" s="13"/>
      <c r="G22" s="13"/>
      <c r="H22" s="19"/>
      <c r="I22" s="41"/>
      <c r="K22" s="14"/>
      <c r="L22" s="16"/>
      <c r="M22" s="16"/>
      <c r="N22" s="16"/>
      <c r="O22" s="16"/>
      <c r="P22" s="16"/>
      <c r="R22" s="14"/>
      <c r="S22" s="16"/>
      <c r="T22" s="16"/>
      <c r="U22" s="16"/>
      <c r="V22" s="16"/>
      <c r="W22" s="16"/>
      <c r="Y22" s="14">
        <v>2</v>
      </c>
      <c r="Z22" s="16">
        <v>1</v>
      </c>
      <c r="AA22" s="16">
        <v>1</v>
      </c>
      <c r="AB22" s="16">
        <v>1</v>
      </c>
      <c r="AC22" s="16">
        <v>2</v>
      </c>
      <c r="AD22" s="16">
        <v>15</v>
      </c>
      <c r="AF22" s="14">
        <v>1</v>
      </c>
      <c r="AG22" s="16"/>
      <c r="AH22" s="16">
        <v>1</v>
      </c>
      <c r="AI22" s="16"/>
      <c r="AJ22" s="16">
        <v>1</v>
      </c>
      <c r="AK22" s="16">
        <v>5</v>
      </c>
      <c r="AM22" s="99"/>
      <c r="AN22" s="100"/>
      <c r="AO22" s="100"/>
      <c r="AP22" s="100"/>
      <c r="AQ22" s="100"/>
      <c r="AR22" s="100"/>
      <c r="AT22" s="99">
        <v>4</v>
      </c>
      <c r="AU22" s="100"/>
      <c r="AV22" s="100"/>
      <c r="AW22" s="100">
        <v>4</v>
      </c>
      <c r="AX22" s="100"/>
      <c r="AY22" s="100">
        <v>6</v>
      </c>
      <c r="BA22" s="99">
        <v>4</v>
      </c>
      <c r="BB22" s="100"/>
      <c r="BC22" s="100"/>
      <c r="BD22" s="100">
        <v>4</v>
      </c>
      <c r="BE22" s="100"/>
      <c r="BF22" s="100">
        <v>2</v>
      </c>
      <c r="BH22" s="99">
        <v>5</v>
      </c>
      <c r="BI22" s="100"/>
      <c r="BJ22" s="100">
        <v>5</v>
      </c>
      <c r="BK22" s="100"/>
      <c r="BL22" s="100"/>
      <c r="BM22" s="100">
        <v>1</v>
      </c>
      <c r="BO22" s="99">
        <v>6</v>
      </c>
      <c r="BP22" s="100"/>
      <c r="BQ22" s="100">
        <v>3</v>
      </c>
      <c r="BR22" s="100">
        <v>3</v>
      </c>
      <c r="BS22" s="100"/>
      <c r="BT22" s="100">
        <v>7</v>
      </c>
      <c r="BV22" s="99">
        <v>1</v>
      </c>
      <c r="BW22" s="100"/>
      <c r="BX22" s="100"/>
      <c r="BY22" s="100">
        <v>1</v>
      </c>
      <c r="BZ22" s="100">
        <v>1</v>
      </c>
      <c r="CA22" s="100">
        <v>1</v>
      </c>
      <c r="CC22" s="99">
        <v>1</v>
      </c>
      <c r="CD22" s="100"/>
      <c r="CE22" s="100">
        <v>1</v>
      </c>
      <c r="CF22" s="100">
        <v>0</v>
      </c>
      <c r="CG22" s="100">
        <v>1</v>
      </c>
      <c r="CH22" s="100">
        <v>1</v>
      </c>
      <c r="CJ22" s="100">
        <v>2</v>
      </c>
      <c r="CK22" s="100"/>
      <c r="CL22" s="100"/>
      <c r="CM22" s="100"/>
      <c r="CN22" s="100">
        <v>2</v>
      </c>
      <c r="CO22" s="100">
        <v>1</v>
      </c>
      <c r="CQ22" s="11">
        <v>4</v>
      </c>
      <c r="CR22" s="16"/>
      <c r="CS22" s="13">
        <v>0</v>
      </c>
      <c r="CT22" s="16">
        <v>1</v>
      </c>
      <c r="CU22" s="16">
        <v>4</v>
      </c>
      <c r="CV22" s="13">
        <v>4</v>
      </c>
      <c r="CX22" s="11">
        <v>4</v>
      </c>
      <c r="CY22" s="16"/>
      <c r="CZ22" s="13">
        <v>3</v>
      </c>
      <c r="DA22" s="16"/>
      <c r="DB22" s="16">
        <v>4</v>
      </c>
      <c r="DC22" s="16">
        <v>3</v>
      </c>
      <c r="DE22" s="11">
        <v>4</v>
      </c>
      <c r="DF22" s="16"/>
      <c r="DG22" s="13">
        <v>2</v>
      </c>
      <c r="DH22" s="13">
        <f t="shared" si="74"/>
        <v>2</v>
      </c>
      <c r="DI22" s="16">
        <v>4</v>
      </c>
      <c r="DJ22" s="13">
        <v>2</v>
      </c>
      <c r="DL22" s="11">
        <v>10</v>
      </c>
      <c r="DM22" s="16"/>
      <c r="DN22" s="13">
        <v>4</v>
      </c>
      <c r="DO22" s="13">
        <v>6</v>
      </c>
      <c r="DP22" s="16">
        <v>10</v>
      </c>
      <c r="DQ22" s="13">
        <v>9</v>
      </c>
      <c r="DS22" s="11">
        <v>8</v>
      </c>
      <c r="DT22" s="16"/>
      <c r="DU22" s="13">
        <v>4</v>
      </c>
      <c r="DV22" s="13">
        <v>4</v>
      </c>
      <c r="DW22" s="16">
        <v>8</v>
      </c>
      <c r="DX22" s="13">
        <v>4</v>
      </c>
      <c r="DZ22" s="11">
        <v>12</v>
      </c>
      <c r="EA22" s="16"/>
      <c r="EB22" s="13">
        <v>11</v>
      </c>
      <c r="EC22" s="13">
        <v>1</v>
      </c>
      <c r="ED22" s="16">
        <v>7</v>
      </c>
      <c r="EE22" s="13">
        <v>4</v>
      </c>
      <c r="EG22" s="11">
        <v>4</v>
      </c>
      <c r="EH22" s="16"/>
      <c r="EI22" s="13">
        <v>4</v>
      </c>
      <c r="EJ22" s="13">
        <v>0</v>
      </c>
      <c r="EK22" s="16">
        <v>3</v>
      </c>
      <c r="EL22" s="13">
        <v>4</v>
      </c>
      <c r="EN22" s="11">
        <v>76</v>
      </c>
      <c r="EO22" s="16">
        <v>6</v>
      </c>
      <c r="EP22" s="13">
        <v>73</v>
      </c>
      <c r="EQ22" s="13">
        <v>3</v>
      </c>
      <c r="ER22" s="16">
        <v>55</v>
      </c>
      <c r="ES22" s="13">
        <v>82</v>
      </c>
      <c r="EU22" s="11">
        <v>8</v>
      </c>
      <c r="EV22" s="16"/>
      <c r="EW22" s="13">
        <v>6</v>
      </c>
      <c r="EX22" s="13">
        <v>2</v>
      </c>
      <c r="EY22" s="16">
        <v>8</v>
      </c>
      <c r="EZ22" s="13">
        <v>20</v>
      </c>
      <c r="FB22" s="11">
        <v>12</v>
      </c>
      <c r="FC22" s="16"/>
      <c r="FD22" s="13">
        <v>12</v>
      </c>
      <c r="FE22" s="13">
        <v>0</v>
      </c>
      <c r="FF22" s="16">
        <v>9</v>
      </c>
      <c r="FG22" s="13">
        <v>42</v>
      </c>
      <c r="FI22" s="11">
        <v>8</v>
      </c>
      <c r="FJ22" s="16"/>
      <c r="FK22" s="13">
        <v>8</v>
      </c>
      <c r="FL22" s="13"/>
      <c r="FM22" s="16">
        <v>8</v>
      </c>
      <c r="FN22" s="13">
        <v>39</v>
      </c>
      <c r="FP22" s="11">
        <v>25</v>
      </c>
      <c r="FQ22" s="16"/>
      <c r="FR22" s="13">
        <v>25</v>
      </c>
      <c r="FS22" s="13"/>
      <c r="FT22" s="16">
        <v>20</v>
      </c>
      <c r="FU22" s="13">
        <v>50</v>
      </c>
      <c r="FW22" s="11">
        <v>20</v>
      </c>
      <c r="FX22" s="13">
        <v>0</v>
      </c>
      <c r="FY22" s="13">
        <v>18</v>
      </c>
      <c r="FZ22" s="13">
        <v>2</v>
      </c>
      <c r="GA22" s="16">
        <v>13</v>
      </c>
      <c r="GB22" s="13">
        <v>53</v>
      </c>
      <c r="GD22" s="11">
        <v>12</v>
      </c>
      <c r="GE22" s="13"/>
      <c r="GF22" s="13">
        <v>12</v>
      </c>
      <c r="GG22" s="13"/>
      <c r="GH22" s="16">
        <v>10</v>
      </c>
      <c r="GI22" s="13">
        <v>29</v>
      </c>
      <c r="GK22" s="274">
        <v>12</v>
      </c>
      <c r="GL22" s="272"/>
      <c r="GM22" s="272">
        <v>9</v>
      </c>
      <c r="GN22" s="272">
        <v>3</v>
      </c>
      <c r="GO22" s="275">
        <v>12</v>
      </c>
      <c r="GP22" s="272">
        <v>30</v>
      </c>
      <c r="GR22" s="274">
        <v>12</v>
      </c>
      <c r="GS22" s="272"/>
      <c r="GT22" s="272">
        <v>10</v>
      </c>
      <c r="GU22" s="272">
        <v>2</v>
      </c>
      <c r="GV22" s="275">
        <v>11</v>
      </c>
      <c r="GW22" s="272">
        <v>30</v>
      </c>
      <c r="GY22" s="274">
        <v>50</v>
      </c>
      <c r="GZ22" s="272"/>
      <c r="HA22" s="272">
        <v>48</v>
      </c>
      <c r="HB22" s="272">
        <v>2</v>
      </c>
      <c r="HC22" s="275">
        <v>48</v>
      </c>
      <c r="HD22" s="272">
        <v>141</v>
      </c>
      <c r="HF22" s="274">
        <v>12</v>
      </c>
      <c r="HG22" s="272"/>
      <c r="HH22" s="272">
        <v>11</v>
      </c>
      <c r="HI22" s="272">
        <v>1</v>
      </c>
      <c r="HJ22" s="275">
        <v>12</v>
      </c>
      <c r="HK22" s="272">
        <v>35</v>
      </c>
      <c r="HM22" s="274">
        <v>12</v>
      </c>
      <c r="HN22" s="272"/>
      <c r="HO22" s="272">
        <v>8</v>
      </c>
      <c r="HP22" s="272">
        <v>4</v>
      </c>
      <c r="HQ22" s="275">
        <v>12</v>
      </c>
      <c r="HR22" s="272">
        <v>30</v>
      </c>
      <c r="HT22" s="274">
        <v>12</v>
      </c>
      <c r="HU22" s="272"/>
      <c r="HV22" s="272">
        <v>4</v>
      </c>
      <c r="HW22" s="272">
        <v>8</v>
      </c>
      <c r="HX22" s="275">
        <v>12</v>
      </c>
      <c r="HY22" s="272">
        <v>29</v>
      </c>
      <c r="IA22" s="274">
        <v>12</v>
      </c>
      <c r="IB22" s="272"/>
      <c r="IC22" s="272">
        <v>7</v>
      </c>
      <c r="ID22" s="272">
        <v>5</v>
      </c>
      <c r="IE22" s="275">
        <v>10</v>
      </c>
      <c r="IF22" s="272">
        <v>16</v>
      </c>
      <c r="IH22" s="274">
        <v>12</v>
      </c>
      <c r="II22" s="272"/>
      <c r="IJ22" s="272">
        <v>2</v>
      </c>
      <c r="IK22" s="272">
        <v>10</v>
      </c>
      <c r="IL22" s="275">
        <v>12</v>
      </c>
      <c r="IM22" s="272">
        <v>36</v>
      </c>
      <c r="IO22" s="274">
        <v>28</v>
      </c>
      <c r="IP22" s="272">
        <v>6</v>
      </c>
      <c r="IQ22" s="272">
        <v>17</v>
      </c>
      <c r="IR22" s="272">
        <v>11</v>
      </c>
      <c r="IS22" s="275">
        <v>28</v>
      </c>
      <c r="IT22" s="272">
        <v>120</v>
      </c>
      <c r="IV22" s="274">
        <v>14</v>
      </c>
      <c r="IW22" s="272"/>
      <c r="IX22" s="272">
        <v>14</v>
      </c>
      <c r="IY22" s="272"/>
      <c r="IZ22" s="275">
        <v>14</v>
      </c>
      <c r="JA22" s="272">
        <v>25</v>
      </c>
      <c r="JC22" s="274">
        <v>19</v>
      </c>
      <c r="JD22" s="272"/>
      <c r="JE22" s="272">
        <v>18</v>
      </c>
      <c r="JF22" s="272">
        <v>1</v>
      </c>
      <c r="JG22" s="275">
        <v>18</v>
      </c>
      <c r="JH22" s="272">
        <v>34</v>
      </c>
      <c r="JJ22" s="274">
        <v>15</v>
      </c>
      <c r="JK22" s="272"/>
      <c r="JL22" s="272">
        <v>14</v>
      </c>
      <c r="JM22" s="272">
        <v>1</v>
      </c>
      <c r="JN22" s="275">
        <v>15</v>
      </c>
      <c r="JO22" s="272">
        <v>36</v>
      </c>
    </row>
    <row r="23" spans="2:275" ht="12" thickBot="1" x14ac:dyDescent="0.35">
      <c r="B23" s="17" t="s">
        <v>71</v>
      </c>
      <c r="C23" s="18" t="s">
        <v>51</v>
      </c>
      <c r="D23" s="11"/>
      <c r="E23" s="13"/>
      <c r="F23" s="13"/>
      <c r="G23" s="13"/>
      <c r="H23" s="19"/>
      <c r="I23" s="41"/>
      <c r="K23" s="14"/>
      <c r="L23" s="16"/>
      <c r="M23" s="16"/>
      <c r="N23" s="16"/>
      <c r="O23" s="16"/>
      <c r="P23" s="16"/>
      <c r="R23" s="14">
        <v>2</v>
      </c>
      <c r="S23" s="16"/>
      <c r="T23" s="16">
        <v>2</v>
      </c>
      <c r="U23" s="16"/>
      <c r="V23" s="16">
        <v>2</v>
      </c>
      <c r="W23" s="114"/>
      <c r="Y23" s="14">
        <v>6</v>
      </c>
      <c r="Z23" s="16">
        <v>2</v>
      </c>
      <c r="AA23" s="16">
        <v>5</v>
      </c>
      <c r="AB23" s="16">
        <v>1</v>
      </c>
      <c r="AC23" s="16">
        <v>6</v>
      </c>
      <c r="AD23" s="16">
        <v>16</v>
      </c>
      <c r="AF23" s="14"/>
      <c r="AG23" s="16"/>
      <c r="AH23" s="16">
        <v>0</v>
      </c>
      <c r="AI23" s="16"/>
      <c r="AJ23" s="16">
        <v>0</v>
      </c>
      <c r="AK23" s="16">
        <v>0</v>
      </c>
      <c r="AM23" s="99">
        <v>4</v>
      </c>
      <c r="AN23" s="100"/>
      <c r="AO23" s="100">
        <v>3</v>
      </c>
      <c r="AP23" s="100">
        <v>1</v>
      </c>
      <c r="AQ23" s="100">
        <v>4</v>
      </c>
      <c r="AR23" s="100">
        <v>13</v>
      </c>
      <c r="AT23" s="99"/>
      <c r="AU23" s="100"/>
      <c r="AV23" s="100"/>
      <c r="AW23" s="100"/>
      <c r="AX23" s="100"/>
      <c r="AY23" s="100"/>
      <c r="BA23" s="99"/>
      <c r="BB23" s="100"/>
      <c r="BC23" s="100"/>
      <c r="BD23" s="100"/>
      <c r="BE23" s="100"/>
      <c r="BF23" s="100"/>
      <c r="BH23" s="99"/>
      <c r="BI23" s="100"/>
      <c r="BJ23" s="100"/>
      <c r="BK23" s="100"/>
      <c r="BL23" s="100"/>
      <c r="BM23" s="100"/>
      <c r="BO23" s="99"/>
      <c r="BP23" s="100"/>
      <c r="BQ23" s="100"/>
      <c r="BR23" s="100"/>
      <c r="BS23" s="100"/>
      <c r="BT23" s="100"/>
      <c r="BV23" s="99"/>
      <c r="BW23" s="100"/>
      <c r="BX23" s="100"/>
      <c r="BY23" s="100"/>
      <c r="BZ23" s="100"/>
      <c r="CA23" s="100"/>
      <c r="CC23" s="99">
        <v>4</v>
      </c>
      <c r="CD23" s="100"/>
      <c r="CE23" s="100">
        <v>2</v>
      </c>
      <c r="CF23" s="100">
        <v>1</v>
      </c>
      <c r="CG23" s="100">
        <v>4</v>
      </c>
      <c r="CH23" s="100">
        <v>8</v>
      </c>
      <c r="CJ23" s="100">
        <v>6</v>
      </c>
      <c r="CK23" s="100"/>
      <c r="CL23" s="100">
        <v>5</v>
      </c>
      <c r="CM23" s="100"/>
      <c r="CN23" s="100">
        <v>6</v>
      </c>
      <c r="CO23" s="100">
        <v>12</v>
      </c>
      <c r="CQ23" s="11">
        <v>2</v>
      </c>
      <c r="CR23" s="16"/>
      <c r="CS23" s="13">
        <v>1</v>
      </c>
      <c r="CT23" s="16"/>
      <c r="CU23" s="16">
        <v>2</v>
      </c>
      <c r="CV23" s="13">
        <v>1</v>
      </c>
      <c r="CX23" s="11"/>
      <c r="CY23" s="16"/>
      <c r="CZ23" s="13"/>
      <c r="DA23" s="16"/>
      <c r="DB23" s="16"/>
      <c r="DC23" s="16"/>
      <c r="DE23" s="11">
        <v>4</v>
      </c>
      <c r="DF23" s="16"/>
      <c r="DG23" s="13">
        <v>3</v>
      </c>
      <c r="DH23" s="13">
        <f t="shared" si="74"/>
        <v>1</v>
      </c>
      <c r="DI23" s="16">
        <v>4</v>
      </c>
      <c r="DJ23" s="13">
        <v>3</v>
      </c>
      <c r="DL23" s="11">
        <v>7</v>
      </c>
      <c r="DM23" s="16"/>
      <c r="DN23" s="13">
        <v>6</v>
      </c>
      <c r="DO23" s="13">
        <v>1</v>
      </c>
      <c r="DP23" s="16">
        <v>7</v>
      </c>
      <c r="DQ23" s="13">
        <v>8</v>
      </c>
      <c r="DS23" s="11">
        <v>7</v>
      </c>
      <c r="DT23" s="16"/>
      <c r="DU23" s="13">
        <v>7</v>
      </c>
      <c r="DV23" s="13"/>
      <c r="DW23" s="16">
        <v>7</v>
      </c>
      <c r="DX23" s="13">
        <v>13</v>
      </c>
      <c r="DZ23" s="11">
        <v>12</v>
      </c>
      <c r="EA23" s="16"/>
      <c r="EB23" s="13">
        <v>8</v>
      </c>
      <c r="EC23" s="13">
        <v>4</v>
      </c>
      <c r="ED23" s="16">
        <v>12</v>
      </c>
      <c r="EE23" s="13">
        <v>32</v>
      </c>
      <c r="EG23" s="11">
        <v>10</v>
      </c>
      <c r="EH23" s="16"/>
      <c r="EI23" s="13">
        <v>9</v>
      </c>
      <c r="EJ23" s="13">
        <v>1</v>
      </c>
      <c r="EK23" s="16">
        <v>10</v>
      </c>
      <c r="EL23" s="13">
        <v>22</v>
      </c>
      <c r="EN23" s="11">
        <v>6</v>
      </c>
      <c r="EO23" s="16"/>
      <c r="EP23" s="13">
        <v>6</v>
      </c>
      <c r="EQ23" s="13"/>
      <c r="ER23" s="16"/>
      <c r="ES23" s="13">
        <v>7</v>
      </c>
      <c r="EU23" s="11">
        <v>4</v>
      </c>
      <c r="EV23" s="16"/>
      <c r="EW23" s="13">
        <v>4</v>
      </c>
      <c r="EX23" s="13">
        <v>0</v>
      </c>
      <c r="EY23" s="16">
        <v>4</v>
      </c>
      <c r="EZ23" s="13">
        <v>8</v>
      </c>
      <c r="FB23" s="11">
        <v>7</v>
      </c>
      <c r="FC23" s="16"/>
      <c r="FD23" s="13">
        <v>6</v>
      </c>
      <c r="FE23" s="13">
        <v>1</v>
      </c>
      <c r="FF23" s="16">
        <v>7</v>
      </c>
      <c r="FG23" s="13">
        <v>12</v>
      </c>
      <c r="FI23" s="11">
        <v>7</v>
      </c>
      <c r="FJ23" s="16"/>
      <c r="FK23" s="13">
        <v>7</v>
      </c>
      <c r="FL23" s="13"/>
      <c r="FM23" s="16">
        <v>6</v>
      </c>
      <c r="FN23" s="13">
        <v>10</v>
      </c>
      <c r="FP23" s="11">
        <v>23</v>
      </c>
      <c r="FQ23" s="16"/>
      <c r="FR23" s="13">
        <v>22</v>
      </c>
      <c r="FS23" s="13">
        <v>1</v>
      </c>
      <c r="FT23" s="16"/>
      <c r="FU23" s="13">
        <v>52</v>
      </c>
      <c r="FW23" s="11">
        <v>56</v>
      </c>
      <c r="FX23" s="13">
        <v>0</v>
      </c>
      <c r="FY23" s="13">
        <v>53</v>
      </c>
      <c r="FZ23" s="13">
        <v>3</v>
      </c>
      <c r="GA23" s="16">
        <v>56</v>
      </c>
      <c r="GB23" s="13">
        <v>94</v>
      </c>
      <c r="GD23" s="11">
        <v>16</v>
      </c>
      <c r="GE23" s="13"/>
      <c r="GF23" s="13">
        <v>16</v>
      </c>
      <c r="GG23" s="13"/>
      <c r="GH23" s="16">
        <v>11</v>
      </c>
      <c r="GI23" s="13">
        <v>20</v>
      </c>
      <c r="GK23" s="274">
        <v>8</v>
      </c>
      <c r="GL23" s="272"/>
      <c r="GM23" s="272">
        <v>6</v>
      </c>
      <c r="GN23" s="272">
        <v>2</v>
      </c>
      <c r="GO23" s="275">
        <v>8</v>
      </c>
      <c r="GP23" s="272">
        <v>13</v>
      </c>
      <c r="GR23" s="274">
        <v>12</v>
      </c>
      <c r="GS23" s="272"/>
      <c r="GT23" s="272">
        <v>11</v>
      </c>
      <c r="GU23" s="272">
        <v>1</v>
      </c>
      <c r="GV23" s="275">
        <v>12</v>
      </c>
      <c r="GW23" s="272">
        <v>25</v>
      </c>
      <c r="GY23" s="274">
        <v>12</v>
      </c>
      <c r="GZ23" s="272"/>
      <c r="HA23" s="272">
        <v>12</v>
      </c>
      <c r="HB23" s="272"/>
      <c r="HC23" s="275">
        <v>12</v>
      </c>
      <c r="HD23" s="272">
        <v>30</v>
      </c>
      <c r="HF23" s="274">
        <v>40</v>
      </c>
      <c r="HG23" s="272">
        <v>1</v>
      </c>
      <c r="HH23" s="272">
        <v>39</v>
      </c>
      <c r="HI23" s="272">
        <v>1</v>
      </c>
      <c r="HJ23" s="275">
        <v>40</v>
      </c>
      <c r="HK23" s="272">
        <v>119</v>
      </c>
      <c r="HM23" s="274">
        <v>8</v>
      </c>
      <c r="HN23" s="272"/>
      <c r="HO23" s="272">
        <v>8</v>
      </c>
      <c r="HP23" s="272"/>
      <c r="HQ23" s="275">
        <v>8</v>
      </c>
      <c r="HR23" s="272">
        <v>23</v>
      </c>
      <c r="HT23" s="274"/>
      <c r="HU23" s="272"/>
      <c r="HV23" s="272"/>
      <c r="HW23" s="272"/>
      <c r="HX23" s="275"/>
      <c r="HY23" s="272"/>
      <c r="IA23" s="274">
        <v>12</v>
      </c>
      <c r="IB23" s="272"/>
      <c r="IC23" s="272">
        <v>12</v>
      </c>
      <c r="ID23" s="272"/>
      <c r="IE23" s="275">
        <v>12</v>
      </c>
      <c r="IF23" s="272">
        <v>10</v>
      </c>
      <c r="IH23" s="274">
        <v>12</v>
      </c>
      <c r="II23" s="272"/>
      <c r="IJ23" s="272">
        <v>11</v>
      </c>
      <c r="IK23" s="272">
        <v>1</v>
      </c>
      <c r="IL23" s="275">
        <v>10</v>
      </c>
      <c r="IM23" s="272">
        <v>32</v>
      </c>
      <c r="IO23" s="274">
        <v>24</v>
      </c>
      <c r="IP23" s="272">
        <v>5</v>
      </c>
      <c r="IQ23" s="272">
        <v>22</v>
      </c>
      <c r="IR23" s="272">
        <v>2</v>
      </c>
      <c r="IS23" s="275">
        <v>24</v>
      </c>
      <c r="IT23" s="272">
        <v>79</v>
      </c>
      <c r="IV23" s="274">
        <v>20</v>
      </c>
      <c r="IW23" s="272"/>
      <c r="IX23" s="272">
        <v>19</v>
      </c>
      <c r="IY23" s="272">
        <v>1</v>
      </c>
      <c r="IZ23" s="275">
        <v>20</v>
      </c>
      <c r="JA23" s="272">
        <v>35</v>
      </c>
      <c r="JC23" s="274">
        <v>24</v>
      </c>
      <c r="JD23" s="272"/>
      <c r="JE23" s="272">
        <v>24</v>
      </c>
      <c r="JF23" s="272"/>
      <c r="JG23" s="275">
        <v>24</v>
      </c>
      <c r="JH23" s="272">
        <v>42</v>
      </c>
      <c r="JJ23" s="274">
        <v>14</v>
      </c>
      <c r="JK23" s="272">
        <v>1</v>
      </c>
      <c r="JL23" s="272">
        <v>14</v>
      </c>
      <c r="JM23" s="272"/>
      <c r="JN23" s="275">
        <v>14</v>
      </c>
      <c r="JO23" s="272">
        <v>36</v>
      </c>
    </row>
    <row r="24" spans="2:275" ht="12" thickBot="1" x14ac:dyDescent="0.35">
      <c r="B24" s="17" t="s">
        <v>72</v>
      </c>
      <c r="C24" s="18" t="s">
        <v>52</v>
      </c>
      <c r="D24" s="11"/>
      <c r="E24" s="13"/>
      <c r="F24" s="13"/>
      <c r="G24" s="13"/>
      <c r="H24" s="19"/>
      <c r="I24" s="41"/>
      <c r="K24" s="14"/>
      <c r="L24" s="16"/>
      <c r="M24" s="16"/>
      <c r="N24" s="16"/>
      <c r="O24" s="16"/>
      <c r="P24" s="16"/>
      <c r="R24" s="14"/>
      <c r="S24" s="16"/>
      <c r="T24" s="16"/>
      <c r="U24" s="16"/>
      <c r="V24" s="16"/>
      <c r="W24" s="16"/>
      <c r="Y24" s="14"/>
      <c r="Z24" s="16"/>
      <c r="AA24" s="16">
        <v>0</v>
      </c>
      <c r="AB24" s="16"/>
      <c r="AC24" s="16">
        <v>0</v>
      </c>
      <c r="AD24" s="16">
        <v>0</v>
      </c>
      <c r="AF24" s="14"/>
      <c r="AG24" s="16"/>
      <c r="AH24" s="16">
        <v>0</v>
      </c>
      <c r="AI24" s="16"/>
      <c r="AJ24" s="16">
        <v>0</v>
      </c>
      <c r="AK24" s="16">
        <v>0</v>
      </c>
      <c r="AM24" s="99"/>
      <c r="AN24" s="100"/>
      <c r="AO24" s="100"/>
      <c r="AP24" s="100"/>
      <c r="AQ24" s="100"/>
      <c r="AR24" s="100"/>
      <c r="AT24" s="99"/>
      <c r="AU24" s="100"/>
      <c r="AV24" s="100"/>
      <c r="AW24" s="100"/>
      <c r="AX24" s="100"/>
      <c r="AY24" s="100"/>
      <c r="BA24" s="99"/>
      <c r="BB24" s="100"/>
      <c r="BC24" s="100"/>
      <c r="BD24" s="100"/>
      <c r="BE24" s="100"/>
      <c r="BF24" s="100"/>
      <c r="BH24" s="99"/>
      <c r="BI24" s="100"/>
      <c r="BJ24" s="100"/>
      <c r="BK24" s="100"/>
      <c r="BL24" s="100"/>
      <c r="BM24" s="100"/>
      <c r="BO24" s="99"/>
      <c r="BP24" s="100"/>
      <c r="BQ24" s="100"/>
      <c r="BR24" s="100"/>
      <c r="BS24" s="100"/>
      <c r="BT24" s="100"/>
      <c r="BV24" s="99"/>
      <c r="BW24" s="100"/>
      <c r="BX24" s="100"/>
      <c r="BY24" s="100"/>
      <c r="BZ24" s="100"/>
      <c r="CA24" s="100"/>
      <c r="CC24" s="111"/>
      <c r="CD24" s="100"/>
      <c r="CE24" s="100"/>
      <c r="CF24" s="100">
        <v>0</v>
      </c>
      <c r="CG24" s="100"/>
      <c r="CH24" s="100"/>
      <c r="CJ24" s="100">
        <v>1</v>
      </c>
      <c r="CK24" s="100"/>
      <c r="CL24" s="100">
        <v>1</v>
      </c>
      <c r="CM24" s="100"/>
      <c r="CN24" s="100">
        <v>1</v>
      </c>
      <c r="CO24" s="100">
        <v>3</v>
      </c>
      <c r="CQ24" s="11">
        <v>9</v>
      </c>
      <c r="CR24" s="16"/>
      <c r="CS24" s="13">
        <v>6</v>
      </c>
      <c r="CT24" s="16"/>
      <c r="CU24" s="16">
        <v>9</v>
      </c>
      <c r="CV24" s="13">
        <v>19</v>
      </c>
      <c r="CX24" s="11"/>
      <c r="CY24" s="16"/>
      <c r="CZ24" s="13"/>
      <c r="DA24" s="16"/>
      <c r="DB24" s="16"/>
      <c r="DC24" s="16"/>
      <c r="DE24" s="11">
        <v>4</v>
      </c>
      <c r="DF24" s="16"/>
      <c r="DG24" s="13">
        <v>4</v>
      </c>
      <c r="DH24" s="13"/>
      <c r="DI24" s="16">
        <v>4</v>
      </c>
      <c r="DJ24" s="13">
        <v>2</v>
      </c>
      <c r="DL24" s="11">
        <v>4</v>
      </c>
      <c r="DM24" s="16"/>
      <c r="DN24" s="13">
        <v>4</v>
      </c>
      <c r="DO24" s="13"/>
      <c r="DP24" s="16">
        <v>4</v>
      </c>
      <c r="DQ24" s="13">
        <v>5</v>
      </c>
      <c r="DS24" s="11">
        <v>3</v>
      </c>
      <c r="DT24" s="16"/>
      <c r="DU24" s="13">
        <v>3</v>
      </c>
      <c r="DV24" s="13"/>
      <c r="DW24" s="16">
        <v>0</v>
      </c>
      <c r="DX24" s="13">
        <v>1</v>
      </c>
      <c r="DZ24" s="11">
        <v>7</v>
      </c>
      <c r="EA24" s="16">
        <v>2</v>
      </c>
      <c r="EB24" s="13">
        <v>7</v>
      </c>
      <c r="EC24" s="13">
        <v>0</v>
      </c>
      <c r="ED24" s="16">
        <v>7</v>
      </c>
      <c r="EE24" s="13">
        <v>17</v>
      </c>
      <c r="EG24" s="11">
        <v>4</v>
      </c>
      <c r="EH24" s="16"/>
      <c r="EI24" s="13">
        <v>4</v>
      </c>
      <c r="EJ24" s="13">
        <v>0</v>
      </c>
      <c r="EK24" s="16">
        <v>4</v>
      </c>
      <c r="EL24" s="13">
        <v>4</v>
      </c>
      <c r="EN24" s="11">
        <v>78</v>
      </c>
      <c r="EO24" s="16">
        <v>2</v>
      </c>
      <c r="EP24" s="13">
        <v>73</v>
      </c>
      <c r="EQ24" s="13">
        <v>5</v>
      </c>
      <c r="ER24" s="16">
        <v>58</v>
      </c>
      <c r="ES24" s="13">
        <v>85</v>
      </c>
      <c r="EU24" s="11">
        <v>7</v>
      </c>
      <c r="EV24" s="16"/>
      <c r="EW24" s="13">
        <v>7</v>
      </c>
      <c r="EX24" s="13">
        <v>0</v>
      </c>
      <c r="EY24" s="16">
        <v>7</v>
      </c>
      <c r="EZ24" s="13">
        <v>14</v>
      </c>
      <c r="FB24" s="11">
        <v>27</v>
      </c>
      <c r="FC24" s="16">
        <v>1</v>
      </c>
      <c r="FD24" s="13">
        <v>27</v>
      </c>
      <c r="FE24" s="13">
        <v>0</v>
      </c>
      <c r="FF24" s="16">
        <v>27</v>
      </c>
      <c r="FG24" s="13">
        <v>70</v>
      </c>
      <c r="FI24" s="11">
        <v>6</v>
      </c>
      <c r="FJ24" s="16">
        <v>1</v>
      </c>
      <c r="FK24" s="13">
        <v>5</v>
      </c>
      <c r="FL24" s="13">
        <v>1</v>
      </c>
      <c r="FM24" s="16">
        <v>6</v>
      </c>
      <c r="FN24" s="13">
        <v>15</v>
      </c>
      <c r="FP24" s="11">
        <v>18</v>
      </c>
      <c r="FQ24" s="16"/>
      <c r="FR24" s="13">
        <v>18</v>
      </c>
      <c r="FS24" s="13"/>
      <c r="FT24" s="16">
        <v>6</v>
      </c>
      <c r="FU24" s="13">
        <v>52</v>
      </c>
      <c r="FW24" s="11">
        <v>36</v>
      </c>
      <c r="FX24" s="13">
        <v>0</v>
      </c>
      <c r="FY24" s="13">
        <v>34</v>
      </c>
      <c r="FZ24" s="13">
        <v>2</v>
      </c>
      <c r="GA24" s="16">
        <v>36</v>
      </c>
      <c r="GB24" s="13">
        <v>74</v>
      </c>
      <c r="GD24" s="11">
        <v>45</v>
      </c>
      <c r="GE24" s="13"/>
      <c r="GF24" s="13">
        <v>45</v>
      </c>
      <c r="GG24" s="13"/>
      <c r="GH24" s="16">
        <v>38</v>
      </c>
      <c r="GI24" s="13">
        <v>88</v>
      </c>
      <c r="GK24" s="274">
        <v>20</v>
      </c>
      <c r="GL24" s="272"/>
      <c r="GM24" s="272">
        <v>20</v>
      </c>
      <c r="GN24" s="272"/>
      <c r="GO24" s="275">
        <v>20</v>
      </c>
      <c r="GP24" s="272">
        <v>20</v>
      </c>
      <c r="GR24" s="274"/>
      <c r="GS24" s="272"/>
      <c r="GT24" s="272"/>
      <c r="GU24" s="272"/>
      <c r="GV24" s="275"/>
      <c r="GW24" s="272"/>
      <c r="GY24" s="274">
        <v>40</v>
      </c>
      <c r="GZ24" s="272"/>
      <c r="HA24" s="272">
        <v>40</v>
      </c>
      <c r="HB24" s="272"/>
      <c r="HC24" s="275">
        <v>40</v>
      </c>
      <c r="HD24" s="272">
        <v>90</v>
      </c>
      <c r="HF24" s="274">
        <v>92</v>
      </c>
      <c r="HG24" s="272"/>
      <c r="HH24" s="272">
        <v>80</v>
      </c>
      <c r="HI24" s="272">
        <v>12</v>
      </c>
      <c r="HJ24" s="275">
        <v>92</v>
      </c>
      <c r="HK24" s="272">
        <v>178</v>
      </c>
      <c r="HM24" s="274">
        <v>20</v>
      </c>
      <c r="HN24" s="272"/>
      <c r="HO24" s="272">
        <v>16</v>
      </c>
      <c r="HP24" s="272">
        <v>4</v>
      </c>
      <c r="HQ24" s="275">
        <v>20</v>
      </c>
      <c r="HR24" s="272">
        <v>40</v>
      </c>
      <c r="HT24" s="274">
        <v>20</v>
      </c>
      <c r="HU24" s="272"/>
      <c r="HV24" s="272">
        <v>10</v>
      </c>
      <c r="HW24" s="272">
        <v>10</v>
      </c>
      <c r="HX24" s="275">
        <v>19</v>
      </c>
      <c r="HY24" s="272">
        <v>50</v>
      </c>
      <c r="IA24" s="274">
        <v>17</v>
      </c>
      <c r="IB24" s="272"/>
      <c r="IC24" s="272">
        <v>16</v>
      </c>
      <c r="ID24" s="272">
        <v>1</v>
      </c>
      <c r="IE24" s="275">
        <v>17</v>
      </c>
      <c r="IF24" s="272">
        <v>39</v>
      </c>
      <c r="IH24" s="274">
        <v>16</v>
      </c>
      <c r="II24" s="272"/>
      <c r="IJ24" s="272">
        <v>16</v>
      </c>
      <c r="IK24" s="272"/>
      <c r="IL24" s="275">
        <v>13</v>
      </c>
      <c r="IM24" s="272">
        <v>41</v>
      </c>
      <c r="IO24" s="274">
        <v>20</v>
      </c>
      <c r="IP24" s="272"/>
      <c r="IQ24" s="272">
        <v>20</v>
      </c>
      <c r="IR24" s="272"/>
      <c r="IS24" s="275">
        <v>17</v>
      </c>
      <c r="IT24" s="272">
        <v>90</v>
      </c>
      <c r="IV24" s="274">
        <v>16</v>
      </c>
      <c r="IW24" s="272"/>
      <c r="IX24" s="272">
        <v>13</v>
      </c>
      <c r="IY24" s="272">
        <v>3</v>
      </c>
      <c r="IZ24" s="275">
        <v>16</v>
      </c>
      <c r="JA24" s="272">
        <v>40</v>
      </c>
      <c r="JC24" s="274">
        <v>16</v>
      </c>
      <c r="JD24" s="272">
        <v>3</v>
      </c>
      <c r="JE24" s="272">
        <v>16</v>
      </c>
      <c r="JF24" s="272"/>
      <c r="JG24" s="275">
        <v>16</v>
      </c>
      <c r="JH24" s="272">
        <v>60</v>
      </c>
      <c r="JJ24" s="274">
        <v>60</v>
      </c>
      <c r="JK24" s="272">
        <v>3</v>
      </c>
      <c r="JL24" s="272">
        <v>56</v>
      </c>
      <c r="JM24" s="272">
        <v>4</v>
      </c>
      <c r="JN24" s="275">
        <v>57</v>
      </c>
      <c r="JO24" s="272">
        <v>110</v>
      </c>
    </row>
    <row r="25" spans="2:275" ht="12" thickBot="1" x14ac:dyDescent="0.35">
      <c r="B25" s="17" t="s">
        <v>73</v>
      </c>
      <c r="C25" s="18" t="s">
        <v>53</v>
      </c>
      <c r="D25" s="11"/>
      <c r="E25" s="13"/>
      <c r="F25" s="13"/>
      <c r="G25" s="13"/>
      <c r="H25" s="19"/>
      <c r="I25" s="41"/>
      <c r="K25" s="14">
        <v>2</v>
      </c>
      <c r="L25" s="16"/>
      <c r="M25" s="16">
        <v>2</v>
      </c>
      <c r="N25" s="16"/>
      <c r="O25" s="16">
        <v>2</v>
      </c>
      <c r="P25" s="114"/>
      <c r="R25" s="14"/>
      <c r="S25" s="16"/>
      <c r="T25" s="16"/>
      <c r="U25" s="16"/>
      <c r="V25" s="16"/>
      <c r="W25" s="16"/>
      <c r="Y25" s="14"/>
      <c r="Z25" s="16"/>
      <c r="AA25" s="16">
        <v>0</v>
      </c>
      <c r="AB25" s="16"/>
      <c r="AC25" s="16">
        <v>0</v>
      </c>
      <c r="AD25" s="16">
        <v>0</v>
      </c>
      <c r="AF25" s="14">
        <v>2</v>
      </c>
      <c r="AG25" s="16"/>
      <c r="AH25" s="16">
        <v>1</v>
      </c>
      <c r="AI25" s="16">
        <v>1</v>
      </c>
      <c r="AJ25" s="16">
        <v>2</v>
      </c>
      <c r="AK25" s="16">
        <v>15</v>
      </c>
      <c r="AM25" s="99"/>
      <c r="AN25" s="100"/>
      <c r="AO25" s="100"/>
      <c r="AP25" s="100"/>
      <c r="AQ25" s="100"/>
      <c r="AR25" s="100"/>
      <c r="AT25" s="99">
        <v>1</v>
      </c>
      <c r="AU25" s="100"/>
      <c r="AV25" s="100">
        <v>1</v>
      </c>
      <c r="AW25" s="100"/>
      <c r="AX25" s="100">
        <v>1</v>
      </c>
      <c r="AY25" s="100">
        <v>10</v>
      </c>
      <c r="BA25" s="99">
        <v>7</v>
      </c>
      <c r="BB25" s="100"/>
      <c r="BC25" s="100">
        <v>2</v>
      </c>
      <c r="BD25" s="100">
        <v>4</v>
      </c>
      <c r="BE25" s="100"/>
      <c r="BF25" s="100">
        <v>5</v>
      </c>
      <c r="BH25" s="99">
        <v>3</v>
      </c>
      <c r="BI25" s="100"/>
      <c r="BJ25" s="100">
        <v>2</v>
      </c>
      <c r="BK25" s="100">
        <v>1</v>
      </c>
      <c r="BL25" s="100"/>
      <c r="BM25" s="100">
        <v>1</v>
      </c>
      <c r="BO25" s="99">
        <v>8</v>
      </c>
      <c r="BP25" s="100"/>
      <c r="BQ25" s="100">
        <v>5</v>
      </c>
      <c r="BR25" s="100">
        <v>3</v>
      </c>
      <c r="BS25" s="100"/>
      <c r="BT25" s="100"/>
      <c r="BV25" s="99"/>
      <c r="BW25" s="100"/>
      <c r="BX25" s="100"/>
      <c r="BY25" s="100"/>
      <c r="BZ25" s="100"/>
      <c r="CA25" s="100"/>
      <c r="CC25" s="99">
        <v>1</v>
      </c>
      <c r="CD25" s="100"/>
      <c r="CE25" s="100">
        <v>1</v>
      </c>
      <c r="CF25" s="100">
        <v>0</v>
      </c>
      <c r="CG25" s="100">
        <v>1</v>
      </c>
      <c r="CH25" s="100">
        <v>1</v>
      </c>
      <c r="CJ25" s="100">
        <v>3</v>
      </c>
      <c r="CK25" s="100"/>
      <c r="CL25" s="100">
        <v>1</v>
      </c>
      <c r="CM25" s="100"/>
      <c r="CN25" s="100">
        <v>3</v>
      </c>
      <c r="CO25" s="100">
        <v>5</v>
      </c>
      <c r="CQ25" s="11">
        <v>5</v>
      </c>
      <c r="CR25" s="16"/>
      <c r="CS25" s="13">
        <v>2</v>
      </c>
      <c r="CT25" s="16">
        <v>1</v>
      </c>
      <c r="CU25" s="16">
        <v>5</v>
      </c>
      <c r="CV25" s="13">
        <v>4</v>
      </c>
      <c r="CX25" s="11">
        <v>1</v>
      </c>
      <c r="CY25" s="16"/>
      <c r="CZ25" s="13">
        <v>1</v>
      </c>
      <c r="DA25" s="16"/>
      <c r="DB25" s="16">
        <v>1</v>
      </c>
      <c r="DC25" s="16"/>
      <c r="DE25" s="11">
        <v>4</v>
      </c>
      <c r="DF25" s="16"/>
      <c r="DG25" s="13">
        <v>1</v>
      </c>
      <c r="DH25" s="13">
        <f t="shared" si="74"/>
        <v>3</v>
      </c>
      <c r="DI25" s="16">
        <v>4</v>
      </c>
      <c r="DJ25" s="13">
        <v>4</v>
      </c>
      <c r="DL25" s="11">
        <v>4</v>
      </c>
      <c r="DM25" s="16">
        <v>1</v>
      </c>
      <c r="DN25" s="13">
        <v>1</v>
      </c>
      <c r="DO25" s="13">
        <v>3</v>
      </c>
      <c r="DP25" s="16">
        <v>4</v>
      </c>
      <c r="DQ25" s="13">
        <v>4</v>
      </c>
      <c r="DS25" s="11">
        <v>8</v>
      </c>
      <c r="DT25" s="16"/>
      <c r="DU25" s="13">
        <v>2</v>
      </c>
      <c r="DV25" s="13">
        <v>6</v>
      </c>
      <c r="DW25" s="16">
        <v>8</v>
      </c>
      <c r="DX25" s="13">
        <v>1</v>
      </c>
      <c r="DZ25" s="11">
        <v>8</v>
      </c>
      <c r="EA25" s="16"/>
      <c r="EB25" s="13">
        <v>7</v>
      </c>
      <c r="EC25" s="13">
        <v>1</v>
      </c>
      <c r="ED25" s="16">
        <v>8</v>
      </c>
      <c r="EE25" s="13">
        <v>6</v>
      </c>
      <c r="EG25" s="11">
        <v>4</v>
      </c>
      <c r="EH25" s="16">
        <v>1</v>
      </c>
      <c r="EI25" s="13">
        <v>4</v>
      </c>
      <c r="EJ25" s="13">
        <v>0</v>
      </c>
      <c r="EK25" s="16">
        <v>4</v>
      </c>
      <c r="EL25" s="13">
        <v>10</v>
      </c>
      <c r="EN25" s="11">
        <v>8</v>
      </c>
      <c r="EO25" s="16">
        <v>2</v>
      </c>
      <c r="EP25" s="13">
        <v>5</v>
      </c>
      <c r="EQ25" s="13">
        <v>3</v>
      </c>
      <c r="ER25" s="16">
        <v>8</v>
      </c>
      <c r="ES25" s="13">
        <v>4</v>
      </c>
      <c r="EU25" s="11">
        <v>8</v>
      </c>
      <c r="EV25" s="16"/>
      <c r="EW25" s="13">
        <v>8</v>
      </c>
      <c r="EX25" s="13">
        <v>0</v>
      </c>
      <c r="EY25" s="16">
        <v>8</v>
      </c>
      <c r="EZ25" s="13">
        <v>14</v>
      </c>
      <c r="FB25" s="11">
        <v>8</v>
      </c>
      <c r="FC25" s="16"/>
      <c r="FD25" s="13">
        <v>8</v>
      </c>
      <c r="FE25" s="13">
        <v>0</v>
      </c>
      <c r="FF25" s="16">
        <v>7</v>
      </c>
      <c r="FG25" s="13">
        <v>44</v>
      </c>
      <c r="FI25" s="11">
        <v>8</v>
      </c>
      <c r="FJ25" s="16"/>
      <c r="FK25" s="13">
        <v>5</v>
      </c>
      <c r="FL25" s="13">
        <v>3</v>
      </c>
      <c r="FM25" s="16">
        <v>8</v>
      </c>
      <c r="FN25" s="13">
        <v>28</v>
      </c>
      <c r="FP25" s="11">
        <v>23</v>
      </c>
      <c r="FQ25" s="16"/>
      <c r="FR25" s="13">
        <v>23</v>
      </c>
      <c r="FS25" s="13"/>
      <c r="FT25" s="16">
        <v>20</v>
      </c>
      <c r="FU25" s="13">
        <v>52</v>
      </c>
      <c r="FW25" s="11">
        <v>12</v>
      </c>
      <c r="FX25" s="13">
        <v>0</v>
      </c>
      <c r="FY25" s="13">
        <v>12</v>
      </c>
      <c r="FZ25" s="13"/>
      <c r="GA25" s="16">
        <v>12</v>
      </c>
      <c r="GB25" s="13">
        <v>28</v>
      </c>
      <c r="GD25" s="11">
        <v>12</v>
      </c>
      <c r="GE25" s="13"/>
      <c r="GF25" s="13">
        <v>12</v>
      </c>
      <c r="GG25" s="13"/>
      <c r="GH25" s="16">
        <v>10</v>
      </c>
      <c r="GI25" s="13">
        <v>15</v>
      </c>
      <c r="GK25" s="274">
        <v>12</v>
      </c>
      <c r="GL25" s="272"/>
      <c r="GM25" s="272">
        <v>12</v>
      </c>
      <c r="GN25" s="272"/>
      <c r="GO25" s="275">
        <v>12</v>
      </c>
      <c r="GP25" s="272">
        <v>16</v>
      </c>
      <c r="GR25" s="274">
        <v>12</v>
      </c>
      <c r="GS25" s="272"/>
      <c r="GT25" s="272">
        <v>12</v>
      </c>
      <c r="GU25" s="272"/>
      <c r="GV25" s="275">
        <v>12</v>
      </c>
      <c r="GW25" s="272">
        <v>30</v>
      </c>
      <c r="GY25" s="274">
        <v>20</v>
      </c>
      <c r="GZ25" s="272"/>
      <c r="HA25" s="272">
        <v>20</v>
      </c>
      <c r="HB25" s="272"/>
      <c r="HC25" s="275">
        <v>20</v>
      </c>
      <c r="HD25" s="272">
        <v>30</v>
      </c>
      <c r="HF25" s="274">
        <v>16</v>
      </c>
      <c r="HG25" s="272"/>
      <c r="HH25" s="272">
        <v>16</v>
      </c>
      <c r="HI25" s="272"/>
      <c r="HJ25" s="275">
        <v>16</v>
      </c>
      <c r="HK25" s="272">
        <v>35</v>
      </c>
      <c r="HM25" s="274">
        <v>32</v>
      </c>
      <c r="HN25" s="272"/>
      <c r="HO25" s="272">
        <v>29</v>
      </c>
      <c r="HP25" s="272">
        <v>3</v>
      </c>
      <c r="HQ25" s="275">
        <v>32</v>
      </c>
      <c r="HR25" s="272">
        <v>140</v>
      </c>
      <c r="HT25" s="274">
        <v>12</v>
      </c>
      <c r="HU25" s="272">
        <v>1</v>
      </c>
      <c r="HV25" s="272">
        <v>12</v>
      </c>
      <c r="HW25" s="272"/>
      <c r="HX25" s="275">
        <v>12</v>
      </c>
      <c r="HY25" s="272">
        <v>25</v>
      </c>
      <c r="IA25" s="274">
        <v>8</v>
      </c>
      <c r="IB25" s="272"/>
      <c r="IC25" s="272">
        <v>8</v>
      </c>
      <c r="ID25" s="272"/>
      <c r="IE25" s="275">
        <v>8</v>
      </c>
      <c r="IF25" s="272">
        <v>20</v>
      </c>
      <c r="IH25" s="274">
        <v>12</v>
      </c>
      <c r="II25" s="272"/>
      <c r="IJ25" s="272">
        <v>12</v>
      </c>
      <c r="IK25" s="272"/>
      <c r="IL25" s="275">
        <v>12</v>
      </c>
      <c r="IM25" s="272">
        <v>35</v>
      </c>
      <c r="IO25" s="274">
        <v>8</v>
      </c>
      <c r="IP25" s="272"/>
      <c r="IQ25" s="272">
        <v>5</v>
      </c>
      <c r="IR25" s="272">
        <v>3</v>
      </c>
      <c r="IS25" s="275">
        <v>8</v>
      </c>
      <c r="IT25" s="272">
        <v>22</v>
      </c>
      <c r="IV25" s="274">
        <v>12</v>
      </c>
      <c r="IW25" s="272"/>
      <c r="IX25" s="272">
        <v>12</v>
      </c>
      <c r="IY25" s="272"/>
      <c r="IZ25" s="275">
        <v>12</v>
      </c>
      <c r="JA25" s="272">
        <v>25</v>
      </c>
      <c r="JC25" s="274">
        <v>16</v>
      </c>
      <c r="JD25" s="272"/>
      <c r="JE25" s="272">
        <v>16</v>
      </c>
      <c r="JF25" s="272"/>
      <c r="JG25" s="275">
        <v>16</v>
      </c>
      <c r="JH25" s="272">
        <v>38</v>
      </c>
      <c r="JJ25" s="274">
        <v>12</v>
      </c>
      <c r="JK25" s="272"/>
      <c r="JL25" s="272">
        <v>12</v>
      </c>
      <c r="JM25" s="272"/>
      <c r="JN25" s="275">
        <v>12</v>
      </c>
      <c r="JO25" s="272">
        <v>30</v>
      </c>
    </row>
    <row r="26" spans="2:275" ht="12" thickBot="1" x14ac:dyDescent="0.35">
      <c r="B26" s="17" t="s">
        <v>74</v>
      </c>
      <c r="C26" s="18" t="s">
        <v>54</v>
      </c>
      <c r="D26" s="11"/>
      <c r="E26" s="13"/>
      <c r="F26" s="13"/>
      <c r="G26" s="13"/>
      <c r="H26" s="19"/>
      <c r="I26" s="41"/>
      <c r="K26" s="14"/>
      <c r="L26" s="16"/>
      <c r="M26" s="16"/>
      <c r="N26" s="16"/>
      <c r="O26" s="16"/>
      <c r="P26" s="16"/>
      <c r="R26" s="14"/>
      <c r="S26" s="16"/>
      <c r="T26" s="16"/>
      <c r="U26" s="16"/>
      <c r="V26" s="16"/>
      <c r="W26" s="16"/>
      <c r="Y26" s="14"/>
      <c r="Z26" s="16"/>
      <c r="AA26" s="16">
        <v>0</v>
      </c>
      <c r="AB26" s="16"/>
      <c r="AC26" s="16">
        <v>0</v>
      </c>
      <c r="AD26" s="16">
        <v>0</v>
      </c>
      <c r="AF26" s="14"/>
      <c r="AG26" s="16"/>
      <c r="AH26" s="16">
        <v>0</v>
      </c>
      <c r="AI26" s="16"/>
      <c r="AJ26" s="16">
        <v>0</v>
      </c>
      <c r="AK26" s="16">
        <v>0</v>
      </c>
      <c r="AM26" s="99">
        <v>4</v>
      </c>
      <c r="AN26" s="100"/>
      <c r="AO26" s="100">
        <v>4</v>
      </c>
      <c r="AP26" s="100"/>
      <c r="AQ26" s="100"/>
      <c r="AR26" s="100"/>
      <c r="AT26" s="99">
        <v>4</v>
      </c>
      <c r="AU26" s="100"/>
      <c r="AV26" s="100">
        <v>4</v>
      </c>
      <c r="AW26" s="100"/>
      <c r="AX26" s="100"/>
      <c r="AY26" s="100">
        <v>4</v>
      </c>
      <c r="BA26" s="99">
        <v>4</v>
      </c>
      <c r="BB26" s="100"/>
      <c r="BC26" s="100">
        <v>4</v>
      </c>
      <c r="BD26" s="100"/>
      <c r="BE26" s="100"/>
      <c r="BF26" s="100">
        <v>4</v>
      </c>
      <c r="BH26" s="99">
        <v>4</v>
      </c>
      <c r="BI26" s="100"/>
      <c r="BJ26" s="100">
        <v>4</v>
      </c>
      <c r="BK26" s="100"/>
      <c r="BL26" s="100"/>
      <c r="BM26" s="100">
        <v>4</v>
      </c>
      <c r="BO26" s="99">
        <v>3</v>
      </c>
      <c r="BP26" s="100"/>
      <c r="BQ26" s="100">
        <v>3</v>
      </c>
      <c r="BR26" s="100"/>
      <c r="BS26" s="100"/>
      <c r="BT26" s="100"/>
      <c r="BV26" s="99">
        <v>2</v>
      </c>
      <c r="BW26" s="100"/>
      <c r="BX26" s="100">
        <v>2</v>
      </c>
      <c r="BY26" s="100"/>
      <c r="BZ26" s="100">
        <v>1</v>
      </c>
      <c r="CA26" s="100">
        <v>2</v>
      </c>
      <c r="CC26" s="99">
        <v>5</v>
      </c>
      <c r="CD26" s="100"/>
      <c r="CE26" s="100">
        <v>5</v>
      </c>
      <c r="CF26" s="100">
        <v>0</v>
      </c>
      <c r="CG26" s="100">
        <v>2</v>
      </c>
      <c r="CH26" s="100">
        <v>9</v>
      </c>
      <c r="CJ26" s="100">
        <v>10</v>
      </c>
      <c r="CK26" s="100"/>
      <c r="CL26" s="100">
        <v>10</v>
      </c>
      <c r="CM26" s="100"/>
      <c r="CN26" s="100">
        <v>10</v>
      </c>
      <c r="CO26" s="100">
        <v>12</v>
      </c>
      <c r="CQ26" s="11">
        <v>12</v>
      </c>
      <c r="CR26" s="16"/>
      <c r="CS26" s="13">
        <v>12</v>
      </c>
      <c r="CT26" s="16"/>
      <c r="CU26" s="16">
        <v>12</v>
      </c>
      <c r="CV26" s="13">
        <v>12</v>
      </c>
      <c r="CX26" s="11"/>
      <c r="CY26" s="16"/>
      <c r="CZ26" s="13"/>
      <c r="DA26" s="16"/>
      <c r="DB26" s="16"/>
      <c r="DC26" s="16"/>
      <c r="DE26" s="11">
        <v>7</v>
      </c>
      <c r="DF26" s="16"/>
      <c r="DG26" s="13">
        <v>7</v>
      </c>
      <c r="DH26" s="13"/>
      <c r="DI26" s="16">
        <v>4</v>
      </c>
      <c r="DJ26" s="13">
        <v>7</v>
      </c>
      <c r="DL26" s="11">
        <v>7</v>
      </c>
      <c r="DM26" s="16"/>
      <c r="DN26" s="13"/>
      <c r="DO26" s="13">
        <v>7</v>
      </c>
      <c r="DP26" s="16">
        <v>7</v>
      </c>
      <c r="DQ26" s="13">
        <v>5</v>
      </c>
      <c r="DS26" s="11">
        <v>4</v>
      </c>
      <c r="DT26" s="16"/>
      <c r="DU26" s="13">
        <v>4</v>
      </c>
      <c r="DV26" s="13"/>
      <c r="DW26" s="16">
        <v>4</v>
      </c>
      <c r="DX26" s="13">
        <v>4</v>
      </c>
      <c r="DZ26" s="11">
        <v>8</v>
      </c>
      <c r="EA26" s="16"/>
      <c r="EB26" s="13">
        <v>8</v>
      </c>
      <c r="EC26" s="13">
        <v>0</v>
      </c>
      <c r="ED26" s="16">
        <v>7</v>
      </c>
      <c r="EE26" s="13">
        <v>5</v>
      </c>
      <c r="EG26" s="11">
        <v>4</v>
      </c>
      <c r="EH26" s="16"/>
      <c r="EI26" s="13">
        <v>3</v>
      </c>
      <c r="EJ26" s="13">
        <v>1</v>
      </c>
      <c r="EK26" s="16">
        <v>4</v>
      </c>
      <c r="EL26" s="13">
        <v>6</v>
      </c>
      <c r="EN26" s="11">
        <v>4</v>
      </c>
      <c r="EO26" s="16"/>
      <c r="EP26" s="13">
        <v>4</v>
      </c>
      <c r="EQ26" s="13"/>
      <c r="ER26" s="16">
        <v>4</v>
      </c>
      <c r="ES26" s="13">
        <v>4</v>
      </c>
      <c r="EU26" s="11">
        <v>4</v>
      </c>
      <c r="EV26" s="16"/>
      <c r="EW26" s="13">
        <v>4</v>
      </c>
      <c r="EX26" s="13">
        <v>0</v>
      </c>
      <c r="EY26" s="16">
        <v>4</v>
      </c>
      <c r="EZ26" s="13">
        <v>4</v>
      </c>
      <c r="FB26" s="11">
        <v>20</v>
      </c>
      <c r="FC26" s="16"/>
      <c r="FD26" s="13">
        <v>20</v>
      </c>
      <c r="FE26" s="13">
        <v>0</v>
      </c>
      <c r="FF26" s="16">
        <v>20</v>
      </c>
      <c r="FG26" s="13">
        <v>44</v>
      </c>
      <c r="FI26" s="11">
        <v>16</v>
      </c>
      <c r="FJ26" s="16"/>
      <c r="FK26" s="13">
        <v>16</v>
      </c>
      <c r="FL26" s="13"/>
      <c r="FM26" s="16">
        <v>16</v>
      </c>
      <c r="FN26" s="13">
        <v>16</v>
      </c>
      <c r="FP26" s="11">
        <v>17</v>
      </c>
      <c r="FQ26" s="16"/>
      <c r="FR26" s="13">
        <v>17</v>
      </c>
      <c r="FS26" s="13"/>
      <c r="FT26" s="16">
        <v>17</v>
      </c>
      <c r="FU26" s="13">
        <v>45</v>
      </c>
      <c r="FW26" s="11">
        <v>16</v>
      </c>
      <c r="FX26" s="13">
        <v>0</v>
      </c>
      <c r="FY26" s="13">
        <v>16</v>
      </c>
      <c r="FZ26" s="13"/>
      <c r="GA26" s="16">
        <v>16</v>
      </c>
      <c r="GB26" s="13">
        <v>39</v>
      </c>
      <c r="GD26" s="11">
        <v>40</v>
      </c>
      <c r="GE26" s="13"/>
      <c r="GF26" s="13">
        <v>40</v>
      </c>
      <c r="GG26" s="13"/>
      <c r="GH26" s="16">
        <v>38</v>
      </c>
      <c r="GI26" s="13">
        <v>50</v>
      </c>
      <c r="GK26" s="274">
        <v>20</v>
      </c>
      <c r="GL26" s="272"/>
      <c r="GM26" s="272">
        <v>20</v>
      </c>
      <c r="GN26" s="272"/>
      <c r="GO26" s="275">
        <v>20</v>
      </c>
      <c r="GP26" s="272">
        <v>18</v>
      </c>
      <c r="GR26" s="274">
        <v>20</v>
      </c>
      <c r="GS26" s="272"/>
      <c r="GT26" s="272">
        <v>20</v>
      </c>
      <c r="GU26" s="272"/>
      <c r="GV26" s="275">
        <v>20</v>
      </c>
      <c r="GW26" s="272">
        <v>30</v>
      </c>
      <c r="GY26" s="274">
        <v>21</v>
      </c>
      <c r="GZ26" s="272"/>
      <c r="HA26" s="272">
        <v>21</v>
      </c>
      <c r="HB26" s="272"/>
      <c r="HC26" s="275">
        <v>21</v>
      </c>
      <c r="HD26" s="272">
        <v>39</v>
      </c>
      <c r="HF26" s="274">
        <v>20</v>
      </c>
      <c r="HG26" s="272"/>
      <c r="HH26" s="272">
        <v>20</v>
      </c>
      <c r="HI26" s="272"/>
      <c r="HJ26" s="275">
        <v>20</v>
      </c>
      <c r="HK26" s="272">
        <v>25</v>
      </c>
      <c r="HM26" s="274">
        <v>52</v>
      </c>
      <c r="HN26" s="272"/>
      <c r="HO26" s="272">
        <v>52</v>
      </c>
      <c r="HP26" s="272"/>
      <c r="HQ26" s="275">
        <v>52</v>
      </c>
      <c r="HR26" s="272">
        <v>113</v>
      </c>
      <c r="HT26" s="274">
        <v>16</v>
      </c>
      <c r="HU26" s="272">
        <v>1</v>
      </c>
      <c r="HV26" s="272">
        <v>16</v>
      </c>
      <c r="HW26" s="272"/>
      <c r="HX26" s="275">
        <v>16</v>
      </c>
      <c r="HY26" s="272">
        <v>36</v>
      </c>
      <c r="IA26" s="274">
        <v>12</v>
      </c>
      <c r="IB26" s="272"/>
      <c r="IC26" s="272">
        <v>12</v>
      </c>
      <c r="ID26" s="272"/>
      <c r="IE26" s="275">
        <v>12</v>
      </c>
      <c r="IF26" s="272">
        <v>12</v>
      </c>
      <c r="IH26" s="274">
        <v>24</v>
      </c>
      <c r="II26" s="272"/>
      <c r="IJ26" s="272">
        <v>24</v>
      </c>
      <c r="IK26" s="272"/>
      <c r="IL26" s="275">
        <v>24</v>
      </c>
      <c r="IM26" s="272">
        <v>35</v>
      </c>
      <c r="IO26" s="274">
        <v>24</v>
      </c>
      <c r="IP26" s="272"/>
      <c r="IQ26" s="272">
        <v>24</v>
      </c>
      <c r="IR26" s="272"/>
      <c r="IS26" s="275">
        <v>24</v>
      </c>
      <c r="IT26" s="272">
        <v>80</v>
      </c>
      <c r="IV26" s="274">
        <v>20</v>
      </c>
      <c r="IW26" s="272"/>
      <c r="IX26" s="272">
        <v>20</v>
      </c>
      <c r="IY26" s="272"/>
      <c r="IZ26" s="275">
        <v>20</v>
      </c>
      <c r="JA26" s="272">
        <v>50</v>
      </c>
      <c r="JC26" s="274">
        <v>20</v>
      </c>
      <c r="JD26" s="272"/>
      <c r="JE26" s="272">
        <v>20</v>
      </c>
      <c r="JF26" s="272"/>
      <c r="JG26" s="275">
        <v>20</v>
      </c>
      <c r="JH26" s="272">
        <v>40</v>
      </c>
      <c r="JJ26" s="274">
        <v>20</v>
      </c>
      <c r="JK26" s="272"/>
      <c r="JL26" s="272">
        <v>20</v>
      </c>
      <c r="JM26" s="272"/>
      <c r="JN26" s="275">
        <v>20</v>
      </c>
      <c r="JO26" s="272">
        <v>46</v>
      </c>
    </row>
    <row r="27" spans="2:275" ht="14.4" customHeight="1" thickBot="1" x14ac:dyDescent="0.35">
      <c r="B27" s="17" t="s">
        <v>75</v>
      </c>
      <c r="C27" s="18" t="s">
        <v>55</v>
      </c>
      <c r="D27" s="11"/>
      <c r="E27" s="13"/>
      <c r="F27" s="13"/>
      <c r="G27" s="13"/>
      <c r="H27" s="19"/>
      <c r="I27" s="41"/>
      <c r="K27" s="17"/>
      <c r="L27" s="19"/>
      <c r="M27" s="19"/>
      <c r="N27" s="19"/>
      <c r="O27" s="19"/>
      <c r="P27" s="19"/>
      <c r="R27" s="17"/>
      <c r="S27" s="19"/>
      <c r="T27" s="19"/>
      <c r="U27" s="19"/>
      <c r="V27" s="19"/>
      <c r="W27" s="19"/>
      <c r="Y27" s="17"/>
      <c r="Z27" s="19"/>
      <c r="AA27" s="19">
        <v>0</v>
      </c>
      <c r="AB27" s="19"/>
      <c r="AC27" s="19">
        <v>0</v>
      </c>
      <c r="AD27" s="19">
        <v>0</v>
      </c>
      <c r="AF27" s="17"/>
      <c r="AG27" s="19"/>
      <c r="AH27" s="19">
        <v>0</v>
      </c>
      <c r="AI27" s="19"/>
      <c r="AJ27" s="19">
        <v>0</v>
      </c>
      <c r="AK27" s="19">
        <v>0</v>
      </c>
      <c r="AM27" s="101">
        <v>4</v>
      </c>
      <c r="AN27" s="102"/>
      <c r="AO27" s="102">
        <v>3</v>
      </c>
      <c r="AP27" s="102"/>
      <c r="AQ27" s="102">
        <v>3</v>
      </c>
      <c r="AR27" s="102"/>
      <c r="AT27" s="101"/>
      <c r="AU27" s="102"/>
      <c r="AV27" s="102"/>
      <c r="AW27" s="102"/>
      <c r="AX27" s="102"/>
      <c r="AY27" s="102"/>
      <c r="BA27" s="101">
        <v>4</v>
      </c>
      <c r="BB27" s="102"/>
      <c r="BC27" s="102">
        <v>1</v>
      </c>
      <c r="BD27" s="102"/>
      <c r="BE27" s="102">
        <v>2</v>
      </c>
      <c r="BF27" s="102">
        <v>1</v>
      </c>
      <c r="BH27" s="101">
        <v>4</v>
      </c>
      <c r="BI27" s="102"/>
      <c r="BJ27" s="102">
        <v>3</v>
      </c>
      <c r="BK27" s="102"/>
      <c r="BL27" s="102">
        <v>1</v>
      </c>
      <c r="BM27" s="102"/>
      <c r="BO27" s="101">
        <v>4</v>
      </c>
      <c r="BP27" s="102"/>
      <c r="BQ27" s="102">
        <v>3</v>
      </c>
      <c r="BR27" s="102"/>
      <c r="BS27" s="102">
        <v>2</v>
      </c>
      <c r="BT27" s="102">
        <v>2</v>
      </c>
      <c r="BV27" s="101">
        <v>3</v>
      </c>
      <c r="BW27" s="102"/>
      <c r="BX27" s="102">
        <v>0</v>
      </c>
      <c r="BY27" s="102"/>
      <c r="BZ27" s="100">
        <v>1</v>
      </c>
      <c r="CA27" s="102"/>
      <c r="CC27" s="101">
        <v>3</v>
      </c>
      <c r="CD27" s="102"/>
      <c r="CE27" s="102">
        <v>2</v>
      </c>
      <c r="CF27" s="102">
        <v>0</v>
      </c>
      <c r="CG27" s="102">
        <v>2</v>
      </c>
      <c r="CH27" s="102"/>
      <c r="CJ27" s="100">
        <v>6</v>
      </c>
      <c r="CK27" s="102"/>
      <c r="CL27" s="100">
        <v>6</v>
      </c>
      <c r="CM27" s="102"/>
      <c r="CN27" s="100">
        <v>6</v>
      </c>
      <c r="CO27" s="100">
        <v>6</v>
      </c>
      <c r="CQ27" s="11">
        <v>35</v>
      </c>
      <c r="CR27" s="19"/>
      <c r="CS27" s="13">
        <v>32</v>
      </c>
      <c r="CT27" s="16"/>
      <c r="CU27" s="16">
        <v>34</v>
      </c>
      <c r="CV27" s="13">
        <v>18</v>
      </c>
      <c r="CX27" s="11">
        <v>4</v>
      </c>
      <c r="CY27" s="19"/>
      <c r="CZ27" s="13">
        <v>4</v>
      </c>
      <c r="DA27" s="16"/>
      <c r="DB27" s="16">
        <v>4</v>
      </c>
      <c r="DC27" s="16">
        <v>2</v>
      </c>
      <c r="DE27" s="11">
        <v>8</v>
      </c>
      <c r="DF27" s="19"/>
      <c r="DG27" s="13">
        <v>8</v>
      </c>
      <c r="DH27" s="13"/>
      <c r="DI27" s="16">
        <v>5</v>
      </c>
      <c r="DJ27" s="13">
        <v>0</v>
      </c>
      <c r="DL27" s="11">
        <v>4</v>
      </c>
      <c r="DM27" s="19">
        <v>1</v>
      </c>
      <c r="DN27" s="13">
        <v>4</v>
      </c>
      <c r="DO27" s="13"/>
      <c r="DP27" s="16">
        <v>4</v>
      </c>
      <c r="DQ27" s="13">
        <v>3</v>
      </c>
      <c r="DS27" s="11">
        <v>4</v>
      </c>
      <c r="DT27" s="19"/>
      <c r="DU27" s="13">
        <v>4</v>
      </c>
      <c r="DV27" s="13"/>
      <c r="DW27" s="16">
        <v>4</v>
      </c>
      <c r="DX27" s="13">
        <v>4</v>
      </c>
      <c r="DZ27" s="11">
        <v>9</v>
      </c>
      <c r="EA27" s="19"/>
      <c r="EB27" s="13">
        <v>8</v>
      </c>
      <c r="EC27" s="13">
        <v>1</v>
      </c>
      <c r="ED27" s="16">
        <v>9</v>
      </c>
      <c r="EE27" s="13">
        <v>5</v>
      </c>
      <c r="EG27" s="11">
        <v>4</v>
      </c>
      <c r="EH27" s="19"/>
      <c r="EI27" s="13">
        <v>4</v>
      </c>
      <c r="EJ27" s="13">
        <v>0</v>
      </c>
      <c r="EK27" s="16">
        <v>3</v>
      </c>
      <c r="EL27" s="13">
        <v>4</v>
      </c>
      <c r="EN27" s="11">
        <v>4</v>
      </c>
      <c r="EO27" s="19"/>
      <c r="EP27" s="13">
        <v>4</v>
      </c>
      <c r="EQ27" s="13"/>
      <c r="ER27" s="16">
        <v>4</v>
      </c>
      <c r="ES27" s="13">
        <v>4</v>
      </c>
      <c r="EU27" s="11">
        <v>12</v>
      </c>
      <c r="EV27" s="19"/>
      <c r="EW27" s="13">
        <v>12</v>
      </c>
      <c r="EX27" s="13">
        <v>0</v>
      </c>
      <c r="EY27" s="16">
        <v>12</v>
      </c>
      <c r="EZ27" s="13">
        <v>52</v>
      </c>
      <c r="FB27" s="11">
        <v>12</v>
      </c>
      <c r="FC27" s="19"/>
      <c r="FD27" s="13">
        <v>12</v>
      </c>
      <c r="FE27" s="13">
        <v>0</v>
      </c>
      <c r="FF27" s="16">
        <v>8</v>
      </c>
      <c r="FG27" s="13">
        <v>13</v>
      </c>
      <c r="FI27" s="11">
        <v>12</v>
      </c>
      <c r="FJ27" s="19"/>
      <c r="FK27" s="13">
        <v>10</v>
      </c>
      <c r="FL27" s="13">
        <v>2</v>
      </c>
      <c r="FM27" s="16">
        <v>12</v>
      </c>
      <c r="FN27" s="13">
        <v>12</v>
      </c>
      <c r="FP27" s="11">
        <v>20</v>
      </c>
      <c r="FQ27" s="19"/>
      <c r="FR27" s="13">
        <v>20</v>
      </c>
      <c r="FS27" s="13"/>
      <c r="FT27" s="16">
        <v>20</v>
      </c>
      <c r="FU27" s="13">
        <v>50</v>
      </c>
      <c r="FW27" s="11">
        <v>20</v>
      </c>
      <c r="FX27" s="13">
        <v>0</v>
      </c>
      <c r="FY27" s="13">
        <v>20</v>
      </c>
      <c r="FZ27" s="13"/>
      <c r="GA27" s="16">
        <v>20</v>
      </c>
      <c r="GB27" s="13">
        <v>40</v>
      </c>
      <c r="GD27" s="11">
        <v>12</v>
      </c>
      <c r="GE27" s="13"/>
      <c r="GF27" s="13">
        <v>12</v>
      </c>
      <c r="GG27" s="13"/>
      <c r="GH27" s="16">
        <v>12</v>
      </c>
      <c r="GI27" s="13">
        <v>42</v>
      </c>
      <c r="GK27" s="274">
        <v>16</v>
      </c>
      <c r="GL27" s="272"/>
      <c r="GM27" s="272">
        <v>16</v>
      </c>
      <c r="GN27" s="272"/>
      <c r="GO27" s="275">
        <v>16</v>
      </c>
      <c r="GP27" s="272">
        <v>14</v>
      </c>
      <c r="GR27" s="274">
        <v>16</v>
      </c>
      <c r="GS27" s="272"/>
      <c r="GT27" s="272">
        <v>16</v>
      </c>
      <c r="GU27" s="272"/>
      <c r="GV27" s="275">
        <v>16</v>
      </c>
      <c r="GW27" s="272">
        <v>21</v>
      </c>
      <c r="GY27" s="274">
        <v>20</v>
      </c>
      <c r="GZ27" s="272"/>
      <c r="HA27" s="272">
        <v>20</v>
      </c>
      <c r="HB27" s="272"/>
      <c r="HC27" s="275">
        <v>20</v>
      </c>
      <c r="HD27" s="272">
        <v>36</v>
      </c>
      <c r="HF27" s="274">
        <v>24</v>
      </c>
      <c r="HG27" s="272"/>
      <c r="HH27" s="272">
        <v>24</v>
      </c>
      <c r="HI27" s="272"/>
      <c r="HJ27" s="275">
        <v>24</v>
      </c>
      <c r="HK27" s="272">
        <v>33</v>
      </c>
      <c r="HM27" s="274">
        <v>20</v>
      </c>
      <c r="HN27" s="272"/>
      <c r="HO27" s="272">
        <v>20</v>
      </c>
      <c r="HP27" s="272"/>
      <c r="HQ27" s="275">
        <v>20</v>
      </c>
      <c r="HR27" s="272">
        <v>23</v>
      </c>
      <c r="HT27" s="274">
        <v>20</v>
      </c>
      <c r="HU27" s="272"/>
      <c r="HV27" s="272">
        <v>20</v>
      </c>
      <c r="HW27" s="272"/>
      <c r="HX27" s="275">
        <v>20</v>
      </c>
      <c r="HY27" s="272">
        <v>20</v>
      </c>
      <c r="IA27" s="274">
        <v>24</v>
      </c>
      <c r="IB27" s="272"/>
      <c r="IC27" s="272">
        <v>24</v>
      </c>
      <c r="ID27" s="272"/>
      <c r="IE27" s="275">
        <v>24</v>
      </c>
      <c r="IF27" s="272">
        <v>23</v>
      </c>
      <c r="IH27" s="274">
        <v>20</v>
      </c>
      <c r="II27" s="272"/>
      <c r="IJ27" s="272">
        <v>20</v>
      </c>
      <c r="IK27" s="272"/>
      <c r="IL27" s="275">
        <v>20</v>
      </c>
      <c r="IM27" s="272">
        <v>23</v>
      </c>
      <c r="IO27" s="274">
        <v>82</v>
      </c>
      <c r="IP27" s="272"/>
      <c r="IQ27" s="272">
        <v>76</v>
      </c>
      <c r="IR27" s="272">
        <v>6</v>
      </c>
      <c r="IS27" s="275">
        <v>82</v>
      </c>
      <c r="IT27" s="272">
        <v>97</v>
      </c>
      <c r="IV27" s="274">
        <v>20</v>
      </c>
      <c r="IW27" s="272">
        <v>1</v>
      </c>
      <c r="IX27" s="272">
        <v>18</v>
      </c>
      <c r="IY27" s="272">
        <v>2</v>
      </c>
      <c r="IZ27" s="275">
        <v>20</v>
      </c>
      <c r="JA27" s="272">
        <v>25</v>
      </c>
      <c r="JC27" s="274">
        <v>20</v>
      </c>
      <c r="JD27" s="272"/>
      <c r="JE27" s="272">
        <v>20</v>
      </c>
      <c r="JF27" s="272"/>
      <c r="JG27" s="275">
        <v>20</v>
      </c>
      <c r="JH27" s="272">
        <v>44</v>
      </c>
      <c r="JJ27" s="274">
        <v>20</v>
      </c>
      <c r="JK27" s="272"/>
      <c r="JL27" s="272">
        <v>14</v>
      </c>
      <c r="JM27" s="272">
        <v>6</v>
      </c>
      <c r="JN27" s="275">
        <v>20</v>
      </c>
      <c r="JO27" s="272">
        <v>25</v>
      </c>
    </row>
    <row r="28" spans="2:275" ht="6" customHeight="1" thickBot="1" x14ac:dyDescent="0.35">
      <c r="B28" s="4"/>
      <c r="C28" s="3"/>
      <c r="D28" s="2"/>
      <c r="E28" s="2"/>
      <c r="F28" s="2"/>
      <c r="G28" s="2"/>
      <c r="H28" s="2"/>
      <c r="I28" s="2"/>
      <c r="K28" s="2"/>
      <c r="L28" s="2"/>
      <c r="M28" s="2"/>
      <c r="N28" s="2"/>
      <c r="O28" s="2"/>
      <c r="P28" s="2"/>
      <c r="R28" s="2"/>
      <c r="S28" s="2"/>
      <c r="T28" s="2"/>
      <c r="U28" s="2"/>
      <c r="V28" s="2"/>
      <c r="W28" s="2"/>
      <c r="Y28" s="2"/>
      <c r="Z28" s="2"/>
      <c r="AA28" s="2"/>
      <c r="AB28" s="2"/>
      <c r="AC28" s="2"/>
      <c r="AD28" s="2"/>
      <c r="AF28" s="2"/>
      <c r="AG28" s="2"/>
      <c r="AH28" s="2"/>
      <c r="AI28" s="2"/>
      <c r="AJ28" s="2"/>
      <c r="AK28" s="2"/>
      <c r="AM28" s="2"/>
      <c r="AN28" s="2"/>
      <c r="AO28" s="2"/>
      <c r="AP28" s="2"/>
      <c r="AQ28" s="2"/>
      <c r="AR28" s="2"/>
      <c r="AT28" s="2"/>
      <c r="AU28" s="2"/>
      <c r="AV28" s="2"/>
      <c r="AW28" s="2"/>
      <c r="AX28" s="2"/>
      <c r="AY28" s="2"/>
      <c r="BA28" s="2"/>
      <c r="BB28" s="2"/>
      <c r="BC28" s="2"/>
      <c r="BD28" s="2"/>
      <c r="BE28" s="2"/>
      <c r="BF28" s="2"/>
      <c r="BH28" s="2"/>
      <c r="BI28" s="2"/>
      <c r="BJ28" s="2"/>
      <c r="BK28" s="2"/>
      <c r="BL28" s="2"/>
      <c r="BM28" s="2"/>
      <c r="BO28" s="2"/>
      <c r="BP28" s="2"/>
      <c r="BQ28" s="2"/>
      <c r="BR28" s="2"/>
      <c r="BS28" s="2"/>
      <c r="BT28" s="2"/>
      <c r="BV28" s="2"/>
      <c r="BW28" s="2"/>
      <c r="BX28" s="2"/>
      <c r="BY28" s="2"/>
      <c r="BZ28" s="2"/>
      <c r="CA28" s="2"/>
      <c r="CC28" s="2"/>
      <c r="CD28" s="2"/>
      <c r="CE28" s="2"/>
      <c r="CF28" s="2"/>
      <c r="CG28" s="2"/>
      <c r="CH28" s="2"/>
      <c r="CJ28" s="2"/>
      <c r="CK28" s="2"/>
      <c r="CL28" s="2"/>
      <c r="CM28" s="2"/>
      <c r="CN28" s="2"/>
      <c r="CO28" s="2"/>
      <c r="CQ28" s="2"/>
      <c r="CR28" s="2"/>
      <c r="CS28" s="2"/>
      <c r="CT28" s="2"/>
      <c r="CU28" s="2"/>
      <c r="CV28" s="2"/>
      <c r="CX28" s="2"/>
      <c r="CY28" s="2"/>
      <c r="CZ28" s="2"/>
      <c r="DA28" s="2"/>
      <c r="DB28" s="2"/>
      <c r="DC28" s="2"/>
      <c r="DE28" s="2"/>
      <c r="DF28" s="2"/>
      <c r="DG28" s="2"/>
      <c r="DH28" s="2"/>
      <c r="DI28" s="2"/>
      <c r="DJ28" s="2"/>
      <c r="DL28" s="2"/>
      <c r="DM28" s="2"/>
      <c r="DN28" s="2"/>
      <c r="DO28" s="2"/>
      <c r="DP28" s="2"/>
      <c r="DQ28" s="2"/>
      <c r="DS28" s="2"/>
      <c r="DT28" s="2"/>
      <c r="DU28" s="2"/>
      <c r="DV28" s="2"/>
      <c r="DW28" s="2"/>
      <c r="DX28" s="2"/>
      <c r="DZ28" s="2"/>
      <c r="EA28" s="2"/>
      <c r="EB28" s="2"/>
      <c r="EC28" s="2"/>
      <c r="ED28" s="2"/>
      <c r="EE28" s="2"/>
      <c r="EG28" s="2"/>
      <c r="EH28" s="2"/>
      <c r="EI28" s="2"/>
      <c r="EJ28" s="2"/>
      <c r="EK28" s="2"/>
      <c r="EL28" s="2"/>
      <c r="EN28" s="2"/>
      <c r="EO28" s="2"/>
      <c r="EP28" s="2"/>
      <c r="EQ28" s="2"/>
      <c r="ER28" s="2"/>
      <c r="ES28" s="2"/>
      <c r="EU28" s="2"/>
      <c r="EV28" s="2"/>
      <c r="EW28" s="2"/>
      <c r="EX28" s="2"/>
      <c r="EY28" s="2"/>
      <c r="EZ28" s="2"/>
      <c r="FB28" s="2"/>
      <c r="FC28" s="2"/>
      <c r="FD28" s="2"/>
      <c r="FE28" s="2"/>
      <c r="FF28" s="2"/>
      <c r="FG28" s="2"/>
      <c r="FI28" s="2"/>
      <c r="FJ28" s="2"/>
      <c r="FK28" s="2"/>
      <c r="FL28" s="2"/>
      <c r="FM28" s="2"/>
      <c r="FN28" s="2"/>
      <c r="FP28" s="2"/>
      <c r="FQ28" s="2"/>
      <c r="FR28" s="2"/>
      <c r="FS28" s="2"/>
      <c r="FT28" s="2"/>
      <c r="FU28" s="2"/>
      <c r="FW28" s="2"/>
      <c r="FX28" s="2"/>
      <c r="FY28" s="2"/>
      <c r="FZ28" s="2"/>
      <c r="GA28" s="2"/>
      <c r="GB28" s="2"/>
      <c r="GD28" s="2"/>
      <c r="GE28" s="2"/>
      <c r="GF28" s="2"/>
      <c r="GG28" s="2"/>
      <c r="GH28" s="2"/>
      <c r="GI28" s="2"/>
      <c r="GK28" s="2"/>
      <c r="GL28" s="2"/>
      <c r="GM28" s="2"/>
      <c r="GN28" s="2"/>
      <c r="GO28" s="2"/>
      <c r="GP28" s="2"/>
      <c r="GR28" s="2"/>
      <c r="GS28" s="2"/>
      <c r="GT28" s="2"/>
      <c r="GU28" s="2"/>
      <c r="GV28" s="2"/>
      <c r="GW28" s="2"/>
      <c r="GY28" s="2"/>
      <c r="GZ28" s="2"/>
      <c r="HA28" s="2"/>
      <c r="HB28" s="2"/>
      <c r="HC28" s="2"/>
      <c r="HD28" s="2"/>
      <c r="HF28" s="2"/>
      <c r="HG28" s="2"/>
      <c r="HH28" s="2"/>
      <c r="HI28" s="2"/>
      <c r="HJ28" s="2"/>
      <c r="HK28" s="2"/>
      <c r="HM28" s="2"/>
      <c r="HN28" s="2"/>
      <c r="HO28" s="2"/>
      <c r="HP28" s="2"/>
      <c r="HQ28" s="2"/>
      <c r="HR28" s="2"/>
      <c r="HT28" s="2"/>
      <c r="HU28" s="2"/>
      <c r="HV28" s="2"/>
      <c r="HW28" s="2"/>
      <c r="HX28" s="2"/>
      <c r="HY28" s="2"/>
      <c r="IA28" s="2"/>
      <c r="IB28" s="2"/>
      <c r="IC28" s="2"/>
      <c r="ID28" s="2"/>
      <c r="IE28" s="2"/>
      <c r="IF28" s="2"/>
      <c r="IH28" s="2"/>
      <c r="II28" s="2"/>
      <c r="IJ28" s="2"/>
      <c r="IK28" s="2"/>
      <c r="IL28" s="2"/>
      <c r="IM28" s="2"/>
      <c r="IO28" s="2"/>
      <c r="IP28" s="2"/>
      <c r="IQ28" s="2"/>
      <c r="IR28" s="2"/>
      <c r="IS28" s="2"/>
      <c r="IT28" s="2"/>
      <c r="IV28" s="2"/>
      <c r="IW28" s="2"/>
      <c r="IX28" s="2"/>
      <c r="IY28" s="2"/>
      <c r="IZ28" s="2"/>
      <c r="JA28" s="2"/>
      <c r="JC28" s="2"/>
      <c r="JD28" s="2"/>
      <c r="JE28" s="2"/>
      <c r="JF28" s="2"/>
      <c r="JG28" s="2"/>
      <c r="JH28" s="2"/>
      <c r="JJ28" s="2"/>
      <c r="JK28" s="2"/>
      <c r="JL28" s="2"/>
      <c r="JM28" s="2"/>
      <c r="JN28" s="2"/>
      <c r="JO28" s="2"/>
    </row>
    <row r="29" spans="2:275" ht="12.6" thickBot="1" x14ac:dyDescent="0.35">
      <c r="B29" s="107" t="s">
        <v>281</v>
      </c>
      <c r="C29" s="21"/>
      <c r="D29" s="67">
        <f>COUNT(D31:D50)</f>
        <v>0</v>
      </c>
      <c r="E29" s="22"/>
      <c r="F29" s="23"/>
      <c r="G29" s="23"/>
      <c r="H29" s="22"/>
      <c r="I29" s="49"/>
      <c r="K29" s="67">
        <f>COUNT(K31:K50)</f>
        <v>5</v>
      </c>
      <c r="L29" s="22"/>
      <c r="M29" s="23"/>
      <c r="N29" s="23"/>
      <c r="O29" s="22">
        <f>K29</f>
        <v>5</v>
      </c>
      <c r="P29" s="49"/>
      <c r="R29" s="67">
        <f>COUNT(R31:R50)</f>
        <v>9</v>
      </c>
      <c r="S29" s="22"/>
      <c r="T29" s="23"/>
      <c r="U29" s="23"/>
      <c r="V29" s="22">
        <f>R29</f>
        <v>9</v>
      </c>
      <c r="W29" s="49"/>
      <c r="Y29" s="67">
        <f>COUNT(Y31:Y50)</f>
        <v>8</v>
      </c>
      <c r="Z29" s="22"/>
      <c r="AA29" s="23"/>
      <c r="AB29" s="23"/>
      <c r="AC29" s="22">
        <f>Y29</f>
        <v>8</v>
      </c>
      <c r="AD29" s="49"/>
      <c r="AF29" s="67">
        <f>COUNT(AF31:AF50)</f>
        <v>9</v>
      </c>
      <c r="AG29" s="22"/>
      <c r="AH29" s="23"/>
      <c r="AI29" s="23"/>
      <c r="AJ29" s="22">
        <f>AF29</f>
        <v>9</v>
      </c>
      <c r="AK29" s="49"/>
      <c r="AM29" s="67">
        <f>COUNT(AM31:AM50)</f>
        <v>15</v>
      </c>
      <c r="AN29" s="22"/>
      <c r="AO29" s="23"/>
      <c r="AP29" s="23"/>
      <c r="AQ29" s="22">
        <f>AM29</f>
        <v>15</v>
      </c>
      <c r="AR29" s="49"/>
      <c r="AT29" s="67">
        <f>COUNT(AT31:AT50)</f>
        <v>14</v>
      </c>
      <c r="AU29" s="22"/>
      <c r="AV29" s="23"/>
      <c r="AW29" s="23"/>
      <c r="AX29" s="22">
        <f>AT29</f>
        <v>14</v>
      </c>
      <c r="AY29" s="49"/>
      <c r="BA29" s="67">
        <f>COUNT(BA31:BA50)</f>
        <v>9</v>
      </c>
      <c r="BB29" s="22"/>
      <c r="BC29" s="23"/>
      <c r="BD29" s="23"/>
      <c r="BE29" s="22">
        <f>BA29</f>
        <v>9</v>
      </c>
      <c r="BF29" s="49"/>
      <c r="BH29" s="67">
        <f>COUNT(BH31:BH50)</f>
        <v>15</v>
      </c>
      <c r="BI29" s="22"/>
      <c r="BJ29" s="23"/>
      <c r="BK29" s="23"/>
      <c r="BL29" s="22">
        <f>BH29</f>
        <v>15</v>
      </c>
      <c r="BM29" s="49"/>
      <c r="BO29" s="67">
        <f>COUNT(BO31:BO50)</f>
        <v>7</v>
      </c>
      <c r="BP29" s="22"/>
      <c r="BQ29" s="23"/>
      <c r="BR29" s="23"/>
      <c r="BS29" s="22">
        <f>BO29</f>
        <v>7</v>
      </c>
      <c r="BT29" s="49"/>
      <c r="BV29" s="67">
        <f>COUNT(BV31:BV50)</f>
        <v>10</v>
      </c>
      <c r="BW29" s="22"/>
      <c r="BX29" s="23"/>
      <c r="BY29" s="23"/>
      <c r="BZ29" s="22">
        <f>BV29</f>
        <v>10</v>
      </c>
      <c r="CA29" s="49"/>
      <c r="CC29" s="67">
        <f>COUNT(CC31:CC50)</f>
        <v>19</v>
      </c>
      <c r="CD29" s="22"/>
      <c r="CE29" s="23"/>
      <c r="CF29" s="23"/>
      <c r="CG29" s="22">
        <f>CC29</f>
        <v>19</v>
      </c>
      <c r="CH29" s="49"/>
      <c r="CJ29" s="67">
        <f>COUNT(CJ31:CJ50)</f>
        <v>17</v>
      </c>
      <c r="CK29" s="22"/>
      <c r="CL29" s="23"/>
      <c r="CM29" s="23"/>
      <c r="CN29" s="22">
        <f>CJ29</f>
        <v>17</v>
      </c>
      <c r="CO29" s="49"/>
      <c r="CQ29" s="67">
        <f>COUNT(CQ31:CQ50)</f>
        <v>18</v>
      </c>
      <c r="CR29" s="22"/>
      <c r="CS29" s="23"/>
      <c r="CT29" s="23"/>
      <c r="CU29" s="22">
        <f>CQ29</f>
        <v>18</v>
      </c>
      <c r="CV29" s="49"/>
      <c r="CX29" s="67">
        <f>COUNT(CX31:CX50)</f>
        <v>18</v>
      </c>
      <c r="CY29" s="22"/>
      <c r="CZ29" s="23"/>
      <c r="DA29" s="23"/>
      <c r="DB29" s="67">
        <f>COUNT(DB31:DB50)</f>
        <v>18</v>
      </c>
      <c r="DC29" s="49"/>
      <c r="DE29" s="67">
        <f>COUNT(DE31:DE50)</f>
        <v>19</v>
      </c>
      <c r="DF29" s="22"/>
      <c r="DG29" s="23"/>
      <c r="DH29" s="23"/>
      <c r="DI29" s="67">
        <f>COUNT(DI31:DI50)</f>
        <v>19</v>
      </c>
      <c r="DJ29" s="49"/>
      <c r="DL29" s="67">
        <f>COUNT(DL31:DL50)</f>
        <v>19</v>
      </c>
      <c r="DM29" s="22"/>
      <c r="DN29" s="23"/>
      <c r="DO29" s="23"/>
      <c r="DP29" s="67">
        <f>COUNT(DP31:DP50)</f>
        <v>19</v>
      </c>
      <c r="DQ29" s="49"/>
      <c r="DS29" s="67">
        <f>COUNT(DS31:DS50)</f>
        <v>20</v>
      </c>
      <c r="DT29" s="22"/>
      <c r="DU29" s="23"/>
      <c r="DV29" s="23"/>
      <c r="DW29" s="67">
        <f>COUNT(DW31:DW50)</f>
        <v>20</v>
      </c>
      <c r="DX29" s="49"/>
      <c r="DZ29" s="67">
        <f>COUNT(DZ31:DZ50)</f>
        <v>20</v>
      </c>
      <c r="EA29" s="22"/>
      <c r="EB29" s="23"/>
      <c r="EC29" s="23"/>
      <c r="ED29" s="67">
        <f>COUNT(ED31:ED50)</f>
        <v>20</v>
      </c>
      <c r="EE29" s="49"/>
      <c r="EG29" s="67">
        <f>COUNT(EG31:EG50)</f>
        <v>20</v>
      </c>
      <c r="EH29" s="22"/>
      <c r="EI29" s="23"/>
      <c r="EJ29" s="23"/>
      <c r="EK29" s="67">
        <f>COUNT(EK31:EK50)</f>
        <v>20</v>
      </c>
      <c r="EL29" s="49"/>
      <c r="EN29" s="67">
        <f>COUNT(EN31:EN50)</f>
        <v>12</v>
      </c>
      <c r="EO29" s="22"/>
      <c r="EP29" s="23"/>
      <c r="EQ29" s="23"/>
      <c r="ER29" s="67">
        <f>COUNT(ER31:ER50)</f>
        <v>11</v>
      </c>
      <c r="ES29" s="49"/>
      <c r="EU29" s="114">
        <f>COUNT(EU31:EU50)</f>
        <v>18</v>
      </c>
      <c r="EV29" s="22"/>
      <c r="EW29" s="23"/>
      <c r="EX29" s="23"/>
      <c r="EY29" s="114">
        <f>COUNT(EY31:EY50)</f>
        <v>20</v>
      </c>
      <c r="EZ29" s="49"/>
      <c r="FB29" s="114">
        <f>COUNT(FB31:FB50)</f>
        <v>20</v>
      </c>
      <c r="FC29" s="22"/>
      <c r="FD29" s="23"/>
      <c r="FE29" s="23"/>
      <c r="FF29" s="114">
        <f>COUNT(FF31:FF50)</f>
        <v>20</v>
      </c>
      <c r="FG29" s="49"/>
      <c r="FI29" s="114">
        <f>COUNT(FI31:FI50)</f>
        <v>20</v>
      </c>
      <c r="FJ29" s="22"/>
      <c r="FK29" s="23"/>
      <c r="FL29" s="23"/>
      <c r="FM29" s="114">
        <f>COUNT(FM31:FM50)</f>
        <v>20</v>
      </c>
      <c r="FN29" s="49"/>
      <c r="FP29" s="114">
        <f>COUNT(FP31:FP50)</f>
        <v>20</v>
      </c>
      <c r="FQ29" s="22"/>
      <c r="FR29" s="23"/>
      <c r="FS29" s="23"/>
      <c r="FT29" s="114">
        <f>COUNT(FT31:FT50)</f>
        <v>20</v>
      </c>
      <c r="FU29" s="49"/>
      <c r="FW29" s="114">
        <f>COUNT(FW31:FW50)</f>
        <v>20</v>
      </c>
      <c r="FX29" s="22"/>
      <c r="FY29" s="23"/>
      <c r="FZ29" s="23"/>
      <c r="GA29" s="114">
        <f>COUNT(GA31:GA50)</f>
        <v>20</v>
      </c>
      <c r="GB29" s="49"/>
      <c r="GD29" s="114">
        <f>COUNT(GD31:GD50)</f>
        <v>19</v>
      </c>
      <c r="GE29" s="22"/>
      <c r="GF29" s="23"/>
      <c r="GG29" s="23"/>
      <c r="GH29" s="114">
        <f>COUNT(GH31:GH50)</f>
        <v>19</v>
      </c>
      <c r="GI29" s="49"/>
      <c r="GK29" s="276">
        <f>COUNT(GK31:GK50)</f>
        <v>20</v>
      </c>
      <c r="GL29" s="277"/>
      <c r="GM29" s="278"/>
      <c r="GN29" s="278"/>
      <c r="GO29" s="276">
        <f>COUNT(GO31:GO50)</f>
        <v>20</v>
      </c>
      <c r="GP29" s="267"/>
      <c r="GR29" s="276">
        <f>COUNT(GR31:GR50)</f>
        <v>20</v>
      </c>
      <c r="GS29" s="277"/>
      <c r="GT29" s="278"/>
      <c r="GU29" s="278"/>
      <c r="GV29" s="276">
        <f>COUNT(GV31:GV50)</f>
        <v>20</v>
      </c>
      <c r="GW29" s="267"/>
      <c r="GY29" s="276">
        <f>COUNT(GY31:GY50)</f>
        <v>20</v>
      </c>
      <c r="GZ29" s="277"/>
      <c r="HA29" s="278"/>
      <c r="HB29" s="278"/>
      <c r="HC29" s="276">
        <f>COUNT(HC31:HC50)</f>
        <v>20</v>
      </c>
      <c r="HD29" s="267"/>
      <c r="HF29" s="276">
        <f>COUNT(HF31:HF50)</f>
        <v>20</v>
      </c>
      <c r="HG29" s="277"/>
      <c r="HH29" s="278"/>
      <c r="HI29" s="278"/>
      <c r="HJ29" s="276">
        <f>COUNT(HJ31:HJ50)</f>
        <v>20</v>
      </c>
      <c r="HK29" s="267"/>
      <c r="HM29" s="276">
        <f>COUNT(HM31:HM50)</f>
        <v>20</v>
      </c>
      <c r="HN29" s="277"/>
      <c r="HO29" s="278"/>
      <c r="HP29" s="278"/>
      <c r="HQ29" s="276">
        <f>COUNT(HQ31:HQ50)</f>
        <v>20</v>
      </c>
      <c r="HR29" s="267"/>
      <c r="HT29" s="276">
        <f>COUNT(HT31:HT50)</f>
        <v>20</v>
      </c>
      <c r="HU29" s="277"/>
      <c r="HV29" s="278"/>
      <c r="HW29" s="278"/>
      <c r="HX29" s="276">
        <f>COUNT(HX31:HX50)</f>
        <v>20</v>
      </c>
      <c r="HY29" s="267"/>
      <c r="IA29" s="276">
        <f>COUNT(IA31:IA50)</f>
        <v>20</v>
      </c>
      <c r="IB29" s="277"/>
      <c r="IC29" s="278"/>
      <c r="ID29" s="278"/>
      <c r="IE29" s="276">
        <f>COUNT(IE31:IE50)</f>
        <v>20</v>
      </c>
      <c r="IF29" s="267"/>
      <c r="IH29" s="276">
        <f>COUNT(IH31:IH50)</f>
        <v>20</v>
      </c>
      <c r="II29" s="277"/>
      <c r="IJ29" s="278"/>
      <c r="IK29" s="278"/>
      <c r="IL29" s="276">
        <f>COUNT(IL31:IL50)</f>
        <v>20</v>
      </c>
      <c r="IM29" s="267"/>
      <c r="IO29" s="276">
        <f>COUNT(IO31:IO50)</f>
        <v>19</v>
      </c>
      <c r="IP29" s="277"/>
      <c r="IQ29" s="278"/>
      <c r="IR29" s="278"/>
      <c r="IS29" s="276">
        <f>COUNT(IS31:IS50)</f>
        <v>19</v>
      </c>
      <c r="IT29" s="267"/>
      <c r="IV29" s="276">
        <f>COUNT(IV31:IV50)</f>
        <v>20</v>
      </c>
      <c r="IW29" s="277"/>
      <c r="IX29" s="278"/>
      <c r="IY29" s="278"/>
      <c r="IZ29" s="276">
        <f>COUNT(IZ31:IZ50)</f>
        <v>20</v>
      </c>
      <c r="JA29" s="267"/>
      <c r="JC29" s="276">
        <f>COUNT(JC31:JC50)</f>
        <v>20</v>
      </c>
      <c r="JD29" s="277"/>
      <c r="JE29" s="278"/>
      <c r="JF29" s="278"/>
      <c r="JG29" s="276">
        <f>COUNT(JG31:JG50)</f>
        <v>20</v>
      </c>
      <c r="JH29" s="267"/>
      <c r="JJ29" s="276">
        <f>COUNT(JJ31:JJ50)</f>
        <v>20</v>
      </c>
      <c r="JK29" s="277"/>
      <c r="JL29" s="278"/>
      <c r="JM29" s="278"/>
      <c r="JN29" s="276">
        <f>COUNT(JN31:JN50)</f>
        <v>20</v>
      </c>
      <c r="JO29" s="267"/>
    </row>
    <row r="30" spans="2:275" ht="12.6" thickBot="1" x14ac:dyDescent="0.35">
      <c r="B30" s="108" t="s">
        <v>76</v>
      </c>
      <c r="C30" s="108" t="s">
        <v>77</v>
      </c>
      <c r="D30" s="109"/>
      <c r="E30" s="109"/>
      <c r="F30" s="110"/>
      <c r="G30" s="110"/>
      <c r="H30" s="109"/>
      <c r="I30" s="109"/>
      <c r="K30" s="109">
        <f>SUM(K31:K50)</f>
        <v>22</v>
      </c>
      <c r="L30" s="109">
        <f t="shared" ref="L30:P30" si="75">SUM(L31:L50)</f>
        <v>0</v>
      </c>
      <c r="M30" s="109">
        <f t="shared" si="75"/>
        <v>17</v>
      </c>
      <c r="N30" s="109">
        <f t="shared" si="75"/>
        <v>0</v>
      </c>
      <c r="O30" s="109">
        <f t="shared" si="75"/>
        <v>13</v>
      </c>
      <c r="P30" s="109">
        <f t="shared" si="75"/>
        <v>0</v>
      </c>
      <c r="R30" s="109">
        <f>SUM(R31:R50)</f>
        <v>30</v>
      </c>
      <c r="S30" s="109">
        <f t="shared" ref="S30:W30" si="76">SUM(S31:S50)</f>
        <v>0</v>
      </c>
      <c r="T30" s="109">
        <f t="shared" si="76"/>
        <v>27</v>
      </c>
      <c r="U30" s="109">
        <f t="shared" si="76"/>
        <v>1</v>
      </c>
      <c r="V30" s="109">
        <f t="shared" si="76"/>
        <v>29</v>
      </c>
      <c r="W30" s="109">
        <f t="shared" si="76"/>
        <v>0</v>
      </c>
      <c r="Y30" s="109">
        <f>SUM(Y31:Y50)</f>
        <v>27</v>
      </c>
      <c r="Z30" s="109">
        <f t="shared" ref="Z30:AD30" si="77">SUM(Z31:Z50)</f>
        <v>0</v>
      </c>
      <c r="AA30" s="109">
        <f t="shared" si="77"/>
        <v>18</v>
      </c>
      <c r="AB30" s="109">
        <f t="shared" si="77"/>
        <v>1</v>
      </c>
      <c r="AC30" s="109">
        <f t="shared" si="77"/>
        <v>27</v>
      </c>
      <c r="AD30" s="109">
        <f t="shared" si="77"/>
        <v>9</v>
      </c>
      <c r="AF30" s="109">
        <f>SUM(AF31:AF50)</f>
        <v>35</v>
      </c>
      <c r="AG30" s="109">
        <f t="shared" ref="AG30:AR30" si="78">SUM(AG31:AG50)</f>
        <v>3</v>
      </c>
      <c r="AH30" s="109">
        <f t="shared" si="78"/>
        <v>15</v>
      </c>
      <c r="AI30" s="109">
        <f t="shared" si="78"/>
        <v>16</v>
      </c>
      <c r="AJ30" s="109">
        <f t="shared" si="78"/>
        <v>30</v>
      </c>
      <c r="AK30" s="109">
        <f t="shared" si="78"/>
        <v>18</v>
      </c>
      <c r="AM30" s="109">
        <f t="shared" si="78"/>
        <v>54</v>
      </c>
      <c r="AN30" s="109">
        <f t="shared" si="78"/>
        <v>4</v>
      </c>
      <c r="AO30" s="109">
        <f t="shared" si="78"/>
        <v>34</v>
      </c>
      <c r="AP30" s="109">
        <f t="shared" si="78"/>
        <v>16</v>
      </c>
      <c r="AQ30" s="109">
        <f t="shared" si="78"/>
        <v>39</v>
      </c>
      <c r="AR30" s="109">
        <f t="shared" si="78"/>
        <v>65</v>
      </c>
      <c r="AT30" s="109">
        <f t="shared" ref="AT30:AY30" si="79">SUM(AT31:AT50)</f>
        <v>48</v>
      </c>
      <c r="AU30" s="109">
        <f t="shared" si="79"/>
        <v>2</v>
      </c>
      <c r="AV30" s="109">
        <f t="shared" si="79"/>
        <v>24</v>
      </c>
      <c r="AW30" s="109">
        <f t="shared" si="79"/>
        <v>18</v>
      </c>
      <c r="AX30" s="109">
        <f t="shared" si="79"/>
        <v>35</v>
      </c>
      <c r="AY30" s="109">
        <f t="shared" si="79"/>
        <v>77</v>
      </c>
      <c r="BA30" s="109">
        <f t="shared" ref="BA30:BF30" si="80">SUM(BA31:BA50)</f>
        <v>29</v>
      </c>
      <c r="BB30" s="109">
        <f t="shared" si="80"/>
        <v>0</v>
      </c>
      <c r="BC30" s="109">
        <f t="shared" si="80"/>
        <v>20</v>
      </c>
      <c r="BD30" s="109">
        <f t="shared" si="80"/>
        <v>6</v>
      </c>
      <c r="BE30" s="109">
        <f t="shared" si="80"/>
        <v>26</v>
      </c>
      <c r="BF30" s="109">
        <f t="shared" si="80"/>
        <v>72</v>
      </c>
      <c r="BH30" s="109">
        <f t="shared" ref="BH30:BM30" si="81">SUM(BH31:BH50)</f>
        <v>36</v>
      </c>
      <c r="BI30" s="109">
        <f t="shared" si="81"/>
        <v>0</v>
      </c>
      <c r="BJ30" s="109">
        <f t="shared" si="81"/>
        <v>28</v>
      </c>
      <c r="BK30" s="109">
        <f t="shared" si="81"/>
        <v>4</v>
      </c>
      <c r="BL30" s="109">
        <f t="shared" si="81"/>
        <v>34</v>
      </c>
      <c r="BM30" s="109">
        <f t="shared" si="81"/>
        <v>110</v>
      </c>
      <c r="BO30" s="109">
        <f t="shared" ref="BO30:BT30" si="82">SUM(BO31:BO50)</f>
        <v>11</v>
      </c>
      <c r="BP30" s="109">
        <f t="shared" si="82"/>
        <v>0</v>
      </c>
      <c r="BQ30" s="109">
        <f t="shared" si="82"/>
        <v>7</v>
      </c>
      <c r="BR30" s="109">
        <f t="shared" si="82"/>
        <v>2</v>
      </c>
      <c r="BS30" s="109">
        <f t="shared" si="82"/>
        <v>11</v>
      </c>
      <c r="BT30" s="109">
        <f t="shared" si="82"/>
        <v>39</v>
      </c>
      <c r="BV30" s="109">
        <f t="shared" ref="BV30:CA30" si="83">SUM(BV31:BV50)</f>
        <v>20</v>
      </c>
      <c r="BW30" s="109">
        <f t="shared" si="83"/>
        <v>0</v>
      </c>
      <c r="BX30" s="109">
        <f t="shared" si="83"/>
        <v>19</v>
      </c>
      <c r="BY30" s="109">
        <f t="shared" si="83"/>
        <v>1</v>
      </c>
      <c r="BZ30" s="109">
        <f t="shared" si="83"/>
        <v>20</v>
      </c>
      <c r="CA30" s="109">
        <f t="shared" si="83"/>
        <v>38</v>
      </c>
      <c r="CC30" s="122">
        <f t="shared" ref="CC30:CH30" si="84">SUM(CC31:CC50)</f>
        <v>70</v>
      </c>
      <c r="CD30" s="122">
        <f t="shared" si="84"/>
        <v>0</v>
      </c>
      <c r="CE30" s="122">
        <f t="shared" si="84"/>
        <v>59</v>
      </c>
      <c r="CF30" s="122">
        <f t="shared" si="84"/>
        <v>8</v>
      </c>
      <c r="CG30" s="122">
        <f t="shared" si="84"/>
        <v>66</v>
      </c>
      <c r="CH30" s="122">
        <f t="shared" si="84"/>
        <v>135</v>
      </c>
      <c r="CJ30" s="121">
        <f t="shared" ref="CJ30:CN30" si="85">SUM(CJ31:CJ50)</f>
        <v>98</v>
      </c>
      <c r="CK30" s="121">
        <f t="shared" si="85"/>
        <v>0</v>
      </c>
      <c r="CL30" s="121">
        <f>SUM(CL31:CL50)</f>
        <v>89</v>
      </c>
      <c r="CM30" s="121">
        <f t="shared" si="85"/>
        <v>0</v>
      </c>
      <c r="CN30" s="121">
        <f t="shared" si="85"/>
        <v>98</v>
      </c>
      <c r="CO30" s="121">
        <f>SUM(CO31:CO50)</f>
        <v>155</v>
      </c>
      <c r="CQ30" s="124">
        <f>SUM(CQ31:CQ50)</f>
        <v>223</v>
      </c>
      <c r="CR30" s="125">
        <f t="shared" ref="CR30:CV30" si="86">SUM(CR31:CR50)</f>
        <v>0</v>
      </c>
      <c r="CS30" s="125">
        <f t="shared" si="86"/>
        <v>179</v>
      </c>
      <c r="CT30" s="125">
        <f t="shared" si="86"/>
        <v>32</v>
      </c>
      <c r="CU30" s="125">
        <f t="shared" si="86"/>
        <v>198</v>
      </c>
      <c r="CV30" s="125">
        <f t="shared" si="86"/>
        <v>256</v>
      </c>
      <c r="CX30" s="124">
        <f>SUM(CX31:CX50)</f>
        <v>212</v>
      </c>
      <c r="CY30" s="125">
        <f t="shared" ref="CY30:DC30" si="87">SUM(CY31:CY50)</f>
        <v>0</v>
      </c>
      <c r="CZ30" s="125">
        <f t="shared" si="87"/>
        <v>191</v>
      </c>
      <c r="DA30" s="125">
        <f t="shared" si="87"/>
        <v>16</v>
      </c>
      <c r="DB30" s="125">
        <f t="shared" si="87"/>
        <v>212</v>
      </c>
      <c r="DC30" s="125">
        <f t="shared" si="87"/>
        <v>236</v>
      </c>
      <c r="DE30" s="124">
        <f>SUM(DE31:DE50)</f>
        <v>235</v>
      </c>
      <c r="DF30" s="125">
        <f t="shared" ref="DF30:DJ30" si="88">SUM(DF31:DF50)</f>
        <v>0</v>
      </c>
      <c r="DG30" s="125">
        <f t="shared" si="88"/>
        <v>215</v>
      </c>
      <c r="DH30" s="125">
        <f t="shared" si="88"/>
        <v>20</v>
      </c>
      <c r="DI30" s="125">
        <f t="shared" si="88"/>
        <v>235</v>
      </c>
      <c r="DJ30" s="125">
        <f t="shared" si="88"/>
        <v>327</v>
      </c>
      <c r="DL30" s="124">
        <f>SUM(DL31:DL50)</f>
        <v>209</v>
      </c>
      <c r="DM30" s="125">
        <f t="shared" ref="DM30:DQ30" si="89">SUM(DM31:DM50)</f>
        <v>0</v>
      </c>
      <c r="DN30" s="125">
        <f t="shared" si="89"/>
        <v>176</v>
      </c>
      <c r="DO30" s="125">
        <f t="shared" si="89"/>
        <v>33</v>
      </c>
      <c r="DP30" s="125">
        <f t="shared" si="89"/>
        <v>202</v>
      </c>
      <c r="DQ30" s="125">
        <f t="shared" si="89"/>
        <v>215</v>
      </c>
      <c r="DS30" s="124">
        <f>SUM(DS31:DS50)</f>
        <v>216</v>
      </c>
      <c r="DT30" s="125">
        <f t="shared" ref="DT30:DX30" si="90">SUM(DT31:DT50)</f>
        <v>0</v>
      </c>
      <c r="DU30" s="125">
        <f t="shared" si="90"/>
        <v>180</v>
      </c>
      <c r="DV30" s="125">
        <f t="shared" si="90"/>
        <v>36</v>
      </c>
      <c r="DW30" s="125">
        <f t="shared" si="90"/>
        <v>186</v>
      </c>
      <c r="DX30" s="125">
        <f t="shared" si="90"/>
        <v>193</v>
      </c>
      <c r="DZ30" s="124">
        <f>SUM(DZ31:DZ50)</f>
        <v>302</v>
      </c>
      <c r="EA30" s="125">
        <f t="shared" ref="EA30:EE30" si="91">SUM(EA31:EA50)</f>
        <v>0</v>
      </c>
      <c r="EB30" s="125">
        <f t="shared" si="91"/>
        <v>228</v>
      </c>
      <c r="EC30" s="125">
        <f t="shared" si="91"/>
        <v>74</v>
      </c>
      <c r="ED30" s="125">
        <f t="shared" si="91"/>
        <v>302</v>
      </c>
      <c r="EE30" s="125">
        <f t="shared" si="91"/>
        <v>367</v>
      </c>
      <c r="EG30" s="124">
        <f>SUM(EG31:EG50)</f>
        <v>274</v>
      </c>
      <c r="EH30" s="125">
        <f t="shared" ref="EH30:EL30" si="92">SUM(EH31:EH50)</f>
        <v>6</v>
      </c>
      <c r="EI30" s="125">
        <f t="shared" si="92"/>
        <v>229</v>
      </c>
      <c r="EJ30" s="125">
        <f t="shared" si="92"/>
        <v>45</v>
      </c>
      <c r="EK30" s="125">
        <f t="shared" si="92"/>
        <v>268</v>
      </c>
      <c r="EL30" s="125">
        <f t="shared" si="92"/>
        <v>423</v>
      </c>
      <c r="EN30" s="124">
        <f>SUM(EN31:EN50)</f>
        <v>120</v>
      </c>
      <c r="EO30" s="125">
        <f t="shared" ref="EO30:ES30" si="93">SUM(EO31:EO50)</f>
        <v>5</v>
      </c>
      <c r="EP30" s="125">
        <f t="shared" si="93"/>
        <v>83</v>
      </c>
      <c r="EQ30" s="125">
        <f t="shared" si="93"/>
        <v>37</v>
      </c>
      <c r="ER30" s="125">
        <f t="shared" si="93"/>
        <v>103</v>
      </c>
      <c r="ES30" s="125">
        <f t="shared" si="93"/>
        <v>152</v>
      </c>
      <c r="EU30" s="124">
        <f>SUM(EU31:EU50)</f>
        <v>311</v>
      </c>
      <c r="EV30" s="125">
        <f t="shared" ref="EV30:EZ30" si="94">SUM(EV31:EV50)</f>
        <v>7</v>
      </c>
      <c r="EW30" s="125">
        <f t="shared" si="94"/>
        <v>258</v>
      </c>
      <c r="EX30" s="125">
        <f t="shared" si="94"/>
        <v>53</v>
      </c>
      <c r="EY30" s="125">
        <f t="shared" si="94"/>
        <v>309</v>
      </c>
      <c r="EZ30" s="125">
        <f t="shared" si="94"/>
        <v>464</v>
      </c>
      <c r="FB30" s="124">
        <f>SUM(FB31:FB50)</f>
        <v>241</v>
      </c>
      <c r="FC30" s="125">
        <f t="shared" ref="FC30:FG30" si="95">SUM(FC31:FC50)</f>
        <v>2</v>
      </c>
      <c r="FD30" s="125">
        <f t="shared" si="95"/>
        <v>196</v>
      </c>
      <c r="FE30" s="125">
        <f t="shared" si="95"/>
        <v>45</v>
      </c>
      <c r="FF30" s="125">
        <f t="shared" si="95"/>
        <v>231</v>
      </c>
      <c r="FG30" s="125">
        <f t="shared" si="95"/>
        <v>323</v>
      </c>
      <c r="FI30" s="124">
        <f>SUM(FI31:FI50)</f>
        <v>313</v>
      </c>
      <c r="FJ30" s="125">
        <f t="shared" ref="FJ30:FN30" si="96">SUM(FJ31:FJ50)</f>
        <v>1</v>
      </c>
      <c r="FK30" s="125">
        <f t="shared" si="96"/>
        <v>261</v>
      </c>
      <c r="FL30" s="125">
        <f t="shared" si="96"/>
        <v>52</v>
      </c>
      <c r="FM30" s="125">
        <f t="shared" si="96"/>
        <v>313</v>
      </c>
      <c r="FN30" s="125">
        <f t="shared" si="96"/>
        <v>420</v>
      </c>
      <c r="FP30" s="124">
        <f>SUM(FP31:FP50)</f>
        <v>346</v>
      </c>
      <c r="FQ30" s="125">
        <f t="shared" ref="FQ30:FU30" si="97">SUM(FQ31:FQ50)</f>
        <v>0</v>
      </c>
      <c r="FR30" s="125">
        <f t="shared" si="97"/>
        <v>300</v>
      </c>
      <c r="FS30" s="125">
        <f t="shared" si="97"/>
        <v>46</v>
      </c>
      <c r="FT30" s="125">
        <f t="shared" si="97"/>
        <v>296</v>
      </c>
      <c r="FU30" s="125">
        <f t="shared" si="97"/>
        <v>483</v>
      </c>
      <c r="FW30" s="124">
        <f>SUM(FW31:FW50)</f>
        <v>699</v>
      </c>
      <c r="FX30" s="125">
        <f t="shared" ref="FX30:GB30" si="98">SUM(FX31:FX50)</f>
        <v>3</v>
      </c>
      <c r="FY30" s="125">
        <f t="shared" si="98"/>
        <v>496</v>
      </c>
      <c r="FZ30" s="125">
        <f t="shared" si="98"/>
        <v>203</v>
      </c>
      <c r="GA30" s="125">
        <f t="shared" si="98"/>
        <v>675</v>
      </c>
      <c r="GB30" s="125">
        <f t="shared" si="98"/>
        <v>1034</v>
      </c>
      <c r="GD30" s="124">
        <f>SUM(GD31:GD50)</f>
        <v>512</v>
      </c>
      <c r="GE30" s="125">
        <f t="shared" ref="GE30:GI30" si="99">SUM(GE31:GE50)</f>
        <v>84</v>
      </c>
      <c r="GF30" s="125">
        <f t="shared" si="99"/>
        <v>397</v>
      </c>
      <c r="GG30" s="125">
        <f t="shared" si="99"/>
        <v>115</v>
      </c>
      <c r="GH30" s="125">
        <f t="shared" si="99"/>
        <v>494</v>
      </c>
      <c r="GI30" s="125">
        <f t="shared" si="99"/>
        <v>835</v>
      </c>
      <c r="GK30" s="124">
        <f>SUM(GK31:GK50)</f>
        <v>304</v>
      </c>
      <c r="GL30" s="125">
        <f t="shared" ref="GL30:GP30" si="100">SUM(GL31:GL50)</f>
        <v>9</v>
      </c>
      <c r="GM30" s="125">
        <f t="shared" si="100"/>
        <v>247</v>
      </c>
      <c r="GN30" s="125">
        <f t="shared" si="100"/>
        <v>57</v>
      </c>
      <c r="GO30" s="125">
        <f t="shared" si="100"/>
        <v>304</v>
      </c>
      <c r="GP30" s="125">
        <f t="shared" si="100"/>
        <v>446</v>
      </c>
      <c r="GR30" s="124">
        <f>SUM(GR31:GR50)</f>
        <v>499</v>
      </c>
      <c r="GS30" s="125">
        <f t="shared" ref="GS30:GW30" si="101">SUM(GS31:GS50)</f>
        <v>7</v>
      </c>
      <c r="GT30" s="125">
        <f t="shared" si="101"/>
        <v>427</v>
      </c>
      <c r="GU30" s="125">
        <f t="shared" si="101"/>
        <v>72</v>
      </c>
      <c r="GV30" s="125">
        <f t="shared" si="101"/>
        <v>499</v>
      </c>
      <c r="GW30" s="125">
        <f t="shared" si="101"/>
        <v>991</v>
      </c>
      <c r="GY30" s="124">
        <f>SUM(GY31:GY50)</f>
        <v>504</v>
      </c>
      <c r="GZ30" s="125">
        <f t="shared" ref="GZ30:HD30" si="102">SUM(GZ31:GZ50)</f>
        <v>30</v>
      </c>
      <c r="HA30" s="125">
        <f t="shared" si="102"/>
        <v>419</v>
      </c>
      <c r="HB30" s="125">
        <f t="shared" si="102"/>
        <v>85</v>
      </c>
      <c r="HC30" s="125">
        <f t="shared" si="102"/>
        <v>483</v>
      </c>
      <c r="HD30" s="125">
        <f t="shared" si="102"/>
        <v>893</v>
      </c>
      <c r="HF30" s="124">
        <f>SUM(HF31:HF50)</f>
        <v>452</v>
      </c>
      <c r="HG30" s="125">
        <f t="shared" ref="HG30:HK30" si="103">SUM(HG31:HG50)</f>
        <v>23</v>
      </c>
      <c r="HH30" s="125">
        <f t="shared" si="103"/>
        <v>394</v>
      </c>
      <c r="HI30" s="125">
        <f t="shared" si="103"/>
        <v>58</v>
      </c>
      <c r="HJ30" s="125">
        <f t="shared" si="103"/>
        <v>452</v>
      </c>
      <c r="HK30" s="125">
        <f t="shared" si="103"/>
        <v>908</v>
      </c>
      <c r="HM30" s="124">
        <f>SUM(HM31:HM50)</f>
        <v>576</v>
      </c>
      <c r="HN30" s="125">
        <f t="shared" ref="HN30:HR30" si="104">SUM(HN31:HN50)</f>
        <v>33</v>
      </c>
      <c r="HO30" s="125">
        <f t="shared" si="104"/>
        <v>459</v>
      </c>
      <c r="HP30" s="125">
        <f t="shared" si="104"/>
        <v>117</v>
      </c>
      <c r="HQ30" s="125">
        <f t="shared" si="104"/>
        <v>571</v>
      </c>
      <c r="HR30" s="125">
        <f t="shared" si="104"/>
        <v>1061</v>
      </c>
      <c r="HT30" s="124">
        <f>SUM(HT31:HT50)</f>
        <v>396</v>
      </c>
      <c r="HU30" s="125">
        <f t="shared" ref="HU30:HY30" si="105">SUM(HU31:HU50)</f>
        <v>21</v>
      </c>
      <c r="HV30" s="125">
        <f t="shared" si="105"/>
        <v>311</v>
      </c>
      <c r="HW30" s="125">
        <f t="shared" si="105"/>
        <v>85</v>
      </c>
      <c r="HX30" s="125">
        <f t="shared" si="105"/>
        <v>350</v>
      </c>
      <c r="HY30" s="125">
        <f t="shared" si="105"/>
        <v>643</v>
      </c>
      <c r="IA30" s="124">
        <f>SUM(IA31:IA50)</f>
        <v>460</v>
      </c>
      <c r="IB30" s="125">
        <f t="shared" ref="IB30:IF30" si="106">SUM(IB31:IB50)</f>
        <v>20</v>
      </c>
      <c r="IC30" s="125">
        <f t="shared" si="106"/>
        <v>402</v>
      </c>
      <c r="ID30" s="125">
        <f t="shared" si="106"/>
        <v>58</v>
      </c>
      <c r="IE30" s="125">
        <f t="shared" si="106"/>
        <v>450</v>
      </c>
      <c r="IF30" s="125">
        <f t="shared" si="106"/>
        <v>696</v>
      </c>
      <c r="IH30" s="124">
        <f>SUM(IH31:IH50)</f>
        <v>432</v>
      </c>
      <c r="II30" s="125">
        <f t="shared" ref="II30:IM30" si="107">SUM(II31:II50)</f>
        <v>22</v>
      </c>
      <c r="IJ30" s="125">
        <f t="shared" si="107"/>
        <v>342</v>
      </c>
      <c r="IK30" s="125">
        <f t="shared" si="107"/>
        <v>90</v>
      </c>
      <c r="IL30" s="125">
        <f t="shared" si="107"/>
        <v>432</v>
      </c>
      <c r="IM30" s="125">
        <f t="shared" si="107"/>
        <v>696</v>
      </c>
      <c r="IO30" s="124">
        <f>SUM(IO31:IO50)</f>
        <v>528</v>
      </c>
      <c r="IP30" s="125">
        <f t="shared" ref="IP30:IT30" si="108">SUM(IP31:IP50)</f>
        <v>31</v>
      </c>
      <c r="IQ30" s="125">
        <f t="shared" si="108"/>
        <v>445</v>
      </c>
      <c r="IR30" s="125">
        <f t="shared" si="108"/>
        <v>83</v>
      </c>
      <c r="IS30" s="125">
        <f t="shared" si="108"/>
        <v>528</v>
      </c>
      <c r="IT30" s="125">
        <f t="shared" si="108"/>
        <v>1139</v>
      </c>
      <c r="IV30" s="124">
        <f>SUM(IV31:IV50)</f>
        <v>404</v>
      </c>
      <c r="IW30" s="125">
        <f t="shared" ref="IW30:JA30" si="109">SUM(IW31:IW50)</f>
        <v>37</v>
      </c>
      <c r="IX30" s="125">
        <f t="shared" si="109"/>
        <v>333</v>
      </c>
      <c r="IY30" s="125">
        <f t="shared" si="109"/>
        <v>71</v>
      </c>
      <c r="IZ30" s="125">
        <f t="shared" si="109"/>
        <v>404</v>
      </c>
      <c r="JA30" s="125">
        <f t="shared" si="109"/>
        <v>749</v>
      </c>
      <c r="JC30" s="124">
        <f>SUM(JC31:JC50)</f>
        <v>478</v>
      </c>
      <c r="JD30" s="125">
        <f t="shared" ref="JD30:JH30" si="110">SUM(JD31:JD50)</f>
        <v>30</v>
      </c>
      <c r="JE30" s="125">
        <f t="shared" si="110"/>
        <v>417</v>
      </c>
      <c r="JF30" s="125">
        <f t="shared" si="110"/>
        <v>61</v>
      </c>
      <c r="JG30" s="125">
        <f t="shared" si="110"/>
        <v>477</v>
      </c>
      <c r="JH30" s="125">
        <f t="shared" si="110"/>
        <v>967</v>
      </c>
      <c r="JJ30" s="124">
        <f>SUM(JJ31:JJ50)</f>
        <v>484</v>
      </c>
      <c r="JK30" s="125">
        <f t="shared" ref="JK30:JO30" si="111">SUM(JK31:JK50)</f>
        <v>37</v>
      </c>
      <c r="JL30" s="125">
        <f t="shared" si="111"/>
        <v>395</v>
      </c>
      <c r="JM30" s="125">
        <f t="shared" si="111"/>
        <v>89</v>
      </c>
      <c r="JN30" s="125">
        <f t="shared" si="111"/>
        <v>483</v>
      </c>
      <c r="JO30" s="125">
        <f t="shared" si="111"/>
        <v>859</v>
      </c>
    </row>
    <row r="31" spans="2:275" x14ac:dyDescent="0.3">
      <c r="B31" s="24" t="s">
        <v>97</v>
      </c>
      <c r="C31" s="25" t="s">
        <v>78</v>
      </c>
      <c r="D31" s="24"/>
      <c r="E31" s="26"/>
      <c r="F31" s="27"/>
      <c r="G31" s="27"/>
      <c r="H31" s="26"/>
      <c r="I31" s="43"/>
      <c r="K31" s="77"/>
      <c r="L31" s="78"/>
      <c r="M31" s="78"/>
      <c r="N31" s="79"/>
      <c r="O31" s="80"/>
      <c r="P31" s="80"/>
      <c r="R31" s="77"/>
      <c r="S31" s="78"/>
      <c r="T31" s="78"/>
      <c r="U31" s="79"/>
      <c r="V31" s="80"/>
      <c r="W31" s="80"/>
      <c r="Y31" s="77">
        <v>2</v>
      </c>
      <c r="Z31" s="78"/>
      <c r="AA31" s="78"/>
      <c r="AB31" s="79"/>
      <c r="AC31" s="80">
        <v>2</v>
      </c>
      <c r="AD31" s="80">
        <v>2</v>
      </c>
      <c r="AF31" s="77">
        <v>6</v>
      </c>
      <c r="AG31" s="78">
        <v>3</v>
      </c>
      <c r="AH31" s="78"/>
      <c r="AI31" s="79">
        <v>6</v>
      </c>
      <c r="AJ31" s="80">
        <v>6</v>
      </c>
      <c r="AK31" s="80">
        <v>2</v>
      </c>
      <c r="AM31" s="103">
        <v>4</v>
      </c>
      <c r="AN31" s="78">
        <v>2</v>
      </c>
      <c r="AO31" s="80"/>
      <c r="AP31" s="80">
        <v>4</v>
      </c>
      <c r="AQ31" s="80">
        <v>4</v>
      </c>
      <c r="AR31" s="80">
        <v>5</v>
      </c>
      <c r="AT31" s="82"/>
      <c r="AU31" s="78"/>
      <c r="AV31" s="85"/>
      <c r="AW31" s="85"/>
      <c r="AX31" s="85"/>
      <c r="AY31" s="85"/>
      <c r="BA31" s="82">
        <v>3</v>
      </c>
      <c r="BB31" s="78"/>
      <c r="BC31" s="84">
        <v>3</v>
      </c>
      <c r="BD31" s="85"/>
      <c r="BE31" s="85">
        <v>3</v>
      </c>
      <c r="BF31" s="86">
        <v>10</v>
      </c>
      <c r="BH31" s="82">
        <v>1</v>
      </c>
      <c r="BI31" s="78"/>
      <c r="BJ31" s="84">
        <v>1</v>
      </c>
      <c r="BK31" s="85"/>
      <c r="BL31" s="85">
        <v>1</v>
      </c>
      <c r="BM31" s="86">
        <v>5</v>
      </c>
      <c r="BO31" s="82"/>
      <c r="BP31" s="78"/>
      <c r="BQ31" s="84"/>
      <c r="BR31" s="85"/>
      <c r="BS31" s="85"/>
      <c r="BT31" s="86"/>
      <c r="BV31" s="104"/>
      <c r="BW31" s="78"/>
      <c r="BX31" s="80"/>
      <c r="BY31" s="80"/>
      <c r="BZ31" s="85"/>
      <c r="CA31" s="80"/>
      <c r="CC31" s="104">
        <v>4</v>
      </c>
      <c r="CD31" s="78"/>
      <c r="CE31" s="80">
        <v>4</v>
      </c>
      <c r="CF31" s="80"/>
      <c r="CG31" s="80">
        <v>4</v>
      </c>
      <c r="CH31" s="80">
        <v>8</v>
      </c>
      <c r="CJ31" s="118"/>
      <c r="CK31" s="119"/>
      <c r="CL31" s="120"/>
      <c r="CM31" s="120"/>
      <c r="CN31" s="120"/>
      <c r="CO31" s="120"/>
      <c r="CQ31" s="119">
        <v>11</v>
      </c>
      <c r="CR31" s="119"/>
      <c r="CS31" s="85">
        <v>7</v>
      </c>
      <c r="CT31" s="120">
        <v>4</v>
      </c>
      <c r="CU31" s="85">
        <v>11</v>
      </c>
      <c r="CV31" s="85">
        <v>12</v>
      </c>
      <c r="CX31" s="82">
        <v>13</v>
      </c>
      <c r="CY31" s="119"/>
      <c r="CZ31" s="85">
        <v>13</v>
      </c>
      <c r="DA31" s="85"/>
      <c r="DB31" s="85">
        <v>13</v>
      </c>
      <c r="DC31" s="85">
        <v>15</v>
      </c>
      <c r="DE31" s="119">
        <v>12</v>
      </c>
      <c r="DF31" s="119"/>
      <c r="DG31" s="85">
        <v>12</v>
      </c>
      <c r="DH31" s="85"/>
      <c r="DI31" s="85">
        <v>12</v>
      </c>
      <c r="DJ31" s="85">
        <v>15</v>
      </c>
      <c r="DL31" s="82">
        <v>12</v>
      </c>
      <c r="DM31" s="119"/>
      <c r="DN31" s="85">
        <v>11</v>
      </c>
      <c r="DO31" s="85">
        <v>1</v>
      </c>
      <c r="DP31" s="85">
        <v>12</v>
      </c>
      <c r="DQ31" s="85">
        <v>11</v>
      </c>
      <c r="DS31" s="119">
        <v>12</v>
      </c>
      <c r="DT31" s="119"/>
      <c r="DU31" s="85">
        <v>12</v>
      </c>
      <c r="DV31" s="85"/>
      <c r="DW31" s="85">
        <v>12</v>
      </c>
      <c r="DX31" s="85">
        <v>4</v>
      </c>
      <c r="DZ31" s="119">
        <v>16</v>
      </c>
      <c r="EA31" s="119"/>
      <c r="EB31" s="85">
        <v>16</v>
      </c>
      <c r="EC31" s="85">
        <v>0</v>
      </c>
      <c r="ED31" s="85">
        <v>16</v>
      </c>
      <c r="EE31" s="85">
        <v>12</v>
      </c>
      <c r="EG31" s="82">
        <v>16</v>
      </c>
      <c r="EH31" s="119">
        <v>4</v>
      </c>
      <c r="EI31" s="85">
        <v>16</v>
      </c>
      <c r="EJ31" s="85">
        <v>0</v>
      </c>
      <c r="EK31" s="85">
        <v>15</v>
      </c>
      <c r="EL31" s="85">
        <v>19</v>
      </c>
      <c r="EN31" s="82">
        <v>8</v>
      </c>
      <c r="EO31" s="119"/>
      <c r="EP31" s="85">
        <v>8</v>
      </c>
      <c r="EQ31" s="85"/>
      <c r="ER31" s="85">
        <v>8</v>
      </c>
      <c r="ES31" s="85">
        <v>8</v>
      </c>
      <c r="EU31" s="119">
        <v>44</v>
      </c>
      <c r="EV31" s="119"/>
      <c r="EW31" s="85">
        <v>44</v>
      </c>
      <c r="EX31" s="85">
        <v>0</v>
      </c>
      <c r="EY31" s="85">
        <v>44</v>
      </c>
      <c r="EZ31" s="85">
        <v>88</v>
      </c>
      <c r="FB31" s="82">
        <v>8</v>
      </c>
      <c r="FC31" s="119"/>
      <c r="FD31" s="85">
        <v>8</v>
      </c>
      <c r="FE31" s="85">
        <v>0</v>
      </c>
      <c r="FF31" s="85">
        <v>8</v>
      </c>
      <c r="FG31" s="85">
        <v>15</v>
      </c>
      <c r="FI31" s="119">
        <v>8</v>
      </c>
      <c r="FJ31" s="119"/>
      <c r="FK31" s="85">
        <v>8</v>
      </c>
      <c r="FL31" s="85"/>
      <c r="FM31" s="85">
        <v>8</v>
      </c>
      <c r="FN31" s="85">
        <v>8</v>
      </c>
      <c r="FP31" s="82">
        <v>12</v>
      </c>
      <c r="FQ31" s="119"/>
      <c r="FR31" s="85">
        <v>12</v>
      </c>
      <c r="FS31" s="85"/>
      <c r="FT31" s="85">
        <v>12</v>
      </c>
      <c r="FU31" s="85">
        <v>12</v>
      </c>
      <c r="FW31" s="82">
        <v>16</v>
      </c>
      <c r="FX31" s="82">
        <v>0</v>
      </c>
      <c r="FY31" s="85">
        <v>16</v>
      </c>
      <c r="FZ31" s="85"/>
      <c r="GA31" s="85">
        <v>16</v>
      </c>
      <c r="GB31" s="85">
        <v>11</v>
      </c>
      <c r="GD31" s="82"/>
      <c r="GE31" s="82"/>
      <c r="GF31" s="85"/>
      <c r="GG31" s="85"/>
      <c r="GH31" s="85"/>
      <c r="GI31" s="85"/>
      <c r="GK31" s="279">
        <v>16</v>
      </c>
      <c r="GL31" s="279"/>
      <c r="GM31" s="85">
        <v>16</v>
      </c>
      <c r="GN31" s="85"/>
      <c r="GO31" s="85">
        <v>16</v>
      </c>
      <c r="GP31" s="85">
        <v>24</v>
      </c>
      <c r="GR31" s="279">
        <v>36</v>
      </c>
      <c r="GS31" s="279"/>
      <c r="GT31" s="85">
        <v>34</v>
      </c>
      <c r="GU31" s="85">
        <v>2</v>
      </c>
      <c r="GV31" s="85">
        <v>36</v>
      </c>
      <c r="GW31" s="85">
        <v>52</v>
      </c>
      <c r="GY31" s="279">
        <v>16</v>
      </c>
      <c r="GZ31" s="85"/>
      <c r="HA31" s="85">
        <v>16</v>
      </c>
      <c r="HB31" s="85"/>
      <c r="HC31" s="85">
        <v>16</v>
      </c>
      <c r="HD31" s="85">
        <v>32</v>
      </c>
      <c r="HF31" s="85">
        <v>16</v>
      </c>
      <c r="HG31" s="85"/>
      <c r="HH31" s="85">
        <v>16</v>
      </c>
      <c r="HI31" s="85"/>
      <c r="HJ31" s="85">
        <v>16</v>
      </c>
      <c r="HK31" s="85">
        <v>32</v>
      </c>
      <c r="HM31" s="85">
        <v>12</v>
      </c>
      <c r="HN31" s="85"/>
      <c r="HO31" s="85">
        <v>12</v>
      </c>
      <c r="HP31" s="85"/>
      <c r="HQ31" s="85">
        <v>12</v>
      </c>
      <c r="HR31" s="85">
        <v>24</v>
      </c>
      <c r="HT31" s="85">
        <v>16</v>
      </c>
      <c r="HU31" s="85"/>
      <c r="HV31" s="85">
        <v>16</v>
      </c>
      <c r="HW31" s="85"/>
      <c r="HX31" s="85">
        <v>16</v>
      </c>
      <c r="HY31" s="85">
        <v>32</v>
      </c>
      <c r="IA31" s="85">
        <v>20</v>
      </c>
      <c r="IB31" s="85"/>
      <c r="IC31" s="85">
        <v>20</v>
      </c>
      <c r="ID31" s="85"/>
      <c r="IE31" s="85">
        <v>20</v>
      </c>
      <c r="IF31" s="85">
        <v>32</v>
      </c>
      <c r="IH31" s="85">
        <v>32</v>
      </c>
      <c r="II31" s="85"/>
      <c r="IJ31" s="85">
        <v>32</v>
      </c>
      <c r="IK31" s="85"/>
      <c r="IL31" s="85">
        <v>32</v>
      </c>
      <c r="IM31" s="85">
        <v>42</v>
      </c>
      <c r="IO31" s="85">
        <v>28</v>
      </c>
      <c r="IP31" s="85"/>
      <c r="IQ31" s="85">
        <v>28</v>
      </c>
      <c r="IR31" s="85"/>
      <c r="IS31" s="85">
        <v>28</v>
      </c>
      <c r="IT31" s="85">
        <v>56</v>
      </c>
      <c r="IV31" s="85">
        <v>20</v>
      </c>
      <c r="IW31" s="85"/>
      <c r="IX31" s="85">
        <v>20</v>
      </c>
      <c r="IY31" s="85"/>
      <c r="IZ31" s="85">
        <v>20</v>
      </c>
      <c r="JA31" s="85">
        <v>40</v>
      </c>
      <c r="JC31" s="85">
        <v>32</v>
      </c>
      <c r="JD31" s="85" t="s">
        <v>1055</v>
      </c>
      <c r="JE31" s="85">
        <v>32</v>
      </c>
      <c r="JF31" s="85"/>
      <c r="JG31" s="85">
        <v>32</v>
      </c>
      <c r="JH31" s="85">
        <v>40</v>
      </c>
      <c r="JJ31" s="85">
        <v>32</v>
      </c>
      <c r="JK31" s="85"/>
      <c r="JL31" s="85">
        <v>24</v>
      </c>
      <c r="JM31" s="85">
        <v>8</v>
      </c>
      <c r="JN31" s="85">
        <v>32</v>
      </c>
      <c r="JO31" s="85">
        <v>44</v>
      </c>
    </row>
    <row r="32" spans="2:275" x14ac:dyDescent="0.3">
      <c r="B32" s="28" t="s">
        <v>98</v>
      </c>
      <c r="C32" s="29" t="s">
        <v>79</v>
      </c>
      <c r="D32" s="24"/>
      <c r="E32" s="30"/>
      <c r="F32" s="31"/>
      <c r="G32" s="31"/>
      <c r="H32" s="32"/>
      <c r="I32" s="44"/>
      <c r="K32" s="81"/>
      <c r="L32" s="82"/>
      <c r="M32" s="83"/>
      <c r="N32" s="84"/>
      <c r="O32" s="85"/>
      <c r="P32" s="85"/>
      <c r="R32" s="81"/>
      <c r="S32" s="82"/>
      <c r="T32" s="83"/>
      <c r="U32" s="84"/>
      <c r="V32" s="85"/>
      <c r="W32" s="85"/>
      <c r="Y32" s="81"/>
      <c r="Z32" s="82"/>
      <c r="AA32" s="83"/>
      <c r="AB32" s="84"/>
      <c r="AC32" s="85"/>
      <c r="AD32" s="85"/>
      <c r="AF32" s="81"/>
      <c r="AG32" s="82"/>
      <c r="AH32" s="83"/>
      <c r="AI32" s="84"/>
      <c r="AJ32" s="85"/>
      <c r="AK32" s="85"/>
      <c r="AM32" s="82">
        <v>3</v>
      </c>
      <c r="AN32" s="82"/>
      <c r="AO32" s="85">
        <v>1</v>
      </c>
      <c r="AP32" s="85">
        <v>1</v>
      </c>
      <c r="AQ32" s="85">
        <v>3</v>
      </c>
      <c r="AR32" s="85">
        <v>6</v>
      </c>
      <c r="AT32" s="82">
        <v>1</v>
      </c>
      <c r="AU32" s="82"/>
      <c r="AV32" s="85"/>
      <c r="AW32" s="85">
        <v>1</v>
      </c>
      <c r="AX32" s="85">
        <v>1</v>
      </c>
      <c r="AY32" s="86">
        <v>2</v>
      </c>
      <c r="BA32" s="82"/>
      <c r="BB32" s="82"/>
      <c r="BC32" s="84"/>
      <c r="BD32" s="85"/>
      <c r="BE32" s="85"/>
      <c r="BF32" s="86"/>
      <c r="BH32" s="82">
        <v>4</v>
      </c>
      <c r="BI32" s="82"/>
      <c r="BJ32" s="84">
        <v>2</v>
      </c>
      <c r="BK32" s="85">
        <v>1</v>
      </c>
      <c r="BL32" s="85">
        <v>3</v>
      </c>
      <c r="BM32" s="86">
        <v>8</v>
      </c>
      <c r="BO32" s="82"/>
      <c r="BP32" s="82"/>
      <c r="BQ32" s="84"/>
      <c r="BR32" s="85"/>
      <c r="BS32" s="85"/>
      <c r="BT32" s="86"/>
      <c r="BV32" s="105">
        <v>2</v>
      </c>
      <c r="BW32" s="82"/>
      <c r="BX32" s="85">
        <v>2</v>
      </c>
      <c r="BY32" s="85"/>
      <c r="BZ32" s="85">
        <v>2</v>
      </c>
      <c r="CA32" s="85">
        <v>8</v>
      </c>
      <c r="CC32" s="105">
        <v>8</v>
      </c>
      <c r="CD32" s="82"/>
      <c r="CE32" s="85">
        <v>4</v>
      </c>
      <c r="CF32" s="85">
        <v>2</v>
      </c>
      <c r="CG32" s="85">
        <v>8</v>
      </c>
      <c r="CH32" s="85">
        <v>10</v>
      </c>
      <c r="CJ32" s="82">
        <v>6</v>
      </c>
      <c r="CK32" s="82"/>
      <c r="CL32" s="85">
        <v>4</v>
      </c>
      <c r="CM32" s="85"/>
      <c r="CN32" s="85">
        <v>6</v>
      </c>
      <c r="CO32" s="85">
        <v>5</v>
      </c>
      <c r="CQ32" s="119">
        <v>12</v>
      </c>
      <c r="CR32" s="82"/>
      <c r="CS32" s="85">
        <v>10</v>
      </c>
      <c r="CT32" s="85">
        <v>2</v>
      </c>
      <c r="CU32" s="85">
        <v>12</v>
      </c>
      <c r="CV32" s="85">
        <v>9</v>
      </c>
      <c r="CX32" s="82">
        <v>8</v>
      </c>
      <c r="CY32" s="82"/>
      <c r="CZ32" s="85">
        <v>8</v>
      </c>
      <c r="DA32" s="85"/>
      <c r="DB32" s="85">
        <v>8</v>
      </c>
      <c r="DC32" s="85">
        <v>8</v>
      </c>
      <c r="DE32" s="119">
        <v>8</v>
      </c>
      <c r="DF32" s="82"/>
      <c r="DG32" s="85">
        <v>7</v>
      </c>
      <c r="DH32" s="85">
        <v>1</v>
      </c>
      <c r="DI32" s="85">
        <v>8</v>
      </c>
      <c r="DJ32" s="85">
        <v>8</v>
      </c>
      <c r="DL32" s="82">
        <v>8</v>
      </c>
      <c r="DM32" s="82"/>
      <c r="DN32" s="85">
        <v>3</v>
      </c>
      <c r="DO32" s="85">
        <v>5</v>
      </c>
      <c r="DP32" s="85">
        <v>8</v>
      </c>
      <c r="DQ32" s="85">
        <v>12</v>
      </c>
      <c r="DS32" s="119">
        <v>8</v>
      </c>
      <c r="DT32" s="82"/>
      <c r="DU32" s="85">
        <v>6</v>
      </c>
      <c r="DV32" s="85">
        <v>2</v>
      </c>
      <c r="DW32" s="85">
        <v>4</v>
      </c>
      <c r="DX32" s="85">
        <v>12</v>
      </c>
      <c r="DZ32" s="119">
        <v>12</v>
      </c>
      <c r="EA32" s="82"/>
      <c r="EB32" s="85">
        <v>10</v>
      </c>
      <c r="EC32" s="85">
        <v>2</v>
      </c>
      <c r="ED32" s="85">
        <v>12</v>
      </c>
      <c r="EE32" s="85">
        <v>18</v>
      </c>
      <c r="EG32" s="82">
        <v>16</v>
      </c>
      <c r="EH32" s="82"/>
      <c r="EI32" s="85">
        <v>13</v>
      </c>
      <c r="EJ32" s="85">
        <v>3</v>
      </c>
      <c r="EK32" s="85">
        <v>12</v>
      </c>
      <c r="EL32" s="85">
        <v>13</v>
      </c>
      <c r="EN32" s="82">
        <v>12</v>
      </c>
      <c r="EO32" s="82"/>
      <c r="EP32" s="85">
        <v>3</v>
      </c>
      <c r="EQ32" s="85">
        <v>9</v>
      </c>
      <c r="ER32" s="85">
        <v>12</v>
      </c>
      <c r="ES32" s="85">
        <v>14</v>
      </c>
      <c r="EU32" s="119">
        <v>12</v>
      </c>
      <c r="EV32" s="82"/>
      <c r="EW32" s="85">
        <v>4</v>
      </c>
      <c r="EX32" s="85">
        <v>8</v>
      </c>
      <c r="EY32" s="85">
        <v>12</v>
      </c>
      <c r="EZ32" s="85">
        <v>21</v>
      </c>
      <c r="FB32" s="82">
        <v>13</v>
      </c>
      <c r="FC32" s="82"/>
      <c r="FD32" s="85">
        <v>6</v>
      </c>
      <c r="FE32" s="85">
        <v>7</v>
      </c>
      <c r="FF32" s="85">
        <v>13</v>
      </c>
      <c r="FG32" s="85">
        <v>17</v>
      </c>
      <c r="FI32" s="119">
        <v>16</v>
      </c>
      <c r="FJ32" s="82"/>
      <c r="FK32" s="85">
        <v>10</v>
      </c>
      <c r="FL32" s="85">
        <v>6</v>
      </c>
      <c r="FM32" s="85">
        <v>16</v>
      </c>
      <c r="FN32" s="85">
        <v>14</v>
      </c>
      <c r="FP32" s="82">
        <v>16</v>
      </c>
      <c r="FQ32" s="82"/>
      <c r="FR32" s="85">
        <v>10</v>
      </c>
      <c r="FS32" s="85">
        <v>6</v>
      </c>
      <c r="FT32" s="85">
        <v>10</v>
      </c>
      <c r="FU32" s="85">
        <v>17</v>
      </c>
      <c r="FW32" s="82">
        <v>96</v>
      </c>
      <c r="FX32" s="82">
        <v>0</v>
      </c>
      <c r="FY32" s="85">
        <v>41</v>
      </c>
      <c r="FZ32" s="85">
        <v>55</v>
      </c>
      <c r="GA32" s="85">
        <v>96</v>
      </c>
      <c r="GB32" s="85">
        <v>169</v>
      </c>
      <c r="GD32" s="82">
        <v>8</v>
      </c>
      <c r="GE32" s="82"/>
      <c r="GF32" s="85">
        <v>1</v>
      </c>
      <c r="GG32" s="85">
        <v>7</v>
      </c>
      <c r="GH32" s="85">
        <v>8</v>
      </c>
      <c r="GI32" s="85">
        <v>35</v>
      </c>
      <c r="GK32" s="279">
        <v>16</v>
      </c>
      <c r="GL32" s="279"/>
      <c r="GM32" s="85">
        <v>4</v>
      </c>
      <c r="GN32" s="85">
        <v>12</v>
      </c>
      <c r="GO32" s="85">
        <v>16</v>
      </c>
      <c r="GP32" s="85">
        <v>22</v>
      </c>
      <c r="GR32" s="279">
        <v>11</v>
      </c>
      <c r="GS32" s="279"/>
      <c r="GT32" s="85">
        <v>5</v>
      </c>
      <c r="GU32" s="85">
        <v>6</v>
      </c>
      <c r="GV32" s="85">
        <v>11</v>
      </c>
      <c r="GW32" s="85">
        <v>31</v>
      </c>
      <c r="GY32" s="279">
        <v>16</v>
      </c>
      <c r="GZ32" s="85"/>
      <c r="HA32" s="85">
        <v>12</v>
      </c>
      <c r="HB32" s="85">
        <v>4</v>
      </c>
      <c r="HC32" s="85">
        <v>16</v>
      </c>
      <c r="HD32" s="85">
        <v>30</v>
      </c>
      <c r="HF32" s="85">
        <v>20</v>
      </c>
      <c r="HG32" s="85"/>
      <c r="HH32" s="85">
        <v>8</v>
      </c>
      <c r="HI32" s="85">
        <v>12</v>
      </c>
      <c r="HJ32" s="85">
        <v>20</v>
      </c>
      <c r="HK32" s="85">
        <v>65</v>
      </c>
      <c r="HM32" s="85">
        <v>16</v>
      </c>
      <c r="HN32" s="85">
        <v>1</v>
      </c>
      <c r="HO32" s="85">
        <v>12</v>
      </c>
      <c r="HP32" s="85">
        <v>4</v>
      </c>
      <c r="HQ32" s="85">
        <v>14</v>
      </c>
      <c r="HR32" s="85">
        <v>24</v>
      </c>
      <c r="HT32" s="85">
        <v>20</v>
      </c>
      <c r="HU32" s="85"/>
      <c r="HV32" s="85">
        <v>12</v>
      </c>
      <c r="HW32" s="85">
        <v>8</v>
      </c>
      <c r="HX32" s="85">
        <v>17</v>
      </c>
      <c r="HY32" s="85">
        <v>45</v>
      </c>
      <c r="IA32" s="85">
        <v>20</v>
      </c>
      <c r="IB32" s="85"/>
      <c r="IC32" s="85">
        <v>20</v>
      </c>
      <c r="ID32" s="85"/>
      <c r="IE32" s="85">
        <v>20</v>
      </c>
      <c r="IF32" s="85">
        <v>58</v>
      </c>
      <c r="IH32" s="85">
        <v>16</v>
      </c>
      <c r="II32" s="85"/>
      <c r="IJ32" s="85">
        <v>12</v>
      </c>
      <c r="IK32" s="85">
        <v>4</v>
      </c>
      <c r="IL32" s="85">
        <v>16</v>
      </c>
      <c r="IM32" s="85">
        <v>45</v>
      </c>
      <c r="IO32" s="85"/>
      <c r="IP32" s="85"/>
      <c r="IQ32" s="85"/>
      <c r="IR32" s="85"/>
      <c r="IS32" s="85"/>
      <c r="IT32" s="85"/>
      <c r="IV32" s="85">
        <v>8</v>
      </c>
      <c r="IW32" s="85">
        <v>2</v>
      </c>
      <c r="IX32" s="85">
        <v>5</v>
      </c>
      <c r="IY32" s="85">
        <v>3</v>
      </c>
      <c r="IZ32" s="85">
        <v>8</v>
      </c>
      <c r="JA32" s="85">
        <v>35</v>
      </c>
      <c r="JC32" s="85">
        <v>36</v>
      </c>
      <c r="JD32" s="85">
        <v>3</v>
      </c>
      <c r="JE32" s="85">
        <v>31</v>
      </c>
      <c r="JF32" s="85">
        <v>5</v>
      </c>
      <c r="JG32" s="85">
        <v>36</v>
      </c>
      <c r="JH32" s="85">
        <v>105</v>
      </c>
      <c r="JJ32" s="85">
        <v>20</v>
      </c>
      <c r="JK32" s="85"/>
      <c r="JL32" s="85">
        <v>20</v>
      </c>
      <c r="JM32" s="85"/>
      <c r="JN32" s="85">
        <v>20</v>
      </c>
      <c r="JO32" s="85">
        <v>25</v>
      </c>
    </row>
    <row r="33" spans="2:275" x14ac:dyDescent="0.3">
      <c r="B33" s="28" t="s">
        <v>99</v>
      </c>
      <c r="C33" s="29" t="s">
        <v>80</v>
      </c>
      <c r="D33" s="24"/>
      <c r="E33" s="30"/>
      <c r="F33" s="31"/>
      <c r="G33" s="31"/>
      <c r="H33" s="32"/>
      <c r="I33" s="44"/>
      <c r="K33" s="81"/>
      <c r="L33" s="82"/>
      <c r="M33" s="83"/>
      <c r="N33" s="84"/>
      <c r="O33" s="85"/>
      <c r="P33" s="85"/>
      <c r="R33" s="81"/>
      <c r="S33" s="82"/>
      <c r="T33" s="83"/>
      <c r="U33" s="84"/>
      <c r="V33" s="85"/>
      <c r="W33" s="85"/>
      <c r="Y33" s="81"/>
      <c r="Z33" s="82"/>
      <c r="AA33" s="83"/>
      <c r="AB33" s="84"/>
      <c r="AC33" s="85"/>
      <c r="AD33" s="85"/>
      <c r="AF33" s="81"/>
      <c r="AG33" s="82"/>
      <c r="AH33" s="83"/>
      <c r="AI33" s="84"/>
      <c r="AJ33" s="85"/>
      <c r="AK33" s="85"/>
      <c r="AM33" s="82">
        <v>2</v>
      </c>
      <c r="AN33" s="82">
        <v>1</v>
      </c>
      <c r="AO33" s="85"/>
      <c r="AP33" s="85">
        <v>1</v>
      </c>
      <c r="AQ33" s="85">
        <v>1</v>
      </c>
      <c r="AR33" s="85">
        <v>4</v>
      </c>
      <c r="AT33" s="82">
        <v>6</v>
      </c>
      <c r="AU33" s="82"/>
      <c r="AV33" s="85">
        <v>5</v>
      </c>
      <c r="AW33" s="85">
        <v>4</v>
      </c>
      <c r="AX33" s="85">
        <v>5</v>
      </c>
      <c r="AY33" s="86">
        <v>10</v>
      </c>
      <c r="BA33" s="82">
        <v>4</v>
      </c>
      <c r="BB33" s="82"/>
      <c r="BC33" s="84">
        <v>2</v>
      </c>
      <c r="BD33" s="85">
        <v>2</v>
      </c>
      <c r="BE33" s="85">
        <v>4</v>
      </c>
      <c r="BF33" s="86">
        <v>7</v>
      </c>
      <c r="BH33" s="82">
        <v>4</v>
      </c>
      <c r="BI33" s="82"/>
      <c r="BJ33" s="84">
        <v>2</v>
      </c>
      <c r="BK33" s="85">
        <v>1</v>
      </c>
      <c r="BL33" s="85">
        <v>4</v>
      </c>
      <c r="BM33" s="86">
        <v>12</v>
      </c>
      <c r="BO33" s="82"/>
      <c r="BP33" s="82"/>
      <c r="BQ33" s="84"/>
      <c r="BR33" s="85"/>
      <c r="BS33" s="85"/>
      <c r="BT33" s="86"/>
      <c r="BV33" s="105">
        <v>2</v>
      </c>
      <c r="BW33" s="82"/>
      <c r="BX33" s="85">
        <v>2</v>
      </c>
      <c r="BY33" s="85"/>
      <c r="BZ33" s="85">
        <v>2</v>
      </c>
      <c r="CA33" s="85">
        <v>4</v>
      </c>
      <c r="CC33" s="105">
        <v>4</v>
      </c>
      <c r="CD33" s="82"/>
      <c r="CE33" s="85">
        <v>3</v>
      </c>
      <c r="CF33" s="85">
        <v>1</v>
      </c>
      <c r="CG33" s="85">
        <v>4</v>
      </c>
      <c r="CH33" s="85">
        <v>6</v>
      </c>
      <c r="CJ33" s="82">
        <v>4</v>
      </c>
      <c r="CK33" s="82"/>
      <c r="CL33" s="85">
        <v>2</v>
      </c>
      <c r="CM33" s="85"/>
      <c r="CN33" s="85">
        <v>4</v>
      </c>
      <c r="CO33" s="85">
        <v>8</v>
      </c>
      <c r="CQ33" s="119">
        <v>8</v>
      </c>
      <c r="CR33" s="82"/>
      <c r="CS33" s="85">
        <v>8</v>
      </c>
      <c r="CT33" s="85"/>
      <c r="CU33" s="85">
        <v>8</v>
      </c>
      <c r="CV33" s="85">
        <v>16</v>
      </c>
      <c r="CX33" s="82">
        <v>8</v>
      </c>
      <c r="CY33" s="82"/>
      <c r="CZ33" s="85">
        <v>6</v>
      </c>
      <c r="DA33" s="85">
        <v>2</v>
      </c>
      <c r="DB33" s="85">
        <v>8</v>
      </c>
      <c r="DC33" s="85">
        <v>15</v>
      </c>
      <c r="DE33" s="119">
        <v>9</v>
      </c>
      <c r="DF33" s="82"/>
      <c r="DG33" s="85">
        <v>7</v>
      </c>
      <c r="DH33" s="85">
        <v>2</v>
      </c>
      <c r="DI33" s="85">
        <v>9</v>
      </c>
      <c r="DJ33" s="85">
        <v>12</v>
      </c>
      <c r="DL33" s="82">
        <v>8</v>
      </c>
      <c r="DM33" s="82"/>
      <c r="DN33" s="85">
        <v>5</v>
      </c>
      <c r="DO33" s="85">
        <v>3</v>
      </c>
      <c r="DP33" s="85">
        <v>8</v>
      </c>
      <c r="DQ33" s="85">
        <v>8</v>
      </c>
      <c r="DS33" s="119">
        <v>12</v>
      </c>
      <c r="DT33" s="82"/>
      <c r="DU33" s="85">
        <v>5</v>
      </c>
      <c r="DV33" s="85">
        <v>7</v>
      </c>
      <c r="DW33" s="85">
        <v>8</v>
      </c>
      <c r="DX33" s="85">
        <v>8</v>
      </c>
      <c r="DZ33" s="119">
        <v>12</v>
      </c>
      <c r="EA33" s="82"/>
      <c r="EB33" s="85">
        <v>6</v>
      </c>
      <c r="EC33" s="85">
        <v>6</v>
      </c>
      <c r="ED33" s="85">
        <v>12</v>
      </c>
      <c r="EE33" s="85">
        <v>10</v>
      </c>
      <c r="EG33" s="82">
        <v>12</v>
      </c>
      <c r="EH33" s="82"/>
      <c r="EI33" s="85">
        <v>6</v>
      </c>
      <c r="EJ33" s="85">
        <v>6</v>
      </c>
      <c r="EK33" s="85">
        <v>12</v>
      </c>
      <c r="EL33" s="85">
        <v>18</v>
      </c>
      <c r="EN33" s="82">
        <v>12</v>
      </c>
      <c r="EO33" s="82"/>
      <c r="EP33" s="85">
        <v>3</v>
      </c>
      <c r="EQ33" s="85">
        <v>9</v>
      </c>
      <c r="ER33" s="85">
        <v>12</v>
      </c>
      <c r="ES33" s="85">
        <v>14</v>
      </c>
      <c r="EU33" s="119">
        <v>16</v>
      </c>
      <c r="EV33" s="82"/>
      <c r="EW33" s="85">
        <v>10</v>
      </c>
      <c r="EX33" s="85">
        <v>6</v>
      </c>
      <c r="EY33" s="85">
        <v>16</v>
      </c>
      <c r="EZ33" s="85">
        <v>17</v>
      </c>
      <c r="FB33" s="82">
        <v>16</v>
      </c>
      <c r="FC33" s="82"/>
      <c r="FD33" s="85">
        <v>10</v>
      </c>
      <c r="FE33" s="85">
        <v>6</v>
      </c>
      <c r="FF33" s="85">
        <v>11</v>
      </c>
      <c r="FG33" s="85">
        <v>12</v>
      </c>
      <c r="FI33" s="119">
        <v>19</v>
      </c>
      <c r="FJ33" s="82"/>
      <c r="FK33" s="85">
        <v>7</v>
      </c>
      <c r="FL33" s="85">
        <v>12</v>
      </c>
      <c r="FM33" s="85">
        <v>19</v>
      </c>
      <c r="FN33" s="85">
        <v>11</v>
      </c>
      <c r="FP33" s="82">
        <v>14</v>
      </c>
      <c r="FQ33" s="82"/>
      <c r="FR33" s="85">
        <v>7</v>
      </c>
      <c r="FS33" s="85">
        <v>7</v>
      </c>
      <c r="FT33" s="85">
        <v>9</v>
      </c>
      <c r="FU33" s="85">
        <v>9</v>
      </c>
      <c r="FW33" s="82">
        <v>16</v>
      </c>
      <c r="FX33" s="82">
        <v>0</v>
      </c>
      <c r="FY33" s="85">
        <v>10</v>
      </c>
      <c r="FZ33" s="85">
        <v>6</v>
      </c>
      <c r="GA33" s="85">
        <v>16</v>
      </c>
      <c r="GB33" s="85">
        <v>14</v>
      </c>
      <c r="GD33" s="82">
        <v>16</v>
      </c>
      <c r="GE33" s="82"/>
      <c r="GF33" s="85">
        <v>10</v>
      </c>
      <c r="GG33" s="85">
        <v>6</v>
      </c>
      <c r="GH33" s="85">
        <v>16</v>
      </c>
      <c r="GI33" s="85">
        <v>20</v>
      </c>
      <c r="GK33" s="279">
        <v>24</v>
      </c>
      <c r="GL33" s="279"/>
      <c r="GM33" s="85">
        <v>16</v>
      </c>
      <c r="GN33" s="85">
        <v>8</v>
      </c>
      <c r="GO33" s="85">
        <v>24</v>
      </c>
      <c r="GP33" s="85">
        <v>21</v>
      </c>
      <c r="GR33" s="279">
        <v>16</v>
      </c>
      <c r="GS33" s="279"/>
      <c r="GT33" s="85">
        <v>9</v>
      </c>
      <c r="GU33" s="85">
        <v>7</v>
      </c>
      <c r="GV33" s="85">
        <v>16</v>
      </c>
      <c r="GW33" s="85">
        <v>33</v>
      </c>
      <c r="GY33" s="279">
        <v>16</v>
      </c>
      <c r="GZ33" s="85">
        <v>4</v>
      </c>
      <c r="HA33" s="85">
        <v>10</v>
      </c>
      <c r="HB33" s="85">
        <v>6</v>
      </c>
      <c r="HC33" s="85">
        <v>16</v>
      </c>
      <c r="HD33" s="85">
        <v>48</v>
      </c>
      <c r="HF33" s="85">
        <v>16</v>
      </c>
      <c r="HG33" s="85"/>
      <c r="HH33" s="85">
        <v>16</v>
      </c>
      <c r="HI33" s="85"/>
      <c r="HJ33" s="85">
        <v>16</v>
      </c>
      <c r="HK33" s="85">
        <v>55</v>
      </c>
      <c r="HM33" s="85">
        <v>8</v>
      </c>
      <c r="HN33" s="85"/>
      <c r="HO33" s="85">
        <v>3</v>
      </c>
      <c r="HP33" s="85">
        <v>5</v>
      </c>
      <c r="HQ33" s="85">
        <v>8</v>
      </c>
      <c r="HR33" s="85">
        <v>30</v>
      </c>
      <c r="HT33" s="85">
        <v>16</v>
      </c>
      <c r="HU33" s="85"/>
      <c r="HV33" s="85">
        <v>12</v>
      </c>
      <c r="HW33" s="85">
        <v>4</v>
      </c>
      <c r="HX33" s="85">
        <v>11</v>
      </c>
      <c r="HY33" s="85">
        <v>55</v>
      </c>
      <c r="IA33" s="85">
        <v>16</v>
      </c>
      <c r="IB33" s="85"/>
      <c r="IC33" s="85">
        <v>11</v>
      </c>
      <c r="ID33" s="85">
        <v>5</v>
      </c>
      <c r="IE33" s="85">
        <v>16</v>
      </c>
      <c r="IF33" s="85">
        <v>50</v>
      </c>
      <c r="IH33" s="85">
        <v>16</v>
      </c>
      <c r="II33" s="85"/>
      <c r="IJ33" s="85">
        <v>10</v>
      </c>
      <c r="IK33" s="85">
        <v>6</v>
      </c>
      <c r="IL33" s="85">
        <v>16</v>
      </c>
      <c r="IM33" s="85">
        <v>60</v>
      </c>
      <c r="IO33" s="85">
        <v>40</v>
      </c>
      <c r="IP33" s="85"/>
      <c r="IQ33" s="85">
        <v>25</v>
      </c>
      <c r="IR33" s="85">
        <v>15</v>
      </c>
      <c r="IS33" s="85">
        <v>40</v>
      </c>
      <c r="IT33" s="85">
        <v>145</v>
      </c>
      <c r="IV33" s="85">
        <v>8</v>
      </c>
      <c r="IW33" s="85">
        <v>2</v>
      </c>
      <c r="IX33" s="85">
        <v>6</v>
      </c>
      <c r="IY33" s="85">
        <v>2</v>
      </c>
      <c r="IZ33" s="85">
        <v>8</v>
      </c>
      <c r="JA33" s="85">
        <v>30</v>
      </c>
      <c r="JC33" s="85">
        <v>16</v>
      </c>
      <c r="JD33" s="85">
        <v>7</v>
      </c>
      <c r="JE33" s="85">
        <v>13</v>
      </c>
      <c r="JF33" s="85">
        <v>3</v>
      </c>
      <c r="JG33" s="85">
        <v>16</v>
      </c>
      <c r="JH33" s="85">
        <v>48</v>
      </c>
      <c r="JJ33" s="85">
        <v>16</v>
      </c>
      <c r="JK33" s="85">
        <v>4</v>
      </c>
      <c r="JL33" s="85">
        <v>10</v>
      </c>
      <c r="JM33" s="85">
        <v>6</v>
      </c>
      <c r="JN33" s="85">
        <v>15</v>
      </c>
      <c r="JO33" s="85">
        <v>30</v>
      </c>
    </row>
    <row r="34" spans="2:275" x14ac:dyDescent="0.3">
      <c r="B34" s="28" t="s">
        <v>100</v>
      </c>
      <c r="C34" s="29" t="s">
        <v>81</v>
      </c>
      <c r="D34" s="24"/>
      <c r="E34" s="30"/>
      <c r="F34" s="31"/>
      <c r="G34" s="31"/>
      <c r="H34" s="32"/>
      <c r="I34" s="44"/>
      <c r="K34" s="81"/>
      <c r="L34" s="82"/>
      <c r="M34" s="83"/>
      <c r="N34" s="84"/>
      <c r="O34" s="85"/>
      <c r="P34" s="85"/>
      <c r="R34" s="81"/>
      <c r="S34" s="82"/>
      <c r="T34" s="83"/>
      <c r="U34" s="84"/>
      <c r="V34" s="85"/>
      <c r="W34" s="85"/>
      <c r="Y34" s="81"/>
      <c r="Z34" s="82"/>
      <c r="AA34" s="83"/>
      <c r="AB34" s="84"/>
      <c r="AC34" s="85"/>
      <c r="AD34" s="85"/>
      <c r="AF34" s="81"/>
      <c r="AG34" s="82"/>
      <c r="AH34" s="83"/>
      <c r="AI34" s="84"/>
      <c r="AJ34" s="85"/>
      <c r="AK34" s="85"/>
      <c r="AM34" s="82">
        <v>4</v>
      </c>
      <c r="AN34" s="82"/>
      <c r="AO34" s="85">
        <v>2</v>
      </c>
      <c r="AP34" s="85">
        <v>1</v>
      </c>
      <c r="AQ34" s="85">
        <v>1</v>
      </c>
      <c r="AR34" s="85">
        <v>5</v>
      </c>
      <c r="AT34" s="82">
        <v>4</v>
      </c>
      <c r="AU34" s="82"/>
      <c r="AV34" s="85"/>
      <c r="AW34" s="85">
        <v>3</v>
      </c>
      <c r="AX34" s="85">
        <v>1</v>
      </c>
      <c r="AY34" s="86">
        <v>5</v>
      </c>
      <c r="BA34" s="82"/>
      <c r="BB34" s="82"/>
      <c r="BC34" s="84"/>
      <c r="BD34" s="85"/>
      <c r="BE34" s="85"/>
      <c r="BF34" s="86"/>
      <c r="BH34" s="82"/>
      <c r="BI34" s="82"/>
      <c r="BJ34" s="84"/>
      <c r="BK34" s="85"/>
      <c r="BL34" s="85"/>
      <c r="BM34" s="86"/>
      <c r="BO34" s="82"/>
      <c r="BP34" s="82"/>
      <c r="BQ34" s="84"/>
      <c r="BR34" s="85"/>
      <c r="BS34" s="85"/>
      <c r="BT34" s="86"/>
      <c r="BV34" s="105">
        <v>2</v>
      </c>
      <c r="BW34" s="82"/>
      <c r="BX34" s="85">
        <v>2</v>
      </c>
      <c r="BY34" s="85"/>
      <c r="BZ34" s="85">
        <v>2</v>
      </c>
      <c r="CA34" s="85">
        <v>5</v>
      </c>
      <c r="CC34" s="105">
        <v>5</v>
      </c>
      <c r="CD34" s="82"/>
      <c r="CE34" s="85">
        <v>4</v>
      </c>
      <c r="CF34" s="85">
        <v>1</v>
      </c>
      <c r="CG34" s="85">
        <v>5</v>
      </c>
      <c r="CH34" s="85">
        <v>8</v>
      </c>
      <c r="CJ34" s="82">
        <v>4</v>
      </c>
      <c r="CK34" s="82"/>
      <c r="CL34" s="85">
        <v>4</v>
      </c>
      <c r="CM34" s="85"/>
      <c r="CN34" s="85">
        <v>4</v>
      </c>
      <c r="CO34" s="85">
        <v>8</v>
      </c>
      <c r="CQ34" s="119">
        <v>10</v>
      </c>
      <c r="CR34" s="82"/>
      <c r="CS34" s="85">
        <v>8</v>
      </c>
      <c r="CT34" s="85">
        <v>2</v>
      </c>
      <c r="CU34" s="85">
        <v>8</v>
      </c>
      <c r="CV34" s="85">
        <v>10</v>
      </c>
      <c r="CX34" s="82">
        <v>10</v>
      </c>
      <c r="CY34" s="82"/>
      <c r="CZ34" s="85">
        <v>10</v>
      </c>
      <c r="DA34" s="85"/>
      <c r="DB34" s="85">
        <v>10</v>
      </c>
      <c r="DC34" s="85">
        <v>18</v>
      </c>
      <c r="DE34" s="119">
        <v>8</v>
      </c>
      <c r="DF34" s="82"/>
      <c r="DG34" s="85">
        <v>8</v>
      </c>
      <c r="DH34" s="85"/>
      <c r="DI34" s="85">
        <v>8</v>
      </c>
      <c r="DJ34" s="85">
        <v>12</v>
      </c>
      <c r="DL34" s="82">
        <v>8</v>
      </c>
      <c r="DM34" s="82"/>
      <c r="DN34" s="85">
        <v>7</v>
      </c>
      <c r="DO34" s="85">
        <v>1</v>
      </c>
      <c r="DP34" s="85">
        <v>8</v>
      </c>
      <c r="DQ34" s="85">
        <v>12</v>
      </c>
      <c r="DS34" s="119">
        <v>8</v>
      </c>
      <c r="DT34" s="82"/>
      <c r="DU34" s="85">
        <v>6</v>
      </c>
      <c r="DV34" s="85">
        <v>2</v>
      </c>
      <c r="DW34" s="85">
        <v>8</v>
      </c>
      <c r="DX34" s="85">
        <v>5</v>
      </c>
      <c r="DZ34" s="119">
        <v>12</v>
      </c>
      <c r="EA34" s="82"/>
      <c r="EB34" s="85">
        <v>6</v>
      </c>
      <c r="EC34" s="85">
        <v>6</v>
      </c>
      <c r="ED34" s="85">
        <v>12</v>
      </c>
      <c r="EE34" s="85">
        <v>12</v>
      </c>
      <c r="EG34" s="82">
        <v>8</v>
      </c>
      <c r="EH34" s="82"/>
      <c r="EI34" s="85">
        <v>4</v>
      </c>
      <c r="EJ34" s="85">
        <v>4</v>
      </c>
      <c r="EK34" s="85">
        <v>8</v>
      </c>
      <c r="EL34" s="85">
        <v>8</v>
      </c>
      <c r="EN34" s="82">
        <v>8</v>
      </c>
      <c r="EO34" s="82"/>
      <c r="EP34" s="85">
        <v>4</v>
      </c>
      <c r="EQ34" s="85">
        <v>4</v>
      </c>
      <c r="ER34" s="85">
        <v>4</v>
      </c>
      <c r="ES34" s="85">
        <v>10</v>
      </c>
      <c r="EU34" s="119">
        <v>12</v>
      </c>
      <c r="EV34" s="82"/>
      <c r="EW34" s="85">
        <v>6</v>
      </c>
      <c r="EX34" s="85">
        <v>6</v>
      </c>
      <c r="EY34" s="85">
        <v>12</v>
      </c>
      <c r="EZ34" s="85">
        <v>16</v>
      </c>
      <c r="FB34" s="82">
        <v>12</v>
      </c>
      <c r="FC34" s="82"/>
      <c r="FD34" s="85">
        <v>8</v>
      </c>
      <c r="FE34" s="85">
        <v>4</v>
      </c>
      <c r="FF34" s="85">
        <v>12</v>
      </c>
      <c r="FG34" s="85">
        <v>16</v>
      </c>
      <c r="FI34" s="119">
        <v>12</v>
      </c>
      <c r="FJ34" s="82"/>
      <c r="FK34" s="85">
        <v>4</v>
      </c>
      <c r="FL34" s="85">
        <v>8</v>
      </c>
      <c r="FM34" s="85">
        <v>12</v>
      </c>
      <c r="FN34" s="85">
        <v>14</v>
      </c>
      <c r="FP34" s="82">
        <v>12</v>
      </c>
      <c r="FQ34" s="82"/>
      <c r="FR34" s="85">
        <v>2</v>
      </c>
      <c r="FS34" s="85">
        <v>10</v>
      </c>
      <c r="FT34" s="85">
        <v>11</v>
      </c>
      <c r="FU34" s="85">
        <v>20</v>
      </c>
      <c r="FW34" s="82">
        <v>24</v>
      </c>
      <c r="FX34" s="82">
        <v>0</v>
      </c>
      <c r="FY34" s="85">
        <v>8</v>
      </c>
      <c r="FZ34" s="85">
        <v>16</v>
      </c>
      <c r="GA34" s="85">
        <v>24</v>
      </c>
      <c r="GB34" s="85">
        <v>28</v>
      </c>
      <c r="GD34" s="82">
        <v>20</v>
      </c>
      <c r="GE34" s="82"/>
      <c r="GF34" s="85">
        <v>9</v>
      </c>
      <c r="GG34" s="85">
        <v>11</v>
      </c>
      <c r="GH34" s="85">
        <v>20</v>
      </c>
      <c r="GI34" s="85">
        <v>30</v>
      </c>
      <c r="GK34" s="279">
        <v>12</v>
      </c>
      <c r="GL34" s="279"/>
      <c r="GM34" s="85">
        <v>6</v>
      </c>
      <c r="GN34" s="85">
        <v>6</v>
      </c>
      <c r="GO34" s="85">
        <v>12</v>
      </c>
      <c r="GP34" s="85">
        <v>20</v>
      </c>
      <c r="GR34" s="279">
        <v>20</v>
      </c>
      <c r="GS34" s="279"/>
      <c r="GT34" s="85">
        <v>9</v>
      </c>
      <c r="GU34" s="85">
        <v>11</v>
      </c>
      <c r="GV34" s="85">
        <v>20</v>
      </c>
      <c r="GW34" s="85">
        <v>51</v>
      </c>
      <c r="GY34" s="279">
        <v>32</v>
      </c>
      <c r="GZ34" s="85">
        <v>1</v>
      </c>
      <c r="HA34" s="85">
        <v>14</v>
      </c>
      <c r="HB34" s="85">
        <v>18</v>
      </c>
      <c r="HC34" s="85">
        <v>32</v>
      </c>
      <c r="HD34" s="85">
        <v>82</v>
      </c>
      <c r="HF34" s="85">
        <v>32</v>
      </c>
      <c r="HG34" s="85"/>
      <c r="HH34" s="85">
        <v>14</v>
      </c>
      <c r="HI34" s="85">
        <v>18</v>
      </c>
      <c r="HJ34" s="85">
        <v>32</v>
      </c>
      <c r="HK34" s="85">
        <v>85</v>
      </c>
      <c r="HM34" s="85">
        <v>80</v>
      </c>
      <c r="HN34" s="85"/>
      <c r="HO34" s="85">
        <v>42</v>
      </c>
      <c r="HP34" s="85">
        <v>38</v>
      </c>
      <c r="HQ34" s="85">
        <v>80</v>
      </c>
      <c r="HR34" s="85">
        <v>171</v>
      </c>
      <c r="HT34" s="85">
        <v>24</v>
      </c>
      <c r="HU34" s="85"/>
      <c r="HV34" s="85">
        <v>11</v>
      </c>
      <c r="HW34" s="85">
        <v>13</v>
      </c>
      <c r="HX34" s="85">
        <v>24</v>
      </c>
      <c r="HY34" s="85">
        <v>30</v>
      </c>
      <c r="IA34" s="85">
        <v>24</v>
      </c>
      <c r="IB34" s="85">
        <v>1</v>
      </c>
      <c r="IC34" s="85">
        <v>12</v>
      </c>
      <c r="ID34" s="85">
        <v>12</v>
      </c>
      <c r="IE34" s="85">
        <v>24</v>
      </c>
      <c r="IF34" s="85">
        <v>30</v>
      </c>
      <c r="IH34" s="85">
        <v>16</v>
      </c>
      <c r="II34" s="85">
        <v>2</v>
      </c>
      <c r="IJ34" s="85">
        <v>7</v>
      </c>
      <c r="IK34" s="85">
        <v>9</v>
      </c>
      <c r="IL34" s="85">
        <v>16</v>
      </c>
      <c r="IM34" s="85">
        <v>20</v>
      </c>
      <c r="IO34" s="85">
        <v>24</v>
      </c>
      <c r="IP34" s="85"/>
      <c r="IQ34" s="85">
        <v>15</v>
      </c>
      <c r="IR34" s="85">
        <v>9</v>
      </c>
      <c r="IS34" s="85">
        <v>24</v>
      </c>
      <c r="IT34" s="85">
        <v>54</v>
      </c>
      <c r="IV34" s="85">
        <v>16</v>
      </c>
      <c r="IW34" s="85"/>
      <c r="IX34" s="85">
        <v>7</v>
      </c>
      <c r="IY34" s="85">
        <v>9</v>
      </c>
      <c r="IZ34" s="85">
        <v>16</v>
      </c>
      <c r="JA34" s="85">
        <v>23</v>
      </c>
      <c r="JC34" s="85">
        <v>16</v>
      </c>
      <c r="JD34" s="85"/>
      <c r="JE34" s="85">
        <v>7</v>
      </c>
      <c r="JF34" s="85">
        <v>9</v>
      </c>
      <c r="JG34" s="85">
        <v>16</v>
      </c>
      <c r="JH34" s="85">
        <v>35</v>
      </c>
      <c r="JJ34" s="85">
        <v>20</v>
      </c>
      <c r="JK34" s="85">
        <v>5</v>
      </c>
      <c r="JL34" s="85">
        <v>10</v>
      </c>
      <c r="JM34" s="85">
        <v>10</v>
      </c>
      <c r="JN34" s="85">
        <v>20</v>
      </c>
      <c r="JO34" s="85">
        <v>27</v>
      </c>
    </row>
    <row r="35" spans="2:275" x14ac:dyDescent="0.3">
      <c r="B35" s="28" t="s">
        <v>101</v>
      </c>
      <c r="C35" s="29" t="s">
        <v>82</v>
      </c>
      <c r="D35" s="24"/>
      <c r="E35" s="30"/>
      <c r="F35" s="31"/>
      <c r="G35" s="31"/>
      <c r="H35" s="32"/>
      <c r="I35" s="44"/>
      <c r="K35" s="81">
        <v>4</v>
      </c>
      <c r="L35" s="82"/>
      <c r="M35" s="83">
        <v>4</v>
      </c>
      <c r="N35" s="84"/>
      <c r="O35" s="85">
        <v>3</v>
      </c>
      <c r="P35" s="115"/>
      <c r="R35" s="81">
        <v>3</v>
      </c>
      <c r="S35" s="82"/>
      <c r="T35" s="83">
        <v>3</v>
      </c>
      <c r="U35" s="84"/>
      <c r="V35" s="85">
        <v>2</v>
      </c>
      <c r="W35" s="115"/>
      <c r="Y35" s="81"/>
      <c r="Z35" s="82"/>
      <c r="AA35" s="83"/>
      <c r="AB35" s="84"/>
      <c r="AC35" s="85"/>
      <c r="AD35" s="85"/>
      <c r="AF35" s="81">
        <v>1</v>
      </c>
      <c r="AG35" s="82"/>
      <c r="AH35" s="83">
        <v>1</v>
      </c>
      <c r="AI35" s="84"/>
      <c r="AJ35" s="85">
        <v>1</v>
      </c>
      <c r="AK35" s="85">
        <v>2</v>
      </c>
      <c r="AM35" s="82">
        <v>1</v>
      </c>
      <c r="AN35" s="82"/>
      <c r="AO35" s="85">
        <v>1</v>
      </c>
      <c r="AP35" s="85"/>
      <c r="AQ35" s="85">
        <v>1</v>
      </c>
      <c r="AR35" s="85">
        <v>2</v>
      </c>
      <c r="AT35" s="82"/>
      <c r="AU35" s="82"/>
      <c r="AV35" s="85"/>
      <c r="AW35" s="85"/>
      <c r="AX35" s="85"/>
      <c r="AY35" s="85"/>
      <c r="BA35" s="82"/>
      <c r="BB35" s="82"/>
      <c r="BC35" s="84"/>
      <c r="BD35" s="85"/>
      <c r="BE35" s="85"/>
      <c r="BF35" s="86"/>
      <c r="BH35" s="82">
        <v>3</v>
      </c>
      <c r="BI35" s="82"/>
      <c r="BJ35" s="84">
        <v>3</v>
      </c>
      <c r="BK35" s="85"/>
      <c r="BL35" s="85">
        <v>3</v>
      </c>
      <c r="BM35" s="86">
        <v>9</v>
      </c>
      <c r="BO35" s="82">
        <v>1</v>
      </c>
      <c r="BP35" s="82"/>
      <c r="BQ35" s="84">
        <v>1</v>
      </c>
      <c r="BR35" s="85"/>
      <c r="BS35" s="85">
        <v>1</v>
      </c>
      <c r="BT35" s="86">
        <v>5</v>
      </c>
      <c r="BV35" s="105"/>
      <c r="BW35" s="82"/>
      <c r="BX35" s="85"/>
      <c r="BY35" s="85"/>
      <c r="BZ35" s="85"/>
      <c r="CA35" s="85"/>
      <c r="CC35" s="105">
        <v>4</v>
      </c>
      <c r="CD35" s="82"/>
      <c r="CE35" s="85">
        <v>4</v>
      </c>
      <c r="CF35" s="85"/>
      <c r="CG35" s="85">
        <v>4</v>
      </c>
      <c r="CH35" s="85">
        <v>8</v>
      </c>
      <c r="CJ35" s="82">
        <v>12</v>
      </c>
      <c r="CK35" s="82"/>
      <c r="CL35" s="85">
        <v>12</v>
      </c>
      <c r="CM35" s="85"/>
      <c r="CN35" s="85">
        <v>12</v>
      </c>
      <c r="CO35" s="85">
        <v>18</v>
      </c>
      <c r="CQ35" s="119">
        <v>12</v>
      </c>
      <c r="CR35" s="82"/>
      <c r="CS35" s="85">
        <v>8</v>
      </c>
      <c r="CT35" s="85">
        <v>4</v>
      </c>
      <c r="CU35" s="85">
        <v>8</v>
      </c>
      <c r="CV35" s="85">
        <v>10</v>
      </c>
      <c r="CX35" s="82">
        <v>12</v>
      </c>
      <c r="CY35" s="82"/>
      <c r="CZ35" s="85">
        <v>9</v>
      </c>
      <c r="DA35" s="85">
        <v>3</v>
      </c>
      <c r="DB35" s="85">
        <v>12</v>
      </c>
      <c r="DC35" s="85">
        <v>17</v>
      </c>
      <c r="DE35" s="119">
        <v>16</v>
      </c>
      <c r="DF35" s="82"/>
      <c r="DG35" s="85">
        <v>16</v>
      </c>
      <c r="DH35" s="85"/>
      <c r="DI35" s="85">
        <v>16</v>
      </c>
      <c r="DJ35" s="85">
        <v>23</v>
      </c>
      <c r="DL35" s="82">
        <v>12</v>
      </c>
      <c r="DM35" s="82"/>
      <c r="DN35" s="85">
        <v>12</v>
      </c>
      <c r="DO35" s="85"/>
      <c r="DP35" s="85">
        <v>6</v>
      </c>
      <c r="DQ35" s="85">
        <v>12</v>
      </c>
      <c r="DS35" s="119">
        <v>12</v>
      </c>
      <c r="DT35" s="82"/>
      <c r="DU35" s="85">
        <v>12</v>
      </c>
      <c r="DV35" s="85"/>
      <c r="DW35" s="85">
        <v>8</v>
      </c>
      <c r="DX35" s="85">
        <v>12</v>
      </c>
      <c r="DZ35" s="119">
        <v>12</v>
      </c>
      <c r="EA35" s="82"/>
      <c r="EB35" s="85">
        <v>12</v>
      </c>
      <c r="EC35" s="85">
        <v>0</v>
      </c>
      <c r="ED35" s="85">
        <v>12</v>
      </c>
      <c r="EE35" s="85">
        <v>13</v>
      </c>
      <c r="EG35" s="82">
        <v>8</v>
      </c>
      <c r="EH35" s="82"/>
      <c r="EI35" s="85">
        <v>8</v>
      </c>
      <c r="EJ35" s="85">
        <v>0</v>
      </c>
      <c r="EK35" s="85">
        <v>8</v>
      </c>
      <c r="EL35" s="85">
        <v>8</v>
      </c>
      <c r="EN35" s="82">
        <v>8</v>
      </c>
      <c r="EO35" s="82"/>
      <c r="EP35" s="85">
        <v>8</v>
      </c>
      <c r="EQ35" s="85"/>
      <c r="ER35" s="85">
        <v>8</v>
      </c>
      <c r="ES35" s="85">
        <v>16</v>
      </c>
      <c r="EU35" s="119">
        <v>12</v>
      </c>
      <c r="EV35" s="82"/>
      <c r="EW35" s="85">
        <v>12</v>
      </c>
      <c r="EX35" s="85">
        <v>0</v>
      </c>
      <c r="EY35" s="85">
        <v>12</v>
      </c>
      <c r="EZ35" s="85">
        <v>16</v>
      </c>
      <c r="FB35" s="82">
        <v>12</v>
      </c>
      <c r="FC35" s="82"/>
      <c r="FD35" s="85">
        <v>12</v>
      </c>
      <c r="FE35" s="85">
        <v>0</v>
      </c>
      <c r="FF35" s="85">
        <v>12</v>
      </c>
      <c r="FG35" s="85">
        <v>17</v>
      </c>
      <c r="FI35" s="119">
        <v>56</v>
      </c>
      <c r="FJ35" s="82"/>
      <c r="FK35" s="85">
        <v>56</v>
      </c>
      <c r="FL35" s="85"/>
      <c r="FM35" s="85">
        <v>56</v>
      </c>
      <c r="FN35" s="85">
        <v>118</v>
      </c>
      <c r="FP35" s="82">
        <v>8</v>
      </c>
      <c r="FQ35" s="82"/>
      <c r="FR35" s="85">
        <v>8</v>
      </c>
      <c r="FS35" s="85"/>
      <c r="FT35" s="85">
        <v>5</v>
      </c>
      <c r="FU35" s="85">
        <v>12</v>
      </c>
      <c r="FW35" s="82">
        <v>12</v>
      </c>
      <c r="FX35" s="82">
        <v>0</v>
      </c>
      <c r="FY35" s="85">
        <v>12</v>
      </c>
      <c r="FZ35" s="85"/>
      <c r="GA35" s="85">
        <v>8</v>
      </c>
      <c r="GB35" s="85">
        <v>20</v>
      </c>
      <c r="GD35" s="82">
        <v>16</v>
      </c>
      <c r="GE35" s="82"/>
      <c r="GF35" s="85">
        <v>14</v>
      </c>
      <c r="GG35" s="85">
        <v>2</v>
      </c>
      <c r="GH35" s="85">
        <v>16</v>
      </c>
      <c r="GI35" s="85">
        <v>30</v>
      </c>
      <c r="GK35" s="279">
        <v>16</v>
      </c>
      <c r="GL35" s="279"/>
      <c r="GM35" s="85">
        <v>12</v>
      </c>
      <c r="GN35" s="85">
        <v>4</v>
      </c>
      <c r="GO35" s="85">
        <v>16</v>
      </c>
      <c r="GP35" s="85">
        <v>30</v>
      </c>
      <c r="GR35" s="279">
        <v>20</v>
      </c>
      <c r="GS35" s="279"/>
      <c r="GT35" s="85">
        <v>19</v>
      </c>
      <c r="GU35" s="85">
        <v>1</v>
      </c>
      <c r="GV35" s="85">
        <v>20</v>
      </c>
      <c r="GW35" s="85">
        <v>35</v>
      </c>
      <c r="GY35" s="279">
        <v>16</v>
      </c>
      <c r="GZ35" s="85"/>
      <c r="HA35" s="85">
        <v>15</v>
      </c>
      <c r="HB35" s="85">
        <v>1</v>
      </c>
      <c r="HC35" s="85">
        <v>16</v>
      </c>
      <c r="HD35" s="85">
        <v>27</v>
      </c>
      <c r="HF35" s="85">
        <v>16</v>
      </c>
      <c r="HG35" s="85"/>
      <c r="HH35" s="85">
        <v>12</v>
      </c>
      <c r="HI35" s="85">
        <v>4</v>
      </c>
      <c r="HJ35" s="85">
        <v>16</v>
      </c>
      <c r="HK35" s="85">
        <v>32</v>
      </c>
      <c r="HM35" s="85">
        <v>68</v>
      </c>
      <c r="HN35" s="85"/>
      <c r="HO35" s="85">
        <v>59</v>
      </c>
      <c r="HP35" s="85">
        <v>9</v>
      </c>
      <c r="HQ35" s="85">
        <v>65</v>
      </c>
      <c r="HR35" s="85">
        <v>145</v>
      </c>
      <c r="HT35" s="85">
        <v>16</v>
      </c>
      <c r="HU35" s="85"/>
      <c r="HV35" s="85">
        <v>15</v>
      </c>
      <c r="HW35" s="85">
        <v>1</v>
      </c>
      <c r="HX35" s="85">
        <v>16</v>
      </c>
      <c r="HY35" s="85">
        <v>32</v>
      </c>
      <c r="IA35" s="85">
        <v>16</v>
      </c>
      <c r="IB35" s="85"/>
      <c r="IC35" s="85">
        <v>16</v>
      </c>
      <c r="ID35" s="85"/>
      <c r="IE35" s="85">
        <v>16</v>
      </c>
      <c r="IF35" s="85">
        <v>26</v>
      </c>
      <c r="IH35" s="85">
        <v>16</v>
      </c>
      <c r="II35" s="85"/>
      <c r="IJ35" s="85">
        <v>15</v>
      </c>
      <c r="IK35" s="85">
        <v>1</v>
      </c>
      <c r="IL35" s="85">
        <v>16</v>
      </c>
      <c r="IM35" s="85">
        <v>34</v>
      </c>
      <c r="IO35" s="85">
        <v>64</v>
      </c>
      <c r="IP35" s="85"/>
      <c r="IQ35" s="85">
        <v>50</v>
      </c>
      <c r="IR35" s="85">
        <v>14</v>
      </c>
      <c r="IS35" s="85">
        <v>64</v>
      </c>
      <c r="IT35" s="85">
        <v>105</v>
      </c>
      <c r="IV35" s="85">
        <v>16</v>
      </c>
      <c r="IW35" s="85"/>
      <c r="IX35" s="85">
        <v>14</v>
      </c>
      <c r="IY35" s="85">
        <v>2</v>
      </c>
      <c r="IZ35" s="85">
        <v>16</v>
      </c>
      <c r="JA35" s="85">
        <v>33</v>
      </c>
      <c r="JC35" s="85">
        <v>20</v>
      </c>
      <c r="JD35" s="85"/>
      <c r="JE35" s="85">
        <v>17</v>
      </c>
      <c r="JF35" s="85">
        <v>3</v>
      </c>
      <c r="JG35" s="85">
        <v>20</v>
      </c>
      <c r="JH35" s="85">
        <v>42</v>
      </c>
      <c r="JJ35" s="85">
        <v>16</v>
      </c>
      <c r="JK35" s="85"/>
      <c r="JL35" s="85">
        <v>12</v>
      </c>
      <c r="JM35" s="85">
        <v>4</v>
      </c>
      <c r="JN35" s="85">
        <v>16</v>
      </c>
      <c r="JO35" s="85">
        <v>36</v>
      </c>
    </row>
    <row r="36" spans="2:275" x14ac:dyDescent="0.3">
      <c r="B36" s="28" t="s">
        <v>102</v>
      </c>
      <c r="C36" s="29" t="s">
        <v>83</v>
      </c>
      <c r="D36" s="24"/>
      <c r="E36" s="30"/>
      <c r="F36" s="31"/>
      <c r="G36" s="31"/>
      <c r="H36" s="32"/>
      <c r="I36" s="44"/>
      <c r="K36" s="81"/>
      <c r="L36" s="82"/>
      <c r="M36" s="83"/>
      <c r="N36" s="84"/>
      <c r="O36" s="85"/>
      <c r="P36" s="85"/>
      <c r="R36" s="81"/>
      <c r="S36" s="82"/>
      <c r="T36" s="83"/>
      <c r="U36" s="84"/>
      <c r="V36" s="85"/>
      <c r="W36" s="85"/>
      <c r="Y36" s="81"/>
      <c r="Z36" s="82"/>
      <c r="AA36" s="83"/>
      <c r="AB36" s="84"/>
      <c r="AC36" s="85"/>
      <c r="AD36" s="85"/>
      <c r="AF36" s="81"/>
      <c r="AG36" s="82"/>
      <c r="AH36" s="83"/>
      <c r="AI36" s="84"/>
      <c r="AJ36" s="85"/>
      <c r="AK36" s="85"/>
      <c r="AM36" s="82">
        <v>3</v>
      </c>
      <c r="AN36" s="82"/>
      <c r="AO36" s="85">
        <v>2</v>
      </c>
      <c r="AP36" s="85">
        <v>1</v>
      </c>
      <c r="AQ36" s="85">
        <v>2</v>
      </c>
      <c r="AR36" s="85">
        <v>4</v>
      </c>
      <c r="AT36" s="82">
        <v>1</v>
      </c>
      <c r="AU36" s="82"/>
      <c r="AV36" s="85"/>
      <c r="AW36" s="85"/>
      <c r="AX36" s="85">
        <v>1</v>
      </c>
      <c r="AY36" s="86">
        <v>3</v>
      </c>
      <c r="BA36" s="82"/>
      <c r="BB36" s="82"/>
      <c r="BC36" s="84"/>
      <c r="BD36" s="85"/>
      <c r="BE36" s="85"/>
      <c r="BF36" s="86"/>
      <c r="BH36" s="82">
        <v>3</v>
      </c>
      <c r="BI36" s="82"/>
      <c r="BJ36" s="84">
        <v>1</v>
      </c>
      <c r="BK36" s="85">
        <v>1</v>
      </c>
      <c r="BL36" s="85">
        <v>3</v>
      </c>
      <c r="BM36" s="86">
        <v>8</v>
      </c>
      <c r="BO36" s="82">
        <v>1</v>
      </c>
      <c r="BP36" s="82"/>
      <c r="BQ36" s="84">
        <v>1</v>
      </c>
      <c r="BR36" s="85"/>
      <c r="BS36" s="85">
        <v>1</v>
      </c>
      <c r="BT36" s="86">
        <v>2</v>
      </c>
      <c r="BV36" s="105">
        <v>2</v>
      </c>
      <c r="BW36" s="82"/>
      <c r="BX36" s="85">
        <v>2</v>
      </c>
      <c r="BY36" s="85"/>
      <c r="BZ36" s="85">
        <v>2</v>
      </c>
      <c r="CA36" s="85">
        <v>2</v>
      </c>
      <c r="CC36" s="105">
        <v>2</v>
      </c>
      <c r="CD36" s="82"/>
      <c r="CE36" s="85">
        <v>1</v>
      </c>
      <c r="CF36" s="85">
        <v>1</v>
      </c>
      <c r="CG36" s="85">
        <v>2</v>
      </c>
      <c r="CH36" s="85">
        <v>6</v>
      </c>
      <c r="CJ36" s="82">
        <v>4</v>
      </c>
      <c r="CK36" s="82"/>
      <c r="CL36" s="85">
        <v>2</v>
      </c>
      <c r="CM36" s="85"/>
      <c r="CN36" s="85">
        <v>4</v>
      </c>
      <c r="CO36" s="85">
        <v>9</v>
      </c>
      <c r="CQ36" s="119">
        <v>8</v>
      </c>
      <c r="CR36" s="82"/>
      <c r="CS36" s="85">
        <v>8</v>
      </c>
      <c r="CT36" s="85"/>
      <c r="CU36" s="85">
        <v>8</v>
      </c>
      <c r="CV36" s="85">
        <v>12</v>
      </c>
      <c r="CX36" s="82">
        <v>8</v>
      </c>
      <c r="CY36" s="82"/>
      <c r="CZ36" s="85">
        <v>6</v>
      </c>
      <c r="DA36" s="85">
        <v>2</v>
      </c>
      <c r="DB36" s="85">
        <v>8</v>
      </c>
      <c r="DC36" s="85">
        <v>12</v>
      </c>
      <c r="DE36" s="119">
        <v>12</v>
      </c>
      <c r="DF36" s="82"/>
      <c r="DG36" s="85">
        <v>10</v>
      </c>
      <c r="DH36" s="85">
        <v>2</v>
      </c>
      <c r="DI36" s="85">
        <v>12</v>
      </c>
      <c r="DJ36" s="85">
        <v>16</v>
      </c>
      <c r="DL36" s="82">
        <v>4</v>
      </c>
      <c r="DM36" s="82"/>
      <c r="DN36" s="85">
        <v>4</v>
      </c>
      <c r="DO36" s="85"/>
      <c r="DP36" s="85">
        <v>4</v>
      </c>
      <c r="DQ36" s="85">
        <v>4</v>
      </c>
      <c r="DS36" s="119">
        <v>8</v>
      </c>
      <c r="DT36" s="82"/>
      <c r="DU36" s="85">
        <v>7</v>
      </c>
      <c r="DV36" s="85">
        <v>1</v>
      </c>
      <c r="DW36" s="85">
        <v>8</v>
      </c>
      <c r="DX36" s="85">
        <v>8</v>
      </c>
      <c r="DZ36" s="119">
        <v>8</v>
      </c>
      <c r="EA36" s="82"/>
      <c r="EB36" s="85">
        <v>5</v>
      </c>
      <c r="EC36" s="85">
        <v>3</v>
      </c>
      <c r="ED36" s="85">
        <v>8</v>
      </c>
      <c r="EE36" s="85">
        <v>10</v>
      </c>
      <c r="EG36" s="82">
        <v>8</v>
      </c>
      <c r="EH36" s="82"/>
      <c r="EI36" s="85">
        <v>5</v>
      </c>
      <c r="EJ36" s="85">
        <v>3</v>
      </c>
      <c r="EK36" s="85">
        <v>8</v>
      </c>
      <c r="EL36" s="85">
        <v>16</v>
      </c>
      <c r="EN36" s="82"/>
      <c r="EO36" s="82"/>
      <c r="EP36" s="85">
        <v>0</v>
      </c>
      <c r="EQ36" s="85"/>
      <c r="ER36" s="85"/>
      <c r="ES36" s="85">
        <v>0</v>
      </c>
      <c r="EU36" s="119">
        <v>19</v>
      </c>
      <c r="EV36" s="82"/>
      <c r="EW36" s="85">
        <v>13</v>
      </c>
      <c r="EX36" s="85">
        <v>6</v>
      </c>
      <c r="EY36" s="85">
        <v>17</v>
      </c>
      <c r="EZ36" s="85">
        <v>16</v>
      </c>
      <c r="FB36" s="82">
        <v>8</v>
      </c>
      <c r="FC36" s="82"/>
      <c r="FD36" s="85">
        <v>3</v>
      </c>
      <c r="FE36" s="85">
        <v>5</v>
      </c>
      <c r="FF36" s="85">
        <v>8</v>
      </c>
      <c r="FG36" s="85">
        <v>8</v>
      </c>
      <c r="FI36" s="119">
        <v>12</v>
      </c>
      <c r="FJ36" s="82"/>
      <c r="FK36" s="85">
        <v>5</v>
      </c>
      <c r="FL36" s="85">
        <v>7</v>
      </c>
      <c r="FM36" s="85">
        <v>12</v>
      </c>
      <c r="FN36" s="85">
        <v>10</v>
      </c>
      <c r="FP36" s="82">
        <v>12</v>
      </c>
      <c r="FQ36" s="82"/>
      <c r="FR36" s="85">
        <v>5</v>
      </c>
      <c r="FS36" s="85">
        <v>7</v>
      </c>
      <c r="FT36" s="85">
        <v>11</v>
      </c>
      <c r="FU36" s="85">
        <v>20</v>
      </c>
      <c r="FW36" s="82">
        <v>16</v>
      </c>
      <c r="FX36" s="82">
        <v>0</v>
      </c>
      <c r="FY36" s="85">
        <v>5</v>
      </c>
      <c r="FZ36" s="85">
        <v>11</v>
      </c>
      <c r="GA36" s="85">
        <v>16</v>
      </c>
      <c r="GB36" s="85">
        <v>11</v>
      </c>
      <c r="GD36" s="82">
        <v>12</v>
      </c>
      <c r="GE36" s="82"/>
      <c r="GF36" s="85">
        <v>4</v>
      </c>
      <c r="GG36" s="85">
        <v>8</v>
      </c>
      <c r="GH36" s="85">
        <v>12</v>
      </c>
      <c r="GI36" s="85">
        <v>40</v>
      </c>
      <c r="GK36" s="279">
        <v>16</v>
      </c>
      <c r="GL36" s="279"/>
      <c r="GM36" s="85">
        <v>5</v>
      </c>
      <c r="GN36" s="85">
        <v>11</v>
      </c>
      <c r="GO36" s="85">
        <v>16</v>
      </c>
      <c r="GP36" s="85">
        <v>20</v>
      </c>
      <c r="GR36" s="279">
        <v>12</v>
      </c>
      <c r="GS36" s="279"/>
      <c r="GT36" s="85">
        <v>3</v>
      </c>
      <c r="GU36" s="85">
        <v>9</v>
      </c>
      <c r="GV36" s="85">
        <v>12</v>
      </c>
      <c r="GW36" s="85">
        <v>34</v>
      </c>
      <c r="GY36" s="279">
        <v>20</v>
      </c>
      <c r="GZ36" s="85"/>
      <c r="HA36" s="85">
        <v>1</v>
      </c>
      <c r="HB36" s="85">
        <v>19</v>
      </c>
      <c r="HC36" s="85">
        <v>20</v>
      </c>
      <c r="HD36" s="85">
        <v>51</v>
      </c>
      <c r="HF36" s="85">
        <v>16</v>
      </c>
      <c r="HG36" s="85"/>
      <c r="HH36" s="85">
        <v>8</v>
      </c>
      <c r="HI36" s="85">
        <v>8</v>
      </c>
      <c r="HJ36" s="85">
        <v>16</v>
      </c>
      <c r="HK36" s="85">
        <v>43</v>
      </c>
      <c r="HM36" s="85">
        <v>12</v>
      </c>
      <c r="HN36" s="85"/>
      <c r="HO36" s="85">
        <v>6</v>
      </c>
      <c r="HP36" s="85">
        <v>6</v>
      </c>
      <c r="HQ36" s="85">
        <v>12</v>
      </c>
      <c r="HR36" s="85">
        <v>40</v>
      </c>
      <c r="HT36" s="85">
        <v>24</v>
      </c>
      <c r="HU36" s="85">
        <v>1</v>
      </c>
      <c r="HV36" s="85">
        <v>11</v>
      </c>
      <c r="HW36" s="85">
        <v>13</v>
      </c>
      <c r="HX36" s="85">
        <v>24</v>
      </c>
      <c r="HY36" s="85">
        <v>60</v>
      </c>
      <c r="IA36" s="85">
        <v>24</v>
      </c>
      <c r="IB36" s="85"/>
      <c r="IC36" s="85">
        <v>17</v>
      </c>
      <c r="ID36" s="85">
        <v>7</v>
      </c>
      <c r="IE36" s="85">
        <v>24</v>
      </c>
      <c r="IF36" s="85">
        <v>40</v>
      </c>
      <c r="IH36" s="85">
        <v>76</v>
      </c>
      <c r="II36" s="85">
        <v>5</v>
      </c>
      <c r="IJ36" s="85">
        <v>40</v>
      </c>
      <c r="IK36" s="85">
        <v>36</v>
      </c>
      <c r="IL36" s="85">
        <v>76</v>
      </c>
      <c r="IM36" s="85">
        <v>130</v>
      </c>
      <c r="IO36" s="85">
        <v>20</v>
      </c>
      <c r="IP36" s="85"/>
      <c r="IQ36" s="85">
        <v>10</v>
      </c>
      <c r="IR36" s="85">
        <v>10</v>
      </c>
      <c r="IS36" s="85">
        <v>20</v>
      </c>
      <c r="IT36" s="85">
        <v>48</v>
      </c>
      <c r="IV36" s="85">
        <v>12</v>
      </c>
      <c r="IW36" s="85"/>
      <c r="IX36" s="85">
        <v>4</v>
      </c>
      <c r="IY36" s="85">
        <v>8</v>
      </c>
      <c r="IZ36" s="85">
        <v>12</v>
      </c>
      <c r="JA36" s="85">
        <v>23</v>
      </c>
      <c r="JC36" s="85">
        <v>16</v>
      </c>
      <c r="JD36" s="85"/>
      <c r="JE36" s="85">
        <v>6</v>
      </c>
      <c r="JF36" s="85">
        <v>10</v>
      </c>
      <c r="JG36" s="85">
        <v>16</v>
      </c>
      <c r="JH36" s="85">
        <v>53</v>
      </c>
      <c r="JJ36" s="85">
        <v>16</v>
      </c>
      <c r="JK36" s="85"/>
      <c r="JL36" s="85">
        <v>11</v>
      </c>
      <c r="JM36" s="85">
        <v>5</v>
      </c>
      <c r="JN36" s="85">
        <v>16</v>
      </c>
      <c r="JO36" s="85">
        <v>30</v>
      </c>
    </row>
    <row r="37" spans="2:275" x14ac:dyDescent="0.3">
      <c r="B37" s="28" t="s">
        <v>103</v>
      </c>
      <c r="C37" s="29" t="s">
        <v>84</v>
      </c>
      <c r="D37" s="24"/>
      <c r="E37" s="30"/>
      <c r="F37" s="31"/>
      <c r="G37" s="31"/>
      <c r="H37" s="32"/>
      <c r="I37" s="44"/>
      <c r="K37" s="81"/>
      <c r="L37" s="82"/>
      <c r="M37" s="83"/>
      <c r="N37" s="84"/>
      <c r="O37" s="85"/>
      <c r="P37" s="85"/>
      <c r="R37" s="81"/>
      <c r="S37" s="82"/>
      <c r="T37" s="83"/>
      <c r="U37" s="84"/>
      <c r="V37" s="85"/>
      <c r="W37" s="85"/>
      <c r="Y37" s="81">
        <v>4</v>
      </c>
      <c r="Z37" s="82"/>
      <c r="AA37" s="83">
        <v>1</v>
      </c>
      <c r="AB37" s="84">
        <v>1</v>
      </c>
      <c r="AC37" s="85">
        <v>4</v>
      </c>
      <c r="AD37" s="85">
        <v>1</v>
      </c>
      <c r="AF37" s="81">
        <v>8</v>
      </c>
      <c r="AG37" s="82"/>
      <c r="AH37" s="83">
        <v>2</v>
      </c>
      <c r="AI37" s="84">
        <v>7</v>
      </c>
      <c r="AJ37" s="85">
        <v>5</v>
      </c>
      <c r="AK37" s="85">
        <v>2</v>
      </c>
      <c r="AM37" s="82">
        <v>8</v>
      </c>
      <c r="AN37" s="82"/>
      <c r="AO37" s="85">
        <v>5</v>
      </c>
      <c r="AP37" s="85">
        <v>4</v>
      </c>
      <c r="AQ37" s="85">
        <v>3</v>
      </c>
      <c r="AR37" s="85">
        <v>5</v>
      </c>
      <c r="AT37" s="82">
        <v>10</v>
      </c>
      <c r="AU37" s="82">
        <v>2</v>
      </c>
      <c r="AV37" s="85">
        <v>2</v>
      </c>
      <c r="AW37" s="85">
        <v>7</v>
      </c>
      <c r="AX37" s="85">
        <v>5</v>
      </c>
      <c r="AY37" s="86">
        <v>8</v>
      </c>
      <c r="BA37" s="82">
        <v>6</v>
      </c>
      <c r="BB37" s="82"/>
      <c r="BC37" s="84">
        <v>3</v>
      </c>
      <c r="BD37" s="85">
        <v>2</v>
      </c>
      <c r="BE37" s="85">
        <v>4</v>
      </c>
      <c r="BF37" s="86">
        <v>8</v>
      </c>
      <c r="BH37" s="82">
        <v>3</v>
      </c>
      <c r="BI37" s="82"/>
      <c r="BJ37" s="84">
        <v>1</v>
      </c>
      <c r="BK37" s="85">
        <v>1</v>
      </c>
      <c r="BL37" s="85">
        <v>2</v>
      </c>
      <c r="BM37" s="86">
        <v>8</v>
      </c>
      <c r="BO37" s="82">
        <v>1</v>
      </c>
      <c r="BP37" s="82"/>
      <c r="BQ37" s="84">
        <v>1</v>
      </c>
      <c r="BR37" s="85"/>
      <c r="BS37" s="85">
        <v>1</v>
      </c>
      <c r="BT37" s="86">
        <v>3</v>
      </c>
      <c r="BV37" s="105">
        <v>2</v>
      </c>
      <c r="BW37" s="82"/>
      <c r="BX37" s="85">
        <v>2</v>
      </c>
      <c r="BY37" s="85"/>
      <c r="BZ37" s="85">
        <v>2</v>
      </c>
      <c r="CA37" s="85">
        <v>1</v>
      </c>
      <c r="CC37" s="105">
        <v>2</v>
      </c>
      <c r="CD37" s="82"/>
      <c r="CE37" s="85">
        <v>2</v>
      </c>
      <c r="CF37" s="85"/>
      <c r="CG37" s="85">
        <v>2</v>
      </c>
      <c r="CH37" s="85">
        <v>3</v>
      </c>
      <c r="CJ37" s="82">
        <v>6</v>
      </c>
      <c r="CK37" s="82"/>
      <c r="CL37" s="85">
        <v>6</v>
      </c>
      <c r="CM37" s="85"/>
      <c r="CN37" s="85">
        <v>6</v>
      </c>
      <c r="CO37" s="85">
        <v>8</v>
      </c>
      <c r="CQ37" s="119">
        <v>8</v>
      </c>
      <c r="CR37" s="82"/>
      <c r="CS37" s="85">
        <v>6</v>
      </c>
      <c r="CT37" s="85">
        <v>2</v>
      </c>
      <c r="CU37" s="85">
        <v>6</v>
      </c>
      <c r="CV37" s="85">
        <v>12</v>
      </c>
      <c r="CX37" s="82">
        <v>12</v>
      </c>
      <c r="CY37" s="82"/>
      <c r="CZ37" s="85">
        <v>9</v>
      </c>
      <c r="DA37" s="85">
        <v>2</v>
      </c>
      <c r="DB37" s="85">
        <v>12</v>
      </c>
      <c r="DC37" s="85">
        <v>12</v>
      </c>
      <c r="DE37" s="119">
        <v>8</v>
      </c>
      <c r="DF37" s="82"/>
      <c r="DG37" s="85">
        <v>6</v>
      </c>
      <c r="DH37" s="85">
        <v>2</v>
      </c>
      <c r="DI37" s="85">
        <v>8</v>
      </c>
      <c r="DJ37" s="85">
        <v>14</v>
      </c>
      <c r="DL37" s="82">
        <v>8</v>
      </c>
      <c r="DM37" s="82"/>
      <c r="DN37" s="85">
        <v>4</v>
      </c>
      <c r="DO37" s="85">
        <v>4</v>
      </c>
      <c r="DP37" s="85">
        <v>8</v>
      </c>
      <c r="DQ37" s="85">
        <v>10</v>
      </c>
      <c r="DS37" s="119">
        <v>8</v>
      </c>
      <c r="DT37" s="82"/>
      <c r="DU37" s="85">
        <v>8</v>
      </c>
      <c r="DV37" s="85"/>
      <c r="DW37" s="85">
        <v>6</v>
      </c>
      <c r="DX37" s="85">
        <v>6</v>
      </c>
      <c r="DZ37" s="119">
        <v>8</v>
      </c>
      <c r="EA37" s="82"/>
      <c r="EB37" s="85">
        <v>8</v>
      </c>
      <c r="EC37" s="85">
        <v>0</v>
      </c>
      <c r="ED37" s="85">
        <v>8</v>
      </c>
      <c r="EE37" s="85">
        <v>8</v>
      </c>
      <c r="EG37" s="82">
        <v>8</v>
      </c>
      <c r="EH37" s="82"/>
      <c r="EI37" s="85">
        <v>5</v>
      </c>
      <c r="EJ37" s="85">
        <v>3</v>
      </c>
      <c r="EK37" s="85">
        <v>8</v>
      </c>
      <c r="EL37" s="85">
        <v>8</v>
      </c>
      <c r="EN37" s="82"/>
      <c r="EO37" s="82"/>
      <c r="EP37" s="85">
        <v>0</v>
      </c>
      <c r="EQ37" s="85"/>
      <c r="ER37" s="85"/>
      <c r="ES37" s="85">
        <v>0</v>
      </c>
      <c r="EU37" s="119">
        <v>8</v>
      </c>
      <c r="EV37" s="82"/>
      <c r="EW37" s="85">
        <v>3</v>
      </c>
      <c r="EX37" s="85">
        <v>5</v>
      </c>
      <c r="EY37" s="85">
        <v>8</v>
      </c>
      <c r="EZ37" s="85">
        <v>12</v>
      </c>
      <c r="FB37" s="82">
        <v>8</v>
      </c>
      <c r="FC37" s="82"/>
      <c r="FD37" s="85">
        <v>5</v>
      </c>
      <c r="FE37" s="85">
        <v>3</v>
      </c>
      <c r="FF37" s="85">
        <v>8</v>
      </c>
      <c r="FG37" s="85">
        <v>10</v>
      </c>
      <c r="FI37" s="119">
        <v>8</v>
      </c>
      <c r="FJ37" s="82"/>
      <c r="FK37" s="85">
        <v>6</v>
      </c>
      <c r="FL37" s="85">
        <v>2</v>
      </c>
      <c r="FM37" s="85">
        <v>8</v>
      </c>
      <c r="FN37" s="85">
        <v>10</v>
      </c>
      <c r="FP37" s="82">
        <v>4</v>
      </c>
      <c r="FQ37" s="82"/>
      <c r="FR37" s="85">
        <v>1</v>
      </c>
      <c r="FS37" s="85">
        <v>3</v>
      </c>
      <c r="FT37" s="85">
        <v>4</v>
      </c>
      <c r="FU37" s="85">
        <v>8</v>
      </c>
      <c r="FW37" s="82">
        <v>8</v>
      </c>
      <c r="FX37" s="82">
        <v>0</v>
      </c>
      <c r="FY37" s="85">
        <v>5</v>
      </c>
      <c r="FZ37" s="85">
        <v>3</v>
      </c>
      <c r="GA37" s="85">
        <v>8</v>
      </c>
      <c r="GB37" s="85">
        <v>10</v>
      </c>
      <c r="GD37" s="82">
        <v>8</v>
      </c>
      <c r="GE37" s="82"/>
      <c r="GF37" s="85">
        <v>3</v>
      </c>
      <c r="GG37" s="85">
        <v>5</v>
      </c>
      <c r="GH37" s="85">
        <v>8</v>
      </c>
      <c r="GI37" s="85">
        <v>13</v>
      </c>
      <c r="GK37" s="279">
        <v>8</v>
      </c>
      <c r="GL37" s="279"/>
      <c r="GM37" s="85">
        <v>5</v>
      </c>
      <c r="GN37" s="85">
        <v>3</v>
      </c>
      <c r="GO37" s="85">
        <v>8</v>
      </c>
      <c r="GP37" s="85">
        <v>15</v>
      </c>
      <c r="GR37" s="279">
        <v>36</v>
      </c>
      <c r="GS37" s="279"/>
      <c r="GT37" s="85">
        <v>25</v>
      </c>
      <c r="GU37" s="85">
        <v>11</v>
      </c>
      <c r="GV37" s="85">
        <v>36</v>
      </c>
      <c r="GW37" s="85">
        <v>119</v>
      </c>
      <c r="GY37" s="279">
        <v>16</v>
      </c>
      <c r="GZ37" s="85"/>
      <c r="HA37" s="85">
        <v>8</v>
      </c>
      <c r="HB37" s="85">
        <v>8</v>
      </c>
      <c r="HC37" s="85">
        <v>16</v>
      </c>
      <c r="HD37" s="85">
        <v>20</v>
      </c>
      <c r="HF37" s="85">
        <v>8</v>
      </c>
      <c r="HG37" s="85"/>
      <c r="HH37" s="85">
        <v>6</v>
      </c>
      <c r="HI37" s="85">
        <v>2</v>
      </c>
      <c r="HJ37" s="85">
        <v>8</v>
      </c>
      <c r="HK37" s="85">
        <v>10</v>
      </c>
      <c r="HM37" s="85">
        <v>16</v>
      </c>
      <c r="HN37" s="85"/>
      <c r="HO37" s="85">
        <v>9</v>
      </c>
      <c r="HP37" s="85">
        <v>7</v>
      </c>
      <c r="HQ37" s="85">
        <v>16</v>
      </c>
      <c r="HR37" s="85">
        <v>10</v>
      </c>
      <c r="HT37" s="85">
        <v>16</v>
      </c>
      <c r="HU37" s="85"/>
      <c r="HV37" s="85">
        <v>10</v>
      </c>
      <c r="HW37" s="85">
        <v>6</v>
      </c>
      <c r="HX37" s="85">
        <v>9</v>
      </c>
      <c r="HY37" s="85">
        <v>10</v>
      </c>
      <c r="IA37" s="85">
        <v>8</v>
      </c>
      <c r="IB37" s="85"/>
      <c r="IC37" s="85">
        <v>4</v>
      </c>
      <c r="ID37" s="85">
        <v>4</v>
      </c>
      <c r="IE37" s="85">
        <v>8</v>
      </c>
      <c r="IF37" s="85">
        <v>10</v>
      </c>
      <c r="IH37" s="85">
        <v>16</v>
      </c>
      <c r="II37" s="85"/>
      <c r="IJ37" s="85">
        <v>9</v>
      </c>
      <c r="IK37" s="85">
        <v>7</v>
      </c>
      <c r="IL37" s="85">
        <v>16</v>
      </c>
      <c r="IM37" s="85">
        <v>4</v>
      </c>
      <c r="IO37" s="85">
        <v>16</v>
      </c>
      <c r="IP37" s="85"/>
      <c r="IQ37" s="85">
        <v>9</v>
      </c>
      <c r="IR37" s="85">
        <v>7</v>
      </c>
      <c r="IS37" s="85">
        <v>16</v>
      </c>
      <c r="IT37" s="85">
        <v>48</v>
      </c>
      <c r="IV37" s="85">
        <v>12</v>
      </c>
      <c r="IW37" s="85">
        <v>2</v>
      </c>
      <c r="IX37" s="85">
        <v>6</v>
      </c>
      <c r="IY37" s="85">
        <v>6</v>
      </c>
      <c r="IZ37" s="85">
        <v>12</v>
      </c>
      <c r="JA37" s="85">
        <v>24</v>
      </c>
      <c r="JC37" s="85">
        <v>12</v>
      </c>
      <c r="JD37" s="85"/>
      <c r="JE37" s="85">
        <v>6</v>
      </c>
      <c r="JF37" s="85">
        <v>6</v>
      </c>
      <c r="JG37" s="85">
        <v>12</v>
      </c>
      <c r="JH37" s="85">
        <v>48</v>
      </c>
      <c r="JJ37" s="85">
        <v>16</v>
      </c>
      <c r="JK37" s="85"/>
      <c r="JL37" s="85">
        <v>8</v>
      </c>
      <c r="JM37" s="85">
        <v>8</v>
      </c>
      <c r="JN37" s="85">
        <v>16</v>
      </c>
      <c r="JO37" s="85">
        <v>24</v>
      </c>
    </row>
    <row r="38" spans="2:275" x14ac:dyDescent="0.3">
      <c r="B38" s="28" t="s">
        <v>104</v>
      </c>
      <c r="C38" s="29" t="s">
        <v>85</v>
      </c>
      <c r="D38" s="24"/>
      <c r="E38" s="30"/>
      <c r="F38" s="31"/>
      <c r="G38" s="31"/>
      <c r="H38" s="32"/>
      <c r="I38" s="44"/>
      <c r="K38" s="81"/>
      <c r="L38" s="82"/>
      <c r="M38" s="83"/>
      <c r="N38" s="84"/>
      <c r="O38" s="85"/>
      <c r="P38" s="85"/>
      <c r="R38" s="81"/>
      <c r="S38" s="82"/>
      <c r="T38" s="83"/>
      <c r="U38" s="84"/>
      <c r="V38" s="85"/>
      <c r="W38" s="85"/>
      <c r="Y38" s="81"/>
      <c r="Z38" s="82"/>
      <c r="AA38" s="83"/>
      <c r="AB38" s="84"/>
      <c r="AC38" s="85"/>
      <c r="AD38" s="85"/>
      <c r="AF38" s="81"/>
      <c r="AG38" s="82"/>
      <c r="AH38" s="83"/>
      <c r="AI38" s="84"/>
      <c r="AJ38" s="85"/>
      <c r="AK38" s="85"/>
      <c r="AM38" s="82">
        <v>1</v>
      </c>
      <c r="AN38" s="82"/>
      <c r="AO38" s="85">
        <v>1</v>
      </c>
      <c r="AP38" s="85"/>
      <c r="AQ38" s="85">
        <v>1</v>
      </c>
      <c r="AR38" s="85">
        <v>1</v>
      </c>
      <c r="AT38" s="82">
        <v>3</v>
      </c>
      <c r="AU38" s="82"/>
      <c r="AV38" s="85">
        <v>1</v>
      </c>
      <c r="AW38" s="85">
        <v>1</v>
      </c>
      <c r="AX38" s="85">
        <v>3</v>
      </c>
      <c r="AY38" s="86">
        <v>5</v>
      </c>
      <c r="BA38" s="82"/>
      <c r="BB38" s="82"/>
      <c r="BC38" s="84"/>
      <c r="BD38" s="85"/>
      <c r="BE38" s="85"/>
      <c r="BF38" s="86"/>
      <c r="BH38" s="82">
        <v>2</v>
      </c>
      <c r="BI38" s="82"/>
      <c r="BJ38" s="84">
        <v>2</v>
      </c>
      <c r="BK38" s="85"/>
      <c r="BL38" s="85">
        <v>2</v>
      </c>
      <c r="BM38" s="86">
        <v>6</v>
      </c>
      <c r="BO38" s="82">
        <v>2</v>
      </c>
      <c r="BP38" s="82"/>
      <c r="BQ38" s="84">
        <v>1</v>
      </c>
      <c r="BR38" s="85">
        <v>1</v>
      </c>
      <c r="BS38" s="85">
        <v>2</v>
      </c>
      <c r="BT38" s="86">
        <v>8</v>
      </c>
      <c r="BV38" s="105">
        <v>2</v>
      </c>
      <c r="BW38" s="82"/>
      <c r="BX38" s="85">
        <v>2</v>
      </c>
      <c r="BY38" s="85"/>
      <c r="BZ38" s="85">
        <v>2</v>
      </c>
      <c r="CA38" s="85">
        <v>2</v>
      </c>
      <c r="CC38" s="105">
        <v>2</v>
      </c>
      <c r="CD38" s="82"/>
      <c r="CE38" s="85">
        <v>1</v>
      </c>
      <c r="CF38" s="85">
        <v>1</v>
      </c>
      <c r="CG38" s="85">
        <v>2</v>
      </c>
      <c r="CH38" s="85">
        <v>2</v>
      </c>
      <c r="CJ38" s="82">
        <v>4</v>
      </c>
      <c r="CK38" s="82"/>
      <c r="CL38" s="85">
        <v>4</v>
      </c>
      <c r="CM38" s="85"/>
      <c r="CN38" s="85">
        <v>4</v>
      </c>
      <c r="CO38" s="85">
        <v>10</v>
      </c>
      <c r="CQ38" s="119">
        <v>10</v>
      </c>
      <c r="CR38" s="82"/>
      <c r="CS38" s="85">
        <v>10</v>
      </c>
      <c r="CT38" s="85"/>
      <c r="CU38" s="85">
        <v>10</v>
      </c>
      <c r="CV38" s="85">
        <v>12</v>
      </c>
      <c r="CX38" s="82"/>
      <c r="CY38" s="82"/>
      <c r="CZ38" s="85"/>
      <c r="DA38" s="85"/>
      <c r="DB38" s="85"/>
      <c r="DC38" s="85"/>
      <c r="DE38" s="119">
        <v>16</v>
      </c>
      <c r="DF38" s="82"/>
      <c r="DG38" s="85">
        <v>14</v>
      </c>
      <c r="DH38" s="85">
        <v>2</v>
      </c>
      <c r="DI38" s="85">
        <v>16</v>
      </c>
      <c r="DJ38" s="85">
        <v>24</v>
      </c>
      <c r="DL38" s="82">
        <v>10</v>
      </c>
      <c r="DM38" s="82"/>
      <c r="DN38" s="85">
        <v>10</v>
      </c>
      <c r="DO38" s="85"/>
      <c r="DP38" s="85">
        <v>10</v>
      </c>
      <c r="DQ38" s="85">
        <v>10</v>
      </c>
      <c r="DS38" s="119">
        <v>8</v>
      </c>
      <c r="DT38" s="82"/>
      <c r="DU38" s="85">
        <v>5</v>
      </c>
      <c r="DV38" s="85">
        <v>3</v>
      </c>
      <c r="DW38" s="85">
        <v>8</v>
      </c>
      <c r="DX38" s="85">
        <v>6</v>
      </c>
      <c r="DZ38" s="119">
        <v>8</v>
      </c>
      <c r="EA38" s="82"/>
      <c r="EB38" s="85">
        <v>8</v>
      </c>
      <c r="EC38" s="85">
        <v>0</v>
      </c>
      <c r="ED38" s="85">
        <v>8</v>
      </c>
      <c r="EE38" s="85">
        <v>10</v>
      </c>
      <c r="EG38" s="82">
        <v>8</v>
      </c>
      <c r="EH38" s="82"/>
      <c r="EI38" s="85">
        <v>4</v>
      </c>
      <c r="EJ38" s="85">
        <v>4</v>
      </c>
      <c r="EK38" s="85">
        <v>8</v>
      </c>
      <c r="EL38" s="85">
        <v>9</v>
      </c>
      <c r="EN38" s="82">
        <v>8</v>
      </c>
      <c r="EO38" s="82"/>
      <c r="EP38" s="85">
        <v>8</v>
      </c>
      <c r="EQ38" s="85"/>
      <c r="ER38" s="85">
        <v>8</v>
      </c>
      <c r="ES38" s="85">
        <v>8</v>
      </c>
      <c r="EU38" s="119">
        <v>8</v>
      </c>
      <c r="EV38" s="82">
        <v>3</v>
      </c>
      <c r="EW38" s="85">
        <v>4</v>
      </c>
      <c r="EX38" s="85">
        <v>4</v>
      </c>
      <c r="EY38" s="85">
        <v>8</v>
      </c>
      <c r="EZ38" s="85">
        <v>8</v>
      </c>
      <c r="FB38" s="82">
        <v>8</v>
      </c>
      <c r="FC38" s="82"/>
      <c r="FD38" s="85">
        <v>8</v>
      </c>
      <c r="FE38" s="85">
        <v>0</v>
      </c>
      <c r="FF38" s="85">
        <v>8</v>
      </c>
      <c r="FG38" s="85">
        <v>8</v>
      </c>
      <c r="FI38" s="119">
        <v>10</v>
      </c>
      <c r="FJ38" s="82"/>
      <c r="FK38" s="85">
        <v>10</v>
      </c>
      <c r="FL38" s="85"/>
      <c r="FM38" s="85">
        <v>10</v>
      </c>
      <c r="FN38" s="85">
        <v>10</v>
      </c>
      <c r="FP38" s="82">
        <v>8</v>
      </c>
      <c r="FQ38" s="82"/>
      <c r="FR38" s="85">
        <v>5</v>
      </c>
      <c r="FS38" s="85">
        <v>3</v>
      </c>
      <c r="FT38" s="85">
        <v>8</v>
      </c>
      <c r="FU38" s="85">
        <v>15</v>
      </c>
      <c r="FW38" s="82">
        <v>12</v>
      </c>
      <c r="FX38" s="82">
        <v>0</v>
      </c>
      <c r="FY38" s="85">
        <v>8</v>
      </c>
      <c r="FZ38" s="85">
        <v>4</v>
      </c>
      <c r="GA38" s="85">
        <v>12</v>
      </c>
      <c r="GB38" s="85">
        <v>10</v>
      </c>
      <c r="GD38" s="82">
        <v>88</v>
      </c>
      <c r="GE38" s="82">
        <v>83</v>
      </c>
      <c r="GF38" s="85">
        <v>32</v>
      </c>
      <c r="GG38" s="85">
        <v>56</v>
      </c>
      <c r="GH38" s="85">
        <v>70</v>
      </c>
      <c r="GI38" s="85">
        <v>161</v>
      </c>
      <c r="GK38" s="279">
        <v>12</v>
      </c>
      <c r="GL38" s="279">
        <v>9</v>
      </c>
      <c r="GM38" s="85">
        <v>12</v>
      </c>
      <c r="GN38" s="85"/>
      <c r="GO38" s="85">
        <v>12</v>
      </c>
      <c r="GP38" s="85">
        <v>14</v>
      </c>
      <c r="GR38" s="279">
        <v>12</v>
      </c>
      <c r="GS38" s="279">
        <v>7</v>
      </c>
      <c r="GT38" s="85">
        <v>12</v>
      </c>
      <c r="GU38" s="85"/>
      <c r="GV38" s="85">
        <v>12</v>
      </c>
      <c r="GW38" s="85">
        <v>41</v>
      </c>
      <c r="GY38" s="279">
        <v>12</v>
      </c>
      <c r="GZ38" s="85">
        <v>12</v>
      </c>
      <c r="HA38" s="85">
        <v>10</v>
      </c>
      <c r="HB38" s="85">
        <v>2</v>
      </c>
      <c r="HC38" s="85">
        <v>12</v>
      </c>
      <c r="HD38" s="85">
        <v>50</v>
      </c>
      <c r="HF38" s="85">
        <v>12</v>
      </c>
      <c r="HG38" s="85">
        <v>12</v>
      </c>
      <c r="HH38" s="85">
        <v>12</v>
      </c>
      <c r="HI38" s="85"/>
      <c r="HJ38" s="85">
        <v>12</v>
      </c>
      <c r="HK38" s="85">
        <v>40</v>
      </c>
      <c r="HM38" s="85">
        <v>132</v>
      </c>
      <c r="HN38" s="85">
        <v>27</v>
      </c>
      <c r="HO38" s="85">
        <v>132</v>
      </c>
      <c r="HP38" s="85"/>
      <c r="HQ38" s="85">
        <v>132</v>
      </c>
      <c r="HR38" s="85">
        <v>198</v>
      </c>
      <c r="HT38" s="85">
        <v>16</v>
      </c>
      <c r="HU38" s="85">
        <v>16</v>
      </c>
      <c r="HV38" s="85">
        <v>9</v>
      </c>
      <c r="HW38" s="85">
        <v>7</v>
      </c>
      <c r="HX38" s="85">
        <v>10</v>
      </c>
      <c r="HY38" s="85">
        <v>22</v>
      </c>
      <c r="IA38" s="85">
        <v>16</v>
      </c>
      <c r="IB38" s="85">
        <v>16</v>
      </c>
      <c r="IC38" s="85">
        <v>16</v>
      </c>
      <c r="ID38" s="85"/>
      <c r="IE38" s="85">
        <v>16</v>
      </c>
      <c r="IF38" s="85">
        <v>24</v>
      </c>
      <c r="IH38" s="85">
        <v>8</v>
      </c>
      <c r="II38" s="85">
        <v>8</v>
      </c>
      <c r="IJ38" s="85">
        <v>8</v>
      </c>
      <c r="IK38" s="85"/>
      <c r="IL38" s="85">
        <v>8</v>
      </c>
      <c r="IM38" s="85">
        <v>10</v>
      </c>
      <c r="IO38" s="85">
        <v>24</v>
      </c>
      <c r="IP38" s="85">
        <v>24</v>
      </c>
      <c r="IQ38" s="85">
        <v>24</v>
      </c>
      <c r="IR38" s="85"/>
      <c r="IS38" s="85">
        <v>24</v>
      </c>
      <c r="IT38" s="85">
        <v>40</v>
      </c>
      <c r="IV38" s="85">
        <v>20</v>
      </c>
      <c r="IW38" s="85">
        <v>19</v>
      </c>
      <c r="IX38" s="85">
        <v>20</v>
      </c>
      <c r="IY38" s="85"/>
      <c r="IZ38" s="85">
        <v>20</v>
      </c>
      <c r="JA38" s="85">
        <v>21</v>
      </c>
      <c r="JC38" s="85">
        <v>8</v>
      </c>
      <c r="JD38" s="85">
        <v>3</v>
      </c>
      <c r="JE38" s="85">
        <v>4</v>
      </c>
      <c r="JF38" s="85">
        <v>4</v>
      </c>
      <c r="JG38" s="85">
        <v>8</v>
      </c>
      <c r="JH38" s="85">
        <v>24</v>
      </c>
      <c r="JJ38" s="85">
        <v>16</v>
      </c>
      <c r="JK38" s="85">
        <v>16</v>
      </c>
      <c r="JL38" s="85">
        <v>10</v>
      </c>
      <c r="JM38" s="85">
        <v>6</v>
      </c>
      <c r="JN38" s="85">
        <v>16</v>
      </c>
      <c r="JO38" s="85">
        <v>24</v>
      </c>
    </row>
    <row r="39" spans="2:275" ht="12" thickBot="1" x14ac:dyDescent="0.35">
      <c r="B39" s="33" t="s">
        <v>105</v>
      </c>
      <c r="C39" s="34" t="s">
        <v>86</v>
      </c>
      <c r="D39" s="24"/>
      <c r="E39" s="35"/>
      <c r="F39" s="36"/>
      <c r="G39" s="36"/>
      <c r="H39" s="37"/>
      <c r="I39" s="45"/>
      <c r="K39" s="81"/>
      <c r="L39" s="82"/>
      <c r="M39" s="83"/>
      <c r="N39" s="84"/>
      <c r="O39" s="85"/>
      <c r="P39" s="85"/>
      <c r="R39" s="81"/>
      <c r="S39" s="82"/>
      <c r="T39" s="83"/>
      <c r="U39" s="84"/>
      <c r="V39" s="85"/>
      <c r="W39" s="85"/>
      <c r="Y39" s="81"/>
      <c r="Z39" s="82"/>
      <c r="AA39" s="83"/>
      <c r="AB39" s="84"/>
      <c r="AC39" s="85"/>
      <c r="AD39" s="85"/>
      <c r="AF39" s="81"/>
      <c r="AG39" s="82"/>
      <c r="AH39" s="83"/>
      <c r="AI39" s="84"/>
      <c r="AJ39" s="85"/>
      <c r="AK39" s="85"/>
      <c r="AM39" s="82">
        <v>1</v>
      </c>
      <c r="AN39" s="82">
        <v>1</v>
      </c>
      <c r="AO39" s="85">
        <v>1</v>
      </c>
      <c r="AP39" s="85"/>
      <c r="AQ39" s="85">
        <v>1</v>
      </c>
      <c r="AR39" s="85">
        <v>2</v>
      </c>
      <c r="AT39" s="82">
        <v>3</v>
      </c>
      <c r="AU39" s="82"/>
      <c r="AV39" s="85">
        <v>1</v>
      </c>
      <c r="AW39" s="85"/>
      <c r="AX39" s="85">
        <v>3</v>
      </c>
      <c r="AY39" s="86">
        <v>4</v>
      </c>
      <c r="BA39" s="82"/>
      <c r="BB39" s="82"/>
      <c r="BC39" s="84"/>
      <c r="BD39" s="85"/>
      <c r="BE39" s="85"/>
      <c r="BF39" s="86"/>
      <c r="BH39" s="82">
        <v>1</v>
      </c>
      <c r="BI39" s="82"/>
      <c r="BJ39" s="84">
        <v>1</v>
      </c>
      <c r="BK39" s="85"/>
      <c r="BL39" s="85">
        <v>1</v>
      </c>
      <c r="BM39" s="86">
        <v>5</v>
      </c>
      <c r="BO39" s="82">
        <v>3</v>
      </c>
      <c r="BP39" s="82"/>
      <c r="BQ39" s="84">
        <v>2</v>
      </c>
      <c r="BR39" s="85"/>
      <c r="BS39" s="85">
        <v>3</v>
      </c>
      <c r="BT39" s="86">
        <v>10</v>
      </c>
      <c r="BV39" s="105">
        <v>2</v>
      </c>
      <c r="BW39" s="82"/>
      <c r="BX39" s="85">
        <v>2</v>
      </c>
      <c r="BY39" s="85"/>
      <c r="BZ39" s="85">
        <v>2</v>
      </c>
      <c r="CA39" s="85">
        <v>4</v>
      </c>
      <c r="CC39" s="105">
        <v>3</v>
      </c>
      <c r="CD39" s="82"/>
      <c r="CE39" s="85">
        <v>2</v>
      </c>
      <c r="CF39" s="85">
        <v>1</v>
      </c>
      <c r="CG39" s="85">
        <v>3</v>
      </c>
      <c r="CH39" s="85">
        <v>6</v>
      </c>
      <c r="CJ39" s="82">
        <v>4</v>
      </c>
      <c r="CK39" s="82"/>
      <c r="CL39" s="85">
        <v>4</v>
      </c>
      <c r="CM39" s="85"/>
      <c r="CN39" s="85">
        <v>4</v>
      </c>
      <c r="CO39" s="85">
        <v>5</v>
      </c>
      <c r="CQ39" s="119"/>
      <c r="CR39" s="82"/>
      <c r="CS39" s="85">
        <v>0</v>
      </c>
      <c r="CT39" s="85"/>
      <c r="CU39" s="85"/>
      <c r="CV39" s="85"/>
      <c r="CX39" s="82">
        <v>14</v>
      </c>
      <c r="CY39" s="82"/>
      <c r="CZ39" s="85">
        <v>12</v>
      </c>
      <c r="DA39" s="85">
        <v>2</v>
      </c>
      <c r="DB39" s="85">
        <v>14</v>
      </c>
      <c r="DC39" s="85">
        <v>10</v>
      </c>
      <c r="DE39" s="119">
        <v>8</v>
      </c>
      <c r="DF39" s="82"/>
      <c r="DG39" s="85">
        <v>6</v>
      </c>
      <c r="DH39" s="85">
        <v>2</v>
      </c>
      <c r="DI39" s="85">
        <v>8</v>
      </c>
      <c r="DJ39" s="85">
        <v>11</v>
      </c>
      <c r="DL39" s="82">
        <v>16</v>
      </c>
      <c r="DM39" s="82"/>
      <c r="DN39" s="85">
        <v>12</v>
      </c>
      <c r="DO39" s="85">
        <v>4</v>
      </c>
      <c r="DP39" s="85">
        <v>16</v>
      </c>
      <c r="DQ39" s="85">
        <v>13</v>
      </c>
      <c r="DS39" s="119">
        <v>8</v>
      </c>
      <c r="DT39" s="82"/>
      <c r="DU39" s="85">
        <v>4</v>
      </c>
      <c r="DV39" s="85">
        <v>4</v>
      </c>
      <c r="DW39" s="85">
        <v>8</v>
      </c>
      <c r="DX39" s="85">
        <v>6</v>
      </c>
      <c r="DZ39" s="119">
        <v>16</v>
      </c>
      <c r="EA39" s="82"/>
      <c r="EB39" s="85">
        <v>14</v>
      </c>
      <c r="EC39" s="85">
        <v>2</v>
      </c>
      <c r="ED39" s="85">
        <v>16</v>
      </c>
      <c r="EE39" s="85">
        <v>13</v>
      </c>
      <c r="EG39" s="82">
        <v>10</v>
      </c>
      <c r="EH39" s="82"/>
      <c r="EI39" s="85">
        <v>2</v>
      </c>
      <c r="EJ39" s="85">
        <v>8</v>
      </c>
      <c r="EK39" s="85">
        <v>10</v>
      </c>
      <c r="EL39" s="85">
        <v>12</v>
      </c>
      <c r="EN39" s="82">
        <v>16</v>
      </c>
      <c r="EO39" s="82"/>
      <c r="EP39" s="85">
        <v>7</v>
      </c>
      <c r="EQ39" s="85">
        <v>9</v>
      </c>
      <c r="ER39" s="85">
        <v>15</v>
      </c>
      <c r="ES39" s="85">
        <v>18</v>
      </c>
      <c r="EU39" s="119">
        <v>16</v>
      </c>
      <c r="EV39" s="82"/>
      <c r="EW39" s="85">
        <v>8</v>
      </c>
      <c r="EX39" s="85">
        <v>8</v>
      </c>
      <c r="EY39" s="85">
        <v>16</v>
      </c>
      <c r="EZ39" s="85">
        <v>21</v>
      </c>
      <c r="FB39" s="82">
        <v>16</v>
      </c>
      <c r="FC39" s="82">
        <v>1</v>
      </c>
      <c r="FD39" s="85">
        <v>5</v>
      </c>
      <c r="FE39" s="85">
        <v>11</v>
      </c>
      <c r="FF39" s="85">
        <v>15</v>
      </c>
      <c r="FG39" s="85">
        <v>28</v>
      </c>
      <c r="FI39" s="119">
        <v>14</v>
      </c>
      <c r="FJ39" s="82"/>
      <c r="FK39" s="85">
        <v>8</v>
      </c>
      <c r="FL39" s="85">
        <v>6</v>
      </c>
      <c r="FM39" s="85">
        <v>14</v>
      </c>
      <c r="FN39" s="85">
        <v>13</v>
      </c>
      <c r="FP39" s="82">
        <v>16</v>
      </c>
      <c r="FQ39" s="82"/>
      <c r="FR39" s="85">
        <v>10</v>
      </c>
      <c r="FS39" s="85">
        <v>6</v>
      </c>
      <c r="FT39" s="85">
        <v>12</v>
      </c>
      <c r="FU39" s="85">
        <v>17</v>
      </c>
      <c r="FW39" s="82">
        <v>135</v>
      </c>
      <c r="FX39" s="82">
        <v>0</v>
      </c>
      <c r="FY39" s="85">
        <v>69</v>
      </c>
      <c r="FZ39" s="85">
        <v>66</v>
      </c>
      <c r="GA39" s="85">
        <v>135</v>
      </c>
      <c r="GB39" s="85">
        <v>185</v>
      </c>
      <c r="GD39" s="82">
        <v>20</v>
      </c>
      <c r="GE39" s="82"/>
      <c r="GF39" s="85">
        <v>16</v>
      </c>
      <c r="GG39" s="85">
        <v>4</v>
      </c>
      <c r="GH39" s="85">
        <v>20</v>
      </c>
      <c r="GI39" s="85">
        <v>31</v>
      </c>
      <c r="GK39" s="279">
        <v>20</v>
      </c>
      <c r="GL39" s="279"/>
      <c r="GM39" s="85">
        <v>14</v>
      </c>
      <c r="GN39" s="85">
        <v>6</v>
      </c>
      <c r="GO39" s="85">
        <v>20</v>
      </c>
      <c r="GP39" s="85">
        <v>32</v>
      </c>
      <c r="GR39" s="279">
        <v>20</v>
      </c>
      <c r="GS39" s="279"/>
      <c r="GT39" s="85">
        <v>12</v>
      </c>
      <c r="GU39" s="85">
        <v>8</v>
      </c>
      <c r="GV39" s="85">
        <v>20</v>
      </c>
      <c r="GW39" s="85">
        <v>52</v>
      </c>
      <c r="GY39" s="279">
        <v>24</v>
      </c>
      <c r="GZ39" s="85"/>
      <c r="HA39" s="85">
        <v>14</v>
      </c>
      <c r="HB39" s="85">
        <v>10</v>
      </c>
      <c r="HC39" s="85">
        <v>24</v>
      </c>
      <c r="HD39" s="85">
        <v>59</v>
      </c>
      <c r="HF39" s="85">
        <v>20</v>
      </c>
      <c r="HG39" s="85">
        <v>2</v>
      </c>
      <c r="HH39" s="85">
        <v>12</v>
      </c>
      <c r="HI39" s="85">
        <v>8</v>
      </c>
      <c r="HJ39" s="85">
        <v>20</v>
      </c>
      <c r="HK39" s="85">
        <v>60</v>
      </c>
      <c r="HM39" s="85">
        <v>24</v>
      </c>
      <c r="HN39" s="85"/>
      <c r="HO39" s="85">
        <v>10</v>
      </c>
      <c r="HP39" s="85">
        <v>14</v>
      </c>
      <c r="HQ39" s="85">
        <v>24</v>
      </c>
      <c r="HR39" s="85">
        <v>46</v>
      </c>
      <c r="HT39" s="85">
        <v>24</v>
      </c>
      <c r="HU39" s="85"/>
      <c r="HV39" s="85">
        <v>11</v>
      </c>
      <c r="HW39" s="85">
        <v>13</v>
      </c>
      <c r="HX39" s="85">
        <v>19</v>
      </c>
      <c r="HY39" s="85">
        <v>38</v>
      </c>
      <c r="IA39" s="85">
        <v>24</v>
      </c>
      <c r="IB39" s="85"/>
      <c r="IC39" s="85">
        <v>9</v>
      </c>
      <c r="ID39" s="85">
        <v>15</v>
      </c>
      <c r="IE39" s="85">
        <v>24</v>
      </c>
      <c r="IF39" s="85">
        <v>34</v>
      </c>
      <c r="IH39" s="85">
        <v>20</v>
      </c>
      <c r="II39" s="85"/>
      <c r="IJ39" s="85">
        <v>10</v>
      </c>
      <c r="IK39" s="85">
        <v>10</v>
      </c>
      <c r="IL39" s="85">
        <v>20</v>
      </c>
      <c r="IM39" s="85">
        <v>30</v>
      </c>
      <c r="IO39" s="85">
        <v>16</v>
      </c>
      <c r="IP39" s="85"/>
      <c r="IQ39" s="85">
        <v>5</v>
      </c>
      <c r="IR39" s="85">
        <v>11</v>
      </c>
      <c r="IS39" s="85">
        <v>16</v>
      </c>
      <c r="IT39" s="85">
        <v>50</v>
      </c>
      <c r="IV39" s="85">
        <v>20</v>
      </c>
      <c r="IW39" s="85"/>
      <c r="IX39" s="85">
        <v>7</v>
      </c>
      <c r="IY39" s="85">
        <v>13</v>
      </c>
      <c r="IZ39" s="85">
        <v>20</v>
      </c>
      <c r="JA39" s="85">
        <v>20</v>
      </c>
      <c r="JC39" s="85">
        <v>24</v>
      </c>
      <c r="JD39" s="85"/>
      <c r="JE39" s="85">
        <v>13</v>
      </c>
      <c r="JF39" s="85">
        <v>11</v>
      </c>
      <c r="JG39" s="85">
        <v>24</v>
      </c>
      <c r="JH39" s="85">
        <v>62</v>
      </c>
      <c r="JJ39" s="85">
        <v>52</v>
      </c>
      <c r="JK39" s="85">
        <v>3</v>
      </c>
      <c r="JL39" s="85">
        <v>21</v>
      </c>
      <c r="JM39" s="85">
        <v>31</v>
      </c>
      <c r="JN39" s="85">
        <v>52</v>
      </c>
      <c r="JO39" s="85">
        <v>127</v>
      </c>
    </row>
    <row r="40" spans="2:275" ht="12" thickBot="1" x14ac:dyDescent="0.35">
      <c r="B40" s="33" t="s">
        <v>106</v>
      </c>
      <c r="C40" s="34" t="s">
        <v>87</v>
      </c>
      <c r="D40" s="24"/>
      <c r="E40" s="35"/>
      <c r="F40" s="36"/>
      <c r="G40" s="36"/>
      <c r="H40" s="37"/>
      <c r="I40" s="45"/>
      <c r="K40" s="81">
        <v>8</v>
      </c>
      <c r="L40" s="82"/>
      <c r="M40" s="83">
        <v>3</v>
      </c>
      <c r="N40" s="84"/>
      <c r="O40" s="85"/>
      <c r="P40" s="115"/>
      <c r="R40" s="81">
        <v>4</v>
      </c>
      <c r="S40" s="82"/>
      <c r="T40" s="83">
        <v>1</v>
      </c>
      <c r="U40" s="84">
        <v>1</v>
      </c>
      <c r="V40" s="85">
        <v>4</v>
      </c>
      <c r="W40" s="115"/>
      <c r="Y40" s="81"/>
      <c r="Z40" s="82"/>
      <c r="AA40" s="83"/>
      <c r="AB40" s="84"/>
      <c r="AC40" s="85"/>
      <c r="AD40" s="85"/>
      <c r="AF40" s="81"/>
      <c r="AG40" s="82"/>
      <c r="AH40" s="83"/>
      <c r="AI40" s="84"/>
      <c r="AJ40" s="85"/>
      <c r="AK40" s="85"/>
      <c r="AM40" s="82"/>
      <c r="AN40" s="82"/>
      <c r="AO40" s="85"/>
      <c r="AP40" s="85"/>
      <c r="AQ40" s="85"/>
      <c r="AR40" s="85">
        <v>0</v>
      </c>
      <c r="AT40" s="82">
        <v>4</v>
      </c>
      <c r="AU40" s="82"/>
      <c r="AV40" s="85">
        <v>2</v>
      </c>
      <c r="AW40" s="85">
        <v>1</v>
      </c>
      <c r="AX40" s="85">
        <v>2</v>
      </c>
      <c r="AY40" s="86">
        <v>7</v>
      </c>
      <c r="BA40" s="82"/>
      <c r="BB40" s="82"/>
      <c r="BC40" s="84"/>
      <c r="BD40" s="85"/>
      <c r="BE40" s="85"/>
      <c r="BF40" s="86"/>
      <c r="BH40" s="82"/>
      <c r="BI40" s="82"/>
      <c r="BJ40" s="84"/>
      <c r="BK40" s="85"/>
      <c r="BL40" s="85"/>
      <c r="BM40" s="86"/>
      <c r="BO40" s="82"/>
      <c r="BP40" s="82"/>
      <c r="BQ40" s="84"/>
      <c r="BR40" s="85"/>
      <c r="BS40" s="85"/>
      <c r="BT40" s="86"/>
      <c r="BV40" s="105">
        <v>2</v>
      </c>
      <c r="BW40" s="82"/>
      <c r="BX40" s="85">
        <v>2</v>
      </c>
      <c r="BY40" s="85"/>
      <c r="BZ40" s="85">
        <v>2</v>
      </c>
      <c r="CA40" s="85">
        <v>4</v>
      </c>
      <c r="CC40" s="105">
        <v>2</v>
      </c>
      <c r="CD40" s="82"/>
      <c r="CE40" s="85"/>
      <c r="CF40" s="85">
        <v>1</v>
      </c>
      <c r="CG40" s="85">
        <v>2</v>
      </c>
      <c r="CH40" s="85">
        <v>4</v>
      </c>
      <c r="CJ40" s="82">
        <v>4</v>
      </c>
      <c r="CK40" s="82"/>
      <c r="CL40" s="85">
        <v>2</v>
      </c>
      <c r="CM40" s="85"/>
      <c r="CN40" s="85">
        <v>4</v>
      </c>
      <c r="CO40" s="85">
        <v>8</v>
      </c>
      <c r="CQ40" s="119">
        <v>8</v>
      </c>
      <c r="CR40" s="82"/>
      <c r="CS40" s="85">
        <v>8</v>
      </c>
      <c r="CT40" s="85"/>
      <c r="CU40" s="85">
        <v>8</v>
      </c>
      <c r="CV40" s="85">
        <v>10</v>
      </c>
      <c r="CX40" s="82">
        <v>12</v>
      </c>
      <c r="CY40" s="82"/>
      <c r="CZ40" s="85">
        <v>10</v>
      </c>
      <c r="DA40" s="85">
        <v>2</v>
      </c>
      <c r="DB40" s="85">
        <v>12</v>
      </c>
      <c r="DC40" s="85">
        <v>15</v>
      </c>
      <c r="DE40" s="119">
        <v>8</v>
      </c>
      <c r="DF40" s="82"/>
      <c r="DG40" s="85">
        <v>6</v>
      </c>
      <c r="DH40" s="85">
        <v>2</v>
      </c>
      <c r="DI40" s="85">
        <v>8</v>
      </c>
      <c r="DJ40" s="85">
        <v>9</v>
      </c>
      <c r="DL40" s="82">
        <v>8</v>
      </c>
      <c r="DM40" s="82"/>
      <c r="DN40" s="85">
        <v>4</v>
      </c>
      <c r="DO40" s="85">
        <v>4</v>
      </c>
      <c r="DP40" s="85">
        <v>8</v>
      </c>
      <c r="DQ40" s="85">
        <v>7</v>
      </c>
      <c r="DS40" s="119">
        <v>8</v>
      </c>
      <c r="DT40" s="82"/>
      <c r="DU40" s="85">
        <v>8</v>
      </c>
      <c r="DV40" s="85"/>
      <c r="DW40" s="85">
        <v>8</v>
      </c>
      <c r="DX40" s="85">
        <v>6</v>
      </c>
      <c r="DZ40" s="119">
        <v>8</v>
      </c>
      <c r="EA40" s="82"/>
      <c r="EB40" s="85">
        <v>8</v>
      </c>
      <c r="EC40" s="85">
        <v>0</v>
      </c>
      <c r="ED40" s="85">
        <v>8</v>
      </c>
      <c r="EE40" s="85">
        <v>10</v>
      </c>
      <c r="EG40" s="82">
        <v>8</v>
      </c>
      <c r="EH40" s="82"/>
      <c r="EI40" s="85">
        <v>8</v>
      </c>
      <c r="EJ40" s="85">
        <v>0</v>
      </c>
      <c r="EK40" s="85">
        <v>7</v>
      </c>
      <c r="EL40" s="85">
        <v>9</v>
      </c>
      <c r="EN40" s="82"/>
      <c r="EO40" s="82"/>
      <c r="EP40" s="85">
        <v>0</v>
      </c>
      <c r="EQ40" s="85"/>
      <c r="ER40" s="85"/>
      <c r="ES40" s="85">
        <v>0</v>
      </c>
      <c r="EU40" s="119">
        <v>16</v>
      </c>
      <c r="EV40" s="82">
        <v>1</v>
      </c>
      <c r="EW40" s="85">
        <v>12</v>
      </c>
      <c r="EX40" s="85">
        <v>4</v>
      </c>
      <c r="EY40" s="85">
        <v>16</v>
      </c>
      <c r="EZ40" s="85">
        <v>23</v>
      </c>
      <c r="FB40" s="82">
        <v>8</v>
      </c>
      <c r="FC40" s="82"/>
      <c r="FD40" s="85">
        <v>5</v>
      </c>
      <c r="FE40" s="85">
        <v>3</v>
      </c>
      <c r="FF40" s="85">
        <v>5</v>
      </c>
      <c r="FG40" s="85">
        <v>5</v>
      </c>
      <c r="FI40" s="119">
        <v>12</v>
      </c>
      <c r="FJ40" s="82"/>
      <c r="FK40" s="85">
        <v>11</v>
      </c>
      <c r="FL40" s="85">
        <v>1</v>
      </c>
      <c r="FM40" s="85">
        <v>12</v>
      </c>
      <c r="FN40" s="85">
        <v>8</v>
      </c>
      <c r="FP40" s="82">
        <v>8</v>
      </c>
      <c r="FQ40" s="82"/>
      <c r="FR40" s="85">
        <v>6</v>
      </c>
      <c r="FS40" s="85">
        <v>2</v>
      </c>
      <c r="FT40" s="85">
        <v>8</v>
      </c>
      <c r="FU40" s="85">
        <v>12</v>
      </c>
      <c r="FW40" s="82">
        <v>12</v>
      </c>
      <c r="FX40" s="82">
        <v>0</v>
      </c>
      <c r="FY40" s="85">
        <v>9</v>
      </c>
      <c r="FZ40" s="85">
        <v>3</v>
      </c>
      <c r="GA40" s="85">
        <v>12</v>
      </c>
      <c r="GB40" s="85">
        <v>10</v>
      </c>
      <c r="GD40" s="82">
        <v>8</v>
      </c>
      <c r="GE40" s="82"/>
      <c r="GF40" s="85">
        <v>7</v>
      </c>
      <c r="GG40" s="85">
        <v>1</v>
      </c>
      <c r="GH40" s="85">
        <v>8</v>
      </c>
      <c r="GI40" s="85">
        <v>25</v>
      </c>
      <c r="GK40" s="279">
        <v>8</v>
      </c>
      <c r="GL40" s="279"/>
      <c r="GM40" s="85">
        <v>7</v>
      </c>
      <c r="GN40" s="85">
        <v>1</v>
      </c>
      <c r="GO40" s="85">
        <v>8</v>
      </c>
      <c r="GP40" s="85">
        <v>17</v>
      </c>
      <c r="GR40" s="279">
        <v>16</v>
      </c>
      <c r="GS40" s="279"/>
      <c r="GT40" s="85">
        <v>10</v>
      </c>
      <c r="GU40" s="85">
        <v>6</v>
      </c>
      <c r="GV40" s="85">
        <v>16</v>
      </c>
      <c r="GW40" s="85">
        <v>38</v>
      </c>
      <c r="GY40" s="279">
        <v>16</v>
      </c>
      <c r="GZ40" s="85"/>
      <c r="HA40" s="85">
        <v>11</v>
      </c>
      <c r="HB40" s="85">
        <v>5</v>
      </c>
      <c r="HC40" s="85">
        <v>16</v>
      </c>
      <c r="HD40" s="85">
        <v>45</v>
      </c>
      <c r="HF40" s="85">
        <v>12</v>
      </c>
      <c r="HG40" s="85"/>
      <c r="HH40" s="85">
        <v>10</v>
      </c>
      <c r="HI40" s="85">
        <v>2</v>
      </c>
      <c r="HJ40" s="85">
        <v>12</v>
      </c>
      <c r="HK40" s="85">
        <v>38</v>
      </c>
      <c r="HM40" s="85">
        <v>12</v>
      </c>
      <c r="HN40" s="85"/>
      <c r="HO40" s="85">
        <v>10</v>
      </c>
      <c r="HP40" s="85">
        <v>2</v>
      </c>
      <c r="HQ40" s="85">
        <v>12</v>
      </c>
      <c r="HR40" s="85">
        <v>35</v>
      </c>
      <c r="HT40" s="85">
        <v>12</v>
      </c>
      <c r="HU40" s="85"/>
      <c r="HV40" s="85">
        <v>10</v>
      </c>
      <c r="HW40" s="85">
        <v>2</v>
      </c>
      <c r="HX40" s="85">
        <v>11</v>
      </c>
      <c r="HY40" s="85">
        <v>20</v>
      </c>
      <c r="IA40" s="85">
        <v>16</v>
      </c>
      <c r="IB40" s="85"/>
      <c r="IC40" s="85">
        <v>15</v>
      </c>
      <c r="ID40" s="85">
        <v>1</v>
      </c>
      <c r="IE40" s="85">
        <v>16</v>
      </c>
      <c r="IF40" s="85">
        <v>25</v>
      </c>
      <c r="IH40" s="85">
        <v>12</v>
      </c>
      <c r="II40" s="85"/>
      <c r="IJ40" s="85">
        <v>9</v>
      </c>
      <c r="IK40" s="85">
        <v>3</v>
      </c>
      <c r="IL40" s="85">
        <v>12</v>
      </c>
      <c r="IM40" s="85">
        <v>12</v>
      </c>
      <c r="IO40" s="85">
        <v>12</v>
      </c>
      <c r="IP40" s="85"/>
      <c r="IQ40" s="85">
        <v>9</v>
      </c>
      <c r="IR40" s="85">
        <v>3</v>
      </c>
      <c r="IS40" s="85">
        <v>12</v>
      </c>
      <c r="IT40" s="85">
        <v>40</v>
      </c>
      <c r="IV40" s="85">
        <v>8</v>
      </c>
      <c r="IW40" s="85"/>
      <c r="IX40" s="85">
        <v>8</v>
      </c>
      <c r="IY40" s="85"/>
      <c r="IZ40" s="85">
        <v>8</v>
      </c>
      <c r="JA40" s="85">
        <v>28</v>
      </c>
      <c r="JC40" s="85">
        <v>8</v>
      </c>
      <c r="JD40" s="85"/>
      <c r="JE40" s="85">
        <v>6</v>
      </c>
      <c r="JF40" s="85">
        <v>2</v>
      </c>
      <c r="JG40" s="85">
        <v>8</v>
      </c>
      <c r="JH40" s="85">
        <v>25</v>
      </c>
      <c r="JJ40" s="85">
        <v>12</v>
      </c>
      <c r="JK40" s="85">
        <v>1</v>
      </c>
      <c r="JL40" s="85">
        <v>9</v>
      </c>
      <c r="JM40" s="85">
        <v>3</v>
      </c>
      <c r="JN40" s="85">
        <v>12</v>
      </c>
      <c r="JO40" s="85">
        <v>30</v>
      </c>
    </row>
    <row r="41" spans="2:275" ht="12" thickBot="1" x14ac:dyDescent="0.35">
      <c r="B41" s="33" t="s">
        <v>107</v>
      </c>
      <c r="C41" s="34" t="s">
        <v>88</v>
      </c>
      <c r="D41" s="24"/>
      <c r="E41" s="35"/>
      <c r="F41" s="36"/>
      <c r="G41" s="36"/>
      <c r="H41" s="37"/>
      <c r="I41" s="45"/>
      <c r="K41" s="81"/>
      <c r="L41" s="82"/>
      <c r="M41" s="83"/>
      <c r="N41" s="84"/>
      <c r="O41" s="85"/>
      <c r="P41" s="85"/>
      <c r="R41" s="81"/>
      <c r="S41" s="82"/>
      <c r="T41" s="83"/>
      <c r="U41" s="84"/>
      <c r="V41" s="85"/>
      <c r="W41" s="85"/>
      <c r="Y41" s="81"/>
      <c r="Z41" s="82"/>
      <c r="AA41" s="83"/>
      <c r="AB41" s="84"/>
      <c r="AC41" s="85"/>
      <c r="AD41" s="85"/>
      <c r="AF41" s="81"/>
      <c r="AG41" s="82"/>
      <c r="AH41" s="83"/>
      <c r="AI41" s="84"/>
      <c r="AJ41" s="85"/>
      <c r="AK41" s="85"/>
      <c r="AM41" s="82">
        <v>3</v>
      </c>
      <c r="AN41" s="82"/>
      <c r="AO41" s="85">
        <v>1</v>
      </c>
      <c r="AP41" s="85">
        <v>1</v>
      </c>
      <c r="AQ41" s="85">
        <v>3</v>
      </c>
      <c r="AR41" s="85">
        <v>5</v>
      </c>
      <c r="AT41" s="82">
        <v>1</v>
      </c>
      <c r="AU41" s="82"/>
      <c r="AV41" s="85"/>
      <c r="AW41" s="85"/>
      <c r="AX41" s="85">
        <v>1</v>
      </c>
      <c r="AY41" s="86">
        <v>2</v>
      </c>
      <c r="BA41" s="82"/>
      <c r="BB41" s="82"/>
      <c r="BC41" s="84"/>
      <c r="BD41" s="85"/>
      <c r="BE41" s="85"/>
      <c r="BF41" s="86"/>
      <c r="BH41" s="82">
        <v>2</v>
      </c>
      <c r="BI41" s="82"/>
      <c r="BJ41" s="84">
        <v>2</v>
      </c>
      <c r="BK41" s="85"/>
      <c r="BL41" s="85">
        <v>2</v>
      </c>
      <c r="BM41" s="86">
        <v>8</v>
      </c>
      <c r="BO41" s="82">
        <v>2</v>
      </c>
      <c r="BP41" s="82"/>
      <c r="BQ41" s="84"/>
      <c r="BR41" s="85">
        <v>1</v>
      </c>
      <c r="BS41" s="85">
        <v>2</v>
      </c>
      <c r="BT41" s="86">
        <v>5</v>
      </c>
      <c r="BV41" s="105">
        <v>2</v>
      </c>
      <c r="BW41" s="82"/>
      <c r="BX41" s="85">
        <v>1</v>
      </c>
      <c r="BY41" s="85">
        <v>1</v>
      </c>
      <c r="BZ41" s="85">
        <v>2</v>
      </c>
      <c r="CA41" s="85">
        <v>4</v>
      </c>
      <c r="CC41" s="105">
        <v>4</v>
      </c>
      <c r="CD41" s="82"/>
      <c r="CE41" s="85">
        <v>4</v>
      </c>
      <c r="CF41" s="85"/>
      <c r="CG41" s="85">
        <v>4</v>
      </c>
      <c r="CH41" s="85">
        <v>8</v>
      </c>
      <c r="CJ41" s="82">
        <v>5</v>
      </c>
      <c r="CK41" s="82"/>
      <c r="CL41" s="85">
        <v>4</v>
      </c>
      <c r="CM41" s="85"/>
      <c r="CN41" s="85">
        <v>5</v>
      </c>
      <c r="CO41" s="85">
        <v>8</v>
      </c>
      <c r="CQ41" s="119">
        <v>8</v>
      </c>
      <c r="CR41" s="82"/>
      <c r="CS41" s="85">
        <v>6</v>
      </c>
      <c r="CT41" s="85">
        <v>2</v>
      </c>
      <c r="CU41" s="85">
        <v>7</v>
      </c>
      <c r="CV41" s="85">
        <v>10</v>
      </c>
      <c r="CX41" s="82">
        <v>12</v>
      </c>
      <c r="CY41" s="82"/>
      <c r="CZ41" s="85">
        <v>10</v>
      </c>
      <c r="DA41" s="85">
        <v>1</v>
      </c>
      <c r="DB41" s="85">
        <v>12</v>
      </c>
      <c r="DC41" s="85">
        <v>19</v>
      </c>
      <c r="DE41" s="119">
        <v>10</v>
      </c>
      <c r="DF41" s="82"/>
      <c r="DG41" s="85">
        <v>8</v>
      </c>
      <c r="DH41" s="85">
        <v>2</v>
      </c>
      <c r="DI41" s="85">
        <v>10</v>
      </c>
      <c r="DJ41" s="85">
        <v>11</v>
      </c>
      <c r="DL41" s="82">
        <v>11</v>
      </c>
      <c r="DM41" s="82"/>
      <c r="DN41" s="85">
        <v>7</v>
      </c>
      <c r="DO41" s="85">
        <v>4</v>
      </c>
      <c r="DP41" s="85">
        <v>10</v>
      </c>
      <c r="DQ41" s="85">
        <v>8</v>
      </c>
      <c r="DS41" s="119">
        <v>12</v>
      </c>
      <c r="DT41" s="82"/>
      <c r="DU41" s="85">
        <v>4</v>
      </c>
      <c r="DV41" s="85">
        <v>8</v>
      </c>
      <c r="DW41" s="85">
        <v>12</v>
      </c>
      <c r="DX41" s="85">
        <v>10</v>
      </c>
      <c r="DZ41" s="119">
        <v>16</v>
      </c>
      <c r="EA41" s="82"/>
      <c r="EB41" s="85">
        <v>15</v>
      </c>
      <c r="EC41" s="85">
        <v>1</v>
      </c>
      <c r="ED41" s="85">
        <v>16</v>
      </c>
      <c r="EE41" s="85">
        <v>16</v>
      </c>
      <c r="EG41" s="82">
        <v>10</v>
      </c>
      <c r="EH41" s="82"/>
      <c r="EI41" s="85">
        <v>8</v>
      </c>
      <c r="EJ41" s="85">
        <v>2</v>
      </c>
      <c r="EK41" s="85">
        <v>10</v>
      </c>
      <c r="EL41" s="85">
        <v>10</v>
      </c>
      <c r="EN41" s="82">
        <v>8</v>
      </c>
      <c r="EO41" s="82"/>
      <c r="EP41" s="85">
        <v>2</v>
      </c>
      <c r="EQ41" s="85">
        <v>6</v>
      </c>
      <c r="ER41" s="85">
        <v>8</v>
      </c>
      <c r="ES41" s="85">
        <v>12</v>
      </c>
      <c r="EU41" s="119">
        <v>16</v>
      </c>
      <c r="EV41" s="82"/>
      <c r="EW41" s="85">
        <v>12</v>
      </c>
      <c r="EX41" s="85">
        <v>4</v>
      </c>
      <c r="EY41" s="85">
        <v>16</v>
      </c>
      <c r="EZ41" s="85">
        <v>25</v>
      </c>
      <c r="FB41" s="82">
        <v>8</v>
      </c>
      <c r="FC41" s="82"/>
      <c r="FD41" s="85">
        <v>4</v>
      </c>
      <c r="FE41" s="85">
        <v>4</v>
      </c>
      <c r="FF41" s="85">
        <v>8</v>
      </c>
      <c r="FG41" s="85">
        <v>8</v>
      </c>
      <c r="FI41" s="119">
        <v>8</v>
      </c>
      <c r="FJ41" s="82"/>
      <c r="FK41" s="85">
        <v>5</v>
      </c>
      <c r="FL41" s="85">
        <v>3</v>
      </c>
      <c r="FM41" s="85">
        <v>8</v>
      </c>
      <c r="FN41" s="85">
        <v>5</v>
      </c>
      <c r="FP41" s="82">
        <v>8</v>
      </c>
      <c r="FQ41" s="82"/>
      <c r="FR41" s="85">
        <v>8</v>
      </c>
      <c r="FS41" s="85"/>
      <c r="FT41" s="85">
        <v>8</v>
      </c>
      <c r="FU41" s="85">
        <v>20</v>
      </c>
      <c r="FW41" s="82">
        <v>88</v>
      </c>
      <c r="FX41" s="82">
        <v>0</v>
      </c>
      <c r="FY41" s="85">
        <v>65</v>
      </c>
      <c r="FZ41" s="85">
        <v>23</v>
      </c>
      <c r="GA41" s="85">
        <v>88</v>
      </c>
      <c r="GB41" s="85">
        <v>217</v>
      </c>
      <c r="GD41" s="82">
        <v>12</v>
      </c>
      <c r="GE41" s="82"/>
      <c r="GF41" s="85">
        <v>12</v>
      </c>
      <c r="GG41" s="85"/>
      <c r="GH41" s="85">
        <v>12</v>
      </c>
      <c r="GI41" s="85">
        <v>31</v>
      </c>
      <c r="GK41" s="279">
        <v>8</v>
      </c>
      <c r="GL41" s="279"/>
      <c r="GM41" s="85">
        <v>6</v>
      </c>
      <c r="GN41" s="85">
        <v>2</v>
      </c>
      <c r="GO41" s="85">
        <v>8</v>
      </c>
      <c r="GP41" s="85">
        <v>12</v>
      </c>
      <c r="GR41" s="279">
        <v>16</v>
      </c>
      <c r="GS41" s="279"/>
      <c r="GT41" s="85">
        <v>9</v>
      </c>
      <c r="GU41" s="85">
        <v>7</v>
      </c>
      <c r="GV41" s="85">
        <v>16</v>
      </c>
      <c r="GW41" s="85">
        <v>42</v>
      </c>
      <c r="GY41" s="279">
        <v>8</v>
      </c>
      <c r="GZ41" s="85"/>
      <c r="HA41" s="85">
        <v>4</v>
      </c>
      <c r="HB41" s="85">
        <v>4</v>
      </c>
      <c r="HC41" s="85">
        <v>8</v>
      </c>
      <c r="HD41" s="85">
        <v>30</v>
      </c>
      <c r="HF41" s="85">
        <v>8</v>
      </c>
      <c r="HG41" s="85"/>
      <c r="HH41" s="85">
        <v>6</v>
      </c>
      <c r="HI41" s="85">
        <v>2</v>
      </c>
      <c r="HJ41" s="85">
        <v>8</v>
      </c>
      <c r="HK41" s="85">
        <v>10</v>
      </c>
      <c r="HM41" s="85">
        <v>12</v>
      </c>
      <c r="HN41" s="85"/>
      <c r="HO41" s="85">
        <v>6</v>
      </c>
      <c r="HP41" s="85">
        <v>6</v>
      </c>
      <c r="HQ41" s="85">
        <v>12</v>
      </c>
      <c r="HR41" s="85">
        <v>15</v>
      </c>
      <c r="HT41" s="85">
        <v>16</v>
      </c>
      <c r="HU41" s="85"/>
      <c r="HV41" s="85">
        <v>10</v>
      </c>
      <c r="HW41" s="85">
        <v>6</v>
      </c>
      <c r="HX41" s="85">
        <v>10</v>
      </c>
      <c r="HY41" s="85">
        <v>10</v>
      </c>
      <c r="IA41" s="85">
        <v>12</v>
      </c>
      <c r="IB41" s="85"/>
      <c r="IC41" s="85">
        <v>6</v>
      </c>
      <c r="ID41" s="85">
        <v>6</v>
      </c>
      <c r="IE41" s="85">
        <v>12</v>
      </c>
      <c r="IF41" s="85">
        <v>14</v>
      </c>
      <c r="IH41" s="85">
        <v>8</v>
      </c>
      <c r="II41" s="85"/>
      <c r="IJ41" s="85">
        <v>4</v>
      </c>
      <c r="IK41" s="85">
        <v>4</v>
      </c>
      <c r="IL41" s="85">
        <v>8</v>
      </c>
      <c r="IM41" s="85">
        <v>6</v>
      </c>
      <c r="IO41" s="85">
        <v>16</v>
      </c>
      <c r="IP41" s="85">
        <v>1</v>
      </c>
      <c r="IQ41" s="85">
        <v>9</v>
      </c>
      <c r="IR41" s="85">
        <v>7</v>
      </c>
      <c r="IS41" s="85">
        <v>16</v>
      </c>
      <c r="IT41" s="85">
        <v>48</v>
      </c>
      <c r="IV41" s="85">
        <v>12</v>
      </c>
      <c r="IW41" s="85">
        <v>5</v>
      </c>
      <c r="IX41" s="85">
        <v>12</v>
      </c>
      <c r="IY41" s="85"/>
      <c r="IZ41" s="85">
        <v>12</v>
      </c>
      <c r="JA41" s="85">
        <v>35</v>
      </c>
      <c r="JC41" s="85">
        <v>18</v>
      </c>
      <c r="JD41" s="85">
        <v>10</v>
      </c>
      <c r="JE41" s="85">
        <v>16</v>
      </c>
      <c r="JF41" s="85">
        <v>2</v>
      </c>
      <c r="JG41" s="85">
        <v>18</v>
      </c>
      <c r="JH41" s="85">
        <v>49</v>
      </c>
      <c r="JJ41" s="85">
        <v>12</v>
      </c>
      <c r="JK41" s="85">
        <v>4</v>
      </c>
      <c r="JL41" s="85">
        <v>10</v>
      </c>
      <c r="JM41" s="85">
        <v>2</v>
      </c>
      <c r="JN41" s="85">
        <v>12</v>
      </c>
      <c r="JO41" s="85">
        <v>34</v>
      </c>
    </row>
    <row r="42" spans="2:275" ht="12" thickBot="1" x14ac:dyDescent="0.35">
      <c r="B42" s="33" t="s">
        <v>108</v>
      </c>
      <c r="C42" s="34" t="s">
        <v>89</v>
      </c>
      <c r="D42" s="24"/>
      <c r="E42" s="35"/>
      <c r="F42" s="36"/>
      <c r="G42" s="36"/>
      <c r="H42" s="37"/>
      <c r="I42" s="45"/>
      <c r="K42" s="81"/>
      <c r="L42" s="82"/>
      <c r="M42" s="83"/>
      <c r="N42" s="84"/>
      <c r="O42" s="85"/>
      <c r="P42" s="85"/>
      <c r="R42" s="81">
        <v>3</v>
      </c>
      <c r="S42" s="82"/>
      <c r="T42" s="83">
        <v>3</v>
      </c>
      <c r="U42" s="84"/>
      <c r="V42" s="85">
        <v>3</v>
      </c>
      <c r="W42" s="115"/>
      <c r="Y42" s="81">
        <v>2</v>
      </c>
      <c r="Z42" s="82"/>
      <c r="AA42" s="83"/>
      <c r="AB42" s="84"/>
      <c r="AC42" s="85">
        <v>2</v>
      </c>
      <c r="AD42" s="85">
        <v>1</v>
      </c>
      <c r="AF42" s="81">
        <v>3</v>
      </c>
      <c r="AG42" s="82"/>
      <c r="AH42" s="83">
        <v>2</v>
      </c>
      <c r="AI42" s="84"/>
      <c r="AJ42" s="85">
        <v>3</v>
      </c>
      <c r="AK42" s="85">
        <v>2</v>
      </c>
      <c r="AM42" s="82">
        <v>4</v>
      </c>
      <c r="AN42" s="82"/>
      <c r="AO42" s="85">
        <v>3</v>
      </c>
      <c r="AP42" s="85">
        <v>1</v>
      </c>
      <c r="AQ42" s="85">
        <v>4</v>
      </c>
      <c r="AR42" s="85">
        <v>5</v>
      </c>
      <c r="AT42" s="82">
        <v>3</v>
      </c>
      <c r="AU42" s="82"/>
      <c r="AV42" s="85">
        <v>3</v>
      </c>
      <c r="AW42" s="85"/>
      <c r="AX42" s="85">
        <v>3</v>
      </c>
      <c r="AY42" s="86">
        <v>8</v>
      </c>
      <c r="BA42" s="82">
        <v>3</v>
      </c>
      <c r="BB42" s="82"/>
      <c r="BC42" s="84">
        <v>3</v>
      </c>
      <c r="BD42" s="85"/>
      <c r="BE42" s="85">
        <v>3</v>
      </c>
      <c r="BF42" s="86">
        <v>8</v>
      </c>
      <c r="BH42" s="82">
        <v>2</v>
      </c>
      <c r="BI42" s="82"/>
      <c r="BJ42" s="84">
        <v>2</v>
      </c>
      <c r="BK42" s="85"/>
      <c r="BL42" s="85">
        <v>2</v>
      </c>
      <c r="BM42" s="86">
        <v>6</v>
      </c>
      <c r="BO42" s="82"/>
      <c r="BP42" s="82"/>
      <c r="BQ42" s="84"/>
      <c r="BR42" s="85"/>
      <c r="BS42" s="85"/>
      <c r="BT42" s="86"/>
      <c r="BV42" s="113"/>
      <c r="BW42" s="82"/>
      <c r="BX42" s="85"/>
      <c r="BY42" s="85"/>
      <c r="BZ42" s="85"/>
      <c r="CA42" s="85"/>
      <c r="CC42" s="105">
        <v>4</v>
      </c>
      <c r="CD42" s="82"/>
      <c r="CE42" s="85">
        <v>4</v>
      </c>
      <c r="CF42" s="85"/>
      <c r="CG42" s="85">
        <v>4</v>
      </c>
      <c r="CH42" s="85">
        <v>8</v>
      </c>
      <c r="CJ42" s="82">
        <v>8</v>
      </c>
      <c r="CK42" s="82"/>
      <c r="CL42" s="85">
        <v>8</v>
      </c>
      <c r="CM42" s="85"/>
      <c r="CN42" s="85">
        <v>8</v>
      </c>
      <c r="CO42" s="85">
        <v>10</v>
      </c>
      <c r="CQ42" s="119">
        <v>20</v>
      </c>
      <c r="CR42" s="82"/>
      <c r="CS42" s="85">
        <v>16</v>
      </c>
      <c r="CT42" s="85"/>
      <c r="CU42" s="85">
        <v>20</v>
      </c>
      <c r="CV42" s="85">
        <v>20</v>
      </c>
      <c r="CX42" s="82">
        <v>20</v>
      </c>
      <c r="CY42" s="82"/>
      <c r="CZ42" s="85">
        <v>20</v>
      </c>
      <c r="DA42" s="85"/>
      <c r="DB42" s="85">
        <v>20</v>
      </c>
      <c r="DC42" s="85">
        <v>16</v>
      </c>
      <c r="DE42" s="119">
        <v>20</v>
      </c>
      <c r="DF42" s="82"/>
      <c r="DG42" s="85">
        <v>20</v>
      </c>
      <c r="DH42" s="85"/>
      <c r="DI42" s="85">
        <v>20</v>
      </c>
      <c r="DJ42" s="85">
        <v>20</v>
      </c>
      <c r="DL42" s="82">
        <v>20</v>
      </c>
      <c r="DM42" s="82"/>
      <c r="DN42" s="85">
        <v>20</v>
      </c>
      <c r="DO42" s="85"/>
      <c r="DP42" s="85">
        <v>20</v>
      </c>
      <c r="DQ42" s="85">
        <v>8</v>
      </c>
      <c r="DS42" s="119">
        <v>20</v>
      </c>
      <c r="DT42" s="82"/>
      <c r="DU42" s="85">
        <v>20</v>
      </c>
      <c r="DV42" s="85"/>
      <c r="DW42" s="85">
        <v>20</v>
      </c>
      <c r="DX42" s="85">
        <v>13</v>
      </c>
      <c r="DZ42" s="119">
        <v>28</v>
      </c>
      <c r="EA42" s="82"/>
      <c r="EB42" s="85">
        <v>27</v>
      </c>
      <c r="EC42" s="85">
        <v>1</v>
      </c>
      <c r="ED42" s="85">
        <v>28</v>
      </c>
      <c r="EE42" s="85">
        <v>36</v>
      </c>
      <c r="EG42" s="82">
        <v>16</v>
      </c>
      <c r="EH42" s="82">
        <v>1</v>
      </c>
      <c r="EI42" s="85">
        <v>16</v>
      </c>
      <c r="EJ42" s="85">
        <v>0</v>
      </c>
      <c r="EK42" s="85">
        <v>16</v>
      </c>
      <c r="EL42" s="85">
        <v>16</v>
      </c>
      <c r="EN42" s="82">
        <v>12</v>
      </c>
      <c r="EO42" s="82">
        <v>1</v>
      </c>
      <c r="EP42" s="85">
        <v>12</v>
      </c>
      <c r="EQ42" s="85"/>
      <c r="ER42" s="85"/>
      <c r="ES42" s="85">
        <v>12</v>
      </c>
      <c r="EU42" s="119">
        <v>16</v>
      </c>
      <c r="EV42" s="82">
        <v>3</v>
      </c>
      <c r="EW42" s="85">
        <v>16</v>
      </c>
      <c r="EX42" s="85">
        <v>0</v>
      </c>
      <c r="EY42" s="85">
        <v>16</v>
      </c>
      <c r="EZ42" s="85">
        <v>16</v>
      </c>
      <c r="FB42" s="82">
        <v>20</v>
      </c>
      <c r="FC42" s="82">
        <v>1</v>
      </c>
      <c r="FD42" s="85">
        <v>20</v>
      </c>
      <c r="FE42" s="85">
        <v>0</v>
      </c>
      <c r="FF42" s="85">
        <v>20</v>
      </c>
      <c r="FG42" s="85">
        <v>20</v>
      </c>
      <c r="FI42" s="119">
        <v>24</v>
      </c>
      <c r="FJ42" s="82">
        <v>1</v>
      </c>
      <c r="FK42" s="85">
        <v>24</v>
      </c>
      <c r="FL42" s="85"/>
      <c r="FM42" s="85">
        <v>24</v>
      </c>
      <c r="FN42" s="85">
        <v>24</v>
      </c>
      <c r="FP42" s="82">
        <v>68</v>
      </c>
      <c r="FQ42" s="82"/>
      <c r="FR42" s="85">
        <v>68</v>
      </c>
      <c r="FS42" s="85"/>
      <c r="FT42" s="85">
        <v>68</v>
      </c>
      <c r="FU42" s="85">
        <v>116</v>
      </c>
      <c r="FW42" s="82">
        <v>20</v>
      </c>
      <c r="FX42" s="82">
        <v>0</v>
      </c>
      <c r="FY42" s="85">
        <v>20</v>
      </c>
      <c r="FZ42" s="85"/>
      <c r="GA42" s="85">
        <v>20</v>
      </c>
      <c r="GB42" s="85">
        <v>20</v>
      </c>
      <c r="GD42" s="82">
        <v>84</v>
      </c>
      <c r="GE42" s="82"/>
      <c r="GF42" s="85">
        <v>84</v>
      </c>
      <c r="GG42" s="85"/>
      <c r="GH42" s="85">
        <v>84</v>
      </c>
      <c r="GI42" s="85">
        <v>115</v>
      </c>
      <c r="GK42" s="279">
        <v>16</v>
      </c>
      <c r="GL42" s="279"/>
      <c r="GM42" s="85">
        <v>16</v>
      </c>
      <c r="GN42" s="85"/>
      <c r="GO42" s="85">
        <v>16</v>
      </c>
      <c r="GP42" s="85">
        <v>16</v>
      </c>
      <c r="GR42" s="279">
        <v>16</v>
      </c>
      <c r="GS42" s="279"/>
      <c r="GT42" s="85">
        <v>16</v>
      </c>
      <c r="GU42" s="85"/>
      <c r="GV42" s="85">
        <v>16</v>
      </c>
      <c r="GW42" s="85">
        <v>32</v>
      </c>
      <c r="GY42" s="279">
        <v>16</v>
      </c>
      <c r="GZ42" s="85">
        <v>3</v>
      </c>
      <c r="HA42" s="85">
        <v>16</v>
      </c>
      <c r="HB42" s="85"/>
      <c r="HC42" s="85">
        <v>16</v>
      </c>
      <c r="HD42" s="85">
        <v>32</v>
      </c>
      <c r="HF42" s="85">
        <v>16</v>
      </c>
      <c r="HG42" s="85">
        <v>4</v>
      </c>
      <c r="HH42" s="85">
        <v>16</v>
      </c>
      <c r="HI42" s="85"/>
      <c r="HJ42" s="85">
        <v>16</v>
      </c>
      <c r="HK42" s="85">
        <v>32</v>
      </c>
      <c r="HM42" s="85">
        <v>16</v>
      </c>
      <c r="HN42" s="85"/>
      <c r="HO42" s="85">
        <v>16</v>
      </c>
      <c r="HP42" s="85"/>
      <c r="HQ42" s="85">
        <v>16</v>
      </c>
      <c r="HR42" s="85">
        <v>32</v>
      </c>
      <c r="HT42" s="85">
        <v>16</v>
      </c>
      <c r="HU42" s="85">
        <v>4</v>
      </c>
      <c r="HV42" s="85">
        <v>16</v>
      </c>
      <c r="HW42" s="85"/>
      <c r="HX42" s="85">
        <v>12</v>
      </c>
      <c r="HY42" s="85">
        <v>24</v>
      </c>
      <c r="IA42" s="85">
        <v>16</v>
      </c>
      <c r="IB42" s="85"/>
      <c r="IC42" s="85">
        <v>16</v>
      </c>
      <c r="ID42" s="85"/>
      <c r="IE42" s="85">
        <v>16</v>
      </c>
      <c r="IF42" s="85">
        <v>32</v>
      </c>
      <c r="IH42" s="85">
        <v>16</v>
      </c>
      <c r="II42" s="85"/>
      <c r="IJ42" s="85">
        <v>16</v>
      </c>
      <c r="IK42" s="85"/>
      <c r="IL42" s="85">
        <v>16</v>
      </c>
      <c r="IM42" s="85">
        <v>32</v>
      </c>
      <c r="IO42" s="85">
        <v>24</v>
      </c>
      <c r="IP42" s="85"/>
      <c r="IQ42" s="85">
        <v>24</v>
      </c>
      <c r="IR42" s="85"/>
      <c r="IS42" s="85">
        <v>24</v>
      </c>
      <c r="IT42" s="85">
        <v>50</v>
      </c>
      <c r="IV42" s="85">
        <v>36</v>
      </c>
      <c r="IW42" s="85"/>
      <c r="IX42" s="85">
        <v>36</v>
      </c>
      <c r="IY42" s="85"/>
      <c r="IZ42" s="85">
        <v>36</v>
      </c>
      <c r="JA42" s="85">
        <v>40</v>
      </c>
      <c r="JC42" s="85">
        <v>16</v>
      </c>
      <c r="JD42" s="85">
        <v>6</v>
      </c>
      <c r="JE42" s="85">
        <v>16</v>
      </c>
      <c r="JF42" s="85"/>
      <c r="JG42" s="85">
        <v>16</v>
      </c>
      <c r="JH42" s="85">
        <v>32</v>
      </c>
      <c r="JJ42" s="85">
        <v>32</v>
      </c>
      <c r="JK42" s="85"/>
      <c r="JL42" s="85">
        <v>32</v>
      </c>
      <c r="JM42" s="85"/>
      <c r="JN42" s="85">
        <v>32</v>
      </c>
      <c r="JO42" s="85">
        <v>32</v>
      </c>
    </row>
    <row r="43" spans="2:275" ht="12" thickBot="1" x14ac:dyDescent="0.35">
      <c r="B43" s="33" t="s">
        <v>109</v>
      </c>
      <c r="C43" s="34" t="s">
        <v>90</v>
      </c>
      <c r="D43" s="24"/>
      <c r="E43" s="35"/>
      <c r="F43" s="36"/>
      <c r="G43" s="36"/>
      <c r="H43" s="37"/>
      <c r="I43" s="45"/>
      <c r="K43" s="81"/>
      <c r="L43" s="82"/>
      <c r="M43" s="83"/>
      <c r="N43" s="84"/>
      <c r="O43" s="85"/>
      <c r="P43" s="85"/>
      <c r="R43" s="81">
        <v>2</v>
      </c>
      <c r="S43" s="82"/>
      <c r="T43" s="83">
        <v>2</v>
      </c>
      <c r="U43" s="84"/>
      <c r="V43" s="85">
        <v>2</v>
      </c>
      <c r="W43" s="115"/>
      <c r="Y43" s="81">
        <v>4</v>
      </c>
      <c r="Z43" s="82"/>
      <c r="AA43" s="83">
        <v>4</v>
      </c>
      <c r="AB43" s="84"/>
      <c r="AC43" s="85">
        <v>4</v>
      </c>
      <c r="AD43" s="85">
        <v>1</v>
      </c>
      <c r="AF43" s="81">
        <v>5</v>
      </c>
      <c r="AG43" s="82"/>
      <c r="AH43" s="83">
        <v>2</v>
      </c>
      <c r="AI43" s="84"/>
      <c r="AJ43" s="85">
        <v>3</v>
      </c>
      <c r="AK43" s="85">
        <v>4</v>
      </c>
      <c r="AM43" s="82">
        <v>5</v>
      </c>
      <c r="AN43" s="82"/>
      <c r="AO43" s="85">
        <v>4</v>
      </c>
      <c r="AP43" s="85"/>
      <c r="AQ43" s="85"/>
      <c r="AR43" s="85">
        <v>5</v>
      </c>
      <c r="AT43" s="82">
        <v>4</v>
      </c>
      <c r="AU43" s="82"/>
      <c r="AV43" s="85">
        <v>2</v>
      </c>
      <c r="AW43" s="85">
        <v>1</v>
      </c>
      <c r="AX43" s="85">
        <v>2</v>
      </c>
      <c r="AY43" s="86">
        <v>8</v>
      </c>
      <c r="BA43" s="82">
        <v>2</v>
      </c>
      <c r="BB43" s="82"/>
      <c r="BC43" s="84">
        <v>2</v>
      </c>
      <c r="BD43" s="85"/>
      <c r="BE43" s="85">
        <v>2</v>
      </c>
      <c r="BF43" s="86">
        <v>8</v>
      </c>
      <c r="BH43" s="82">
        <v>1</v>
      </c>
      <c r="BI43" s="82"/>
      <c r="BJ43" s="84">
        <v>1</v>
      </c>
      <c r="BK43" s="85"/>
      <c r="BL43" s="85">
        <v>1</v>
      </c>
      <c r="BM43" s="86">
        <v>5</v>
      </c>
      <c r="BO43" s="82">
        <v>1</v>
      </c>
      <c r="BP43" s="82"/>
      <c r="BQ43" s="84">
        <v>1</v>
      </c>
      <c r="BR43" s="85"/>
      <c r="BS43" s="85">
        <v>1</v>
      </c>
      <c r="BT43" s="86">
        <v>6</v>
      </c>
      <c r="BV43" s="113"/>
      <c r="BW43" s="82"/>
      <c r="BX43" s="85"/>
      <c r="BY43" s="85"/>
      <c r="BZ43" s="85"/>
      <c r="CA43" s="85"/>
      <c r="CC43" s="105">
        <v>4</v>
      </c>
      <c r="CD43" s="82"/>
      <c r="CE43" s="85">
        <v>4</v>
      </c>
      <c r="CF43" s="85"/>
      <c r="CG43" s="85">
        <v>4</v>
      </c>
      <c r="CH43" s="85">
        <v>8</v>
      </c>
      <c r="CJ43" s="82">
        <v>8</v>
      </c>
      <c r="CK43" s="82"/>
      <c r="CL43" s="85">
        <v>8</v>
      </c>
      <c r="CM43" s="85"/>
      <c r="CN43" s="85">
        <v>8</v>
      </c>
      <c r="CO43" s="85">
        <v>10</v>
      </c>
      <c r="CQ43" s="119">
        <v>16</v>
      </c>
      <c r="CR43" s="82"/>
      <c r="CS43" s="85">
        <v>11</v>
      </c>
      <c r="CT43" s="85"/>
      <c r="CU43" s="85"/>
      <c r="CV43" s="85">
        <v>20</v>
      </c>
      <c r="CX43" s="82">
        <v>8</v>
      </c>
      <c r="CY43" s="82"/>
      <c r="CZ43" s="85">
        <v>8</v>
      </c>
      <c r="DA43" s="85"/>
      <c r="DB43" s="85">
        <v>8</v>
      </c>
      <c r="DC43" s="85"/>
      <c r="DE43" s="119">
        <v>12</v>
      </c>
      <c r="DF43" s="82"/>
      <c r="DG43" s="85">
        <v>8</v>
      </c>
      <c r="DH43" s="85">
        <v>4</v>
      </c>
      <c r="DI43" s="85">
        <v>12</v>
      </c>
      <c r="DJ43" s="85">
        <v>24</v>
      </c>
      <c r="DL43" s="82">
        <v>12</v>
      </c>
      <c r="DM43" s="82"/>
      <c r="DN43" s="85">
        <v>8</v>
      </c>
      <c r="DO43" s="85">
        <v>4</v>
      </c>
      <c r="DP43" s="85">
        <v>12</v>
      </c>
      <c r="DQ43" s="85">
        <v>24</v>
      </c>
      <c r="DS43" s="119">
        <v>12</v>
      </c>
      <c r="DT43" s="82"/>
      <c r="DU43" s="85">
        <v>7</v>
      </c>
      <c r="DV43" s="85">
        <v>5</v>
      </c>
      <c r="DW43" s="85">
        <v>4</v>
      </c>
      <c r="DX43" s="85">
        <v>12</v>
      </c>
      <c r="DZ43" s="119">
        <v>10</v>
      </c>
      <c r="EA43" s="82"/>
      <c r="EB43" s="85">
        <v>9</v>
      </c>
      <c r="EC43" s="85">
        <v>1</v>
      </c>
      <c r="ED43" s="85">
        <v>10</v>
      </c>
      <c r="EE43" s="85">
        <v>20</v>
      </c>
      <c r="EG43" s="82">
        <v>72</v>
      </c>
      <c r="EH43" s="82"/>
      <c r="EI43" s="85">
        <v>70</v>
      </c>
      <c r="EJ43" s="85">
        <v>2</v>
      </c>
      <c r="EK43" s="85">
        <v>72</v>
      </c>
      <c r="EL43" s="85">
        <v>162</v>
      </c>
      <c r="EN43" s="82"/>
      <c r="EO43" s="82"/>
      <c r="EP43" s="85">
        <v>0</v>
      </c>
      <c r="EQ43" s="85"/>
      <c r="ER43" s="85"/>
      <c r="ES43" s="85">
        <v>0</v>
      </c>
      <c r="EU43" s="119">
        <v>16</v>
      </c>
      <c r="EV43" s="82"/>
      <c r="EW43" s="85">
        <v>16</v>
      </c>
      <c r="EX43" s="85">
        <v>0</v>
      </c>
      <c r="EY43" s="85">
        <v>16</v>
      </c>
      <c r="EZ43" s="85">
        <v>32</v>
      </c>
      <c r="FB43" s="82">
        <v>8</v>
      </c>
      <c r="FC43" s="82"/>
      <c r="FD43" s="85">
        <v>8</v>
      </c>
      <c r="FE43" s="85">
        <v>0</v>
      </c>
      <c r="FF43" s="85">
        <v>8</v>
      </c>
      <c r="FG43" s="85">
        <v>24</v>
      </c>
      <c r="FI43" s="119">
        <v>16</v>
      </c>
      <c r="FJ43" s="82"/>
      <c r="FK43" s="85">
        <v>12</v>
      </c>
      <c r="FL43" s="85">
        <v>4</v>
      </c>
      <c r="FM43" s="85">
        <v>16</v>
      </c>
      <c r="FN43" s="85">
        <v>40</v>
      </c>
      <c r="FP43" s="82">
        <v>24</v>
      </c>
      <c r="FQ43" s="82"/>
      <c r="FR43" s="85">
        <v>24</v>
      </c>
      <c r="FS43" s="85"/>
      <c r="FT43" s="85">
        <v>24</v>
      </c>
      <c r="FU43" s="85">
        <v>32</v>
      </c>
      <c r="FW43" s="82">
        <v>24</v>
      </c>
      <c r="FX43" s="82">
        <v>0</v>
      </c>
      <c r="FY43" s="85">
        <v>20</v>
      </c>
      <c r="FZ43" s="85">
        <v>4</v>
      </c>
      <c r="GA43" s="85">
        <v>24</v>
      </c>
      <c r="GB43" s="85">
        <v>48</v>
      </c>
      <c r="GD43" s="82">
        <v>16</v>
      </c>
      <c r="GE43" s="82"/>
      <c r="GF43" s="85">
        <v>16</v>
      </c>
      <c r="GG43" s="85"/>
      <c r="GH43" s="85">
        <v>16</v>
      </c>
      <c r="GI43" s="85">
        <v>32</v>
      </c>
      <c r="GK43" s="279">
        <v>16</v>
      </c>
      <c r="GL43" s="279"/>
      <c r="GM43" s="85">
        <v>16</v>
      </c>
      <c r="GN43" s="85"/>
      <c r="GO43" s="85">
        <v>16</v>
      </c>
      <c r="GP43" s="85">
        <v>32</v>
      </c>
      <c r="GR43" s="279">
        <v>16</v>
      </c>
      <c r="GS43" s="279"/>
      <c r="GT43" s="85">
        <v>16</v>
      </c>
      <c r="GU43" s="85"/>
      <c r="GV43" s="85">
        <v>16</v>
      </c>
      <c r="GW43" s="85">
        <v>32</v>
      </c>
      <c r="GY43" s="279">
        <v>16</v>
      </c>
      <c r="GZ43" s="85">
        <v>3</v>
      </c>
      <c r="HA43" s="85">
        <v>16</v>
      </c>
      <c r="HB43" s="85"/>
      <c r="HC43" s="85">
        <v>16</v>
      </c>
      <c r="HD43" s="85">
        <v>24</v>
      </c>
      <c r="HF43" s="85">
        <v>64</v>
      </c>
      <c r="HG43" s="85"/>
      <c r="HH43" s="85">
        <v>64</v>
      </c>
      <c r="HI43" s="85"/>
      <c r="HJ43" s="85">
        <v>64</v>
      </c>
      <c r="HK43" s="85">
        <v>128</v>
      </c>
      <c r="HM43" s="85">
        <v>16</v>
      </c>
      <c r="HN43" s="85"/>
      <c r="HO43" s="85">
        <v>16</v>
      </c>
      <c r="HP43" s="85"/>
      <c r="HQ43" s="85">
        <v>16</v>
      </c>
      <c r="HR43" s="85">
        <v>32</v>
      </c>
      <c r="HT43" s="85">
        <v>20</v>
      </c>
      <c r="HU43" s="85"/>
      <c r="HV43" s="85">
        <v>20</v>
      </c>
      <c r="HW43" s="85"/>
      <c r="HX43" s="85">
        <v>20</v>
      </c>
      <c r="HY43" s="85">
        <v>40</v>
      </c>
      <c r="IA43" s="85">
        <v>20</v>
      </c>
      <c r="IB43" s="85"/>
      <c r="IC43" s="85">
        <v>20</v>
      </c>
      <c r="ID43" s="85"/>
      <c r="IE43" s="85">
        <v>20</v>
      </c>
      <c r="IF43" s="85">
        <v>40</v>
      </c>
      <c r="IH43" s="85">
        <v>16</v>
      </c>
      <c r="II43" s="85"/>
      <c r="IJ43" s="85">
        <v>16</v>
      </c>
      <c r="IK43" s="85"/>
      <c r="IL43" s="85">
        <v>16</v>
      </c>
      <c r="IM43" s="85">
        <v>32</v>
      </c>
      <c r="IO43" s="85">
        <v>28</v>
      </c>
      <c r="IP43" s="85"/>
      <c r="IQ43" s="85">
        <v>28</v>
      </c>
      <c r="IR43" s="85"/>
      <c r="IS43" s="85">
        <v>28</v>
      </c>
      <c r="IT43" s="85">
        <v>58</v>
      </c>
      <c r="IV43" s="85">
        <v>32</v>
      </c>
      <c r="IW43" s="85"/>
      <c r="IX43" s="85">
        <v>32</v>
      </c>
      <c r="IY43" s="85"/>
      <c r="IZ43" s="85">
        <v>32</v>
      </c>
      <c r="JA43" s="85">
        <v>44</v>
      </c>
      <c r="JC43" s="85">
        <v>20</v>
      </c>
      <c r="JD43" s="85"/>
      <c r="JE43" s="85">
        <v>20</v>
      </c>
      <c r="JF43" s="85"/>
      <c r="JG43" s="85">
        <v>20</v>
      </c>
      <c r="JH43" s="85">
        <v>40</v>
      </c>
      <c r="JJ43" s="85">
        <v>20</v>
      </c>
      <c r="JK43" s="85"/>
      <c r="JL43" s="85">
        <v>20</v>
      </c>
      <c r="JM43" s="85"/>
      <c r="JN43" s="85">
        <v>20</v>
      </c>
      <c r="JO43" s="85">
        <v>40</v>
      </c>
    </row>
    <row r="44" spans="2:275" ht="12" thickBot="1" x14ac:dyDescent="0.35">
      <c r="B44" s="33" t="s">
        <v>110</v>
      </c>
      <c r="C44" s="34" t="s">
        <v>91</v>
      </c>
      <c r="D44" s="24"/>
      <c r="E44" s="35"/>
      <c r="F44" s="36"/>
      <c r="G44" s="36"/>
      <c r="H44" s="37"/>
      <c r="I44" s="45"/>
      <c r="K44" s="81"/>
      <c r="L44" s="82"/>
      <c r="M44" s="83"/>
      <c r="N44" s="84"/>
      <c r="O44" s="85"/>
      <c r="P44" s="85"/>
      <c r="R44" s="81">
        <v>1</v>
      </c>
      <c r="S44" s="82"/>
      <c r="T44" s="83">
        <v>1</v>
      </c>
      <c r="U44" s="84"/>
      <c r="V44" s="85">
        <v>1</v>
      </c>
      <c r="W44" s="115"/>
      <c r="Y44" s="81">
        <v>7</v>
      </c>
      <c r="Z44" s="82"/>
      <c r="AA44" s="83">
        <v>7</v>
      </c>
      <c r="AB44" s="84"/>
      <c r="AC44" s="85">
        <v>7</v>
      </c>
      <c r="AD44" s="85">
        <v>1</v>
      </c>
      <c r="AF44" s="81"/>
      <c r="AG44" s="82"/>
      <c r="AH44" s="83"/>
      <c r="AI44" s="84"/>
      <c r="AJ44" s="85"/>
      <c r="AK44" s="85"/>
      <c r="AM44" s="82"/>
      <c r="AN44" s="82"/>
      <c r="AO44" s="85"/>
      <c r="AP44" s="85"/>
      <c r="AQ44" s="85"/>
      <c r="AR44" s="85"/>
      <c r="AT44" s="82">
        <v>4</v>
      </c>
      <c r="AU44" s="82"/>
      <c r="AV44" s="85">
        <v>4</v>
      </c>
      <c r="AW44" s="85"/>
      <c r="AX44" s="85">
        <v>4</v>
      </c>
      <c r="AY44" s="86">
        <v>7</v>
      </c>
      <c r="BA44" s="82"/>
      <c r="BB44" s="82"/>
      <c r="BC44" s="84"/>
      <c r="BD44" s="85"/>
      <c r="BE44" s="85"/>
      <c r="BF44" s="86"/>
      <c r="BH44" s="82"/>
      <c r="BI44" s="82"/>
      <c r="BJ44" s="84"/>
      <c r="BK44" s="85"/>
      <c r="BL44" s="85"/>
      <c r="BM44" s="86"/>
      <c r="BO44" s="82"/>
      <c r="BP44" s="82"/>
      <c r="BQ44" s="84"/>
      <c r="BR44" s="85"/>
      <c r="BS44" s="85"/>
      <c r="BT44" s="86"/>
      <c r="BV44" s="105"/>
      <c r="BW44" s="82"/>
      <c r="BX44" s="85"/>
      <c r="BY44" s="85"/>
      <c r="BZ44" s="85"/>
      <c r="CA44" s="85"/>
      <c r="CC44" s="105">
        <v>4</v>
      </c>
      <c r="CD44" s="82"/>
      <c r="CE44" s="85">
        <v>4</v>
      </c>
      <c r="CF44" s="85"/>
      <c r="CG44" s="85">
        <v>4</v>
      </c>
      <c r="CH44" s="85">
        <v>9</v>
      </c>
      <c r="CJ44" s="82"/>
      <c r="CK44" s="82"/>
      <c r="CL44" s="85"/>
      <c r="CM44" s="85"/>
      <c r="CN44" s="85"/>
      <c r="CO44" s="85"/>
      <c r="CQ44" s="119">
        <v>20</v>
      </c>
      <c r="CR44" s="82"/>
      <c r="CS44" s="85">
        <v>20</v>
      </c>
      <c r="CT44" s="85"/>
      <c r="CU44" s="85">
        <v>20</v>
      </c>
      <c r="CV44" s="85">
        <v>18</v>
      </c>
      <c r="CX44" s="82">
        <v>12</v>
      </c>
      <c r="CY44" s="82"/>
      <c r="CZ44" s="85">
        <v>12</v>
      </c>
      <c r="DA44" s="85"/>
      <c r="DB44" s="85">
        <v>12</v>
      </c>
      <c r="DC44" s="85">
        <v>16</v>
      </c>
      <c r="DE44" s="119">
        <v>12</v>
      </c>
      <c r="DF44" s="82"/>
      <c r="DG44" s="85">
        <v>12</v>
      </c>
      <c r="DH44" s="85"/>
      <c r="DI44" s="85">
        <v>12</v>
      </c>
      <c r="DJ44" s="85">
        <v>16</v>
      </c>
      <c r="DL44" s="82">
        <v>8</v>
      </c>
      <c r="DM44" s="82"/>
      <c r="DN44" s="85">
        <v>8</v>
      </c>
      <c r="DO44" s="85"/>
      <c r="DP44" s="85">
        <v>8</v>
      </c>
      <c r="DQ44" s="85">
        <v>9</v>
      </c>
      <c r="DS44" s="119">
        <v>8</v>
      </c>
      <c r="DT44" s="82"/>
      <c r="DU44" s="85">
        <v>8</v>
      </c>
      <c r="DV44" s="85"/>
      <c r="DW44" s="85">
        <v>8</v>
      </c>
      <c r="DX44" s="85">
        <v>8</v>
      </c>
      <c r="DZ44" s="119">
        <v>8</v>
      </c>
      <c r="EA44" s="82"/>
      <c r="EB44" s="85">
        <v>8</v>
      </c>
      <c r="EC44" s="85">
        <v>0</v>
      </c>
      <c r="ED44" s="85">
        <v>8</v>
      </c>
      <c r="EE44" s="85">
        <v>10</v>
      </c>
      <c r="EG44" s="82">
        <v>12</v>
      </c>
      <c r="EH44" s="82"/>
      <c r="EI44" s="85">
        <v>12</v>
      </c>
      <c r="EJ44" s="85">
        <v>0</v>
      </c>
      <c r="EK44" s="85">
        <v>12</v>
      </c>
      <c r="EL44" s="85">
        <v>25</v>
      </c>
      <c r="EN44" s="82"/>
      <c r="EO44" s="82"/>
      <c r="EP44" s="85">
        <v>0</v>
      </c>
      <c r="EQ44" s="85"/>
      <c r="ER44" s="85"/>
      <c r="ES44" s="85">
        <v>0</v>
      </c>
      <c r="EU44" s="119">
        <v>12</v>
      </c>
      <c r="EV44" s="82"/>
      <c r="EW44" s="85">
        <v>12</v>
      </c>
      <c r="EX44" s="85">
        <v>0</v>
      </c>
      <c r="EY44" s="85">
        <v>12</v>
      </c>
      <c r="EZ44" s="85">
        <v>15</v>
      </c>
      <c r="FB44" s="82">
        <v>8</v>
      </c>
      <c r="FC44" s="82"/>
      <c r="FD44" s="85">
        <v>8</v>
      </c>
      <c r="FE44" s="85">
        <v>0</v>
      </c>
      <c r="FF44" s="85">
        <v>8</v>
      </c>
      <c r="FG44" s="85">
        <v>22</v>
      </c>
      <c r="FI44" s="119">
        <v>12</v>
      </c>
      <c r="FJ44" s="82"/>
      <c r="FK44" s="85">
        <v>12</v>
      </c>
      <c r="FL44" s="85"/>
      <c r="FM44" s="85">
        <v>12</v>
      </c>
      <c r="FN44" s="85">
        <v>18</v>
      </c>
      <c r="FP44" s="82">
        <v>24</v>
      </c>
      <c r="FQ44" s="82"/>
      <c r="FR44" s="85">
        <v>24</v>
      </c>
      <c r="FS44" s="85"/>
      <c r="FT44" s="85">
        <v>24</v>
      </c>
      <c r="FU44" s="85">
        <v>55</v>
      </c>
      <c r="FW44" s="82">
        <v>76</v>
      </c>
      <c r="FX44" s="82">
        <v>0</v>
      </c>
      <c r="FY44" s="85">
        <v>69</v>
      </c>
      <c r="FZ44" s="85">
        <v>7</v>
      </c>
      <c r="GA44" s="85">
        <v>76</v>
      </c>
      <c r="GB44" s="85">
        <v>104</v>
      </c>
      <c r="GD44" s="82">
        <v>12</v>
      </c>
      <c r="GE44" s="82"/>
      <c r="GF44" s="85">
        <v>12</v>
      </c>
      <c r="GG44" s="85"/>
      <c r="GH44" s="85">
        <v>12</v>
      </c>
      <c r="GI44" s="85">
        <v>19</v>
      </c>
      <c r="GK44" s="279">
        <v>16</v>
      </c>
      <c r="GL44" s="279"/>
      <c r="GM44" s="85">
        <v>16</v>
      </c>
      <c r="GN44" s="85"/>
      <c r="GO44" s="85">
        <v>16</v>
      </c>
      <c r="GP44" s="85">
        <v>28</v>
      </c>
      <c r="GR44" s="279">
        <v>16</v>
      </c>
      <c r="GS44" s="279"/>
      <c r="GT44" s="85">
        <v>16</v>
      </c>
      <c r="GU44" s="85"/>
      <c r="GV44" s="85">
        <v>16</v>
      </c>
      <c r="GW44" s="85">
        <v>36</v>
      </c>
      <c r="GY44" s="279">
        <v>16</v>
      </c>
      <c r="GZ44" s="85"/>
      <c r="HA44" s="85">
        <v>16</v>
      </c>
      <c r="HB44" s="85"/>
      <c r="HC44" s="85">
        <v>16</v>
      </c>
      <c r="HD44" s="85">
        <v>34</v>
      </c>
      <c r="HF44" s="85">
        <v>16</v>
      </c>
      <c r="HG44" s="85"/>
      <c r="HH44" s="85">
        <v>16</v>
      </c>
      <c r="HI44" s="85"/>
      <c r="HJ44" s="85">
        <v>16</v>
      </c>
      <c r="HK44" s="85">
        <v>29</v>
      </c>
      <c r="HM44" s="85">
        <v>16</v>
      </c>
      <c r="HN44" s="85"/>
      <c r="HO44" s="85">
        <v>16</v>
      </c>
      <c r="HP44" s="85"/>
      <c r="HQ44" s="85">
        <v>16</v>
      </c>
      <c r="HR44" s="85">
        <v>31</v>
      </c>
      <c r="HT44" s="85">
        <v>16</v>
      </c>
      <c r="HU44" s="85"/>
      <c r="HV44" s="85">
        <v>16</v>
      </c>
      <c r="HW44" s="85"/>
      <c r="HX44" s="85">
        <v>16</v>
      </c>
      <c r="HY44" s="85">
        <v>32</v>
      </c>
      <c r="IA44" s="85">
        <v>12</v>
      </c>
      <c r="IB44" s="85"/>
      <c r="IC44" s="85">
        <v>12</v>
      </c>
      <c r="ID44" s="85"/>
      <c r="IE44" s="85">
        <v>12</v>
      </c>
      <c r="IF44" s="85">
        <v>25</v>
      </c>
      <c r="IH44" s="85">
        <v>16</v>
      </c>
      <c r="II44" s="85"/>
      <c r="IJ44" s="85">
        <v>16</v>
      </c>
      <c r="IK44" s="85"/>
      <c r="IL44" s="85">
        <v>16</v>
      </c>
      <c r="IM44" s="85">
        <v>32</v>
      </c>
      <c r="IO44" s="85">
        <v>20</v>
      </c>
      <c r="IP44" s="85"/>
      <c r="IQ44" s="85">
        <v>20</v>
      </c>
      <c r="IR44" s="85"/>
      <c r="IS44" s="85">
        <v>20</v>
      </c>
      <c r="IT44" s="85">
        <v>53</v>
      </c>
      <c r="IV44" s="85">
        <v>16</v>
      </c>
      <c r="IW44" s="85"/>
      <c r="IX44" s="85">
        <v>16</v>
      </c>
      <c r="IY44" s="85"/>
      <c r="IZ44" s="85">
        <v>16</v>
      </c>
      <c r="JA44" s="85">
        <v>32</v>
      </c>
      <c r="JC44" s="85">
        <v>16</v>
      </c>
      <c r="JD44" s="85"/>
      <c r="JE44" s="85">
        <v>16</v>
      </c>
      <c r="JF44" s="85"/>
      <c r="JG44" s="85">
        <v>16</v>
      </c>
      <c r="JH44" s="85">
        <v>32</v>
      </c>
      <c r="JJ44" s="85">
        <v>16</v>
      </c>
      <c r="JK44" s="85"/>
      <c r="JL44" s="85">
        <v>16</v>
      </c>
      <c r="JM44" s="85"/>
      <c r="JN44" s="85">
        <v>16</v>
      </c>
      <c r="JO44" s="85">
        <v>33</v>
      </c>
    </row>
    <row r="45" spans="2:275" ht="12" thickBot="1" x14ac:dyDescent="0.35">
      <c r="B45" s="33" t="s">
        <v>451</v>
      </c>
      <c r="C45" s="34" t="s">
        <v>226</v>
      </c>
      <c r="D45" s="24"/>
      <c r="E45" s="35"/>
      <c r="F45" s="36"/>
      <c r="G45" s="36"/>
      <c r="H45" s="37"/>
      <c r="I45" s="45"/>
      <c r="K45" s="81"/>
      <c r="L45" s="82"/>
      <c r="M45" s="83"/>
      <c r="N45" s="84"/>
      <c r="O45" s="85"/>
      <c r="P45" s="85"/>
      <c r="R45" s="81"/>
      <c r="S45" s="82"/>
      <c r="T45" s="83"/>
      <c r="U45" s="84"/>
      <c r="V45" s="85"/>
      <c r="W45" s="85"/>
      <c r="Y45" s="81"/>
      <c r="Z45" s="82"/>
      <c r="AA45" s="83"/>
      <c r="AB45" s="84"/>
      <c r="AC45" s="85"/>
      <c r="AD45" s="85"/>
      <c r="AF45" s="81"/>
      <c r="AG45" s="82"/>
      <c r="AH45" s="83"/>
      <c r="AI45" s="84"/>
      <c r="AJ45" s="85"/>
      <c r="AK45" s="85"/>
      <c r="AM45" s="82"/>
      <c r="AN45" s="82"/>
      <c r="AO45" s="85"/>
      <c r="AP45" s="85"/>
      <c r="AQ45" s="85"/>
      <c r="AR45" s="85"/>
      <c r="AT45" s="82"/>
      <c r="AU45" s="82"/>
      <c r="AV45" s="85"/>
      <c r="AW45" s="85"/>
      <c r="AX45" s="85"/>
      <c r="AY45" s="86"/>
      <c r="BA45" s="82"/>
      <c r="BB45" s="82"/>
      <c r="BC45" s="84"/>
      <c r="BD45" s="85"/>
      <c r="BE45" s="85"/>
      <c r="BF45" s="86"/>
      <c r="BH45" s="82"/>
      <c r="BI45" s="82"/>
      <c r="BJ45" s="84"/>
      <c r="BK45" s="85"/>
      <c r="BL45" s="85"/>
      <c r="BM45" s="86"/>
      <c r="BO45" s="82"/>
      <c r="BP45" s="82"/>
      <c r="BQ45" s="84"/>
      <c r="BR45" s="85"/>
      <c r="BS45" s="85"/>
      <c r="BT45" s="86"/>
      <c r="BV45" s="105"/>
      <c r="BW45" s="82"/>
      <c r="BX45" s="85"/>
      <c r="BY45" s="85"/>
      <c r="BZ45" s="85"/>
      <c r="CA45" s="85"/>
      <c r="CC45" s="105"/>
      <c r="CD45" s="82"/>
      <c r="CE45" s="85"/>
      <c r="CF45" s="85"/>
      <c r="CG45" s="85"/>
      <c r="CH45" s="85"/>
      <c r="CJ45" s="82">
        <v>4</v>
      </c>
      <c r="CK45" s="82"/>
      <c r="CL45" s="85">
        <v>4</v>
      </c>
      <c r="CM45" s="85"/>
      <c r="CN45" s="85">
        <v>4</v>
      </c>
      <c r="CO45" s="85">
        <v>10</v>
      </c>
      <c r="CQ45" s="119">
        <v>22</v>
      </c>
      <c r="CR45" s="82"/>
      <c r="CS45" s="85">
        <v>20</v>
      </c>
      <c r="CT45" s="85"/>
      <c r="CU45" s="85">
        <v>22</v>
      </c>
      <c r="CV45" s="85">
        <v>15</v>
      </c>
      <c r="CX45" s="82">
        <v>14</v>
      </c>
      <c r="CY45" s="82"/>
      <c r="CZ45" s="85">
        <v>14</v>
      </c>
      <c r="DA45" s="85"/>
      <c r="DB45" s="85">
        <v>14</v>
      </c>
      <c r="DC45" s="85">
        <v>8</v>
      </c>
      <c r="DE45" s="119">
        <v>12</v>
      </c>
      <c r="DF45" s="82"/>
      <c r="DG45" s="85">
        <v>12</v>
      </c>
      <c r="DH45" s="85"/>
      <c r="DI45" s="85">
        <v>12</v>
      </c>
      <c r="DJ45" s="85">
        <v>18</v>
      </c>
      <c r="DL45" s="82">
        <v>8</v>
      </c>
      <c r="DM45" s="82"/>
      <c r="DN45" s="85">
        <v>7</v>
      </c>
      <c r="DO45" s="85">
        <v>1</v>
      </c>
      <c r="DP45" s="85">
        <v>8</v>
      </c>
      <c r="DQ45" s="85">
        <v>11</v>
      </c>
      <c r="DS45" s="119">
        <v>12</v>
      </c>
      <c r="DT45" s="82"/>
      <c r="DU45" s="85">
        <v>12</v>
      </c>
      <c r="DV45" s="85"/>
      <c r="DW45" s="85">
        <v>12</v>
      </c>
      <c r="DX45" s="85">
        <v>12</v>
      </c>
      <c r="DZ45" s="119">
        <v>12</v>
      </c>
      <c r="EA45" s="82"/>
      <c r="EB45" s="85">
        <v>11</v>
      </c>
      <c r="EC45" s="85">
        <v>1</v>
      </c>
      <c r="ED45" s="85">
        <v>12</v>
      </c>
      <c r="EE45" s="85">
        <v>8</v>
      </c>
      <c r="EG45" s="82">
        <v>12</v>
      </c>
      <c r="EH45" s="82">
        <v>1</v>
      </c>
      <c r="EI45" s="85">
        <v>12</v>
      </c>
      <c r="EJ45" s="85">
        <v>0</v>
      </c>
      <c r="EK45" s="85">
        <v>12</v>
      </c>
      <c r="EL45" s="85">
        <v>12</v>
      </c>
      <c r="EN45" s="82">
        <v>8</v>
      </c>
      <c r="EO45" s="82"/>
      <c r="EP45" s="85">
        <v>8</v>
      </c>
      <c r="EQ45" s="85"/>
      <c r="ER45" s="85">
        <v>8</v>
      </c>
      <c r="ES45" s="85">
        <v>12</v>
      </c>
      <c r="EU45" s="119"/>
      <c r="EV45" s="82"/>
      <c r="EW45" s="85">
        <v>0</v>
      </c>
      <c r="EX45" s="85">
        <v>0</v>
      </c>
      <c r="EY45" s="85">
        <v>0</v>
      </c>
      <c r="EZ45" s="85">
        <v>0</v>
      </c>
      <c r="FB45" s="82">
        <v>12</v>
      </c>
      <c r="FC45" s="82"/>
      <c r="FD45" s="85">
        <v>12</v>
      </c>
      <c r="FE45" s="85">
        <v>0</v>
      </c>
      <c r="FF45" s="85">
        <v>12</v>
      </c>
      <c r="FG45" s="85">
        <v>12</v>
      </c>
      <c r="FI45" s="119">
        <v>12</v>
      </c>
      <c r="FJ45" s="82"/>
      <c r="FK45" s="85">
        <v>12</v>
      </c>
      <c r="FL45" s="85"/>
      <c r="FM45" s="85">
        <v>12</v>
      </c>
      <c r="FN45" s="85">
        <v>12</v>
      </c>
      <c r="FP45" s="82">
        <v>24</v>
      </c>
      <c r="FQ45" s="82"/>
      <c r="FR45" s="85">
        <v>24</v>
      </c>
      <c r="FS45" s="85"/>
      <c r="FT45" s="85">
        <v>16</v>
      </c>
      <c r="FU45" s="85">
        <v>16</v>
      </c>
      <c r="FW45" s="82">
        <v>16</v>
      </c>
      <c r="FX45" s="82">
        <v>0</v>
      </c>
      <c r="FY45" s="85">
        <v>16</v>
      </c>
      <c r="FZ45" s="85"/>
      <c r="GA45" s="85">
        <v>16</v>
      </c>
      <c r="GB45" s="85">
        <v>25</v>
      </c>
      <c r="GD45" s="82">
        <v>16</v>
      </c>
      <c r="GE45" s="82"/>
      <c r="GF45" s="85">
        <v>16</v>
      </c>
      <c r="GG45" s="85"/>
      <c r="GH45" s="85">
        <v>16</v>
      </c>
      <c r="GI45" s="85">
        <v>28</v>
      </c>
      <c r="GK45" s="279">
        <v>16</v>
      </c>
      <c r="GL45" s="279"/>
      <c r="GM45" s="85">
        <v>16</v>
      </c>
      <c r="GN45" s="85"/>
      <c r="GO45" s="85">
        <v>16</v>
      </c>
      <c r="GP45" s="85">
        <v>28</v>
      </c>
      <c r="GR45" s="279">
        <v>28</v>
      </c>
      <c r="GS45" s="279"/>
      <c r="GT45" s="85">
        <v>28</v>
      </c>
      <c r="GU45" s="85"/>
      <c r="GV45" s="85">
        <v>28</v>
      </c>
      <c r="GW45" s="85">
        <v>50</v>
      </c>
      <c r="GY45" s="279">
        <v>40</v>
      </c>
      <c r="GZ45" s="85"/>
      <c r="HA45" s="85">
        <v>40</v>
      </c>
      <c r="HB45" s="85"/>
      <c r="HC45" s="85">
        <v>40</v>
      </c>
      <c r="HD45" s="85">
        <v>40</v>
      </c>
      <c r="HF45" s="85">
        <v>20</v>
      </c>
      <c r="HG45" s="85"/>
      <c r="HH45" s="85">
        <v>20</v>
      </c>
      <c r="HI45" s="85"/>
      <c r="HJ45" s="85">
        <v>20</v>
      </c>
      <c r="HK45" s="85">
        <v>40</v>
      </c>
      <c r="HM45" s="85">
        <v>28</v>
      </c>
      <c r="HN45" s="85"/>
      <c r="HO45" s="85">
        <v>28</v>
      </c>
      <c r="HP45" s="85"/>
      <c r="HQ45" s="85">
        <v>28</v>
      </c>
      <c r="HR45" s="85">
        <v>50</v>
      </c>
      <c r="HT45" s="85">
        <v>20</v>
      </c>
      <c r="HU45" s="85"/>
      <c r="HV45" s="85">
        <v>20</v>
      </c>
      <c r="HW45" s="85"/>
      <c r="HX45" s="85">
        <v>20</v>
      </c>
      <c r="HY45" s="85">
        <v>36</v>
      </c>
      <c r="IA45" s="85">
        <v>24</v>
      </c>
      <c r="IB45" s="85"/>
      <c r="IC45" s="85">
        <v>24</v>
      </c>
      <c r="ID45" s="85"/>
      <c r="IE45" s="85">
        <v>24</v>
      </c>
      <c r="IF45" s="85">
        <v>44</v>
      </c>
      <c r="IH45" s="85">
        <v>20</v>
      </c>
      <c r="II45" s="85"/>
      <c r="IJ45" s="85">
        <v>20</v>
      </c>
      <c r="IK45" s="85"/>
      <c r="IL45" s="85">
        <v>20</v>
      </c>
      <c r="IM45" s="85">
        <v>40</v>
      </c>
      <c r="IO45" s="85">
        <v>32</v>
      </c>
      <c r="IP45" s="85"/>
      <c r="IQ45" s="85">
        <v>32</v>
      </c>
      <c r="IR45" s="85"/>
      <c r="IS45" s="85">
        <v>32</v>
      </c>
      <c r="IT45" s="85">
        <v>53</v>
      </c>
      <c r="IV45" s="85">
        <v>16</v>
      </c>
      <c r="IW45" s="85"/>
      <c r="IX45" s="85">
        <v>16</v>
      </c>
      <c r="IY45" s="85"/>
      <c r="IZ45" s="85">
        <v>16</v>
      </c>
      <c r="JA45" s="85">
        <v>32</v>
      </c>
      <c r="JC45" s="85">
        <v>32</v>
      </c>
      <c r="JD45" s="85"/>
      <c r="JE45" s="85">
        <v>32</v>
      </c>
      <c r="JF45" s="85"/>
      <c r="JG45" s="85">
        <v>32</v>
      </c>
      <c r="JH45" s="85">
        <v>36</v>
      </c>
      <c r="JJ45" s="85">
        <v>36</v>
      </c>
      <c r="JK45" s="85"/>
      <c r="JL45" s="85">
        <v>32</v>
      </c>
      <c r="JM45" s="85">
        <v>4</v>
      </c>
      <c r="JN45" s="85">
        <v>36</v>
      </c>
      <c r="JO45" s="85">
        <v>40</v>
      </c>
    </row>
    <row r="46" spans="2:275" ht="12" thickBot="1" x14ac:dyDescent="0.35">
      <c r="B46" s="33" t="s">
        <v>111</v>
      </c>
      <c r="C46" s="34" t="s">
        <v>92</v>
      </c>
      <c r="D46" s="24"/>
      <c r="E46" s="35"/>
      <c r="F46" s="36"/>
      <c r="G46" s="36"/>
      <c r="H46" s="37"/>
      <c r="I46" s="45"/>
      <c r="K46" s="81"/>
      <c r="L46" s="82"/>
      <c r="M46" s="83"/>
      <c r="N46" s="84"/>
      <c r="O46" s="85"/>
      <c r="P46" s="85"/>
      <c r="R46" s="81">
        <v>4</v>
      </c>
      <c r="S46" s="82"/>
      <c r="T46" s="83">
        <v>4</v>
      </c>
      <c r="U46" s="84"/>
      <c r="V46" s="85">
        <v>4</v>
      </c>
      <c r="W46" s="115"/>
      <c r="Y46" s="81"/>
      <c r="Z46" s="82"/>
      <c r="AA46" s="83"/>
      <c r="AB46" s="84"/>
      <c r="AC46" s="85"/>
      <c r="AD46" s="85"/>
      <c r="AF46" s="81">
        <v>3</v>
      </c>
      <c r="AG46" s="82"/>
      <c r="AH46" s="83"/>
      <c r="AI46" s="84">
        <v>3</v>
      </c>
      <c r="AJ46" s="85">
        <v>3</v>
      </c>
      <c r="AK46" s="85">
        <v>1</v>
      </c>
      <c r="AM46" s="82">
        <v>9</v>
      </c>
      <c r="AN46" s="82"/>
      <c r="AO46" s="85">
        <v>7</v>
      </c>
      <c r="AP46" s="85">
        <v>2</v>
      </c>
      <c r="AQ46" s="85">
        <v>9</v>
      </c>
      <c r="AR46" s="85">
        <v>5</v>
      </c>
      <c r="AT46" s="82"/>
      <c r="AU46" s="82"/>
      <c r="AV46" s="85"/>
      <c r="AW46" s="85"/>
      <c r="AX46" s="85"/>
      <c r="AY46" s="85"/>
      <c r="BA46" s="82">
        <v>1</v>
      </c>
      <c r="BB46" s="82"/>
      <c r="BC46" s="84">
        <v>1</v>
      </c>
      <c r="BD46" s="85"/>
      <c r="BE46" s="85">
        <v>1</v>
      </c>
      <c r="BF46" s="86">
        <v>5</v>
      </c>
      <c r="BH46" s="82">
        <v>3</v>
      </c>
      <c r="BI46" s="82"/>
      <c r="BJ46" s="84">
        <v>3</v>
      </c>
      <c r="BK46" s="85"/>
      <c r="BL46" s="85">
        <v>3</v>
      </c>
      <c r="BM46" s="86">
        <v>8</v>
      </c>
      <c r="BO46" s="82"/>
      <c r="BP46" s="82"/>
      <c r="BQ46" s="84"/>
      <c r="BR46" s="85"/>
      <c r="BS46" s="85"/>
      <c r="BT46" s="86"/>
      <c r="BV46" s="105"/>
      <c r="BW46" s="82"/>
      <c r="BX46" s="85"/>
      <c r="BY46" s="85"/>
      <c r="BZ46" s="85"/>
      <c r="CA46" s="85"/>
      <c r="CC46" s="105">
        <v>4</v>
      </c>
      <c r="CD46" s="82"/>
      <c r="CE46" s="85">
        <v>4</v>
      </c>
      <c r="CF46" s="85"/>
      <c r="CG46" s="85"/>
      <c r="CH46" s="85">
        <v>10</v>
      </c>
      <c r="CJ46" s="82">
        <v>13</v>
      </c>
      <c r="CK46" s="82"/>
      <c r="CL46" s="85">
        <v>13</v>
      </c>
      <c r="CM46" s="85"/>
      <c r="CN46" s="85">
        <v>13</v>
      </c>
      <c r="CO46" s="85">
        <v>10</v>
      </c>
      <c r="CQ46" s="119">
        <v>18</v>
      </c>
      <c r="CR46" s="82"/>
      <c r="CS46" s="85">
        <v>1</v>
      </c>
      <c r="CT46" s="85">
        <v>16</v>
      </c>
      <c r="CU46" s="85">
        <v>18</v>
      </c>
      <c r="CV46" s="85">
        <v>20</v>
      </c>
      <c r="CX46" s="82">
        <v>19</v>
      </c>
      <c r="CY46" s="82"/>
      <c r="CZ46" s="85">
        <v>14</v>
      </c>
      <c r="DA46" s="85">
        <v>2</v>
      </c>
      <c r="DB46" s="85">
        <v>19</v>
      </c>
      <c r="DC46" s="85">
        <v>7</v>
      </c>
      <c r="DE46" s="119">
        <v>20</v>
      </c>
      <c r="DF46" s="82"/>
      <c r="DG46" s="85">
        <v>20</v>
      </c>
      <c r="DH46" s="85"/>
      <c r="DI46" s="85">
        <v>20</v>
      </c>
      <c r="DJ46" s="85">
        <v>40</v>
      </c>
      <c r="DL46" s="82">
        <v>20</v>
      </c>
      <c r="DM46" s="82"/>
      <c r="DN46" s="85">
        <v>20</v>
      </c>
      <c r="DO46" s="85"/>
      <c r="DP46" s="85">
        <v>20</v>
      </c>
      <c r="DQ46" s="85">
        <v>20</v>
      </c>
      <c r="DS46" s="119">
        <v>20</v>
      </c>
      <c r="DT46" s="82"/>
      <c r="DU46" s="85">
        <v>20</v>
      </c>
      <c r="DV46" s="85"/>
      <c r="DW46" s="85">
        <v>20</v>
      </c>
      <c r="DX46" s="85">
        <v>28</v>
      </c>
      <c r="DZ46" s="119">
        <v>68</v>
      </c>
      <c r="EA46" s="82"/>
      <c r="EB46" s="85">
        <v>25</v>
      </c>
      <c r="EC46" s="85">
        <v>43</v>
      </c>
      <c r="ED46" s="85">
        <v>68</v>
      </c>
      <c r="EE46" s="85">
        <v>96</v>
      </c>
      <c r="EG46" s="82">
        <v>12</v>
      </c>
      <c r="EH46" s="82"/>
      <c r="EI46" s="85">
        <v>12</v>
      </c>
      <c r="EJ46" s="85">
        <v>0</v>
      </c>
      <c r="EK46" s="85">
        <v>12</v>
      </c>
      <c r="EL46" s="85">
        <v>24</v>
      </c>
      <c r="EN46" s="82">
        <v>8</v>
      </c>
      <c r="EO46" s="82"/>
      <c r="EP46" s="85">
        <v>8</v>
      </c>
      <c r="EQ46" s="85"/>
      <c r="ER46" s="85">
        <v>8</v>
      </c>
      <c r="ES46" s="85">
        <v>16</v>
      </c>
      <c r="EU46" s="119">
        <v>16</v>
      </c>
      <c r="EV46" s="82"/>
      <c r="EW46" s="85">
        <v>16</v>
      </c>
      <c r="EX46" s="85">
        <v>0</v>
      </c>
      <c r="EY46" s="85">
        <v>16</v>
      </c>
      <c r="EZ46" s="85">
        <v>32</v>
      </c>
      <c r="FB46" s="82">
        <v>12</v>
      </c>
      <c r="FC46" s="82"/>
      <c r="FD46" s="85">
        <v>12</v>
      </c>
      <c r="FE46" s="85">
        <v>0</v>
      </c>
      <c r="FF46" s="85">
        <v>12</v>
      </c>
      <c r="FG46" s="85">
        <v>24</v>
      </c>
      <c r="FI46" s="119">
        <v>16</v>
      </c>
      <c r="FJ46" s="82"/>
      <c r="FK46" s="85">
        <v>16</v>
      </c>
      <c r="FL46" s="85"/>
      <c r="FM46" s="85">
        <v>16</v>
      </c>
      <c r="FN46" s="85">
        <v>40</v>
      </c>
      <c r="FP46" s="82">
        <v>24</v>
      </c>
      <c r="FQ46" s="82"/>
      <c r="FR46" s="85">
        <v>24</v>
      </c>
      <c r="FS46" s="85"/>
      <c r="FT46" s="85">
        <v>20</v>
      </c>
      <c r="FU46" s="85">
        <v>40</v>
      </c>
      <c r="FW46" s="82">
        <v>48</v>
      </c>
      <c r="FX46" s="82">
        <v>1</v>
      </c>
      <c r="FY46" s="85">
        <v>48</v>
      </c>
      <c r="FZ46" s="85"/>
      <c r="GA46" s="85">
        <v>28</v>
      </c>
      <c r="GB46" s="85">
        <v>56</v>
      </c>
      <c r="GD46" s="82">
        <v>16</v>
      </c>
      <c r="GE46" s="82"/>
      <c r="GF46" s="85">
        <v>7</v>
      </c>
      <c r="GG46" s="85">
        <v>9</v>
      </c>
      <c r="GH46" s="85">
        <v>16</v>
      </c>
      <c r="GI46" s="85">
        <v>36</v>
      </c>
      <c r="GK46" s="279">
        <v>16</v>
      </c>
      <c r="GL46" s="279"/>
      <c r="GM46" s="85">
        <v>16</v>
      </c>
      <c r="GN46" s="85"/>
      <c r="GO46" s="85">
        <v>16</v>
      </c>
      <c r="GP46" s="85">
        <v>32</v>
      </c>
      <c r="GR46" s="279">
        <v>92</v>
      </c>
      <c r="GS46" s="279"/>
      <c r="GT46" s="85">
        <v>92</v>
      </c>
      <c r="GU46" s="85"/>
      <c r="GV46" s="85">
        <v>92</v>
      </c>
      <c r="GW46" s="85">
        <v>156</v>
      </c>
      <c r="GY46" s="279">
        <v>20</v>
      </c>
      <c r="GZ46" s="85"/>
      <c r="HA46" s="85">
        <v>20</v>
      </c>
      <c r="HB46" s="85"/>
      <c r="HC46" s="85">
        <v>20</v>
      </c>
      <c r="HD46" s="85">
        <v>40</v>
      </c>
      <c r="HF46" s="85">
        <v>20</v>
      </c>
      <c r="HG46" s="85"/>
      <c r="HH46" s="85">
        <v>20</v>
      </c>
      <c r="HI46" s="85"/>
      <c r="HJ46" s="85">
        <v>20</v>
      </c>
      <c r="HK46" s="85">
        <v>40</v>
      </c>
      <c r="HM46" s="85">
        <v>20</v>
      </c>
      <c r="HN46" s="85"/>
      <c r="HO46" s="85">
        <v>20</v>
      </c>
      <c r="HP46" s="85"/>
      <c r="HQ46" s="85">
        <v>20</v>
      </c>
      <c r="HR46" s="85">
        <v>40</v>
      </c>
      <c r="HT46" s="85">
        <v>20</v>
      </c>
      <c r="HU46" s="85"/>
      <c r="HV46" s="85">
        <v>20</v>
      </c>
      <c r="HW46" s="85"/>
      <c r="HX46" s="85">
        <v>19</v>
      </c>
      <c r="HY46" s="85">
        <v>38</v>
      </c>
      <c r="IA46" s="85">
        <v>20</v>
      </c>
      <c r="IB46" s="85"/>
      <c r="IC46" s="85">
        <v>20</v>
      </c>
      <c r="ID46" s="85"/>
      <c r="IE46" s="85">
        <v>20</v>
      </c>
      <c r="IF46" s="85">
        <v>40</v>
      </c>
      <c r="IH46" s="85">
        <v>20</v>
      </c>
      <c r="II46" s="85"/>
      <c r="IJ46" s="85">
        <v>20</v>
      </c>
      <c r="IK46" s="85"/>
      <c r="IL46" s="85">
        <v>20</v>
      </c>
      <c r="IM46" s="85">
        <v>40</v>
      </c>
      <c r="IO46" s="85">
        <v>20</v>
      </c>
      <c r="IP46" s="85"/>
      <c r="IQ46" s="85">
        <v>20</v>
      </c>
      <c r="IR46" s="85"/>
      <c r="IS46" s="85">
        <v>20</v>
      </c>
      <c r="IT46" s="85">
        <v>59</v>
      </c>
      <c r="IV46" s="85">
        <v>20</v>
      </c>
      <c r="IW46" s="85"/>
      <c r="IX46" s="85">
        <v>20</v>
      </c>
      <c r="IY46" s="85"/>
      <c r="IZ46" s="85">
        <v>20</v>
      </c>
      <c r="JA46" s="85">
        <v>52</v>
      </c>
      <c r="JC46" s="85">
        <v>20</v>
      </c>
      <c r="JD46" s="85"/>
      <c r="JE46" s="85">
        <v>20</v>
      </c>
      <c r="JF46" s="85"/>
      <c r="JG46" s="85">
        <v>20</v>
      </c>
      <c r="JH46" s="85">
        <v>40</v>
      </c>
      <c r="JJ46" s="85">
        <v>72</v>
      </c>
      <c r="JK46" s="85"/>
      <c r="JL46" s="85">
        <v>72</v>
      </c>
      <c r="JM46" s="85"/>
      <c r="JN46" s="85">
        <v>72</v>
      </c>
      <c r="JO46" s="85">
        <v>120</v>
      </c>
    </row>
    <row r="47" spans="2:275" ht="12" thickBot="1" x14ac:dyDescent="0.35">
      <c r="B47" s="33" t="s">
        <v>112</v>
      </c>
      <c r="C47" s="34" t="s">
        <v>93</v>
      </c>
      <c r="D47" s="24"/>
      <c r="E47" s="35"/>
      <c r="F47" s="36"/>
      <c r="G47" s="36"/>
      <c r="H47" s="37"/>
      <c r="I47" s="45"/>
      <c r="K47" s="81">
        <v>3</v>
      </c>
      <c r="L47" s="82"/>
      <c r="M47" s="83">
        <v>3</v>
      </c>
      <c r="N47" s="84"/>
      <c r="O47" s="85">
        <v>3</v>
      </c>
      <c r="P47" s="115"/>
      <c r="R47" s="81">
        <v>2</v>
      </c>
      <c r="S47" s="82"/>
      <c r="T47" s="83">
        <v>2</v>
      </c>
      <c r="U47" s="84"/>
      <c r="V47" s="85">
        <v>2</v>
      </c>
      <c r="W47" s="115"/>
      <c r="Y47" s="81">
        <v>3</v>
      </c>
      <c r="Z47" s="82"/>
      <c r="AA47" s="83">
        <v>2</v>
      </c>
      <c r="AB47" s="84"/>
      <c r="AC47" s="85">
        <v>3</v>
      </c>
      <c r="AD47" s="85">
        <v>1</v>
      </c>
      <c r="AF47" s="81">
        <v>4</v>
      </c>
      <c r="AG47" s="82"/>
      <c r="AH47" s="83">
        <v>3</v>
      </c>
      <c r="AI47" s="84"/>
      <c r="AJ47" s="85">
        <v>4</v>
      </c>
      <c r="AK47" s="85">
        <v>2</v>
      </c>
      <c r="AM47" s="82"/>
      <c r="AN47" s="82"/>
      <c r="AO47" s="85"/>
      <c r="AP47" s="85"/>
      <c r="AQ47" s="85"/>
      <c r="AR47" s="85"/>
      <c r="AT47" s="82"/>
      <c r="AU47" s="82"/>
      <c r="AV47" s="85"/>
      <c r="AW47" s="85"/>
      <c r="AX47" s="85"/>
      <c r="AY47" s="85"/>
      <c r="BA47" s="82">
        <v>2</v>
      </c>
      <c r="BB47" s="82"/>
      <c r="BC47" s="84">
        <v>2</v>
      </c>
      <c r="BD47" s="85"/>
      <c r="BE47" s="85">
        <v>2</v>
      </c>
      <c r="BF47" s="86">
        <v>8</v>
      </c>
      <c r="BH47" s="82">
        <v>2</v>
      </c>
      <c r="BI47" s="82"/>
      <c r="BJ47" s="84">
        <v>2</v>
      </c>
      <c r="BK47" s="85"/>
      <c r="BL47" s="85">
        <v>2</v>
      </c>
      <c r="BM47" s="86">
        <v>8</v>
      </c>
      <c r="BO47" s="82"/>
      <c r="BP47" s="82"/>
      <c r="BQ47" s="84"/>
      <c r="BR47" s="85"/>
      <c r="BS47" s="85"/>
      <c r="BT47" s="86"/>
      <c r="BV47" s="105"/>
      <c r="BW47" s="82"/>
      <c r="BX47" s="85"/>
      <c r="BY47" s="85"/>
      <c r="BZ47" s="85"/>
      <c r="CA47" s="85"/>
      <c r="CC47" s="105">
        <v>4</v>
      </c>
      <c r="CD47" s="82"/>
      <c r="CE47" s="85">
        <v>4</v>
      </c>
      <c r="CF47" s="85"/>
      <c r="CG47" s="85">
        <v>4</v>
      </c>
      <c r="CH47" s="85">
        <v>9</v>
      </c>
      <c r="CJ47" s="82">
        <v>4</v>
      </c>
      <c r="CK47" s="82"/>
      <c r="CL47" s="85">
        <v>4</v>
      </c>
      <c r="CM47" s="85"/>
      <c r="CN47" s="85">
        <v>4</v>
      </c>
      <c r="CO47" s="85">
        <v>10</v>
      </c>
      <c r="CQ47" s="119">
        <v>12</v>
      </c>
      <c r="CR47" s="82"/>
      <c r="CS47" s="85">
        <v>12</v>
      </c>
      <c r="CT47" s="85"/>
      <c r="CU47" s="85">
        <v>12</v>
      </c>
      <c r="CV47" s="85">
        <v>20</v>
      </c>
      <c r="CX47" s="82">
        <v>12</v>
      </c>
      <c r="CY47" s="82"/>
      <c r="CZ47" s="85">
        <v>12</v>
      </c>
      <c r="DA47" s="85"/>
      <c r="DB47" s="85">
        <v>12</v>
      </c>
      <c r="DC47" s="85">
        <v>8</v>
      </c>
      <c r="DE47" s="119">
        <v>16</v>
      </c>
      <c r="DF47" s="82"/>
      <c r="DG47" s="85">
        <v>16</v>
      </c>
      <c r="DH47" s="85"/>
      <c r="DI47" s="85">
        <v>16</v>
      </c>
      <c r="DJ47" s="85">
        <v>24</v>
      </c>
      <c r="DL47" s="82">
        <v>12</v>
      </c>
      <c r="DM47" s="82"/>
      <c r="DN47" s="85">
        <v>12</v>
      </c>
      <c r="DO47" s="85"/>
      <c r="DP47" s="85">
        <v>12</v>
      </c>
      <c r="DQ47" s="85">
        <v>12</v>
      </c>
      <c r="DS47" s="119">
        <v>12</v>
      </c>
      <c r="DT47" s="82"/>
      <c r="DU47" s="85">
        <v>12</v>
      </c>
      <c r="DV47" s="85"/>
      <c r="DW47" s="85">
        <v>12</v>
      </c>
      <c r="DX47" s="85">
        <v>12</v>
      </c>
      <c r="DZ47" s="119">
        <v>16</v>
      </c>
      <c r="EA47" s="82"/>
      <c r="EB47" s="85">
        <v>16</v>
      </c>
      <c r="EC47" s="85">
        <v>0</v>
      </c>
      <c r="ED47" s="85">
        <v>16</v>
      </c>
      <c r="EE47" s="85">
        <v>17</v>
      </c>
      <c r="EG47" s="82">
        <v>12</v>
      </c>
      <c r="EH47" s="82"/>
      <c r="EI47" s="85">
        <v>12</v>
      </c>
      <c r="EJ47" s="85">
        <v>0</v>
      </c>
      <c r="EK47" s="85">
        <v>12</v>
      </c>
      <c r="EL47" s="85">
        <v>12</v>
      </c>
      <c r="EN47" s="82">
        <v>12</v>
      </c>
      <c r="EO47" s="82">
        <v>4</v>
      </c>
      <c r="EP47" s="85">
        <v>12</v>
      </c>
      <c r="EQ47" s="85"/>
      <c r="ER47" s="85">
        <v>12</v>
      </c>
      <c r="ES47" s="85">
        <v>12</v>
      </c>
      <c r="EU47" s="119">
        <v>44</v>
      </c>
      <c r="EV47" s="82"/>
      <c r="EW47" s="85">
        <v>44</v>
      </c>
      <c r="EX47" s="85">
        <v>0</v>
      </c>
      <c r="EY47" s="85">
        <v>44</v>
      </c>
      <c r="EZ47" s="85">
        <v>64</v>
      </c>
      <c r="FB47" s="82">
        <v>20</v>
      </c>
      <c r="FC47" s="82"/>
      <c r="FD47" s="85">
        <v>20</v>
      </c>
      <c r="FE47" s="85">
        <v>0</v>
      </c>
      <c r="FF47" s="85">
        <v>20</v>
      </c>
      <c r="FG47" s="85">
        <v>20</v>
      </c>
      <c r="FI47" s="119">
        <v>22</v>
      </c>
      <c r="FJ47" s="82"/>
      <c r="FK47" s="85">
        <v>22</v>
      </c>
      <c r="FL47" s="85"/>
      <c r="FM47" s="85">
        <v>22</v>
      </c>
      <c r="FN47" s="85">
        <v>22</v>
      </c>
      <c r="FP47" s="82">
        <v>12</v>
      </c>
      <c r="FQ47" s="82"/>
      <c r="FR47" s="85">
        <v>12</v>
      </c>
      <c r="FS47" s="85"/>
      <c r="FT47" s="85">
        <v>12</v>
      </c>
      <c r="FU47" s="85">
        <v>12</v>
      </c>
      <c r="FW47" s="82">
        <v>20</v>
      </c>
      <c r="FX47" s="82">
        <v>1</v>
      </c>
      <c r="FY47" s="85">
        <v>20</v>
      </c>
      <c r="FZ47" s="85"/>
      <c r="GA47" s="85">
        <v>20</v>
      </c>
      <c r="GB47" s="85">
        <v>20</v>
      </c>
      <c r="GD47" s="82">
        <v>20</v>
      </c>
      <c r="GE47" s="82"/>
      <c r="GF47" s="85">
        <v>20</v>
      </c>
      <c r="GG47" s="85"/>
      <c r="GH47" s="85">
        <v>20</v>
      </c>
      <c r="GI47" s="85">
        <v>20</v>
      </c>
      <c r="GK47" s="279">
        <v>20</v>
      </c>
      <c r="GL47" s="279"/>
      <c r="GM47" s="85">
        <v>20</v>
      </c>
      <c r="GN47" s="85"/>
      <c r="GO47" s="85">
        <v>20</v>
      </c>
      <c r="GP47" s="85">
        <v>20</v>
      </c>
      <c r="GR47" s="279">
        <v>40</v>
      </c>
      <c r="GS47" s="279"/>
      <c r="GT47" s="85">
        <v>40</v>
      </c>
      <c r="GU47" s="85"/>
      <c r="GV47" s="85">
        <v>40</v>
      </c>
      <c r="GW47" s="85">
        <v>49</v>
      </c>
      <c r="GY47" s="279">
        <v>108</v>
      </c>
      <c r="GZ47" s="85"/>
      <c r="HA47" s="85">
        <v>108</v>
      </c>
      <c r="HB47" s="85"/>
      <c r="HC47" s="85">
        <v>87</v>
      </c>
      <c r="HD47" s="85">
        <v>126</v>
      </c>
      <c r="HF47" s="85">
        <v>40</v>
      </c>
      <c r="HG47" s="85"/>
      <c r="HH47" s="85">
        <v>40</v>
      </c>
      <c r="HI47" s="85"/>
      <c r="HJ47" s="85">
        <v>40</v>
      </c>
      <c r="HK47" s="85">
        <v>40</v>
      </c>
      <c r="HM47" s="85">
        <v>20</v>
      </c>
      <c r="HN47" s="85"/>
      <c r="HO47" s="85">
        <v>20</v>
      </c>
      <c r="HP47" s="85"/>
      <c r="HQ47" s="85">
        <v>20</v>
      </c>
      <c r="HR47" s="85">
        <v>40</v>
      </c>
      <c r="HT47" s="85">
        <v>20</v>
      </c>
      <c r="HU47" s="85"/>
      <c r="HV47" s="85">
        <v>20</v>
      </c>
      <c r="HW47" s="85"/>
      <c r="HX47" s="85">
        <v>20</v>
      </c>
      <c r="HY47" s="85">
        <v>40</v>
      </c>
      <c r="IA47" s="85">
        <v>88</v>
      </c>
      <c r="IB47" s="85">
        <v>1</v>
      </c>
      <c r="IC47" s="85">
        <v>88</v>
      </c>
      <c r="ID47" s="85"/>
      <c r="IE47" s="85">
        <v>78</v>
      </c>
      <c r="IF47" s="85">
        <v>78</v>
      </c>
      <c r="IH47" s="85">
        <v>20</v>
      </c>
      <c r="II47" s="85"/>
      <c r="IJ47" s="85">
        <v>20</v>
      </c>
      <c r="IK47" s="85"/>
      <c r="IL47" s="85">
        <v>20</v>
      </c>
      <c r="IM47" s="85">
        <v>40</v>
      </c>
      <c r="IO47" s="85">
        <v>20</v>
      </c>
      <c r="IP47" s="85"/>
      <c r="IQ47" s="85">
        <v>20</v>
      </c>
      <c r="IR47" s="85"/>
      <c r="IS47" s="85">
        <v>20</v>
      </c>
      <c r="IT47" s="85">
        <v>42</v>
      </c>
      <c r="IV47" s="85">
        <v>24</v>
      </c>
      <c r="IW47" s="85"/>
      <c r="IX47" s="85">
        <v>24</v>
      </c>
      <c r="IY47" s="85"/>
      <c r="IZ47" s="85">
        <v>24</v>
      </c>
      <c r="JA47" s="85">
        <v>48</v>
      </c>
      <c r="JC47" s="85">
        <v>76</v>
      </c>
      <c r="JD47" s="85"/>
      <c r="JE47" s="85">
        <v>76</v>
      </c>
      <c r="JF47" s="85"/>
      <c r="JG47" s="85">
        <v>76</v>
      </c>
      <c r="JH47" s="85">
        <v>102</v>
      </c>
      <c r="JJ47" s="85">
        <v>20</v>
      </c>
      <c r="JK47" s="85"/>
      <c r="JL47" s="85">
        <v>20</v>
      </c>
      <c r="JM47" s="85"/>
      <c r="JN47" s="85">
        <v>20</v>
      </c>
      <c r="JO47" s="85">
        <v>40</v>
      </c>
    </row>
    <row r="48" spans="2:275" ht="12" thickBot="1" x14ac:dyDescent="0.35">
      <c r="B48" s="33" t="s">
        <v>113</v>
      </c>
      <c r="C48" s="34" t="s">
        <v>94</v>
      </c>
      <c r="D48" s="24"/>
      <c r="E48" s="35"/>
      <c r="F48" s="36"/>
      <c r="G48" s="36"/>
      <c r="H48" s="37"/>
      <c r="I48" s="45"/>
      <c r="K48" s="81"/>
      <c r="L48" s="82"/>
      <c r="M48" s="83"/>
      <c r="N48" s="84"/>
      <c r="O48" s="85"/>
      <c r="P48" s="85"/>
      <c r="R48" s="81"/>
      <c r="S48" s="82"/>
      <c r="T48" s="83"/>
      <c r="U48" s="84"/>
      <c r="V48" s="85"/>
      <c r="W48" s="85"/>
      <c r="Y48" s="81"/>
      <c r="Z48" s="82"/>
      <c r="AA48" s="83"/>
      <c r="AB48" s="84"/>
      <c r="AC48" s="85"/>
      <c r="AD48" s="85"/>
      <c r="AF48" s="81"/>
      <c r="AG48" s="82"/>
      <c r="AH48" s="83"/>
      <c r="AI48" s="84"/>
      <c r="AJ48" s="85"/>
      <c r="AK48" s="85"/>
      <c r="AM48" s="82"/>
      <c r="AN48" s="82"/>
      <c r="AO48" s="85"/>
      <c r="AP48" s="85"/>
      <c r="AQ48" s="85"/>
      <c r="AR48" s="85"/>
      <c r="AT48" s="82"/>
      <c r="AU48" s="82"/>
      <c r="AV48" s="85"/>
      <c r="AW48" s="85"/>
      <c r="AX48" s="85"/>
      <c r="AY48" s="85"/>
      <c r="BA48" s="82">
        <v>4</v>
      </c>
      <c r="BB48" s="82"/>
      <c r="BC48" s="84">
        <v>1</v>
      </c>
      <c r="BD48" s="85">
        <v>2</v>
      </c>
      <c r="BE48" s="85">
        <v>3</v>
      </c>
      <c r="BF48" s="86">
        <v>8</v>
      </c>
      <c r="BH48" s="82">
        <v>4</v>
      </c>
      <c r="BI48" s="82"/>
      <c r="BJ48" s="84">
        <v>4</v>
      </c>
      <c r="BK48" s="85"/>
      <c r="BL48" s="85">
        <v>4</v>
      </c>
      <c r="BM48" s="86">
        <v>9</v>
      </c>
      <c r="BO48" s="82"/>
      <c r="BP48" s="82"/>
      <c r="BQ48" s="84"/>
      <c r="BR48" s="85"/>
      <c r="BS48" s="85"/>
      <c r="BT48" s="86"/>
      <c r="BV48" s="105">
        <v>2</v>
      </c>
      <c r="BW48" s="82"/>
      <c r="BX48" s="85">
        <v>2</v>
      </c>
      <c r="BY48" s="85"/>
      <c r="BZ48" s="85">
        <v>2</v>
      </c>
      <c r="CA48" s="85">
        <v>4</v>
      </c>
      <c r="CC48" s="105">
        <v>2</v>
      </c>
      <c r="CD48" s="82"/>
      <c r="CE48" s="85">
        <v>2</v>
      </c>
      <c r="CF48" s="85"/>
      <c r="CG48" s="85">
        <v>2</v>
      </c>
      <c r="CH48" s="85">
        <v>4</v>
      </c>
      <c r="CJ48" s="82">
        <v>4</v>
      </c>
      <c r="CK48" s="82"/>
      <c r="CL48" s="85">
        <v>4</v>
      </c>
      <c r="CM48" s="85"/>
      <c r="CN48" s="85">
        <v>4</v>
      </c>
      <c r="CO48" s="85">
        <v>8</v>
      </c>
      <c r="CQ48" s="119">
        <v>8</v>
      </c>
      <c r="CR48" s="82"/>
      <c r="CS48" s="85">
        <v>8</v>
      </c>
      <c r="CT48" s="85"/>
      <c r="CU48" s="85">
        <v>8</v>
      </c>
      <c r="CV48" s="85">
        <v>15</v>
      </c>
      <c r="CX48" s="82">
        <v>10</v>
      </c>
      <c r="CY48" s="82"/>
      <c r="CZ48" s="85">
        <v>10</v>
      </c>
      <c r="DA48" s="85"/>
      <c r="DB48" s="85">
        <v>10</v>
      </c>
      <c r="DC48" s="85">
        <v>16</v>
      </c>
      <c r="DE48" s="119">
        <v>12</v>
      </c>
      <c r="DF48" s="82"/>
      <c r="DG48" s="85">
        <v>11</v>
      </c>
      <c r="DH48" s="85">
        <v>1</v>
      </c>
      <c r="DI48" s="85">
        <v>12</v>
      </c>
      <c r="DJ48" s="85">
        <v>14</v>
      </c>
      <c r="DL48" s="82">
        <v>12</v>
      </c>
      <c r="DM48" s="82"/>
      <c r="DN48" s="85">
        <v>10</v>
      </c>
      <c r="DO48" s="85">
        <v>2</v>
      </c>
      <c r="DP48" s="85">
        <v>12</v>
      </c>
      <c r="DQ48" s="85">
        <v>10</v>
      </c>
      <c r="DS48" s="119">
        <v>8</v>
      </c>
      <c r="DT48" s="82"/>
      <c r="DU48" s="85">
        <v>4</v>
      </c>
      <c r="DV48" s="85">
        <v>4</v>
      </c>
      <c r="DW48" s="85">
        <v>4</v>
      </c>
      <c r="DX48" s="85">
        <v>4</v>
      </c>
      <c r="DZ48" s="119">
        <v>8</v>
      </c>
      <c r="EA48" s="82"/>
      <c r="EB48" s="85">
        <v>6</v>
      </c>
      <c r="EC48" s="85">
        <v>2</v>
      </c>
      <c r="ED48" s="85">
        <v>8</v>
      </c>
      <c r="EE48" s="85">
        <v>10</v>
      </c>
      <c r="EG48" s="82">
        <v>8</v>
      </c>
      <c r="EH48" s="82"/>
      <c r="EI48" s="85">
        <v>6</v>
      </c>
      <c r="EJ48" s="85">
        <v>2</v>
      </c>
      <c r="EK48" s="85">
        <v>8</v>
      </c>
      <c r="EL48" s="85">
        <v>8</v>
      </c>
      <c r="EN48" s="82"/>
      <c r="EO48" s="82"/>
      <c r="EP48" s="85"/>
      <c r="EQ48" s="85"/>
      <c r="ER48" s="85"/>
      <c r="ES48" s="85"/>
      <c r="EU48" s="119">
        <v>16</v>
      </c>
      <c r="EV48" s="82"/>
      <c r="EW48" s="85">
        <v>14</v>
      </c>
      <c r="EX48" s="85">
        <v>2</v>
      </c>
      <c r="EY48" s="85">
        <v>16</v>
      </c>
      <c r="EZ48" s="85">
        <v>18</v>
      </c>
      <c r="FB48" s="82">
        <v>8</v>
      </c>
      <c r="FC48" s="82"/>
      <c r="FD48" s="85">
        <v>6</v>
      </c>
      <c r="FE48" s="85">
        <v>2</v>
      </c>
      <c r="FF48" s="85">
        <v>7</v>
      </c>
      <c r="FG48" s="85">
        <v>7</v>
      </c>
      <c r="FI48" s="119">
        <v>12</v>
      </c>
      <c r="FJ48" s="82"/>
      <c r="FK48" s="85">
        <v>9</v>
      </c>
      <c r="FL48" s="85">
        <v>3</v>
      </c>
      <c r="FM48" s="85">
        <v>12</v>
      </c>
      <c r="FN48" s="85">
        <v>10</v>
      </c>
      <c r="FP48" s="82">
        <v>12</v>
      </c>
      <c r="FQ48" s="82"/>
      <c r="FR48" s="85">
        <v>10</v>
      </c>
      <c r="FS48" s="85">
        <v>2</v>
      </c>
      <c r="FT48" s="85">
        <v>10</v>
      </c>
      <c r="FU48" s="85">
        <v>19</v>
      </c>
      <c r="FW48" s="82">
        <v>12</v>
      </c>
      <c r="FX48" s="82">
        <v>0</v>
      </c>
      <c r="FY48" s="85">
        <v>7</v>
      </c>
      <c r="FZ48" s="85">
        <v>5</v>
      </c>
      <c r="GA48" s="85">
        <v>12</v>
      </c>
      <c r="GB48" s="85">
        <v>16</v>
      </c>
      <c r="GD48" s="82">
        <v>12</v>
      </c>
      <c r="GE48" s="82">
        <v>1</v>
      </c>
      <c r="GF48" s="85">
        <v>6</v>
      </c>
      <c r="GG48" s="85">
        <v>6</v>
      </c>
      <c r="GH48" s="85">
        <v>12</v>
      </c>
      <c r="GI48" s="85">
        <v>25</v>
      </c>
      <c r="GK48" s="279">
        <v>12</v>
      </c>
      <c r="GL48" s="279"/>
      <c r="GM48" s="85">
        <v>8</v>
      </c>
      <c r="GN48" s="85">
        <v>4</v>
      </c>
      <c r="GO48" s="85">
        <v>12</v>
      </c>
      <c r="GP48" s="85">
        <v>15</v>
      </c>
      <c r="GR48" s="279">
        <v>12</v>
      </c>
      <c r="GS48" s="279"/>
      <c r="GT48" s="85">
        <v>8</v>
      </c>
      <c r="GU48" s="85">
        <v>4</v>
      </c>
      <c r="GV48" s="85">
        <v>12</v>
      </c>
      <c r="GW48" s="85">
        <v>40</v>
      </c>
      <c r="GY48" s="279">
        <v>12</v>
      </c>
      <c r="GZ48" s="85">
        <v>5</v>
      </c>
      <c r="HA48" s="85">
        <v>8</v>
      </c>
      <c r="HB48" s="85">
        <v>4</v>
      </c>
      <c r="HC48" s="85">
        <v>12</v>
      </c>
      <c r="HD48" s="85">
        <v>35</v>
      </c>
      <c r="HF48" s="85">
        <v>12</v>
      </c>
      <c r="HG48" s="85">
        <v>5</v>
      </c>
      <c r="HH48" s="85">
        <v>10</v>
      </c>
      <c r="HI48" s="85">
        <v>2</v>
      </c>
      <c r="HJ48" s="85">
        <v>12</v>
      </c>
      <c r="HK48" s="85">
        <v>41</v>
      </c>
      <c r="HM48" s="85">
        <v>16</v>
      </c>
      <c r="HN48" s="85">
        <v>5</v>
      </c>
      <c r="HO48" s="85">
        <v>10</v>
      </c>
      <c r="HP48" s="85">
        <v>6</v>
      </c>
      <c r="HQ48" s="85">
        <v>16</v>
      </c>
      <c r="HR48" s="85">
        <v>35</v>
      </c>
      <c r="HT48" s="85">
        <v>24</v>
      </c>
      <c r="HU48" s="85"/>
      <c r="HV48" s="85">
        <v>12</v>
      </c>
      <c r="HW48" s="85">
        <v>12</v>
      </c>
      <c r="HX48" s="85">
        <v>16</v>
      </c>
      <c r="HY48" s="85">
        <v>19</v>
      </c>
      <c r="IA48" s="85">
        <v>16</v>
      </c>
      <c r="IB48" s="85">
        <v>2</v>
      </c>
      <c r="IC48" s="85">
        <v>8</v>
      </c>
      <c r="ID48" s="85">
        <v>8</v>
      </c>
      <c r="IE48" s="85">
        <v>16</v>
      </c>
      <c r="IF48" s="85">
        <v>22</v>
      </c>
      <c r="IH48" s="85">
        <v>20</v>
      </c>
      <c r="II48" s="85">
        <v>7</v>
      </c>
      <c r="IJ48" s="85">
        <v>10</v>
      </c>
      <c r="IK48" s="85">
        <v>10</v>
      </c>
      <c r="IL48" s="85">
        <v>20</v>
      </c>
      <c r="IM48" s="85">
        <v>10</v>
      </c>
      <c r="IO48" s="85">
        <v>24</v>
      </c>
      <c r="IP48" s="85">
        <v>6</v>
      </c>
      <c r="IQ48" s="85">
        <v>17</v>
      </c>
      <c r="IR48" s="85">
        <v>7</v>
      </c>
      <c r="IS48" s="85">
        <v>24</v>
      </c>
      <c r="IT48" s="85">
        <v>38</v>
      </c>
      <c r="IV48" s="85">
        <v>52</v>
      </c>
      <c r="IW48" s="85">
        <v>7</v>
      </c>
      <c r="IX48" s="85">
        <v>28</v>
      </c>
      <c r="IY48" s="85">
        <v>24</v>
      </c>
      <c r="IZ48" s="85">
        <v>52</v>
      </c>
      <c r="JA48" s="85">
        <v>102</v>
      </c>
      <c r="JC48" s="85">
        <v>24</v>
      </c>
      <c r="JD48" s="85">
        <v>1</v>
      </c>
      <c r="JE48" s="85">
        <v>18</v>
      </c>
      <c r="JF48" s="85">
        <v>6</v>
      </c>
      <c r="JG48" s="85">
        <v>24</v>
      </c>
      <c r="JH48" s="85">
        <v>67</v>
      </c>
      <c r="JJ48" s="85">
        <v>12</v>
      </c>
      <c r="JK48" s="85">
        <v>4</v>
      </c>
      <c r="JL48" s="85">
        <v>10</v>
      </c>
      <c r="JM48" s="85">
        <v>2</v>
      </c>
      <c r="JN48" s="85">
        <v>12</v>
      </c>
      <c r="JO48" s="85">
        <v>35</v>
      </c>
    </row>
    <row r="49" spans="2:275" ht="12" thickBot="1" x14ac:dyDescent="0.35">
      <c r="B49" s="33" t="s">
        <v>114</v>
      </c>
      <c r="C49" s="34" t="s">
        <v>95</v>
      </c>
      <c r="D49" s="24"/>
      <c r="E49" s="35"/>
      <c r="F49" s="36"/>
      <c r="G49" s="36"/>
      <c r="H49" s="37"/>
      <c r="I49" s="45"/>
      <c r="K49" s="81">
        <v>4</v>
      </c>
      <c r="L49" s="82"/>
      <c r="M49" s="83">
        <v>4</v>
      </c>
      <c r="N49" s="84"/>
      <c r="O49" s="85">
        <v>4</v>
      </c>
      <c r="P49" s="115"/>
      <c r="R49" s="81">
        <v>1</v>
      </c>
      <c r="S49" s="82"/>
      <c r="T49" s="83">
        <v>1</v>
      </c>
      <c r="U49" s="84"/>
      <c r="V49" s="85">
        <v>1</v>
      </c>
      <c r="W49" s="115"/>
      <c r="Y49" s="81">
        <v>2</v>
      </c>
      <c r="Z49" s="82"/>
      <c r="AA49" s="83">
        <v>1</v>
      </c>
      <c r="AB49" s="84"/>
      <c r="AC49" s="85">
        <v>2</v>
      </c>
      <c r="AD49" s="85">
        <v>1</v>
      </c>
      <c r="AF49" s="81">
        <v>2</v>
      </c>
      <c r="AG49" s="82"/>
      <c r="AH49" s="83">
        <v>2</v>
      </c>
      <c r="AI49" s="84"/>
      <c r="AJ49" s="85">
        <v>2</v>
      </c>
      <c r="AK49" s="85">
        <v>2</v>
      </c>
      <c r="AM49" s="82">
        <v>1</v>
      </c>
      <c r="AN49" s="82"/>
      <c r="AO49" s="85">
        <v>1</v>
      </c>
      <c r="AP49" s="85"/>
      <c r="AQ49" s="85">
        <v>1</v>
      </c>
      <c r="AR49" s="85">
        <v>3</v>
      </c>
      <c r="AT49" s="82">
        <v>2</v>
      </c>
      <c r="AU49" s="82"/>
      <c r="AV49" s="85">
        <v>2</v>
      </c>
      <c r="AW49" s="85"/>
      <c r="AX49" s="85">
        <v>2</v>
      </c>
      <c r="AY49" s="86">
        <v>4</v>
      </c>
      <c r="BA49" s="82"/>
      <c r="BB49" s="82"/>
      <c r="BC49" s="84"/>
      <c r="BD49" s="85"/>
      <c r="BE49" s="85"/>
      <c r="BF49" s="86"/>
      <c r="BH49" s="82"/>
      <c r="BI49" s="82"/>
      <c r="BJ49" s="84"/>
      <c r="BK49" s="85"/>
      <c r="BL49" s="85"/>
      <c r="BM49" s="86"/>
      <c r="BO49" s="82"/>
      <c r="BP49" s="82"/>
      <c r="BQ49" s="84"/>
      <c r="BR49" s="85"/>
      <c r="BS49" s="85"/>
      <c r="BT49" s="86"/>
      <c r="BV49" s="105"/>
      <c r="BW49" s="82"/>
      <c r="BX49" s="85"/>
      <c r="BY49" s="85"/>
      <c r="BZ49" s="85"/>
      <c r="CA49" s="85"/>
      <c r="CC49" s="105">
        <v>4</v>
      </c>
      <c r="CD49" s="82"/>
      <c r="CE49" s="85">
        <v>4</v>
      </c>
      <c r="CF49" s="85"/>
      <c r="CG49" s="85">
        <v>4</v>
      </c>
      <c r="CH49" s="85">
        <v>9</v>
      </c>
      <c r="CJ49" s="82"/>
      <c r="CK49" s="82"/>
      <c r="CL49" s="85"/>
      <c r="CM49" s="85"/>
      <c r="CN49" s="85"/>
      <c r="CO49" s="85"/>
      <c r="CQ49" s="119"/>
      <c r="CR49" s="82"/>
      <c r="CS49" s="85">
        <v>0</v>
      </c>
      <c r="CT49" s="85"/>
      <c r="CU49" s="85"/>
      <c r="CV49" s="85"/>
      <c r="CX49" s="82"/>
      <c r="CY49" s="82"/>
      <c r="CZ49" s="85"/>
      <c r="DA49" s="85"/>
      <c r="DB49" s="85"/>
      <c r="DC49" s="85"/>
      <c r="DE49" s="119"/>
      <c r="DF49" s="82"/>
      <c r="DG49" s="85"/>
      <c r="DH49" s="85"/>
      <c r="DI49" s="85"/>
      <c r="DJ49" s="85"/>
      <c r="DL49" s="82"/>
      <c r="DM49" s="82"/>
      <c r="DN49" s="85"/>
      <c r="DO49" s="85"/>
      <c r="DP49" s="85"/>
      <c r="DQ49" s="85"/>
      <c r="DS49" s="119">
        <v>12</v>
      </c>
      <c r="DT49" s="82"/>
      <c r="DU49" s="85">
        <v>12</v>
      </c>
      <c r="DV49" s="85"/>
      <c r="DW49" s="85">
        <v>8</v>
      </c>
      <c r="DX49" s="85">
        <v>13</v>
      </c>
      <c r="DZ49" s="119">
        <v>16</v>
      </c>
      <c r="EA49" s="82"/>
      <c r="EB49" s="85">
        <v>10</v>
      </c>
      <c r="EC49" s="85">
        <v>6</v>
      </c>
      <c r="ED49" s="85">
        <v>16</v>
      </c>
      <c r="EE49" s="85">
        <v>22</v>
      </c>
      <c r="EG49" s="82">
        <v>10</v>
      </c>
      <c r="EH49" s="82"/>
      <c r="EI49" s="85">
        <v>10</v>
      </c>
      <c r="EJ49" s="85">
        <v>0</v>
      </c>
      <c r="EK49" s="85">
        <v>10</v>
      </c>
      <c r="EL49" s="85">
        <v>16</v>
      </c>
      <c r="EN49" s="82"/>
      <c r="EO49" s="82"/>
      <c r="EP49" s="85"/>
      <c r="EQ49" s="85"/>
      <c r="ER49" s="85"/>
      <c r="ES49" s="85"/>
      <c r="EU49" s="119"/>
      <c r="EV49" s="82"/>
      <c r="EW49" s="85">
        <v>0</v>
      </c>
      <c r="EX49" s="85">
        <v>0</v>
      </c>
      <c r="EY49" s="85">
        <v>0</v>
      </c>
      <c r="EZ49" s="85">
        <v>0</v>
      </c>
      <c r="FB49" s="82">
        <v>20</v>
      </c>
      <c r="FC49" s="82"/>
      <c r="FD49" s="85">
        <v>20</v>
      </c>
      <c r="FE49" s="85">
        <v>0</v>
      </c>
      <c r="FF49" s="85">
        <v>20</v>
      </c>
      <c r="FG49" s="85">
        <v>30</v>
      </c>
      <c r="FI49" s="119">
        <v>8</v>
      </c>
      <c r="FJ49" s="82"/>
      <c r="FK49" s="85">
        <v>8</v>
      </c>
      <c r="FL49" s="85"/>
      <c r="FM49" s="85">
        <v>8</v>
      </c>
      <c r="FN49" s="85">
        <v>13</v>
      </c>
      <c r="FP49" s="82">
        <v>24</v>
      </c>
      <c r="FQ49" s="82"/>
      <c r="FR49" s="85">
        <v>24</v>
      </c>
      <c r="FS49" s="85"/>
      <c r="FT49" s="85">
        <v>12</v>
      </c>
      <c r="FU49" s="85">
        <v>15</v>
      </c>
      <c r="FW49" s="82">
        <v>32</v>
      </c>
      <c r="FX49" s="82">
        <v>0</v>
      </c>
      <c r="FY49" s="85">
        <v>32</v>
      </c>
      <c r="FZ49" s="85"/>
      <c r="GA49" s="85">
        <v>32</v>
      </c>
      <c r="GB49" s="85">
        <v>36</v>
      </c>
      <c r="GD49" s="82">
        <v>24</v>
      </c>
      <c r="GE49" s="82"/>
      <c r="GF49" s="85">
        <v>24</v>
      </c>
      <c r="GG49" s="85"/>
      <c r="GH49" s="85">
        <v>24</v>
      </c>
      <c r="GI49" s="85">
        <v>32</v>
      </c>
      <c r="GK49" s="279">
        <v>20</v>
      </c>
      <c r="GL49" s="279"/>
      <c r="GM49" s="85">
        <v>20</v>
      </c>
      <c r="GN49" s="85"/>
      <c r="GO49" s="85">
        <v>20</v>
      </c>
      <c r="GP49" s="85">
        <v>24</v>
      </c>
      <c r="GR49" s="279">
        <v>24</v>
      </c>
      <c r="GS49" s="279"/>
      <c r="GT49" s="85">
        <v>24</v>
      </c>
      <c r="GU49" s="85"/>
      <c r="GV49" s="85">
        <v>24</v>
      </c>
      <c r="GW49" s="85">
        <v>28</v>
      </c>
      <c r="GY49" s="279">
        <v>44</v>
      </c>
      <c r="GZ49" s="85">
        <v>2</v>
      </c>
      <c r="HA49" s="85">
        <v>40</v>
      </c>
      <c r="HB49" s="85">
        <v>4</v>
      </c>
      <c r="HC49" s="85">
        <v>44</v>
      </c>
      <c r="HD49" s="85">
        <v>47</v>
      </c>
      <c r="HF49" s="85">
        <v>48</v>
      </c>
      <c r="HG49" s="85"/>
      <c r="HH49" s="85">
        <v>48</v>
      </c>
      <c r="HI49" s="85"/>
      <c r="HJ49" s="85">
        <v>48</v>
      </c>
      <c r="HK49" s="85">
        <v>48</v>
      </c>
      <c r="HM49" s="85">
        <v>44</v>
      </c>
      <c r="HN49" s="85"/>
      <c r="HO49" s="85">
        <v>24</v>
      </c>
      <c r="HP49" s="85">
        <v>20</v>
      </c>
      <c r="HQ49" s="85">
        <v>44</v>
      </c>
      <c r="HR49" s="85">
        <v>47</v>
      </c>
      <c r="HT49" s="85">
        <v>40</v>
      </c>
      <c r="HU49" s="85"/>
      <c r="HV49" s="85">
        <v>40</v>
      </c>
      <c r="HW49" s="85"/>
      <c r="HX49" s="85">
        <v>40</v>
      </c>
      <c r="HY49" s="85">
        <v>40</v>
      </c>
      <c r="IA49" s="85">
        <v>40</v>
      </c>
      <c r="IB49" s="85"/>
      <c r="IC49" s="85">
        <v>40</v>
      </c>
      <c r="ID49" s="85"/>
      <c r="IE49" s="85">
        <v>40</v>
      </c>
      <c r="IF49" s="85">
        <v>42</v>
      </c>
      <c r="IH49" s="85">
        <v>40</v>
      </c>
      <c r="II49" s="85"/>
      <c r="IJ49" s="85">
        <v>40</v>
      </c>
      <c r="IK49" s="85"/>
      <c r="IL49" s="85">
        <v>40</v>
      </c>
      <c r="IM49" s="85">
        <v>41</v>
      </c>
      <c r="IO49" s="85">
        <v>64</v>
      </c>
      <c r="IP49" s="85"/>
      <c r="IQ49" s="85">
        <v>64</v>
      </c>
      <c r="IR49" s="85"/>
      <c r="IS49" s="85">
        <v>64</v>
      </c>
      <c r="IT49" s="85">
        <v>102</v>
      </c>
      <c r="IV49" s="85">
        <v>36</v>
      </c>
      <c r="IW49" s="85"/>
      <c r="IX49" s="85">
        <v>34</v>
      </c>
      <c r="IY49" s="85">
        <v>2</v>
      </c>
      <c r="IZ49" s="85">
        <v>36</v>
      </c>
      <c r="JA49" s="85">
        <v>37</v>
      </c>
      <c r="JC49" s="85">
        <v>40</v>
      </c>
      <c r="JD49" s="85"/>
      <c r="JE49" s="85">
        <v>40</v>
      </c>
      <c r="JF49" s="85"/>
      <c r="JG49" s="85">
        <v>40</v>
      </c>
      <c r="JH49" s="85">
        <v>43</v>
      </c>
      <c r="JJ49" s="85">
        <v>28</v>
      </c>
      <c r="JK49" s="85"/>
      <c r="JL49" s="85">
        <v>28</v>
      </c>
      <c r="JM49" s="85"/>
      <c r="JN49" s="85">
        <v>28</v>
      </c>
      <c r="JO49" s="85">
        <v>40</v>
      </c>
    </row>
    <row r="50" spans="2:275" ht="12" thickBot="1" x14ac:dyDescent="0.35">
      <c r="B50" s="33" t="s">
        <v>115</v>
      </c>
      <c r="C50" s="34" t="s">
        <v>96</v>
      </c>
      <c r="D50" s="24"/>
      <c r="E50" s="35"/>
      <c r="F50" s="36"/>
      <c r="G50" s="36"/>
      <c r="H50" s="37"/>
      <c r="I50" s="45"/>
      <c r="K50" s="87">
        <v>3</v>
      </c>
      <c r="L50" s="88"/>
      <c r="M50" s="89">
        <v>3</v>
      </c>
      <c r="N50" s="90"/>
      <c r="O50" s="91">
        <v>3</v>
      </c>
      <c r="P50" s="116"/>
      <c r="R50" s="87">
        <v>10</v>
      </c>
      <c r="S50" s="88"/>
      <c r="T50" s="89">
        <v>10</v>
      </c>
      <c r="U50" s="90"/>
      <c r="V50" s="91">
        <v>10</v>
      </c>
      <c r="W50" s="116"/>
      <c r="Y50" s="87">
        <v>3</v>
      </c>
      <c r="Z50" s="88"/>
      <c r="AA50" s="89">
        <v>3</v>
      </c>
      <c r="AB50" s="90"/>
      <c r="AC50" s="91">
        <v>3</v>
      </c>
      <c r="AD50" s="91">
        <v>1</v>
      </c>
      <c r="AF50" s="87">
        <v>3</v>
      </c>
      <c r="AG50" s="88"/>
      <c r="AH50" s="89">
        <v>3</v>
      </c>
      <c r="AI50" s="90"/>
      <c r="AJ50" s="91">
        <v>3</v>
      </c>
      <c r="AK50" s="91">
        <v>1</v>
      </c>
      <c r="AM50" s="88">
        <v>5</v>
      </c>
      <c r="AN50" s="88"/>
      <c r="AO50" s="91">
        <v>5</v>
      </c>
      <c r="AP50" s="91"/>
      <c r="AQ50" s="91">
        <v>5</v>
      </c>
      <c r="AR50" s="91">
        <v>8</v>
      </c>
      <c r="AT50" s="82">
        <v>2</v>
      </c>
      <c r="AU50" s="88"/>
      <c r="AV50" s="85">
        <v>2</v>
      </c>
      <c r="AW50" s="85"/>
      <c r="AX50" s="85">
        <v>2</v>
      </c>
      <c r="AY50" s="86">
        <v>4</v>
      </c>
      <c r="BA50" s="82">
        <v>4</v>
      </c>
      <c r="BB50" s="88"/>
      <c r="BC50" s="84">
        <v>3</v>
      </c>
      <c r="BD50" s="85"/>
      <c r="BE50" s="85">
        <v>4</v>
      </c>
      <c r="BF50" s="86">
        <v>10</v>
      </c>
      <c r="BH50" s="82">
        <v>1</v>
      </c>
      <c r="BI50" s="88"/>
      <c r="BJ50" s="84">
        <v>1</v>
      </c>
      <c r="BK50" s="85"/>
      <c r="BL50" s="85">
        <v>1</v>
      </c>
      <c r="BM50" s="86">
        <v>5</v>
      </c>
      <c r="BO50" s="82"/>
      <c r="BP50" s="88"/>
      <c r="BQ50" s="84"/>
      <c r="BR50" s="85"/>
      <c r="BS50" s="85"/>
      <c r="BT50" s="86"/>
      <c r="BV50" s="106"/>
      <c r="BW50" s="88"/>
      <c r="BX50" s="91"/>
      <c r="BY50" s="91"/>
      <c r="BZ50" s="85"/>
      <c r="CA50" s="91"/>
      <c r="CC50" s="106">
        <v>4</v>
      </c>
      <c r="CD50" s="88"/>
      <c r="CE50" s="91">
        <v>4</v>
      </c>
      <c r="CF50" s="91"/>
      <c r="CG50" s="91">
        <v>4</v>
      </c>
      <c r="CH50" s="91">
        <v>9</v>
      </c>
      <c r="CJ50" s="82">
        <v>4</v>
      </c>
      <c r="CK50" s="88"/>
      <c r="CL50" s="85">
        <v>4</v>
      </c>
      <c r="CM50" s="91"/>
      <c r="CN50" s="85">
        <v>4</v>
      </c>
      <c r="CO50" s="85">
        <v>10</v>
      </c>
      <c r="CQ50" s="119">
        <v>12</v>
      </c>
      <c r="CR50" s="88"/>
      <c r="CS50" s="85">
        <v>12</v>
      </c>
      <c r="CT50" s="85"/>
      <c r="CU50" s="85">
        <v>12</v>
      </c>
      <c r="CV50" s="85">
        <v>15</v>
      </c>
      <c r="CX50" s="82">
        <v>8</v>
      </c>
      <c r="CY50" s="88"/>
      <c r="CZ50" s="85">
        <v>8</v>
      </c>
      <c r="DA50" s="85"/>
      <c r="DB50" s="85">
        <v>8</v>
      </c>
      <c r="DC50" s="85">
        <v>24</v>
      </c>
      <c r="DE50" s="119">
        <v>16</v>
      </c>
      <c r="DF50" s="88"/>
      <c r="DG50" s="85">
        <v>16</v>
      </c>
      <c r="DH50" s="85"/>
      <c r="DI50" s="85">
        <v>16</v>
      </c>
      <c r="DJ50" s="85">
        <v>16</v>
      </c>
      <c r="DL50" s="82">
        <v>12</v>
      </c>
      <c r="DM50" s="88"/>
      <c r="DN50" s="85">
        <v>12</v>
      </c>
      <c r="DO50" s="85"/>
      <c r="DP50" s="85">
        <v>12</v>
      </c>
      <c r="DQ50" s="85">
        <v>14</v>
      </c>
      <c r="DS50" s="119">
        <v>8</v>
      </c>
      <c r="DT50" s="88"/>
      <c r="DU50" s="85">
        <v>8</v>
      </c>
      <c r="DV50" s="85"/>
      <c r="DW50" s="85">
        <v>8</v>
      </c>
      <c r="DX50" s="85">
        <v>8</v>
      </c>
      <c r="DZ50" s="119">
        <v>8</v>
      </c>
      <c r="EA50" s="88"/>
      <c r="EB50" s="85">
        <v>8</v>
      </c>
      <c r="EC50" s="85">
        <v>0</v>
      </c>
      <c r="ED50" s="85">
        <v>8</v>
      </c>
      <c r="EE50" s="85">
        <v>16</v>
      </c>
      <c r="EG50" s="82">
        <v>8</v>
      </c>
      <c r="EH50" s="88"/>
      <c r="EI50" s="85">
        <v>0</v>
      </c>
      <c r="EJ50" s="85">
        <v>8</v>
      </c>
      <c r="EK50" s="85">
        <v>8</v>
      </c>
      <c r="EL50" s="85">
        <v>18</v>
      </c>
      <c r="EN50" s="82"/>
      <c r="EO50" s="88"/>
      <c r="EP50" s="85"/>
      <c r="EQ50" s="85"/>
      <c r="ER50" s="85"/>
      <c r="ES50" s="85"/>
      <c r="EU50" s="119">
        <v>12</v>
      </c>
      <c r="EV50" s="88"/>
      <c r="EW50" s="85">
        <v>12</v>
      </c>
      <c r="EX50" s="85">
        <v>0</v>
      </c>
      <c r="EY50" s="85">
        <v>12</v>
      </c>
      <c r="EZ50" s="85">
        <v>24</v>
      </c>
      <c r="FB50" s="82">
        <v>16</v>
      </c>
      <c r="FC50" s="88"/>
      <c r="FD50" s="85">
        <v>16</v>
      </c>
      <c r="FE50" s="85">
        <v>0</v>
      </c>
      <c r="FF50" s="85">
        <v>16</v>
      </c>
      <c r="FG50" s="85">
        <v>20</v>
      </c>
      <c r="FI50" s="119">
        <v>16</v>
      </c>
      <c r="FJ50" s="88"/>
      <c r="FK50" s="85">
        <v>16</v>
      </c>
      <c r="FL50" s="85"/>
      <c r="FM50" s="85">
        <v>16</v>
      </c>
      <c r="FN50" s="85">
        <v>20</v>
      </c>
      <c r="FP50" s="82">
        <v>16</v>
      </c>
      <c r="FQ50" s="88"/>
      <c r="FR50" s="85">
        <v>16</v>
      </c>
      <c r="FS50" s="85"/>
      <c r="FT50" s="85">
        <v>12</v>
      </c>
      <c r="FU50" s="85">
        <v>16</v>
      </c>
      <c r="FW50" s="82">
        <v>16</v>
      </c>
      <c r="FX50" s="82">
        <v>1</v>
      </c>
      <c r="FY50" s="85">
        <v>16</v>
      </c>
      <c r="FZ50" s="85"/>
      <c r="GA50" s="85">
        <v>16</v>
      </c>
      <c r="GB50" s="85">
        <v>24</v>
      </c>
      <c r="GD50" s="82">
        <v>104</v>
      </c>
      <c r="GE50" s="82"/>
      <c r="GF50" s="85">
        <v>104</v>
      </c>
      <c r="GG50" s="85"/>
      <c r="GH50" s="85">
        <v>104</v>
      </c>
      <c r="GI50" s="85">
        <v>112</v>
      </c>
      <c r="GK50" s="279">
        <v>16</v>
      </c>
      <c r="GL50" s="279"/>
      <c r="GM50" s="85">
        <v>16</v>
      </c>
      <c r="GN50" s="85"/>
      <c r="GO50" s="85">
        <v>16</v>
      </c>
      <c r="GP50" s="85">
        <v>24</v>
      </c>
      <c r="GR50" s="279">
        <v>40</v>
      </c>
      <c r="GS50" s="279"/>
      <c r="GT50" s="85">
        <v>40</v>
      </c>
      <c r="GU50" s="85"/>
      <c r="GV50" s="85">
        <v>40</v>
      </c>
      <c r="GW50" s="85">
        <v>40</v>
      </c>
      <c r="GY50" s="279">
        <v>40</v>
      </c>
      <c r="GZ50" s="85"/>
      <c r="HA50" s="85">
        <v>40</v>
      </c>
      <c r="HB50" s="85"/>
      <c r="HC50" s="85">
        <v>40</v>
      </c>
      <c r="HD50" s="85">
        <v>41</v>
      </c>
      <c r="HF50" s="85">
        <v>40</v>
      </c>
      <c r="HG50" s="85"/>
      <c r="HH50" s="85">
        <v>40</v>
      </c>
      <c r="HI50" s="85"/>
      <c r="HJ50" s="85">
        <v>40</v>
      </c>
      <c r="HK50" s="85">
        <v>40</v>
      </c>
      <c r="HM50" s="85">
        <v>8</v>
      </c>
      <c r="HN50" s="85"/>
      <c r="HO50" s="85">
        <v>8</v>
      </c>
      <c r="HP50" s="85"/>
      <c r="HQ50" s="85">
        <v>8</v>
      </c>
      <c r="HR50" s="85">
        <v>16</v>
      </c>
      <c r="HT50" s="85">
        <v>20</v>
      </c>
      <c r="HU50" s="85"/>
      <c r="HV50" s="85">
        <v>20</v>
      </c>
      <c r="HW50" s="85"/>
      <c r="HX50" s="85">
        <v>20</v>
      </c>
      <c r="HY50" s="85">
        <v>20</v>
      </c>
      <c r="IA50" s="85">
        <v>28</v>
      </c>
      <c r="IB50" s="85"/>
      <c r="IC50" s="85">
        <v>28</v>
      </c>
      <c r="ID50" s="85"/>
      <c r="IE50" s="85">
        <v>28</v>
      </c>
      <c r="IF50" s="85">
        <v>30</v>
      </c>
      <c r="IH50" s="85">
        <v>28</v>
      </c>
      <c r="II50" s="85"/>
      <c r="IJ50" s="85">
        <v>28</v>
      </c>
      <c r="IK50" s="85"/>
      <c r="IL50" s="85">
        <v>28</v>
      </c>
      <c r="IM50" s="85">
        <v>36</v>
      </c>
      <c r="IO50" s="85">
        <v>36</v>
      </c>
      <c r="IP50" s="85"/>
      <c r="IQ50" s="85">
        <v>36</v>
      </c>
      <c r="IR50" s="85"/>
      <c r="IS50" s="85">
        <v>36</v>
      </c>
      <c r="IT50" s="85">
        <v>50</v>
      </c>
      <c r="IV50" s="85">
        <v>20</v>
      </c>
      <c r="IW50" s="85"/>
      <c r="IX50" s="85">
        <v>18</v>
      </c>
      <c r="IY50" s="85">
        <v>2</v>
      </c>
      <c r="IZ50" s="85">
        <v>20</v>
      </c>
      <c r="JA50" s="85">
        <v>50</v>
      </c>
      <c r="JC50" s="85">
        <v>28</v>
      </c>
      <c r="JD50" s="85"/>
      <c r="JE50" s="85">
        <v>28</v>
      </c>
      <c r="JF50" s="85"/>
      <c r="JG50" s="85">
        <v>27</v>
      </c>
      <c r="JH50" s="85">
        <v>44</v>
      </c>
      <c r="JJ50" s="85">
        <v>20</v>
      </c>
      <c r="JK50" s="85"/>
      <c r="JL50" s="85">
        <v>20</v>
      </c>
      <c r="JM50" s="85"/>
      <c r="JN50" s="85">
        <v>20</v>
      </c>
      <c r="JO50" s="85">
        <v>48</v>
      </c>
    </row>
  </sheetData>
  <mergeCells count="40">
    <mergeCell ref="JJ2:JO2"/>
    <mergeCell ref="AT2:AY2"/>
    <mergeCell ref="BV2:CA2"/>
    <mergeCell ref="CC2:CH2"/>
    <mergeCell ref="BH2:BM2"/>
    <mergeCell ref="BA2:BF2"/>
    <mergeCell ref="BO2:BT2"/>
    <mergeCell ref="FW2:GB2"/>
    <mergeCell ref="CQ2:CV2"/>
    <mergeCell ref="CJ2:CO2"/>
    <mergeCell ref="DS2:DX2"/>
    <mergeCell ref="DL2:DQ2"/>
    <mergeCell ref="DE2:DJ2"/>
    <mergeCell ref="FP2:FU2"/>
    <mergeCell ref="FI2:FN2"/>
    <mergeCell ref="FB2:FG2"/>
    <mergeCell ref="B2:C2"/>
    <mergeCell ref="D2:I2"/>
    <mergeCell ref="AM2:AR2"/>
    <mergeCell ref="K2:P2"/>
    <mergeCell ref="R2:W2"/>
    <mergeCell ref="Y2:AD2"/>
    <mergeCell ref="AF2:AK2"/>
    <mergeCell ref="EU2:EZ2"/>
    <mergeCell ref="CX2:DC2"/>
    <mergeCell ref="EN2:ES2"/>
    <mergeCell ref="EG2:EL2"/>
    <mergeCell ref="DZ2:EE2"/>
    <mergeCell ref="GY2:HD2"/>
    <mergeCell ref="GR2:GW2"/>
    <mergeCell ref="GK2:GP2"/>
    <mergeCell ref="GD2:GI2"/>
    <mergeCell ref="HT2:HY2"/>
    <mergeCell ref="HM2:HR2"/>
    <mergeCell ref="HF2:HK2"/>
    <mergeCell ref="JC2:JH2"/>
    <mergeCell ref="IV2:JA2"/>
    <mergeCell ref="IO2:IT2"/>
    <mergeCell ref="IH2:IM2"/>
    <mergeCell ref="IA2:I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121"/>
  <sheetViews>
    <sheetView zoomScaleNormal="100" workbookViewId="0">
      <pane ySplit="2" topLeftCell="A1101" activePane="bottomLeft" state="frozen"/>
      <selection activeCell="D716" sqref="D716"/>
      <selection pane="bottomLeft" activeCell="F1077" sqref="F1077"/>
    </sheetView>
  </sheetViews>
  <sheetFormatPr defaultColWidth="9" defaultRowHeight="14.4" x14ac:dyDescent="0.3"/>
  <cols>
    <col min="1" max="3" width="9" style="141"/>
    <col min="4" max="4" width="11.109375" style="233" customWidth="1"/>
    <col min="5" max="5" width="15.88671875" style="141" customWidth="1"/>
    <col min="6" max="6" width="21.109375" style="179" customWidth="1"/>
    <col min="7" max="7" width="18.88671875" style="233" customWidth="1"/>
    <col min="8" max="8" width="18.88671875" style="141" customWidth="1"/>
    <col min="9" max="9" width="22.88671875" style="179" customWidth="1"/>
    <col min="10" max="14" width="18.6640625" style="141" customWidth="1"/>
    <col min="15" max="15" width="28.44140625" style="141" customWidth="1"/>
    <col min="16" max="16" width="16.33203125" style="141" customWidth="1"/>
    <col min="17" max="17" width="14.6640625" style="141" customWidth="1"/>
    <col min="18" max="19" width="22" style="141" customWidth="1"/>
    <col min="20" max="23" width="11" style="141" customWidth="1"/>
    <col min="24" max="24" width="29.109375" style="141" customWidth="1"/>
    <col min="25" max="260" width="10" style="141" customWidth="1"/>
    <col min="261" max="16384" width="9" style="141"/>
  </cols>
  <sheetData>
    <row r="1" spans="1:24" ht="18" x14ac:dyDescent="0.3">
      <c r="T1" s="142" t="s">
        <v>296</v>
      </c>
    </row>
    <row r="2" spans="1:24" s="178" customFormat="1" ht="18" customHeight="1" x14ac:dyDescent="0.3">
      <c r="A2" s="324" t="s">
        <v>594</v>
      </c>
      <c r="B2" s="324" t="s">
        <v>210</v>
      </c>
      <c r="C2" s="324" t="s">
        <v>595</v>
      </c>
      <c r="D2" s="325" t="s">
        <v>283</v>
      </c>
      <c r="E2" s="324" t="s">
        <v>284</v>
      </c>
      <c r="F2" s="326" t="s">
        <v>76</v>
      </c>
      <c r="G2" s="325" t="s">
        <v>77</v>
      </c>
      <c r="H2" s="326" t="s">
        <v>561</v>
      </c>
      <c r="I2" s="326" t="s">
        <v>285</v>
      </c>
      <c r="J2" s="327" t="s">
        <v>286</v>
      </c>
      <c r="K2" s="327" t="s">
        <v>287</v>
      </c>
      <c r="L2" s="327" t="s">
        <v>288</v>
      </c>
      <c r="M2" s="327" t="s">
        <v>289</v>
      </c>
      <c r="N2" s="327" t="s">
        <v>290</v>
      </c>
      <c r="O2" s="327" t="s">
        <v>291</v>
      </c>
      <c r="P2" s="324" t="s">
        <v>292</v>
      </c>
      <c r="Q2" s="324" t="s">
        <v>293</v>
      </c>
      <c r="R2" s="324" t="s">
        <v>294</v>
      </c>
      <c r="S2" s="324" t="s">
        <v>295</v>
      </c>
      <c r="T2" s="328" t="s">
        <v>636</v>
      </c>
      <c r="U2" s="328" t="s">
        <v>637</v>
      </c>
      <c r="V2" s="324" t="s">
        <v>638</v>
      </c>
      <c r="W2" s="324" t="s">
        <v>639</v>
      </c>
      <c r="X2" s="324" t="s">
        <v>297</v>
      </c>
    </row>
    <row r="3" spans="1:24" ht="32.4" customHeight="1" x14ac:dyDescent="0.3">
      <c r="A3" s="318" t="s">
        <v>601</v>
      </c>
      <c r="B3" s="319" t="s">
        <v>602</v>
      </c>
      <c r="C3" s="319" t="s">
        <v>596</v>
      </c>
      <c r="D3" s="320">
        <v>1</v>
      </c>
      <c r="E3" s="321" t="s">
        <v>482</v>
      </c>
      <c r="F3" s="322" t="s">
        <v>109</v>
      </c>
      <c r="G3" s="320" t="s">
        <v>90</v>
      </c>
      <c r="H3" s="320"/>
      <c r="I3" s="322" t="s">
        <v>456</v>
      </c>
      <c r="J3" s="320" t="s">
        <v>298</v>
      </c>
      <c r="K3" s="320">
        <v>8</v>
      </c>
      <c r="L3" s="320">
        <v>0</v>
      </c>
      <c r="M3" s="320" t="s">
        <v>457</v>
      </c>
      <c r="N3" s="320">
        <v>20</v>
      </c>
      <c r="O3" s="320" t="s">
        <v>458</v>
      </c>
      <c r="P3" s="320" t="s">
        <v>459</v>
      </c>
      <c r="Q3" s="320" t="s">
        <v>299</v>
      </c>
      <c r="R3" s="320" t="s">
        <v>456</v>
      </c>
      <c r="S3" s="320" t="s">
        <v>460</v>
      </c>
      <c r="T3" s="320"/>
      <c r="U3" s="320" t="s">
        <v>298</v>
      </c>
      <c r="V3" s="320"/>
      <c r="W3" s="320"/>
      <c r="X3" s="323"/>
    </row>
    <row r="4" spans="1:24" x14ac:dyDescent="0.3">
      <c r="A4" s="201" t="s">
        <v>601</v>
      </c>
      <c r="B4" s="202" t="s">
        <v>602</v>
      </c>
      <c r="C4" s="202" t="s">
        <v>596</v>
      </c>
      <c r="D4" s="197">
        <v>2</v>
      </c>
      <c r="E4" s="182" t="s">
        <v>486</v>
      </c>
      <c r="F4" s="199" t="s">
        <v>108</v>
      </c>
      <c r="G4" s="197" t="s">
        <v>89</v>
      </c>
      <c r="H4" s="197"/>
      <c r="I4" s="199" t="s">
        <v>461</v>
      </c>
      <c r="J4" s="197" t="s">
        <v>298</v>
      </c>
      <c r="K4" s="197">
        <v>8</v>
      </c>
      <c r="L4" s="197">
        <v>16</v>
      </c>
      <c r="M4" s="197" t="s">
        <v>462</v>
      </c>
      <c r="N4" s="197">
        <v>20</v>
      </c>
      <c r="O4" s="197" t="s">
        <v>458</v>
      </c>
      <c r="P4" s="197" t="s">
        <v>187</v>
      </c>
      <c r="Q4" s="197" t="s">
        <v>299</v>
      </c>
      <c r="R4" s="197" t="s">
        <v>461</v>
      </c>
      <c r="S4" s="197" t="s">
        <v>463</v>
      </c>
      <c r="T4" s="197"/>
      <c r="U4" s="197"/>
      <c r="V4" s="197" t="s">
        <v>298</v>
      </c>
      <c r="W4" s="197"/>
      <c r="X4" s="198"/>
    </row>
    <row r="5" spans="1:24" x14ac:dyDescent="0.3">
      <c r="A5" s="201" t="s">
        <v>601</v>
      </c>
      <c r="B5" s="202" t="s">
        <v>602</v>
      </c>
      <c r="C5" s="202" t="s">
        <v>596</v>
      </c>
      <c r="D5" s="197">
        <v>3</v>
      </c>
      <c r="E5" s="182" t="s">
        <v>490</v>
      </c>
      <c r="F5" s="199" t="s">
        <v>111</v>
      </c>
      <c r="G5" s="197" t="s">
        <v>92</v>
      </c>
      <c r="H5" s="197"/>
      <c r="I5" s="199" t="s">
        <v>464</v>
      </c>
      <c r="J5" s="197" t="s">
        <v>298</v>
      </c>
      <c r="K5" s="197">
        <v>8</v>
      </c>
      <c r="L5" s="197">
        <v>8</v>
      </c>
      <c r="M5" s="197" t="s">
        <v>462</v>
      </c>
      <c r="N5" s="197">
        <v>20</v>
      </c>
      <c r="O5" s="197" t="s">
        <v>458</v>
      </c>
      <c r="P5" s="197" t="s">
        <v>465</v>
      </c>
      <c r="Q5" s="197" t="s">
        <v>299</v>
      </c>
      <c r="R5" s="197" t="s">
        <v>464</v>
      </c>
      <c r="S5" s="197" t="s">
        <v>463</v>
      </c>
      <c r="T5" s="197"/>
      <c r="U5" s="197" t="s">
        <v>298</v>
      </c>
      <c r="V5" s="197"/>
      <c r="W5" s="197"/>
      <c r="X5" s="198"/>
    </row>
    <row r="6" spans="1:24" x14ac:dyDescent="0.3">
      <c r="A6" s="201" t="s">
        <v>601</v>
      </c>
      <c r="B6" s="202" t="s">
        <v>602</v>
      </c>
      <c r="C6" s="202" t="s">
        <v>596</v>
      </c>
      <c r="D6" s="197">
        <v>4</v>
      </c>
      <c r="E6" s="182" t="s">
        <v>307</v>
      </c>
      <c r="F6" s="199" t="s">
        <v>451</v>
      </c>
      <c r="G6" s="197" t="s">
        <v>226</v>
      </c>
      <c r="H6" s="197"/>
      <c r="I6" s="199" t="s">
        <v>466</v>
      </c>
      <c r="J6" s="197" t="s">
        <v>298</v>
      </c>
      <c r="K6" s="197">
        <v>4</v>
      </c>
      <c r="L6" s="197">
        <v>8</v>
      </c>
      <c r="M6" s="197" t="s">
        <v>462</v>
      </c>
      <c r="N6" s="197">
        <v>20</v>
      </c>
      <c r="O6" s="197" t="s">
        <v>458</v>
      </c>
      <c r="P6" s="197" t="s">
        <v>467</v>
      </c>
      <c r="Q6" s="197" t="s">
        <v>299</v>
      </c>
      <c r="R6" s="197" t="s">
        <v>466</v>
      </c>
      <c r="S6" s="197" t="s">
        <v>468</v>
      </c>
      <c r="T6" s="197"/>
      <c r="U6" s="197" t="s">
        <v>298</v>
      </c>
      <c r="V6" s="197"/>
      <c r="W6" s="197"/>
      <c r="X6" s="198"/>
    </row>
    <row r="7" spans="1:24" x14ac:dyDescent="0.3">
      <c r="A7" s="201" t="s">
        <v>601</v>
      </c>
      <c r="B7" s="202" t="s">
        <v>602</v>
      </c>
      <c r="C7" s="202" t="s">
        <v>596</v>
      </c>
      <c r="D7" s="197">
        <v>5</v>
      </c>
      <c r="E7" s="182" t="s">
        <v>493</v>
      </c>
      <c r="F7" s="199" t="s">
        <v>101</v>
      </c>
      <c r="G7" s="197" t="s">
        <v>82</v>
      </c>
      <c r="H7" s="197"/>
      <c r="I7" s="199" t="s">
        <v>469</v>
      </c>
      <c r="J7" s="197" t="s">
        <v>298</v>
      </c>
      <c r="K7" s="197">
        <v>12</v>
      </c>
      <c r="L7" s="197">
        <v>17</v>
      </c>
      <c r="M7" s="197" t="s">
        <v>462</v>
      </c>
      <c r="N7" s="197">
        <v>20</v>
      </c>
      <c r="O7" s="197" t="s">
        <v>458</v>
      </c>
      <c r="P7" s="197" t="s">
        <v>470</v>
      </c>
      <c r="Q7" s="197" t="s">
        <v>299</v>
      </c>
      <c r="R7" s="197" t="s">
        <v>471</v>
      </c>
      <c r="S7" s="197" t="s">
        <v>463</v>
      </c>
      <c r="T7" s="197"/>
      <c r="U7" s="197" t="s">
        <v>298</v>
      </c>
      <c r="V7" s="197"/>
      <c r="W7" s="197"/>
      <c r="X7" s="198"/>
    </row>
    <row r="8" spans="1:24" x14ac:dyDescent="0.3">
      <c r="A8" s="201" t="s">
        <v>601</v>
      </c>
      <c r="B8" s="202" t="s">
        <v>602</v>
      </c>
      <c r="C8" s="202" t="s">
        <v>596</v>
      </c>
      <c r="D8" s="197">
        <v>6</v>
      </c>
      <c r="E8" s="182" t="s">
        <v>497</v>
      </c>
      <c r="F8" s="199" t="s">
        <v>472</v>
      </c>
      <c r="G8" s="197" t="s">
        <v>78</v>
      </c>
      <c r="H8" s="197"/>
      <c r="I8" s="199" t="s">
        <v>473</v>
      </c>
      <c r="J8" s="197" t="s">
        <v>298</v>
      </c>
      <c r="K8" s="197">
        <v>13</v>
      </c>
      <c r="L8" s="197">
        <v>24</v>
      </c>
      <c r="M8" s="197" t="s">
        <v>462</v>
      </c>
      <c r="N8" s="197">
        <v>20</v>
      </c>
      <c r="O8" s="197" t="s">
        <v>458</v>
      </c>
      <c r="P8" s="197" t="s">
        <v>474</v>
      </c>
      <c r="Q8" s="197" t="s">
        <v>299</v>
      </c>
      <c r="R8" s="197" t="s">
        <v>473</v>
      </c>
      <c r="S8" s="197" t="s">
        <v>463</v>
      </c>
      <c r="T8" s="197"/>
      <c r="U8" s="197" t="s">
        <v>298</v>
      </c>
      <c r="V8" s="197"/>
      <c r="W8" s="197"/>
      <c r="X8" s="198"/>
    </row>
    <row r="9" spans="1:24" x14ac:dyDescent="0.3">
      <c r="A9" s="201" t="s">
        <v>601</v>
      </c>
      <c r="B9" s="202" t="s">
        <v>602</v>
      </c>
      <c r="C9" s="202" t="s">
        <v>596</v>
      </c>
      <c r="D9" s="197">
        <v>7</v>
      </c>
      <c r="E9" s="194">
        <v>44567</v>
      </c>
      <c r="F9" s="199" t="s">
        <v>475</v>
      </c>
      <c r="G9" s="197" t="s">
        <v>93</v>
      </c>
      <c r="H9" s="197"/>
      <c r="I9" s="199" t="s">
        <v>476</v>
      </c>
      <c r="J9" s="197" t="s">
        <v>298</v>
      </c>
      <c r="K9" s="197">
        <v>4</v>
      </c>
      <c r="L9" s="197">
        <v>8</v>
      </c>
      <c r="M9" s="197" t="s">
        <v>462</v>
      </c>
      <c r="N9" s="197">
        <v>20</v>
      </c>
      <c r="O9" s="197" t="s">
        <v>458</v>
      </c>
      <c r="P9" s="197" t="s">
        <v>189</v>
      </c>
      <c r="Q9" s="197" t="s">
        <v>299</v>
      </c>
      <c r="R9" s="197" t="s">
        <v>476</v>
      </c>
      <c r="S9" s="197" t="s">
        <v>460</v>
      </c>
      <c r="T9" s="197"/>
      <c r="U9" s="197" t="s">
        <v>298</v>
      </c>
      <c r="V9" s="197"/>
      <c r="W9" s="197"/>
      <c r="X9" s="198"/>
    </row>
    <row r="10" spans="1:24" x14ac:dyDescent="0.3">
      <c r="A10" s="201" t="s">
        <v>601</v>
      </c>
      <c r="B10" s="202" t="s">
        <v>602</v>
      </c>
      <c r="C10" s="202" t="s">
        <v>596</v>
      </c>
      <c r="D10" s="197">
        <v>8</v>
      </c>
      <c r="E10" s="194">
        <v>44567</v>
      </c>
      <c r="F10" s="199" t="s">
        <v>115</v>
      </c>
      <c r="G10" s="197" t="s">
        <v>96</v>
      </c>
      <c r="H10" s="197"/>
      <c r="I10" s="199" t="s">
        <v>476</v>
      </c>
      <c r="J10" s="197" t="s">
        <v>298</v>
      </c>
      <c r="K10" s="197">
        <v>8</v>
      </c>
      <c r="L10" s="197">
        <v>24</v>
      </c>
      <c r="M10" s="197" t="s">
        <v>462</v>
      </c>
      <c r="N10" s="197">
        <v>20</v>
      </c>
      <c r="O10" s="197" t="s">
        <v>458</v>
      </c>
      <c r="P10" s="197" t="s">
        <v>477</v>
      </c>
      <c r="Q10" s="197" t="s">
        <v>299</v>
      </c>
      <c r="R10" s="197" t="s">
        <v>476</v>
      </c>
      <c r="S10" s="197" t="s">
        <v>463</v>
      </c>
      <c r="T10" s="197"/>
      <c r="U10" s="197" t="s">
        <v>298</v>
      </c>
      <c r="V10" s="197"/>
      <c r="W10" s="197"/>
      <c r="X10" s="198"/>
    </row>
    <row r="11" spans="1:24" x14ac:dyDescent="0.3">
      <c r="A11" s="201" t="s">
        <v>601</v>
      </c>
      <c r="B11" s="202" t="s">
        <v>602</v>
      </c>
      <c r="C11" s="202" t="s">
        <v>596</v>
      </c>
      <c r="D11" s="197">
        <v>9</v>
      </c>
      <c r="E11" s="194">
        <v>44598</v>
      </c>
      <c r="F11" s="199" t="s">
        <v>478</v>
      </c>
      <c r="G11" s="197" t="s">
        <v>91</v>
      </c>
      <c r="H11" s="197"/>
      <c r="I11" s="199" t="s">
        <v>479</v>
      </c>
      <c r="J11" s="197" t="s">
        <v>298</v>
      </c>
      <c r="K11" s="197">
        <v>8</v>
      </c>
      <c r="L11" s="197">
        <v>16</v>
      </c>
      <c r="M11" s="197" t="s">
        <v>462</v>
      </c>
      <c r="N11" s="197">
        <v>20</v>
      </c>
      <c r="O11" s="197" t="s">
        <v>458</v>
      </c>
      <c r="P11" s="197" t="s">
        <v>480</v>
      </c>
      <c r="Q11" s="197" t="s">
        <v>299</v>
      </c>
      <c r="R11" s="197" t="s">
        <v>481</v>
      </c>
      <c r="S11" s="197" t="s">
        <v>463</v>
      </c>
      <c r="T11" s="197"/>
      <c r="U11" s="197" t="s">
        <v>298</v>
      </c>
      <c r="V11" s="197"/>
      <c r="W11" s="197"/>
      <c r="X11" s="198"/>
    </row>
    <row r="12" spans="1:24" ht="19.95" customHeight="1" x14ac:dyDescent="0.3">
      <c r="A12" s="201" t="s">
        <v>601</v>
      </c>
      <c r="B12" s="202" t="s">
        <v>602</v>
      </c>
      <c r="C12" s="202" t="s">
        <v>596</v>
      </c>
      <c r="D12" s="197">
        <v>10</v>
      </c>
      <c r="E12" s="194">
        <v>44598</v>
      </c>
      <c r="F12" s="199" t="s">
        <v>114</v>
      </c>
      <c r="G12" s="197" t="s">
        <v>95</v>
      </c>
      <c r="H12" s="197"/>
      <c r="I12" s="199" t="s">
        <v>300</v>
      </c>
      <c r="J12" s="197" t="s">
        <v>299</v>
      </c>
      <c r="K12" s="197">
        <v>0</v>
      </c>
      <c r="L12" s="197" t="s">
        <v>299</v>
      </c>
      <c r="M12" s="197" t="s">
        <v>299</v>
      </c>
      <c r="N12" s="197" t="s">
        <v>299</v>
      </c>
      <c r="O12" s="197" t="s">
        <v>299</v>
      </c>
      <c r="P12" s="197" t="s">
        <v>301</v>
      </c>
      <c r="Q12" s="197" t="s">
        <v>299</v>
      </c>
      <c r="R12" s="197" t="s">
        <v>302</v>
      </c>
      <c r="S12" s="197" t="s">
        <v>299</v>
      </c>
      <c r="T12" s="197"/>
      <c r="U12" s="197" t="s">
        <v>298</v>
      </c>
      <c r="V12" s="197"/>
      <c r="W12" s="197"/>
      <c r="X12" s="200" t="s">
        <v>303</v>
      </c>
    </row>
    <row r="13" spans="1:24" ht="19.95" customHeight="1" x14ac:dyDescent="0.3">
      <c r="A13" s="391" t="s">
        <v>604</v>
      </c>
      <c r="B13" s="392"/>
      <c r="C13" s="392"/>
      <c r="D13" s="203">
        <f>COUNTA(G3:G12)</f>
        <v>10</v>
      </c>
      <c r="E13" s="203"/>
      <c r="F13" s="204"/>
      <c r="G13" s="228"/>
      <c r="H13" s="228"/>
      <c r="I13" s="204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5"/>
    </row>
    <row r="14" spans="1:24" x14ac:dyDescent="0.3">
      <c r="A14" s="201" t="s">
        <v>601</v>
      </c>
      <c r="B14" s="202" t="s">
        <v>600</v>
      </c>
      <c r="C14" s="202" t="s">
        <v>596</v>
      </c>
      <c r="D14" s="182">
        <v>1</v>
      </c>
      <c r="E14" s="182" t="s">
        <v>482</v>
      </c>
      <c r="F14" s="199" t="s">
        <v>98</v>
      </c>
      <c r="G14" s="320" t="s">
        <v>79</v>
      </c>
      <c r="H14" s="197"/>
      <c r="I14" s="192" t="s">
        <v>483</v>
      </c>
      <c r="J14" s="182" t="s">
        <v>298</v>
      </c>
      <c r="K14" s="182">
        <v>9</v>
      </c>
      <c r="L14" s="182">
        <v>12</v>
      </c>
      <c r="M14" s="182">
        <v>20</v>
      </c>
      <c r="N14" s="182">
        <v>8</v>
      </c>
      <c r="O14" s="182" t="s">
        <v>484</v>
      </c>
      <c r="P14" s="182" t="s">
        <v>158</v>
      </c>
      <c r="Q14" s="182" t="s">
        <v>485</v>
      </c>
      <c r="R14" s="182" t="s">
        <v>483</v>
      </c>
      <c r="S14" s="182" t="s">
        <v>304</v>
      </c>
      <c r="T14" s="182" t="s">
        <v>211</v>
      </c>
      <c r="U14" s="182" t="s">
        <v>305</v>
      </c>
      <c r="V14" s="182" t="s">
        <v>211</v>
      </c>
      <c r="W14" s="182" t="s">
        <v>211</v>
      </c>
      <c r="X14" s="188"/>
    </row>
    <row r="15" spans="1:24" x14ac:dyDescent="0.3">
      <c r="A15" s="201" t="s">
        <v>601</v>
      </c>
      <c r="B15" s="202" t="s">
        <v>600</v>
      </c>
      <c r="C15" s="202" t="s">
        <v>596</v>
      </c>
      <c r="D15" s="182">
        <v>2</v>
      </c>
      <c r="E15" s="182" t="s">
        <v>486</v>
      </c>
      <c r="F15" s="199" t="s">
        <v>105</v>
      </c>
      <c r="G15" s="197" t="s">
        <v>86</v>
      </c>
      <c r="H15" s="197"/>
      <c r="I15" s="192" t="s">
        <v>487</v>
      </c>
      <c r="J15" s="182" t="s">
        <v>298</v>
      </c>
      <c r="K15" s="182">
        <v>10</v>
      </c>
      <c r="L15" s="182">
        <v>11</v>
      </c>
      <c r="M15" s="182">
        <v>20</v>
      </c>
      <c r="N15" s="182">
        <v>9</v>
      </c>
      <c r="O15" s="182" t="s">
        <v>484</v>
      </c>
      <c r="P15" s="182" t="s">
        <v>488</v>
      </c>
      <c r="Q15" s="182" t="s">
        <v>489</v>
      </c>
      <c r="R15" s="182" t="s">
        <v>487</v>
      </c>
      <c r="S15" s="182" t="s">
        <v>304</v>
      </c>
      <c r="T15" s="182" t="s">
        <v>299</v>
      </c>
      <c r="U15" s="182" t="s">
        <v>299</v>
      </c>
      <c r="V15" s="182" t="s">
        <v>299</v>
      </c>
      <c r="W15" s="182" t="s">
        <v>299</v>
      </c>
      <c r="X15" s="188"/>
    </row>
    <row r="16" spans="1:24" x14ac:dyDescent="0.3">
      <c r="A16" s="201" t="s">
        <v>601</v>
      </c>
      <c r="B16" s="202" t="s">
        <v>600</v>
      </c>
      <c r="C16" s="202" t="s">
        <v>596</v>
      </c>
      <c r="D16" s="182">
        <v>3</v>
      </c>
      <c r="E16" s="182" t="s">
        <v>490</v>
      </c>
      <c r="F16" s="199" t="s">
        <v>99</v>
      </c>
      <c r="G16" s="197" t="s">
        <v>80</v>
      </c>
      <c r="H16" s="197"/>
      <c r="I16" s="192" t="s">
        <v>483</v>
      </c>
      <c r="J16" s="182" t="s">
        <v>298</v>
      </c>
      <c r="K16" s="182">
        <v>9</v>
      </c>
      <c r="L16" s="182">
        <v>12</v>
      </c>
      <c r="M16" s="182">
        <v>20</v>
      </c>
      <c r="N16" s="182">
        <v>8</v>
      </c>
      <c r="O16" s="182" t="s">
        <v>306</v>
      </c>
      <c r="P16" s="182" t="s">
        <v>491</v>
      </c>
      <c r="Q16" s="182" t="s">
        <v>492</v>
      </c>
      <c r="R16" s="182" t="s">
        <v>483</v>
      </c>
      <c r="S16" s="182" t="s">
        <v>304</v>
      </c>
      <c r="T16" s="182" t="s">
        <v>211</v>
      </c>
      <c r="U16" s="182" t="s">
        <v>305</v>
      </c>
      <c r="V16" s="182" t="s">
        <v>211</v>
      </c>
      <c r="W16" s="182" t="s">
        <v>211</v>
      </c>
      <c r="X16" s="188"/>
    </row>
    <row r="17" spans="1:24" x14ac:dyDescent="0.3">
      <c r="A17" s="201" t="s">
        <v>601</v>
      </c>
      <c r="B17" s="202" t="s">
        <v>600</v>
      </c>
      <c r="C17" s="202" t="s">
        <v>596</v>
      </c>
      <c r="D17" s="182">
        <v>4</v>
      </c>
      <c r="E17" s="182" t="s">
        <v>307</v>
      </c>
      <c r="F17" s="199" t="s">
        <v>104</v>
      </c>
      <c r="G17" s="197" t="s">
        <v>85</v>
      </c>
      <c r="H17" s="197"/>
      <c r="I17" s="192" t="s">
        <v>308</v>
      </c>
      <c r="J17" s="182" t="s">
        <v>298</v>
      </c>
      <c r="K17" s="182">
        <v>8</v>
      </c>
      <c r="L17" s="182">
        <v>15</v>
      </c>
      <c r="M17" s="182">
        <v>20</v>
      </c>
      <c r="N17" s="182">
        <v>5</v>
      </c>
      <c r="O17" s="182" t="s">
        <v>306</v>
      </c>
      <c r="P17" s="182" t="s">
        <v>153</v>
      </c>
      <c r="Q17" s="182" t="s">
        <v>309</v>
      </c>
      <c r="R17" s="182" t="s">
        <v>310</v>
      </c>
      <c r="S17" s="182" t="s">
        <v>304</v>
      </c>
      <c r="T17" s="182" t="s">
        <v>211</v>
      </c>
      <c r="U17" s="182" t="s">
        <v>211</v>
      </c>
      <c r="V17" s="182" t="s">
        <v>211</v>
      </c>
      <c r="W17" s="182" t="s">
        <v>211</v>
      </c>
      <c r="X17" s="188"/>
    </row>
    <row r="18" spans="1:24" x14ac:dyDescent="0.3">
      <c r="A18" s="201" t="s">
        <v>601</v>
      </c>
      <c r="B18" s="202" t="s">
        <v>600</v>
      </c>
      <c r="C18" s="202" t="s">
        <v>596</v>
      </c>
      <c r="D18" s="182">
        <v>5</v>
      </c>
      <c r="E18" s="182" t="s">
        <v>493</v>
      </c>
      <c r="F18" s="199" t="s">
        <v>107</v>
      </c>
      <c r="G18" s="197" t="s">
        <v>88</v>
      </c>
      <c r="H18" s="197"/>
      <c r="I18" s="192" t="s">
        <v>494</v>
      </c>
      <c r="J18" s="182" t="s">
        <v>298</v>
      </c>
      <c r="K18" s="182">
        <v>8</v>
      </c>
      <c r="L18" s="182">
        <v>12</v>
      </c>
      <c r="M18" s="182">
        <v>20</v>
      </c>
      <c r="N18" s="182">
        <v>8</v>
      </c>
      <c r="O18" s="182" t="s">
        <v>484</v>
      </c>
      <c r="P18" s="182" t="s">
        <v>495</v>
      </c>
      <c r="Q18" s="182" t="s">
        <v>496</v>
      </c>
      <c r="R18" s="182" t="s">
        <v>494</v>
      </c>
      <c r="S18" s="182" t="s">
        <v>304</v>
      </c>
      <c r="T18" s="182" t="s">
        <v>211</v>
      </c>
      <c r="U18" s="182" t="s">
        <v>305</v>
      </c>
      <c r="V18" s="182" t="s">
        <v>211</v>
      </c>
      <c r="W18" s="182" t="s">
        <v>211</v>
      </c>
      <c r="X18" s="188"/>
    </row>
    <row r="19" spans="1:24" x14ac:dyDescent="0.3">
      <c r="A19" s="201" t="s">
        <v>601</v>
      </c>
      <c r="B19" s="202" t="s">
        <v>600</v>
      </c>
      <c r="C19" s="202" t="s">
        <v>596</v>
      </c>
      <c r="D19" s="182">
        <v>6</v>
      </c>
      <c r="E19" s="182" t="s">
        <v>497</v>
      </c>
      <c r="F19" s="199" t="s">
        <v>106</v>
      </c>
      <c r="G19" s="197" t="s">
        <v>87</v>
      </c>
      <c r="H19" s="197"/>
      <c r="I19" s="192" t="s">
        <v>498</v>
      </c>
      <c r="J19" s="182" t="s">
        <v>298</v>
      </c>
      <c r="K19" s="182">
        <v>12</v>
      </c>
      <c r="L19" s="182">
        <v>20</v>
      </c>
      <c r="M19" s="182">
        <v>20</v>
      </c>
      <c r="N19" s="182">
        <v>0</v>
      </c>
      <c r="O19" s="182" t="s">
        <v>306</v>
      </c>
      <c r="P19" s="182" t="s">
        <v>161</v>
      </c>
      <c r="Q19" s="182" t="s">
        <v>499</v>
      </c>
      <c r="R19" s="182" t="s">
        <v>500</v>
      </c>
      <c r="S19" s="182" t="s">
        <v>304</v>
      </c>
      <c r="T19" s="182" t="s">
        <v>299</v>
      </c>
      <c r="U19" s="182" t="s">
        <v>305</v>
      </c>
      <c r="V19" s="182" t="s">
        <v>299</v>
      </c>
      <c r="W19" s="182" t="s">
        <v>299</v>
      </c>
      <c r="X19" s="188"/>
    </row>
    <row r="20" spans="1:24" x14ac:dyDescent="0.3">
      <c r="A20" s="201" t="s">
        <v>601</v>
      </c>
      <c r="B20" s="202" t="s">
        <v>600</v>
      </c>
      <c r="C20" s="202" t="s">
        <v>596</v>
      </c>
      <c r="D20" s="182">
        <v>7</v>
      </c>
      <c r="E20" s="194">
        <v>44567</v>
      </c>
      <c r="F20" s="199" t="s">
        <v>103</v>
      </c>
      <c r="G20" s="197" t="s">
        <v>84</v>
      </c>
      <c r="H20" s="197"/>
      <c r="I20" s="192" t="s">
        <v>501</v>
      </c>
      <c r="J20" s="182" t="s">
        <v>298</v>
      </c>
      <c r="K20" s="182">
        <v>10</v>
      </c>
      <c r="L20" s="182">
        <v>20</v>
      </c>
      <c r="M20" s="182">
        <v>20</v>
      </c>
      <c r="N20" s="182">
        <v>0</v>
      </c>
      <c r="O20" s="182" t="s">
        <v>306</v>
      </c>
      <c r="P20" s="182" t="s">
        <v>157</v>
      </c>
      <c r="Q20" s="182" t="s">
        <v>502</v>
      </c>
      <c r="R20" s="182" t="s">
        <v>503</v>
      </c>
      <c r="S20" s="182" t="s">
        <v>304</v>
      </c>
      <c r="T20" s="182" t="s">
        <v>299</v>
      </c>
      <c r="U20" s="182" t="s">
        <v>305</v>
      </c>
      <c r="V20" s="182" t="s">
        <v>299</v>
      </c>
      <c r="W20" s="182" t="s">
        <v>299</v>
      </c>
      <c r="X20" s="188"/>
    </row>
    <row r="21" spans="1:24" x14ac:dyDescent="0.3">
      <c r="A21" s="201" t="s">
        <v>601</v>
      </c>
      <c r="B21" s="202" t="s">
        <v>600</v>
      </c>
      <c r="C21" s="202" t="s">
        <v>596</v>
      </c>
      <c r="D21" s="182">
        <v>8</v>
      </c>
      <c r="E21" s="194">
        <v>44567</v>
      </c>
      <c r="F21" s="199" t="s">
        <v>100</v>
      </c>
      <c r="G21" s="197" t="s">
        <v>81</v>
      </c>
      <c r="H21" s="197"/>
      <c r="I21" s="192" t="s">
        <v>504</v>
      </c>
      <c r="J21" s="182" t="s">
        <v>298</v>
      </c>
      <c r="K21" s="182">
        <v>10</v>
      </c>
      <c r="L21" s="182">
        <v>18</v>
      </c>
      <c r="M21" s="182">
        <v>20</v>
      </c>
      <c r="N21" s="182">
        <v>2</v>
      </c>
      <c r="O21" s="182" t="s">
        <v>306</v>
      </c>
      <c r="P21" s="182" t="s">
        <v>227</v>
      </c>
      <c r="Q21" s="182" t="s">
        <v>505</v>
      </c>
      <c r="R21" s="182" t="s">
        <v>504</v>
      </c>
      <c r="S21" s="182" t="s">
        <v>304</v>
      </c>
      <c r="T21" s="182" t="s">
        <v>299</v>
      </c>
      <c r="U21" s="182" t="s">
        <v>299</v>
      </c>
      <c r="V21" s="182" t="s">
        <v>299</v>
      </c>
      <c r="W21" s="182" t="s">
        <v>299</v>
      </c>
      <c r="X21" s="188"/>
    </row>
    <row r="22" spans="1:24" x14ac:dyDescent="0.3">
      <c r="A22" s="201" t="s">
        <v>601</v>
      </c>
      <c r="B22" s="202" t="s">
        <v>600</v>
      </c>
      <c r="C22" s="202" t="s">
        <v>596</v>
      </c>
      <c r="D22" s="182">
        <v>9</v>
      </c>
      <c r="E22" s="194">
        <v>44598</v>
      </c>
      <c r="F22" s="199" t="s">
        <v>102</v>
      </c>
      <c r="G22" s="197" t="s">
        <v>83</v>
      </c>
      <c r="H22" s="197"/>
      <c r="I22" s="192" t="s">
        <v>506</v>
      </c>
      <c r="J22" s="182" t="s">
        <v>298</v>
      </c>
      <c r="K22" s="182">
        <v>8</v>
      </c>
      <c r="L22" s="182">
        <v>13</v>
      </c>
      <c r="M22" s="182">
        <v>20</v>
      </c>
      <c r="N22" s="182">
        <v>7</v>
      </c>
      <c r="O22" s="182" t="s">
        <v>484</v>
      </c>
      <c r="P22" s="182" t="s">
        <v>507</v>
      </c>
      <c r="Q22" s="182" t="s">
        <v>508</v>
      </c>
      <c r="R22" s="182" t="s">
        <v>509</v>
      </c>
      <c r="S22" s="182" t="s">
        <v>304</v>
      </c>
      <c r="T22" s="182" t="s">
        <v>299</v>
      </c>
      <c r="U22" s="182" t="s">
        <v>299</v>
      </c>
      <c r="V22" s="182" t="s">
        <v>299</v>
      </c>
      <c r="W22" s="182" t="s">
        <v>299</v>
      </c>
      <c r="X22" s="188"/>
    </row>
    <row r="23" spans="1:24" x14ac:dyDescent="0.3">
      <c r="A23" s="201" t="s">
        <v>601</v>
      </c>
      <c r="B23" s="202" t="s">
        <v>600</v>
      </c>
      <c r="C23" s="202" t="s">
        <v>596</v>
      </c>
      <c r="D23" s="182">
        <v>10</v>
      </c>
      <c r="E23" s="194">
        <v>44598</v>
      </c>
      <c r="F23" s="199" t="s">
        <v>113</v>
      </c>
      <c r="G23" s="197" t="s">
        <v>94</v>
      </c>
      <c r="H23" s="197"/>
      <c r="I23" s="192" t="s">
        <v>510</v>
      </c>
      <c r="J23" s="182" t="s">
        <v>298</v>
      </c>
      <c r="K23" s="182">
        <v>10</v>
      </c>
      <c r="L23" s="182">
        <v>14</v>
      </c>
      <c r="M23" s="182">
        <v>20</v>
      </c>
      <c r="N23" s="182">
        <v>6</v>
      </c>
      <c r="O23" s="182" t="s">
        <v>484</v>
      </c>
      <c r="P23" s="182" t="s">
        <v>156</v>
      </c>
      <c r="Q23" s="182" t="s">
        <v>511</v>
      </c>
      <c r="R23" s="182" t="s">
        <v>510</v>
      </c>
      <c r="S23" s="182" t="s">
        <v>304</v>
      </c>
      <c r="T23" s="182" t="s">
        <v>299</v>
      </c>
      <c r="U23" s="182" t="s">
        <v>299</v>
      </c>
      <c r="V23" s="182" t="s">
        <v>299</v>
      </c>
      <c r="W23" s="182" t="s">
        <v>299</v>
      </c>
      <c r="X23" s="188"/>
    </row>
    <row r="24" spans="1:24" ht="19.95" customHeight="1" x14ac:dyDescent="0.3">
      <c r="A24" s="391" t="s">
        <v>604</v>
      </c>
      <c r="B24" s="392"/>
      <c r="C24" s="392"/>
      <c r="D24" s="203">
        <f>COUNTA(G14:G23)</f>
        <v>10</v>
      </c>
      <c r="E24" s="203"/>
      <c r="F24" s="204"/>
      <c r="G24" s="204"/>
      <c r="H24" s="204"/>
      <c r="I24" s="204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5"/>
    </row>
    <row r="25" spans="1:24" x14ac:dyDescent="0.3">
      <c r="A25" s="201" t="s">
        <v>599</v>
      </c>
      <c r="B25" s="202" t="s">
        <v>603</v>
      </c>
      <c r="C25" s="202" t="s">
        <v>596</v>
      </c>
      <c r="D25" s="182">
        <v>1</v>
      </c>
      <c r="E25" s="182" t="s">
        <v>311</v>
      </c>
      <c r="F25" s="199" t="s">
        <v>75</v>
      </c>
      <c r="G25" s="182" t="s">
        <v>55</v>
      </c>
      <c r="H25" s="197"/>
      <c r="I25" s="192" t="s">
        <v>312</v>
      </c>
      <c r="J25" s="182" t="s">
        <v>313</v>
      </c>
      <c r="K25" s="182">
        <v>3</v>
      </c>
      <c r="L25" s="182">
        <v>3</v>
      </c>
      <c r="M25" s="182">
        <v>0</v>
      </c>
      <c r="N25" s="182">
        <v>2</v>
      </c>
      <c r="O25" s="182" t="s">
        <v>299</v>
      </c>
      <c r="P25" s="182" t="s">
        <v>314</v>
      </c>
      <c r="Q25" s="182" t="s">
        <v>315</v>
      </c>
      <c r="R25" s="182" t="s">
        <v>312</v>
      </c>
      <c r="S25" s="182">
        <v>0</v>
      </c>
      <c r="T25" s="182"/>
      <c r="U25" s="182"/>
      <c r="V25" s="182"/>
      <c r="W25" s="182"/>
      <c r="X25" s="188"/>
    </row>
    <row r="26" spans="1:24" x14ac:dyDescent="0.3">
      <c r="A26" s="201" t="s">
        <v>599</v>
      </c>
      <c r="B26" s="202" t="s">
        <v>603</v>
      </c>
      <c r="C26" s="202" t="s">
        <v>596</v>
      </c>
      <c r="D26" s="182">
        <v>2</v>
      </c>
      <c r="E26" s="182" t="s">
        <v>311</v>
      </c>
      <c r="F26" s="199" t="s">
        <v>74</v>
      </c>
      <c r="G26" s="182" t="s">
        <v>54</v>
      </c>
      <c r="H26" s="197"/>
      <c r="I26" s="192" t="s">
        <v>312</v>
      </c>
      <c r="J26" s="182" t="s">
        <v>313</v>
      </c>
      <c r="K26" s="182">
        <v>8</v>
      </c>
      <c r="L26" s="182">
        <v>8</v>
      </c>
      <c r="M26" s="182">
        <v>0</v>
      </c>
      <c r="N26" s="182">
        <v>2</v>
      </c>
      <c r="O26" s="182" t="s">
        <v>299</v>
      </c>
      <c r="P26" s="182" t="s">
        <v>316</v>
      </c>
      <c r="Q26" s="182" t="s">
        <v>317</v>
      </c>
      <c r="R26" s="182" t="s">
        <v>312</v>
      </c>
      <c r="S26" s="182">
        <v>0</v>
      </c>
      <c r="T26" s="182"/>
      <c r="U26" s="182"/>
      <c r="V26" s="182"/>
      <c r="W26" s="182"/>
      <c r="X26" s="188"/>
    </row>
    <row r="27" spans="1:24" x14ac:dyDescent="0.3">
      <c r="A27" s="201" t="s">
        <v>599</v>
      </c>
      <c r="B27" s="202" t="s">
        <v>603</v>
      </c>
      <c r="C27" s="202" t="s">
        <v>596</v>
      </c>
      <c r="D27" s="182">
        <v>3</v>
      </c>
      <c r="E27" s="182" t="s">
        <v>318</v>
      </c>
      <c r="F27" s="199" t="s">
        <v>69</v>
      </c>
      <c r="G27" s="206" t="s">
        <v>49</v>
      </c>
      <c r="H27" s="197"/>
      <c r="I27" s="192" t="s">
        <v>319</v>
      </c>
      <c r="J27" s="182" t="s">
        <v>313</v>
      </c>
      <c r="K27" s="182">
        <v>5</v>
      </c>
      <c r="L27" s="182">
        <v>5</v>
      </c>
      <c r="M27" s="182">
        <v>0</v>
      </c>
      <c r="N27" s="182">
        <v>3</v>
      </c>
      <c r="O27" s="182" t="s">
        <v>299</v>
      </c>
      <c r="P27" s="182" t="s">
        <v>320</v>
      </c>
      <c r="Q27" s="182" t="s">
        <v>321</v>
      </c>
      <c r="R27" s="182" t="s">
        <v>319</v>
      </c>
      <c r="S27" s="182">
        <v>0</v>
      </c>
      <c r="T27" s="182"/>
      <c r="U27" s="182"/>
      <c r="V27" s="182"/>
      <c r="W27" s="182"/>
      <c r="X27" s="188"/>
    </row>
    <row r="28" spans="1:24" x14ac:dyDescent="0.3">
      <c r="A28" s="201" t="s">
        <v>599</v>
      </c>
      <c r="B28" s="202" t="s">
        <v>603</v>
      </c>
      <c r="C28" s="202" t="s">
        <v>596</v>
      </c>
      <c r="D28" s="182">
        <v>4</v>
      </c>
      <c r="E28" s="182" t="s">
        <v>322</v>
      </c>
      <c r="F28" s="199" t="s">
        <v>71</v>
      </c>
      <c r="G28" s="206" t="s">
        <v>51</v>
      </c>
      <c r="H28" s="197"/>
      <c r="I28" s="192" t="s">
        <v>323</v>
      </c>
      <c r="J28" s="182" t="s">
        <v>313</v>
      </c>
      <c r="K28" s="202">
        <v>1</v>
      </c>
      <c r="L28" s="202">
        <v>1</v>
      </c>
      <c r="M28" s="202">
        <v>0</v>
      </c>
      <c r="N28" s="182">
        <v>12</v>
      </c>
      <c r="O28" s="182" t="s">
        <v>324</v>
      </c>
      <c r="P28" s="182" t="s">
        <v>325</v>
      </c>
      <c r="Q28" s="182" t="s">
        <v>326</v>
      </c>
      <c r="R28" s="182" t="s">
        <v>323</v>
      </c>
      <c r="S28" s="182">
        <v>0</v>
      </c>
      <c r="T28" s="182"/>
      <c r="U28" s="182"/>
      <c r="V28" s="182"/>
      <c r="W28" s="182"/>
      <c r="X28" s="188"/>
    </row>
    <row r="29" spans="1:24" x14ac:dyDescent="0.3">
      <c r="A29" s="201" t="s">
        <v>599</v>
      </c>
      <c r="B29" s="202" t="s">
        <v>603</v>
      </c>
      <c r="C29" s="202" t="s">
        <v>596</v>
      </c>
      <c r="D29" s="182">
        <v>5</v>
      </c>
      <c r="E29" s="182" t="s">
        <v>322</v>
      </c>
      <c r="F29" s="199" t="s">
        <v>72</v>
      </c>
      <c r="G29" s="206" t="s">
        <v>52</v>
      </c>
      <c r="H29" s="197"/>
      <c r="I29" s="192" t="s">
        <v>323</v>
      </c>
      <c r="J29" s="182" t="s">
        <v>313</v>
      </c>
      <c r="K29" s="182">
        <v>1</v>
      </c>
      <c r="L29" s="182">
        <v>5</v>
      </c>
      <c r="M29" s="182">
        <v>10</v>
      </c>
      <c r="N29" s="182">
        <v>8</v>
      </c>
      <c r="O29" s="182" t="s">
        <v>324</v>
      </c>
      <c r="P29" s="182" t="s">
        <v>327</v>
      </c>
      <c r="Q29" s="182" t="s">
        <v>328</v>
      </c>
      <c r="R29" s="182" t="s">
        <v>323</v>
      </c>
      <c r="S29" s="182">
        <v>0</v>
      </c>
      <c r="T29" s="182"/>
      <c r="U29" s="182"/>
      <c r="V29" s="182"/>
      <c r="W29" s="182"/>
      <c r="X29" s="188"/>
    </row>
    <row r="30" spans="1:24" x14ac:dyDescent="0.3">
      <c r="A30" s="201" t="s">
        <v>599</v>
      </c>
      <c r="B30" s="202" t="s">
        <v>603</v>
      </c>
      <c r="C30" s="202" t="s">
        <v>596</v>
      </c>
      <c r="D30" s="182">
        <v>6</v>
      </c>
      <c r="E30" s="207">
        <v>44567</v>
      </c>
      <c r="F30" s="199" t="s">
        <v>70</v>
      </c>
      <c r="G30" s="182" t="s">
        <v>50</v>
      </c>
      <c r="H30" s="197"/>
      <c r="I30" s="192" t="s">
        <v>512</v>
      </c>
      <c r="J30" s="182" t="s">
        <v>298</v>
      </c>
      <c r="K30" s="182">
        <v>2</v>
      </c>
      <c r="L30" s="182">
        <v>3</v>
      </c>
      <c r="M30" s="182">
        <v>0</v>
      </c>
      <c r="N30" s="182">
        <v>4</v>
      </c>
      <c r="O30" s="182" t="s">
        <v>299</v>
      </c>
      <c r="P30" s="182" t="s">
        <v>513</v>
      </c>
      <c r="Q30" s="182" t="s">
        <v>514</v>
      </c>
      <c r="R30" s="182" t="s">
        <v>512</v>
      </c>
      <c r="S30" s="182">
        <v>0</v>
      </c>
      <c r="T30" s="182"/>
      <c r="U30" s="182"/>
      <c r="V30" s="182"/>
      <c r="W30" s="182"/>
      <c r="X30" s="188"/>
    </row>
    <row r="31" spans="1:24" x14ac:dyDescent="0.3">
      <c r="A31" s="201" t="s">
        <v>599</v>
      </c>
      <c r="B31" s="202" t="s">
        <v>603</v>
      </c>
      <c r="C31" s="202" t="s">
        <v>596</v>
      </c>
      <c r="D31" s="182">
        <v>7</v>
      </c>
      <c r="E31" s="207">
        <v>44567</v>
      </c>
      <c r="F31" s="199" t="s">
        <v>73</v>
      </c>
      <c r="G31" s="182" t="s">
        <v>53</v>
      </c>
      <c r="H31" s="197"/>
      <c r="I31" s="192" t="s">
        <v>512</v>
      </c>
      <c r="J31" s="182" t="s">
        <v>298</v>
      </c>
      <c r="K31" s="182">
        <v>2</v>
      </c>
      <c r="L31" s="182">
        <v>2</v>
      </c>
      <c r="M31" s="182">
        <v>0</v>
      </c>
      <c r="N31" s="182">
        <v>4</v>
      </c>
      <c r="O31" s="182" t="s">
        <v>299</v>
      </c>
      <c r="P31" s="182" t="s">
        <v>515</v>
      </c>
      <c r="Q31" s="182" t="s">
        <v>516</v>
      </c>
      <c r="R31" s="182" t="s">
        <v>512</v>
      </c>
      <c r="S31" s="182">
        <v>0</v>
      </c>
      <c r="T31" s="182"/>
      <c r="U31" s="182"/>
      <c r="V31" s="182"/>
      <c r="W31" s="182"/>
      <c r="X31" s="188"/>
    </row>
    <row r="32" spans="1:24" x14ac:dyDescent="0.3">
      <c r="A32" s="201" t="s">
        <v>599</v>
      </c>
      <c r="B32" s="202" t="s">
        <v>603</v>
      </c>
      <c r="C32" s="202" t="s">
        <v>596</v>
      </c>
      <c r="D32" s="182">
        <v>8</v>
      </c>
      <c r="E32" s="207">
        <v>44598</v>
      </c>
      <c r="F32" s="199" t="s">
        <v>60</v>
      </c>
      <c r="G32" s="182" t="s">
        <v>40</v>
      </c>
      <c r="H32" s="197"/>
      <c r="I32" s="192" t="s">
        <v>517</v>
      </c>
      <c r="J32" s="182" t="s">
        <v>313</v>
      </c>
      <c r="K32" s="182">
        <v>5</v>
      </c>
      <c r="L32" s="182">
        <v>17</v>
      </c>
      <c r="M32" s="182">
        <v>15</v>
      </c>
      <c r="N32" s="182">
        <v>5</v>
      </c>
      <c r="O32" s="182" t="s">
        <v>299</v>
      </c>
      <c r="P32" s="182" t="s">
        <v>518</v>
      </c>
      <c r="Q32" s="182" t="s">
        <v>519</v>
      </c>
      <c r="R32" s="182" t="s">
        <v>520</v>
      </c>
      <c r="S32" s="182">
        <v>0</v>
      </c>
      <c r="T32" s="182"/>
      <c r="U32" s="182"/>
      <c r="V32" s="182"/>
      <c r="W32" s="182"/>
      <c r="X32" s="188"/>
    </row>
    <row r="33" spans="1:24" x14ac:dyDescent="0.3">
      <c r="A33" s="201" t="s">
        <v>599</v>
      </c>
      <c r="B33" s="202" t="s">
        <v>603</v>
      </c>
      <c r="C33" s="202" t="s">
        <v>596</v>
      </c>
      <c r="D33" s="182">
        <v>9</v>
      </c>
      <c r="E33" s="207">
        <v>44626</v>
      </c>
      <c r="F33" s="199" t="s">
        <v>68</v>
      </c>
      <c r="G33" s="182" t="s">
        <v>48</v>
      </c>
      <c r="H33" s="197"/>
      <c r="I33" s="192" t="s">
        <v>319</v>
      </c>
      <c r="J33" s="182" t="s">
        <v>313</v>
      </c>
      <c r="K33" s="202"/>
      <c r="L33" s="202"/>
      <c r="M33" s="202"/>
      <c r="N33" s="202"/>
      <c r="O33" s="202" t="s">
        <v>299</v>
      </c>
      <c r="P33" s="182" t="s">
        <v>329</v>
      </c>
      <c r="Q33" s="182" t="s">
        <v>330</v>
      </c>
      <c r="R33" s="182" t="s">
        <v>319</v>
      </c>
      <c r="S33" s="182">
        <v>0</v>
      </c>
      <c r="T33" s="182"/>
      <c r="U33" s="182"/>
      <c r="V33" s="182"/>
      <c r="W33" s="182"/>
      <c r="X33" s="188"/>
    </row>
    <row r="34" spans="1:24" x14ac:dyDescent="0.3">
      <c r="A34" s="201" t="s">
        <v>599</v>
      </c>
      <c r="B34" s="202" t="s">
        <v>603</v>
      </c>
      <c r="C34" s="202" t="s">
        <v>596</v>
      </c>
      <c r="D34" s="182">
        <v>10</v>
      </c>
      <c r="E34" s="207">
        <v>44598</v>
      </c>
      <c r="F34" s="199" t="s">
        <v>67</v>
      </c>
      <c r="G34" s="182" t="s">
        <v>47</v>
      </c>
      <c r="H34" s="197"/>
      <c r="I34" s="192" t="s">
        <v>522</v>
      </c>
      <c r="J34" s="182" t="s">
        <v>313</v>
      </c>
      <c r="K34" s="182">
        <v>3</v>
      </c>
      <c r="L34" s="182">
        <v>6</v>
      </c>
      <c r="M34" s="182">
        <v>0</v>
      </c>
      <c r="N34" s="182">
        <v>1</v>
      </c>
      <c r="O34" s="182" t="s">
        <v>299</v>
      </c>
      <c r="P34" s="182" t="s">
        <v>523</v>
      </c>
      <c r="Q34" s="182" t="s">
        <v>524</v>
      </c>
      <c r="R34" s="182" t="s">
        <v>525</v>
      </c>
      <c r="S34" s="182">
        <v>0</v>
      </c>
      <c r="T34" s="182"/>
      <c r="U34" s="182"/>
      <c r="V34" s="182"/>
      <c r="W34" s="182"/>
      <c r="X34" s="188"/>
    </row>
    <row r="35" spans="1:24" ht="19.95" customHeight="1" x14ac:dyDescent="0.3">
      <c r="A35" s="391" t="s">
        <v>604</v>
      </c>
      <c r="B35" s="392"/>
      <c r="C35" s="392"/>
      <c r="D35" s="203">
        <f>COUNTA(G25:G34)</f>
        <v>10</v>
      </c>
      <c r="E35" s="203"/>
      <c r="F35" s="204"/>
      <c r="G35" s="204"/>
      <c r="H35" s="204"/>
      <c r="I35" s="204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5"/>
    </row>
    <row r="36" spans="1:24" x14ac:dyDescent="0.3">
      <c r="A36" s="201" t="s">
        <v>599</v>
      </c>
      <c r="B36" s="202" t="s">
        <v>598</v>
      </c>
      <c r="C36" s="202" t="s">
        <v>596</v>
      </c>
      <c r="D36" s="197">
        <v>1</v>
      </c>
      <c r="E36" s="196" t="s">
        <v>331</v>
      </c>
      <c r="F36" s="199" t="s">
        <v>58</v>
      </c>
      <c r="G36" s="320" t="s">
        <v>38</v>
      </c>
      <c r="H36" s="197"/>
      <c r="I36" s="199" t="s">
        <v>526</v>
      </c>
      <c r="J36" s="197" t="s">
        <v>332</v>
      </c>
      <c r="K36" s="197">
        <v>3</v>
      </c>
      <c r="L36" s="197">
        <v>4</v>
      </c>
      <c r="M36" s="197">
        <v>10</v>
      </c>
      <c r="N36" s="197">
        <v>1</v>
      </c>
      <c r="O36" s="197" t="s">
        <v>211</v>
      </c>
      <c r="P36" s="197" t="s">
        <v>527</v>
      </c>
      <c r="Q36" s="197" t="s">
        <v>528</v>
      </c>
      <c r="R36" s="197" t="s">
        <v>529</v>
      </c>
      <c r="S36" s="197">
        <v>0</v>
      </c>
      <c r="T36" s="197" t="s">
        <v>305</v>
      </c>
      <c r="U36" s="197" t="s">
        <v>211</v>
      </c>
      <c r="V36" s="197" t="s">
        <v>211</v>
      </c>
      <c r="W36" s="197" t="s">
        <v>211</v>
      </c>
      <c r="X36" s="198"/>
    </row>
    <row r="37" spans="1:24" x14ac:dyDescent="0.3">
      <c r="A37" s="201" t="s">
        <v>599</v>
      </c>
      <c r="B37" s="202" t="s">
        <v>598</v>
      </c>
      <c r="C37" s="202" t="s">
        <v>596</v>
      </c>
      <c r="D37" s="197">
        <v>2</v>
      </c>
      <c r="E37" s="196" t="s">
        <v>331</v>
      </c>
      <c r="F37" s="199" t="s">
        <v>66</v>
      </c>
      <c r="G37" s="197" t="s">
        <v>46</v>
      </c>
      <c r="H37" s="197"/>
      <c r="I37" s="199" t="s">
        <v>530</v>
      </c>
      <c r="J37" s="197" t="s">
        <v>332</v>
      </c>
      <c r="K37" s="197">
        <v>0</v>
      </c>
      <c r="L37" s="197">
        <v>0</v>
      </c>
      <c r="M37" s="197">
        <v>10</v>
      </c>
      <c r="N37" s="197">
        <v>4</v>
      </c>
      <c r="O37" s="197" t="s">
        <v>211</v>
      </c>
      <c r="P37" s="197" t="s">
        <v>127</v>
      </c>
      <c r="Q37" s="197" t="s">
        <v>531</v>
      </c>
      <c r="R37" s="197" t="s">
        <v>529</v>
      </c>
      <c r="S37" s="197">
        <v>0</v>
      </c>
      <c r="T37" s="197" t="s">
        <v>211</v>
      </c>
      <c r="U37" s="197" t="s">
        <v>305</v>
      </c>
      <c r="V37" s="197" t="s">
        <v>211</v>
      </c>
      <c r="W37" s="197" t="s">
        <v>211</v>
      </c>
      <c r="X37" s="198"/>
    </row>
    <row r="38" spans="1:24" x14ac:dyDescent="0.3">
      <c r="A38" s="201" t="s">
        <v>599</v>
      </c>
      <c r="B38" s="202" t="s">
        <v>598</v>
      </c>
      <c r="C38" s="202" t="s">
        <v>596</v>
      </c>
      <c r="D38" s="197">
        <v>3</v>
      </c>
      <c r="E38" s="196" t="s">
        <v>331</v>
      </c>
      <c r="F38" s="199" t="s">
        <v>64</v>
      </c>
      <c r="G38" s="197" t="s">
        <v>44</v>
      </c>
      <c r="H38" s="197"/>
      <c r="I38" s="199" t="s">
        <v>333</v>
      </c>
      <c r="J38" s="197" t="s">
        <v>332</v>
      </c>
      <c r="K38" s="197">
        <v>0</v>
      </c>
      <c r="L38" s="197">
        <v>0</v>
      </c>
      <c r="M38" s="197" t="s">
        <v>211</v>
      </c>
      <c r="N38" s="197">
        <v>10</v>
      </c>
      <c r="O38" s="197" t="s">
        <v>211</v>
      </c>
      <c r="P38" s="197" t="s">
        <v>334</v>
      </c>
      <c r="Q38" s="197" t="s">
        <v>335</v>
      </c>
      <c r="R38" s="197" t="s">
        <v>336</v>
      </c>
      <c r="S38" s="197">
        <v>0</v>
      </c>
      <c r="T38" s="197" t="s">
        <v>211</v>
      </c>
      <c r="U38" s="197" t="s">
        <v>305</v>
      </c>
      <c r="V38" s="197" t="s">
        <v>211</v>
      </c>
      <c r="W38" s="197" t="s">
        <v>211</v>
      </c>
      <c r="X38" s="198"/>
    </row>
    <row r="39" spans="1:24" x14ac:dyDescent="0.3">
      <c r="A39" s="201" t="s">
        <v>599</v>
      </c>
      <c r="B39" s="202" t="s">
        <v>598</v>
      </c>
      <c r="C39" s="202" t="s">
        <v>596</v>
      </c>
      <c r="D39" s="197">
        <v>4</v>
      </c>
      <c r="E39" s="196" t="s">
        <v>331</v>
      </c>
      <c r="F39" s="199" t="s">
        <v>62</v>
      </c>
      <c r="G39" s="197" t="s">
        <v>42</v>
      </c>
      <c r="H39" s="197"/>
      <c r="I39" s="199" t="s">
        <v>533</v>
      </c>
      <c r="J39" s="197" t="s">
        <v>332</v>
      </c>
      <c r="K39" s="197">
        <v>4</v>
      </c>
      <c r="L39" s="197">
        <v>4</v>
      </c>
      <c r="M39" s="197">
        <v>20</v>
      </c>
      <c r="N39" s="197">
        <v>5</v>
      </c>
      <c r="O39" s="197" t="s">
        <v>211</v>
      </c>
      <c r="P39" s="197" t="s">
        <v>534</v>
      </c>
      <c r="Q39" s="197" t="s">
        <v>535</v>
      </c>
      <c r="R39" s="197" t="s">
        <v>533</v>
      </c>
      <c r="S39" s="197">
        <v>0</v>
      </c>
      <c r="T39" s="197" t="s">
        <v>211</v>
      </c>
      <c r="U39" s="197" t="s">
        <v>305</v>
      </c>
      <c r="V39" s="197" t="s">
        <v>211</v>
      </c>
      <c r="W39" s="197" t="s">
        <v>211</v>
      </c>
      <c r="X39" s="198"/>
    </row>
    <row r="40" spans="1:24" x14ac:dyDescent="0.3">
      <c r="A40" s="201" t="s">
        <v>599</v>
      </c>
      <c r="B40" s="202" t="s">
        <v>598</v>
      </c>
      <c r="C40" s="202" t="s">
        <v>596</v>
      </c>
      <c r="D40" s="197">
        <v>6</v>
      </c>
      <c r="E40" s="196" t="s">
        <v>536</v>
      </c>
      <c r="F40" s="199" t="s">
        <v>61</v>
      </c>
      <c r="G40" s="197" t="s">
        <v>41</v>
      </c>
      <c r="H40" s="197"/>
      <c r="I40" s="199" t="s">
        <v>537</v>
      </c>
      <c r="J40" s="197" t="s">
        <v>332</v>
      </c>
      <c r="K40" s="197">
        <v>5</v>
      </c>
      <c r="L40" s="197">
        <v>7</v>
      </c>
      <c r="M40" s="197">
        <v>10</v>
      </c>
      <c r="N40" s="197">
        <v>1</v>
      </c>
      <c r="O40" s="197" t="s">
        <v>211</v>
      </c>
      <c r="P40" s="197" t="s">
        <v>124</v>
      </c>
      <c r="Q40" s="197" t="s">
        <v>538</v>
      </c>
      <c r="R40" s="197" t="s">
        <v>539</v>
      </c>
      <c r="S40" s="197">
        <v>0</v>
      </c>
      <c r="T40" s="197" t="s">
        <v>211</v>
      </c>
      <c r="U40" s="197" t="s">
        <v>305</v>
      </c>
      <c r="V40" s="197" t="s">
        <v>211</v>
      </c>
      <c r="W40" s="197" t="s">
        <v>211</v>
      </c>
      <c r="X40" s="198"/>
    </row>
    <row r="41" spans="1:24" x14ac:dyDescent="0.3">
      <c r="A41" s="201" t="s">
        <v>599</v>
      </c>
      <c r="B41" s="202" t="s">
        <v>598</v>
      </c>
      <c r="C41" s="202" t="s">
        <v>596</v>
      </c>
      <c r="D41" s="197">
        <v>7</v>
      </c>
      <c r="E41" s="196" t="s">
        <v>536</v>
      </c>
      <c r="F41" s="199" t="s">
        <v>63</v>
      </c>
      <c r="G41" s="197" t="s">
        <v>43</v>
      </c>
      <c r="H41" s="197"/>
      <c r="I41" s="199" t="s">
        <v>540</v>
      </c>
      <c r="J41" s="197" t="s">
        <v>332</v>
      </c>
      <c r="K41" s="197">
        <v>3</v>
      </c>
      <c r="L41" s="197">
        <v>4</v>
      </c>
      <c r="M41" s="197" t="s">
        <v>211</v>
      </c>
      <c r="N41" s="197">
        <v>11</v>
      </c>
      <c r="O41" s="197" t="s">
        <v>541</v>
      </c>
      <c r="P41" s="197" t="s">
        <v>542</v>
      </c>
      <c r="Q41" s="197" t="s">
        <v>543</v>
      </c>
      <c r="R41" s="197" t="s">
        <v>544</v>
      </c>
      <c r="S41" s="197">
        <v>0</v>
      </c>
      <c r="T41" s="197" t="s">
        <v>305</v>
      </c>
      <c r="U41" s="197" t="s">
        <v>211</v>
      </c>
      <c r="V41" s="197" t="s">
        <v>211</v>
      </c>
      <c r="W41" s="197" t="s">
        <v>211</v>
      </c>
      <c r="X41" s="198"/>
    </row>
    <row r="42" spans="1:24" x14ac:dyDescent="0.3">
      <c r="A42" s="201" t="s">
        <v>599</v>
      </c>
      <c r="B42" s="202" t="s">
        <v>598</v>
      </c>
      <c r="C42" s="202" t="s">
        <v>596</v>
      </c>
      <c r="D42" s="197">
        <v>8</v>
      </c>
      <c r="E42" s="196" t="s">
        <v>337</v>
      </c>
      <c r="F42" s="199" t="s">
        <v>59</v>
      </c>
      <c r="G42" s="197" t="s">
        <v>39</v>
      </c>
      <c r="H42" s="197"/>
      <c r="I42" s="199" t="s">
        <v>544</v>
      </c>
      <c r="J42" s="197" t="s">
        <v>332</v>
      </c>
      <c r="K42" s="197">
        <v>5</v>
      </c>
      <c r="L42" s="197">
        <v>6</v>
      </c>
      <c r="M42" s="197">
        <v>10</v>
      </c>
      <c r="N42" s="197">
        <v>9</v>
      </c>
      <c r="O42" s="197" t="s">
        <v>211</v>
      </c>
      <c r="P42" s="197" t="s">
        <v>545</v>
      </c>
      <c r="Q42" s="197" t="s">
        <v>546</v>
      </c>
      <c r="R42" s="197" t="s">
        <v>544</v>
      </c>
      <c r="S42" s="197">
        <v>0</v>
      </c>
      <c r="T42" s="197" t="s">
        <v>305</v>
      </c>
      <c r="U42" s="197" t="s">
        <v>211</v>
      </c>
      <c r="V42" s="197" t="s">
        <v>211</v>
      </c>
      <c r="W42" s="197" t="s">
        <v>211</v>
      </c>
      <c r="X42" s="208"/>
    </row>
    <row r="43" spans="1:24" x14ac:dyDescent="0.3">
      <c r="A43" s="201" t="s">
        <v>599</v>
      </c>
      <c r="B43" s="202" t="s">
        <v>598</v>
      </c>
      <c r="C43" s="202" t="s">
        <v>596</v>
      </c>
      <c r="D43" s="197">
        <v>9</v>
      </c>
      <c r="E43" s="196" t="s">
        <v>337</v>
      </c>
      <c r="F43" s="199" t="s">
        <v>56</v>
      </c>
      <c r="G43" s="197" t="s">
        <v>36</v>
      </c>
      <c r="H43" s="197"/>
      <c r="I43" s="199" t="s">
        <v>338</v>
      </c>
      <c r="J43" s="197" t="s">
        <v>332</v>
      </c>
      <c r="K43" s="197">
        <v>0</v>
      </c>
      <c r="L43" s="197">
        <v>0</v>
      </c>
      <c r="M43" s="197">
        <v>20</v>
      </c>
      <c r="N43" s="197">
        <v>20</v>
      </c>
      <c r="O43" s="197" t="s">
        <v>211</v>
      </c>
      <c r="P43" s="197" t="s">
        <v>339</v>
      </c>
      <c r="Q43" s="197" t="s">
        <v>340</v>
      </c>
      <c r="R43" s="197" t="s">
        <v>341</v>
      </c>
      <c r="S43" s="197">
        <v>0</v>
      </c>
      <c r="T43" s="197" t="s">
        <v>211</v>
      </c>
      <c r="U43" s="197" t="s">
        <v>211</v>
      </c>
      <c r="V43" s="197" t="s">
        <v>211</v>
      </c>
      <c r="W43" s="197" t="s">
        <v>211</v>
      </c>
      <c r="X43" s="208"/>
    </row>
    <row r="44" spans="1:24" x14ac:dyDescent="0.3">
      <c r="A44" s="201" t="s">
        <v>599</v>
      </c>
      <c r="B44" s="202" t="s">
        <v>598</v>
      </c>
      <c r="C44" s="202" t="s">
        <v>596</v>
      </c>
      <c r="D44" s="197">
        <v>10</v>
      </c>
      <c r="E44" s="196">
        <v>44567</v>
      </c>
      <c r="F44" s="199" t="s">
        <v>59</v>
      </c>
      <c r="G44" s="197"/>
      <c r="H44" s="197" t="s">
        <v>39</v>
      </c>
      <c r="I44" s="199" t="s">
        <v>547</v>
      </c>
      <c r="J44" s="197" t="s">
        <v>548</v>
      </c>
      <c r="K44" s="197" t="s">
        <v>211</v>
      </c>
      <c r="L44" s="197" t="s">
        <v>211</v>
      </c>
      <c r="M44" s="197" t="s">
        <v>211</v>
      </c>
      <c r="N44" s="197" t="s">
        <v>211</v>
      </c>
      <c r="O44" s="197" t="s">
        <v>211</v>
      </c>
      <c r="P44" s="197" t="s">
        <v>211</v>
      </c>
      <c r="Q44" s="197" t="s">
        <v>211</v>
      </c>
      <c r="R44" s="197"/>
      <c r="S44" s="197"/>
      <c r="T44" s="197"/>
      <c r="U44" s="197"/>
      <c r="V44" s="197"/>
      <c r="W44" s="197"/>
      <c r="X44" s="208"/>
    </row>
    <row r="45" spans="1:24" x14ac:dyDescent="0.3">
      <c r="A45" s="201" t="s">
        <v>599</v>
      </c>
      <c r="B45" s="202" t="s">
        <v>598</v>
      </c>
      <c r="C45" s="202" t="s">
        <v>596</v>
      </c>
      <c r="D45" s="197">
        <v>11</v>
      </c>
      <c r="E45" s="196">
        <v>44567</v>
      </c>
      <c r="F45" s="199" t="s">
        <v>62</v>
      </c>
      <c r="G45" s="197"/>
      <c r="H45" s="197" t="s">
        <v>532</v>
      </c>
      <c r="I45" s="199" t="s">
        <v>533</v>
      </c>
      <c r="J45" s="197" t="s">
        <v>332</v>
      </c>
      <c r="K45" s="197" t="s">
        <v>211</v>
      </c>
      <c r="L45" s="197" t="s">
        <v>211</v>
      </c>
      <c r="M45" s="197" t="s">
        <v>211</v>
      </c>
      <c r="N45" s="197" t="s">
        <v>211</v>
      </c>
      <c r="O45" s="197" t="s">
        <v>211</v>
      </c>
      <c r="P45" s="197" t="s">
        <v>534</v>
      </c>
      <c r="Q45" s="197" t="s">
        <v>535</v>
      </c>
      <c r="R45" s="197" t="s">
        <v>549</v>
      </c>
      <c r="S45" s="197">
        <v>0</v>
      </c>
      <c r="T45" s="197" t="s">
        <v>211</v>
      </c>
      <c r="U45" s="197" t="s">
        <v>305</v>
      </c>
      <c r="V45" s="197" t="s">
        <v>211</v>
      </c>
      <c r="W45" s="197" t="s">
        <v>211</v>
      </c>
      <c r="X45" s="208"/>
    </row>
    <row r="46" spans="1:24" x14ac:dyDescent="0.3">
      <c r="A46" s="201" t="s">
        <v>599</v>
      </c>
      <c r="B46" s="202" t="s">
        <v>598</v>
      </c>
      <c r="C46" s="202" t="s">
        <v>596</v>
      </c>
      <c r="D46" s="197">
        <v>12</v>
      </c>
      <c r="E46" s="196">
        <v>44567</v>
      </c>
      <c r="F46" s="199" t="s">
        <v>65</v>
      </c>
      <c r="G46" s="197" t="s">
        <v>45</v>
      </c>
      <c r="H46" s="197"/>
      <c r="I46" s="199" t="s">
        <v>550</v>
      </c>
      <c r="J46" s="197" t="s">
        <v>332</v>
      </c>
      <c r="K46" s="197">
        <v>3</v>
      </c>
      <c r="L46" s="197">
        <v>5</v>
      </c>
      <c r="M46" s="197" t="s">
        <v>211</v>
      </c>
      <c r="N46" s="197">
        <v>10</v>
      </c>
      <c r="O46" s="197" t="s">
        <v>211</v>
      </c>
      <c r="P46" s="197" t="s">
        <v>551</v>
      </c>
      <c r="Q46" s="197" t="s">
        <v>552</v>
      </c>
      <c r="R46" s="197" t="s">
        <v>553</v>
      </c>
      <c r="S46" s="197">
        <v>0</v>
      </c>
      <c r="T46" s="197" t="s">
        <v>211</v>
      </c>
      <c r="U46" s="197" t="s">
        <v>211</v>
      </c>
      <c r="V46" s="197" t="s">
        <v>211</v>
      </c>
      <c r="W46" s="197" t="s">
        <v>211</v>
      </c>
      <c r="X46" s="208"/>
    </row>
    <row r="47" spans="1:24" x14ac:dyDescent="0.3">
      <c r="A47" s="201" t="s">
        <v>599</v>
      </c>
      <c r="B47" s="202" t="s">
        <v>598</v>
      </c>
      <c r="C47" s="202" t="s">
        <v>596</v>
      </c>
      <c r="D47" s="197">
        <v>13</v>
      </c>
      <c r="E47" s="209" t="s">
        <v>554</v>
      </c>
      <c r="F47" s="199" t="s">
        <v>57</v>
      </c>
      <c r="G47" s="197" t="s">
        <v>37</v>
      </c>
      <c r="H47" s="197"/>
      <c r="I47" s="199" t="s">
        <v>555</v>
      </c>
      <c r="J47" s="197" t="s">
        <v>332</v>
      </c>
      <c r="K47" s="197">
        <v>3</v>
      </c>
      <c r="L47" s="197">
        <v>3</v>
      </c>
      <c r="M47" s="197">
        <v>40</v>
      </c>
      <c r="N47" s="197">
        <v>36</v>
      </c>
      <c r="O47" s="197" t="s">
        <v>556</v>
      </c>
      <c r="P47" s="197" t="s">
        <v>557</v>
      </c>
      <c r="Q47" s="197" t="s">
        <v>558</v>
      </c>
      <c r="R47" s="197" t="s">
        <v>559</v>
      </c>
      <c r="S47" s="197">
        <v>0</v>
      </c>
      <c r="T47" s="197" t="s">
        <v>211</v>
      </c>
      <c r="U47" s="197" t="s">
        <v>305</v>
      </c>
      <c r="V47" s="197" t="s">
        <v>211</v>
      </c>
      <c r="W47" s="197" t="s">
        <v>211</v>
      </c>
      <c r="X47" s="208"/>
    </row>
    <row r="48" spans="1:24" ht="19.95" customHeight="1" x14ac:dyDescent="0.3">
      <c r="A48" s="391" t="s">
        <v>604</v>
      </c>
      <c r="B48" s="392"/>
      <c r="C48" s="392"/>
      <c r="D48" s="203">
        <f>COUNTA(G36:G47)</f>
        <v>10</v>
      </c>
      <c r="E48" s="203"/>
      <c r="F48" s="204"/>
      <c r="G48" s="228"/>
      <c r="H48" s="203"/>
      <c r="I48" s="204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5"/>
    </row>
    <row r="49" spans="1:24" ht="19.95" customHeight="1" x14ac:dyDescent="0.3">
      <c r="A49" s="388" t="s">
        <v>633</v>
      </c>
      <c r="B49" s="389"/>
      <c r="C49" s="390"/>
      <c r="D49" s="237">
        <f>SUM(D13,D24,D35,D48)</f>
        <v>40</v>
      </c>
      <c r="E49" s="237"/>
      <c r="F49" s="238"/>
      <c r="G49" s="236"/>
      <c r="H49" s="237"/>
      <c r="I49" s="238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9"/>
    </row>
    <row r="50" spans="1:24" x14ac:dyDescent="0.3">
      <c r="A50" s="201" t="s">
        <v>599</v>
      </c>
      <c r="B50" s="202" t="s">
        <v>603</v>
      </c>
      <c r="C50" s="202" t="s">
        <v>597</v>
      </c>
      <c r="D50" s="182">
        <v>1</v>
      </c>
      <c r="E50" s="196">
        <v>44657</v>
      </c>
      <c r="F50" s="199" t="s">
        <v>60</v>
      </c>
      <c r="G50" s="229" t="s">
        <v>40</v>
      </c>
      <c r="H50" s="184"/>
      <c r="I50" s="192" t="s">
        <v>312</v>
      </c>
      <c r="J50" s="182" t="s">
        <v>313</v>
      </c>
      <c r="K50" s="185">
        <v>4</v>
      </c>
      <c r="L50" s="185">
        <v>6</v>
      </c>
      <c r="M50" s="186">
        <v>10</v>
      </c>
      <c r="N50" s="183" t="s">
        <v>565</v>
      </c>
      <c r="O50" s="182" t="s">
        <v>566</v>
      </c>
      <c r="P50" s="187" t="s">
        <v>518</v>
      </c>
      <c r="Q50" s="182"/>
      <c r="R50" s="182"/>
      <c r="S50" s="182">
        <v>0</v>
      </c>
      <c r="T50" s="182"/>
      <c r="U50" s="182"/>
      <c r="V50" s="182"/>
      <c r="W50" s="182"/>
      <c r="X50" s="188"/>
    </row>
    <row r="51" spans="1:24" x14ac:dyDescent="0.3">
      <c r="A51" s="201" t="s">
        <v>599</v>
      </c>
      <c r="B51" s="202" t="s">
        <v>603</v>
      </c>
      <c r="C51" s="202" t="s">
        <v>597</v>
      </c>
      <c r="D51" s="182">
        <v>2</v>
      </c>
      <c r="E51" s="196">
        <v>44657</v>
      </c>
      <c r="F51" s="199" t="s">
        <v>68</v>
      </c>
      <c r="G51" s="229" t="s">
        <v>48</v>
      </c>
      <c r="H51" s="184"/>
      <c r="I51" s="192" t="s">
        <v>312</v>
      </c>
      <c r="J51" s="182" t="s">
        <v>313</v>
      </c>
      <c r="K51" s="185">
        <v>2</v>
      </c>
      <c r="L51" s="185">
        <v>2</v>
      </c>
      <c r="M51" s="186">
        <v>10</v>
      </c>
      <c r="N51" s="183" t="s">
        <v>567</v>
      </c>
      <c r="O51" s="182" t="s">
        <v>566</v>
      </c>
      <c r="P51" s="187" t="s">
        <v>568</v>
      </c>
      <c r="Q51" s="182"/>
      <c r="R51" s="182"/>
      <c r="S51" s="182">
        <v>0</v>
      </c>
      <c r="T51" s="182"/>
      <c r="U51" s="182"/>
      <c r="V51" s="182"/>
      <c r="W51" s="182"/>
      <c r="X51" s="188"/>
    </row>
    <row r="52" spans="1:24" x14ac:dyDescent="0.3">
      <c r="A52" s="201" t="s">
        <v>599</v>
      </c>
      <c r="B52" s="202" t="s">
        <v>603</v>
      </c>
      <c r="C52" s="202" t="s">
        <v>597</v>
      </c>
      <c r="D52" s="182">
        <v>3</v>
      </c>
      <c r="E52" s="196">
        <v>44718</v>
      </c>
      <c r="F52" s="199" t="s">
        <v>69</v>
      </c>
      <c r="G52" s="229" t="s">
        <v>49</v>
      </c>
      <c r="H52" s="184"/>
      <c r="I52" s="192" t="s">
        <v>319</v>
      </c>
      <c r="J52" s="182" t="s">
        <v>313</v>
      </c>
      <c r="K52" s="185">
        <v>2</v>
      </c>
      <c r="L52" s="185">
        <v>2</v>
      </c>
      <c r="M52" s="186">
        <v>10</v>
      </c>
      <c r="N52" s="183" t="s">
        <v>569</v>
      </c>
      <c r="O52" s="182" t="s">
        <v>566</v>
      </c>
      <c r="P52" s="187" t="s">
        <v>320</v>
      </c>
      <c r="Q52" s="182"/>
      <c r="R52" s="182"/>
      <c r="S52" s="182">
        <v>0</v>
      </c>
      <c r="T52" s="182"/>
      <c r="U52" s="182"/>
      <c r="V52" s="182"/>
      <c r="W52" s="182"/>
      <c r="X52" s="188"/>
    </row>
    <row r="53" spans="1:24" x14ac:dyDescent="0.3">
      <c r="A53" s="201" t="s">
        <v>599</v>
      </c>
      <c r="B53" s="202" t="s">
        <v>603</v>
      </c>
      <c r="C53" s="202" t="s">
        <v>597</v>
      </c>
      <c r="D53" s="182">
        <v>4</v>
      </c>
      <c r="E53" s="196">
        <v>44718</v>
      </c>
      <c r="F53" s="199" t="s">
        <v>70</v>
      </c>
      <c r="G53" s="229" t="s">
        <v>50</v>
      </c>
      <c r="H53" s="184"/>
      <c r="I53" s="192" t="s">
        <v>323</v>
      </c>
      <c r="J53" s="182" t="s">
        <v>313</v>
      </c>
      <c r="K53" s="185">
        <v>2</v>
      </c>
      <c r="L53" s="185">
        <v>2</v>
      </c>
      <c r="M53" s="186">
        <v>10</v>
      </c>
      <c r="N53" s="183" t="s">
        <v>567</v>
      </c>
      <c r="O53" s="182" t="s">
        <v>566</v>
      </c>
      <c r="P53" s="187" t="s">
        <v>513</v>
      </c>
      <c r="Q53" s="182"/>
      <c r="R53" s="182"/>
      <c r="S53" s="182">
        <v>0</v>
      </c>
      <c r="T53" s="182"/>
      <c r="U53" s="182"/>
      <c r="V53" s="182"/>
      <c r="W53" s="182"/>
      <c r="X53" s="188"/>
    </row>
    <row r="54" spans="1:24" x14ac:dyDescent="0.3">
      <c r="A54" s="201" t="s">
        <v>599</v>
      </c>
      <c r="B54" s="202" t="s">
        <v>603</v>
      </c>
      <c r="C54" s="202" t="s">
        <v>597</v>
      </c>
      <c r="D54" s="182">
        <v>5</v>
      </c>
      <c r="E54" s="196">
        <v>44748</v>
      </c>
      <c r="F54" s="199" t="s">
        <v>71</v>
      </c>
      <c r="G54" s="229" t="s">
        <v>51</v>
      </c>
      <c r="H54" s="184"/>
      <c r="I54" s="192" t="s">
        <v>323</v>
      </c>
      <c r="J54" s="182" t="s">
        <v>313</v>
      </c>
      <c r="K54" s="185">
        <v>2</v>
      </c>
      <c r="L54" s="185">
        <v>3</v>
      </c>
      <c r="M54" s="186">
        <v>10</v>
      </c>
      <c r="N54" s="183" t="s">
        <v>570</v>
      </c>
      <c r="O54" s="182" t="s">
        <v>566</v>
      </c>
      <c r="P54" s="187" t="s">
        <v>571</v>
      </c>
      <c r="Q54" s="182"/>
      <c r="R54" s="182"/>
      <c r="S54" s="182">
        <v>0</v>
      </c>
      <c r="T54" s="182"/>
      <c r="U54" s="182"/>
      <c r="V54" s="182"/>
      <c r="W54" s="182"/>
      <c r="X54" s="188"/>
    </row>
    <row r="55" spans="1:24" x14ac:dyDescent="0.3">
      <c r="A55" s="201" t="s">
        <v>599</v>
      </c>
      <c r="B55" s="202" t="s">
        <v>603</v>
      </c>
      <c r="C55" s="202" t="s">
        <v>597</v>
      </c>
      <c r="D55" s="182">
        <v>6</v>
      </c>
      <c r="E55" s="196">
        <v>44748</v>
      </c>
      <c r="F55" s="199" t="s">
        <v>72</v>
      </c>
      <c r="G55" s="229" t="s">
        <v>52</v>
      </c>
      <c r="H55" s="184"/>
      <c r="I55" s="192" t="s">
        <v>512</v>
      </c>
      <c r="J55" s="182" t="s">
        <v>298</v>
      </c>
      <c r="K55" s="185">
        <v>1</v>
      </c>
      <c r="L55" s="185">
        <v>1</v>
      </c>
      <c r="M55" s="186">
        <v>10</v>
      </c>
      <c r="N55" s="183" t="s">
        <v>572</v>
      </c>
      <c r="O55" s="182" t="s">
        <v>566</v>
      </c>
      <c r="P55" s="187" t="s">
        <v>573</v>
      </c>
      <c r="Q55" s="182"/>
      <c r="R55" s="182"/>
      <c r="S55" s="182">
        <v>0</v>
      </c>
      <c r="T55" s="182"/>
      <c r="U55" s="182"/>
      <c r="V55" s="182"/>
      <c r="W55" s="182"/>
      <c r="X55" s="188"/>
    </row>
    <row r="56" spans="1:24" x14ac:dyDescent="0.3">
      <c r="A56" s="201" t="s">
        <v>599</v>
      </c>
      <c r="B56" s="202" t="s">
        <v>603</v>
      </c>
      <c r="C56" s="202" t="s">
        <v>597</v>
      </c>
      <c r="D56" s="182">
        <v>7</v>
      </c>
      <c r="E56" s="196">
        <v>44779</v>
      </c>
      <c r="F56" s="199" t="s">
        <v>73</v>
      </c>
      <c r="G56" s="229" t="s">
        <v>53</v>
      </c>
      <c r="H56" s="184"/>
      <c r="I56" s="192" t="s">
        <v>512</v>
      </c>
      <c r="J56" s="182" t="s">
        <v>298</v>
      </c>
      <c r="K56" s="185">
        <v>1</v>
      </c>
      <c r="L56" s="185">
        <v>1</v>
      </c>
      <c r="M56" s="186">
        <v>10</v>
      </c>
      <c r="N56" s="183" t="s">
        <v>569</v>
      </c>
      <c r="O56" s="182" t="s">
        <v>566</v>
      </c>
      <c r="P56" s="187" t="s">
        <v>515</v>
      </c>
      <c r="Q56" s="182"/>
      <c r="R56" s="182"/>
      <c r="S56" s="182">
        <v>0</v>
      </c>
      <c r="T56" s="182"/>
      <c r="U56" s="182"/>
      <c r="V56" s="182"/>
      <c r="W56" s="182"/>
      <c r="X56" s="188"/>
    </row>
    <row r="57" spans="1:24" x14ac:dyDescent="0.3">
      <c r="A57" s="201" t="s">
        <v>599</v>
      </c>
      <c r="B57" s="202" t="s">
        <v>603</v>
      </c>
      <c r="C57" s="202" t="s">
        <v>597</v>
      </c>
      <c r="D57" s="182">
        <v>8</v>
      </c>
      <c r="E57" s="196">
        <v>44779</v>
      </c>
      <c r="F57" s="199" t="s">
        <v>74</v>
      </c>
      <c r="G57" s="229" t="s">
        <v>54</v>
      </c>
      <c r="H57" s="184"/>
      <c r="I57" s="192" t="s">
        <v>517</v>
      </c>
      <c r="J57" s="182" t="s">
        <v>313</v>
      </c>
      <c r="K57" s="185">
        <v>7</v>
      </c>
      <c r="L57" s="185">
        <v>7</v>
      </c>
      <c r="M57" s="186">
        <v>10</v>
      </c>
      <c r="N57" s="189" t="s">
        <v>574</v>
      </c>
      <c r="O57" s="182" t="s">
        <v>566</v>
      </c>
      <c r="P57" s="187" t="s">
        <v>470</v>
      </c>
      <c r="Q57" s="182"/>
      <c r="R57" s="182"/>
      <c r="S57" s="182">
        <v>0</v>
      </c>
      <c r="T57" s="182"/>
      <c r="U57" s="182"/>
      <c r="V57" s="182"/>
      <c r="W57" s="182"/>
      <c r="X57" s="188"/>
    </row>
    <row r="58" spans="1:24" x14ac:dyDescent="0.3">
      <c r="A58" s="201" t="s">
        <v>599</v>
      </c>
      <c r="B58" s="202" t="s">
        <v>603</v>
      </c>
      <c r="C58" s="202" t="s">
        <v>597</v>
      </c>
      <c r="D58" s="182">
        <v>9</v>
      </c>
      <c r="E58" s="196">
        <v>44810</v>
      </c>
      <c r="F58" s="199" t="s">
        <v>67</v>
      </c>
      <c r="G58" s="229" t="s">
        <v>47</v>
      </c>
      <c r="H58" s="184"/>
      <c r="I58" s="192" t="s">
        <v>319</v>
      </c>
      <c r="J58" s="182" t="s">
        <v>313</v>
      </c>
      <c r="K58" s="185">
        <v>4</v>
      </c>
      <c r="L58" s="185">
        <v>6</v>
      </c>
      <c r="M58" s="186">
        <v>20</v>
      </c>
      <c r="N58" s="189" t="s">
        <v>575</v>
      </c>
      <c r="O58" s="182" t="s">
        <v>566</v>
      </c>
      <c r="P58" s="187" t="s">
        <v>576</v>
      </c>
      <c r="Q58" s="182"/>
      <c r="R58" s="182"/>
      <c r="S58" s="182">
        <v>0</v>
      </c>
      <c r="T58" s="182"/>
      <c r="U58" s="182"/>
      <c r="V58" s="182"/>
      <c r="W58" s="182"/>
      <c r="X58" s="188"/>
    </row>
    <row r="59" spans="1:24" x14ac:dyDescent="0.3">
      <c r="A59" s="201" t="s">
        <v>599</v>
      </c>
      <c r="B59" s="202" t="s">
        <v>603</v>
      </c>
      <c r="C59" s="202" t="s">
        <v>597</v>
      </c>
      <c r="D59" s="182">
        <v>10</v>
      </c>
      <c r="E59" s="196">
        <v>44810</v>
      </c>
      <c r="F59" s="199" t="s">
        <v>75</v>
      </c>
      <c r="G59" s="229" t="s">
        <v>55</v>
      </c>
      <c r="H59" s="184"/>
      <c r="I59" s="192" t="s">
        <v>522</v>
      </c>
      <c r="J59" s="182" t="s">
        <v>313</v>
      </c>
      <c r="K59" s="185">
        <v>2</v>
      </c>
      <c r="L59" s="185">
        <v>2</v>
      </c>
      <c r="M59" s="190">
        <v>10</v>
      </c>
      <c r="N59" s="182" t="s">
        <v>570</v>
      </c>
      <c r="O59" s="182" t="s">
        <v>566</v>
      </c>
      <c r="P59" s="187" t="s">
        <v>577</v>
      </c>
      <c r="Q59" s="182"/>
      <c r="R59" s="182"/>
      <c r="S59" s="182">
        <v>0</v>
      </c>
      <c r="T59" s="182"/>
      <c r="U59" s="182"/>
      <c r="V59" s="182"/>
      <c r="W59" s="182"/>
      <c r="X59" s="188"/>
    </row>
    <row r="60" spans="1:24" ht="19.95" customHeight="1" x14ac:dyDescent="0.3">
      <c r="A60" s="391" t="s">
        <v>604</v>
      </c>
      <c r="B60" s="392"/>
      <c r="C60" s="392"/>
      <c r="D60" s="203">
        <f>COUNTA(G50:G59)</f>
        <v>10</v>
      </c>
      <c r="E60" s="203"/>
      <c r="F60" s="204"/>
      <c r="G60" s="228"/>
      <c r="H60" s="203"/>
      <c r="I60" s="204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5"/>
    </row>
    <row r="61" spans="1:24" x14ac:dyDescent="0.3">
      <c r="A61" s="201" t="s">
        <v>599</v>
      </c>
      <c r="B61" s="202" t="s">
        <v>598</v>
      </c>
      <c r="C61" s="202" t="s">
        <v>597</v>
      </c>
      <c r="D61" s="197">
        <v>1</v>
      </c>
      <c r="E61" s="196">
        <v>44657</v>
      </c>
      <c r="F61" s="199" t="s">
        <v>58</v>
      </c>
      <c r="G61" s="197" t="s">
        <v>38</v>
      </c>
      <c r="H61" s="197"/>
      <c r="I61" s="199" t="s">
        <v>526</v>
      </c>
      <c r="J61" s="197" t="s">
        <v>332</v>
      </c>
      <c r="K61" s="197">
        <v>3</v>
      </c>
      <c r="L61" s="197">
        <v>5</v>
      </c>
      <c r="M61" s="197">
        <v>10</v>
      </c>
      <c r="N61" s="197">
        <v>4</v>
      </c>
      <c r="O61" s="197" t="s">
        <v>578</v>
      </c>
      <c r="P61" s="197" t="s">
        <v>527</v>
      </c>
      <c r="Q61" s="197" t="s">
        <v>528</v>
      </c>
      <c r="R61" s="197" t="s">
        <v>529</v>
      </c>
      <c r="S61" s="197" t="s">
        <v>579</v>
      </c>
      <c r="T61" s="197" t="s">
        <v>305</v>
      </c>
      <c r="U61" s="197" t="s">
        <v>211</v>
      </c>
      <c r="V61" s="197" t="s">
        <v>211</v>
      </c>
      <c r="W61" s="197" t="s">
        <v>211</v>
      </c>
      <c r="X61" s="198"/>
    </row>
    <row r="62" spans="1:24" x14ac:dyDescent="0.3">
      <c r="A62" s="201" t="s">
        <v>599</v>
      </c>
      <c r="B62" s="202" t="s">
        <v>598</v>
      </c>
      <c r="C62" s="202" t="s">
        <v>597</v>
      </c>
      <c r="D62" s="197">
        <v>2</v>
      </c>
      <c r="E62" s="196">
        <v>44657</v>
      </c>
      <c r="F62" s="199" t="s">
        <v>66</v>
      </c>
      <c r="G62" s="197" t="s">
        <v>46</v>
      </c>
      <c r="H62" s="197"/>
      <c r="I62" s="199" t="s">
        <v>530</v>
      </c>
      <c r="J62" s="197" t="s">
        <v>332</v>
      </c>
      <c r="K62" s="197">
        <v>3</v>
      </c>
      <c r="L62" s="197">
        <v>3</v>
      </c>
      <c r="M62" s="197">
        <v>0</v>
      </c>
      <c r="N62" s="197">
        <v>14</v>
      </c>
      <c r="O62" s="197" t="s">
        <v>324</v>
      </c>
      <c r="P62" s="197" t="s">
        <v>127</v>
      </c>
      <c r="Q62" s="197" t="s">
        <v>531</v>
      </c>
      <c r="R62" s="197" t="s">
        <v>529</v>
      </c>
      <c r="S62" s="197" t="s">
        <v>579</v>
      </c>
      <c r="T62" s="197" t="s">
        <v>211</v>
      </c>
      <c r="U62" s="197" t="s">
        <v>305</v>
      </c>
      <c r="V62" s="197" t="s">
        <v>211</v>
      </c>
      <c r="W62" s="197" t="s">
        <v>211</v>
      </c>
      <c r="X62" s="198"/>
    </row>
    <row r="63" spans="1:24" x14ac:dyDescent="0.3">
      <c r="A63" s="201" t="s">
        <v>599</v>
      </c>
      <c r="B63" s="202" t="s">
        <v>598</v>
      </c>
      <c r="C63" s="202" t="s">
        <v>597</v>
      </c>
      <c r="D63" s="197">
        <v>3</v>
      </c>
      <c r="E63" s="196">
        <v>44718</v>
      </c>
      <c r="F63" s="199" t="s">
        <v>64</v>
      </c>
      <c r="G63" s="197" t="s">
        <v>44</v>
      </c>
      <c r="H63" s="197"/>
      <c r="I63" s="199" t="s">
        <v>580</v>
      </c>
      <c r="J63" s="197" t="s">
        <v>332</v>
      </c>
      <c r="K63" s="197">
        <v>0</v>
      </c>
      <c r="L63" s="197">
        <v>0</v>
      </c>
      <c r="M63" s="197" t="s">
        <v>211</v>
      </c>
      <c r="N63" s="197">
        <v>10</v>
      </c>
      <c r="O63" s="197" t="s">
        <v>578</v>
      </c>
      <c r="P63" s="197" t="s">
        <v>334</v>
      </c>
      <c r="Q63" s="197" t="s">
        <v>335</v>
      </c>
      <c r="R63" s="197" t="s">
        <v>336</v>
      </c>
      <c r="S63" s="197" t="s">
        <v>579</v>
      </c>
      <c r="T63" s="197" t="s">
        <v>305</v>
      </c>
      <c r="U63" s="197" t="s">
        <v>211</v>
      </c>
      <c r="V63" s="197" t="s">
        <v>211</v>
      </c>
      <c r="W63" s="197" t="s">
        <v>211</v>
      </c>
      <c r="X63" s="198"/>
    </row>
    <row r="64" spans="1:24" x14ac:dyDescent="0.3">
      <c r="A64" s="201" t="s">
        <v>599</v>
      </c>
      <c r="B64" s="202" t="s">
        <v>598</v>
      </c>
      <c r="C64" s="202" t="s">
        <v>597</v>
      </c>
      <c r="D64" s="197">
        <v>4</v>
      </c>
      <c r="E64" s="196">
        <v>44718</v>
      </c>
      <c r="F64" s="199" t="s">
        <v>61</v>
      </c>
      <c r="G64" s="197" t="s">
        <v>41</v>
      </c>
      <c r="H64" s="197"/>
      <c r="I64" s="199" t="s">
        <v>537</v>
      </c>
      <c r="J64" s="197" t="s">
        <v>332</v>
      </c>
      <c r="K64" s="197">
        <v>10</v>
      </c>
      <c r="L64" s="197">
        <v>11</v>
      </c>
      <c r="M64" s="197">
        <v>30</v>
      </c>
      <c r="N64" s="197">
        <v>0</v>
      </c>
      <c r="O64" s="197" t="s">
        <v>578</v>
      </c>
      <c r="P64" s="197" t="s">
        <v>581</v>
      </c>
      <c r="Q64" s="197" t="s">
        <v>211</v>
      </c>
      <c r="R64" s="197" t="s">
        <v>582</v>
      </c>
      <c r="S64" s="197" t="s">
        <v>579</v>
      </c>
      <c r="T64" s="197" t="s">
        <v>211</v>
      </c>
      <c r="U64" s="197" t="s">
        <v>305</v>
      </c>
      <c r="V64" s="197" t="s">
        <v>211</v>
      </c>
      <c r="W64" s="197" t="s">
        <v>211</v>
      </c>
      <c r="X64" s="198"/>
    </row>
    <row r="65" spans="1:24" x14ac:dyDescent="0.3">
      <c r="A65" s="201" t="s">
        <v>599</v>
      </c>
      <c r="B65" s="202" t="s">
        <v>598</v>
      </c>
      <c r="C65" s="202" t="s">
        <v>597</v>
      </c>
      <c r="D65" s="197">
        <v>5</v>
      </c>
      <c r="E65" s="196">
        <v>44718</v>
      </c>
      <c r="F65" s="199" t="s">
        <v>63</v>
      </c>
      <c r="G65" s="197" t="s">
        <v>43</v>
      </c>
      <c r="H65" s="197"/>
      <c r="I65" s="199" t="s">
        <v>540</v>
      </c>
      <c r="J65" s="197" t="s">
        <v>332</v>
      </c>
      <c r="K65" s="197">
        <v>4</v>
      </c>
      <c r="L65" s="197">
        <v>4</v>
      </c>
      <c r="M65" s="197">
        <v>10</v>
      </c>
      <c r="N65" s="197">
        <v>4</v>
      </c>
      <c r="O65" s="197" t="s">
        <v>583</v>
      </c>
      <c r="P65" s="197" t="s">
        <v>542</v>
      </c>
      <c r="Q65" s="197" t="s">
        <v>543</v>
      </c>
      <c r="R65" s="197" t="s">
        <v>584</v>
      </c>
      <c r="S65" s="197" t="s">
        <v>585</v>
      </c>
      <c r="T65" s="197" t="s">
        <v>211</v>
      </c>
      <c r="U65" s="197" t="s">
        <v>305</v>
      </c>
      <c r="V65" s="197" t="s">
        <v>211</v>
      </c>
      <c r="W65" s="197" t="s">
        <v>211</v>
      </c>
      <c r="X65" s="198"/>
    </row>
    <row r="66" spans="1:24" x14ac:dyDescent="0.3">
      <c r="A66" s="201" t="s">
        <v>599</v>
      </c>
      <c r="B66" s="202" t="s">
        <v>598</v>
      </c>
      <c r="C66" s="202" t="s">
        <v>597</v>
      </c>
      <c r="D66" s="197">
        <v>6</v>
      </c>
      <c r="E66" s="196">
        <v>44748</v>
      </c>
      <c r="F66" s="199" t="s">
        <v>59</v>
      </c>
      <c r="G66" s="197" t="s">
        <v>39</v>
      </c>
      <c r="H66" s="197"/>
      <c r="I66" s="199" t="s">
        <v>544</v>
      </c>
      <c r="J66" s="197" t="s">
        <v>332</v>
      </c>
      <c r="K66" s="197">
        <v>6</v>
      </c>
      <c r="L66" s="197">
        <v>9</v>
      </c>
      <c r="M66" s="197">
        <v>10</v>
      </c>
      <c r="N66" s="197">
        <v>10</v>
      </c>
      <c r="O66" s="197" t="s">
        <v>324</v>
      </c>
      <c r="P66" s="197" t="s">
        <v>586</v>
      </c>
      <c r="Q66" s="197" t="s">
        <v>211</v>
      </c>
      <c r="R66" s="197" t="s">
        <v>544</v>
      </c>
      <c r="S66" s="197">
        <v>0</v>
      </c>
      <c r="T66" s="197" t="s">
        <v>211</v>
      </c>
      <c r="U66" s="197" t="s">
        <v>305</v>
      </c>
      <c r="V66" s="197" t="s">
        <v>211</v>
      </c>
      <c r="W66" s="197" t="s">
        <v>211</v>
      </c>
      <c r="X66" s="198"/>
    </row>
    <row r="67" spans="1:24" x14ac:dyDescent="0.3">
      <c r="A67" s="201" t="s">
        <v>599</v>
      </c>
      <c r="B67" s="202" t="s">
        <v>598</v>
      </c>
      <c r="C67" s="202" t="s">
        <v>597</v>
      </c>
      <c r="D67" s="197">
        <v>7</v>
      </c>
      <c r="E67" s="196">
        <v>44748</v>
      </c>
      <c r="F67" s="199" t="s">
        <v>62</v>
      </c>
      <c r="G67" s="197" t="s">
        <v>532</v>
      </c>
      <c r="H67" s="197"/>
      <c r="I67" s="199" t="s">
        <v>533</v>
      </c>
      <c r="J67" s="197" t="s">
        <v>332</v>
      </c>
      <c r="K67" s="197">
        <v>3</v>
      </c>
      <c r="L67" s="197">
        <v>4</v>
      </c>
      <c r="M67" s="197">
        <v>0</v>
      </c>
      <c r="N67" s="197">
        <v>21</v>
      </c>
      <c r="O67" s="197" t="s">
        <v>587</v>
      </c>
      <c r="P67" s="197" t="s">
        <v>534</v>
      </c>
      <c r="Q67" s="197" t="s">
        <v>535</v>
      </c>
      <c r="R67" s="197" t="s">
        <v>549</v>
      </c>
      <c r="S67" s="197" t="s">
        <v>588</v>
      </c>
      <c r="T67" s="197" t="s">
        <v>211</v>
      </c>
      <c r="U67" s="197" t="s">
        <v>305</v>
      </c>
      <c r="V67" s="197" t="s">
        <v>211</v>
      </c>
      <c r="W67" s="197" t="s">
        <v>211</v>
      </c>
      <c r="X67" s="198"/>
    </row>
    <row r="68" spans="1:24" x14ac:dyDescent="0.3">
      <c r="A68" s="201" t="s">
        <v>599</v>
      </c>
      <c r="B68" s="202" t="s">
        <v>598</v>
      </c>
      <c r="C68" s="202" t="s">
        <v>597</v>
      </c>
      <c r="D68" s="197">
        <v>8</v>
      </c>
      <c r="E68" s="196">
        <v>44779</v>
      </c>
      <c r="F68" s="199" t="s">
        <v>65</v>
      </c>
      <c r="G68" s="197" t="s">
        <v>45</v>
      </c>
      <c r="H68" s="197"/>
      <c r="I68" s="199" t="s">
        <v>550</v>
      </c>
      <c r="J68" s="197" t="s">
        <v>332</v>
      </c>
      <c r="K68" s="197">
        <v>3</v>
      </c>
      <c r="L68" s="197">
        <v>5</v>
      </c>
      <c r="M68" s="197" t="s">
        <v>211</v>
      </c>
      <c r="N68" s="197">
        <v>10</v>
      </c>
      <c r="O68" s="197" t="s">
        <v>578</v>
      </c>
      <c r="P68" s="197" t="s">
        <v>551</v>
      </c>
      <c r="Q68" s="197" t="s">
        <v>552</v>
      </c>
      <c r="R68" s="197" t="s">
        <v>553</v>
      </c>
      <c r="S68" s="197" t="s">
        <v>589</v>
      </c>
      <c r="T68" s="197" t="s">
        <v>211</v>
      </c>
      <c r="U68" s="197" t="s">
        <v>211</v>
      </c>
      <c r="V68" s="197"/>
      <c r="W68" s="197" t="s">
        <v>211</v>
      </c>
      <c r="X68" s="198"/>
    </row>
    <row r="69" spans="1:24" x14ac:dyDescent="0.3">
      <c r="A69" s="201" t="s">
        <v>599</v>
      </c>
      <c r="B69" s="202" t="s">
        <v>598</v>
      </c>
      <c r="C69" s="202" t="s">
        <v>597</v>
      </c>
      <c r="D69" s="197">
        <v>9</v>
      </c>
      <c r="E69" s="196">
        <v>44779</v>
      </c>
      <c r="F69" s="199" t="s">
        <v>62</v>
      </c>
      <c r="G69" s="197"/>
      <c r="H69" s="197" t="s">
        <v>532</v>
      </c>
      <c r="I69" s="199" t="s">
        <v>533</v>
      </c>
      <c r="J69" s="197" t="s">
        <v>332</v>
      </c>
      <c r="K69" s="197">
        <v>3</v>
      </c>
      <c r="L69" s="197">
        <v>4</v>
      </c>
      <c r="M69" s="197">
        <v>0</v>
      </c>
      <c r="N69" s="197">
        <v>21</v>
      </c>
      <c r="O69" s="197" t="s">
        <v>587</v>
      </c>
      <c r="P69" s="197" t="s">
        <v>534</v>
      </c>
      <c r="Q69" s="197" t="s">
        <v>535</v>
      </c>
      <c r="R69" s="197" t="s">
        <v>549</v>
      </c>
      <c r="S69" s="197">
        <v>0</v>
      </c>
      <c r="T69" s="197" t="s">
        <v>211</v>
      </c>
      <c r="U69" s="197" t="s">
        <v>305</v>
      </c>
      <c r="V69" s="197" t="s">
        <v>211</v>
      </c>
      <c r="W69" s="197" t="s">
        <v>211</v>
      </c>
      <c r="X69" s="198"/>
    </row>
    <row r="70" spans="1:24" x14ac:dyDescent="0.3">
      <c r="A70" s="201" t="s">
        <v>599</v>
      </c>
      <c r="B70" s="202" t="s">
        <v>598</v>
      </c>
      <c r="C70" s="202" t="s">
        <v>597</v>
      </c>
      <c r="D70" s="197">
        <v>10</v>
      </c>
      <c r="E70" s="196">
        <v>44810</v>
      </c>
      <c r="F70" s="199" t="s">
        <v>57</v>
      </c>
      <c r="G70" s="197" t="s">
        <v>37</v>
      </c>
      <c r="H70" s="197"/>
      <c r="I70" s="199" t="s">
        <v>555</v>
      </c>
      <c r="J70" s="197" t="s">
        <v>332</v>
      </c>
      <c r="K70" s="197">
        <v>3</v>
      </c>
      <c r="L70" s="197">
        <v>5</v>
      </c>
      <c r="M70" s="197">
        <v>0</v>
      </c>
      <c r="N70" s="197">
        <v>33</v>
      </c>
      <c r="O70" s="197" t="s">
        <v>578</v>
      </c>
      <c r="P70" s="197" t="s">
        <v>557</v>
      </c>
      <c r="Q70" s="197" t="s">
        <v>558</v>
      </c>
      <c r="R70" s="197" t="s">
        <v>559</v>
      </c>
      <c r="S70" s="197">
        <v>0</v>
      </c>
      <c r="T70" s="197" t="s">
        <v>211</v>
      </c>
      <c r="U70" s="197" t="s">
        <v>305</v>
      </c>
      <c r="V70" s="197" t="s">
        <v>211</v>
      </c>
      <c r="W70" s="197" t="s">
        <v>211</v>
      </c>
      <c r="X70" s="198"/>
    </row>
    <row r="71" spans="1:24" x14ac:dyDescent="0.3">
      <c r="A71" s="201" t="s">
        <v>599</v>
      </c>
      <c r="B71" s="202" t="s">
        <v>598</v>
      </c>
      <c r="C71" s="202" t="s">
        <v>597</v>
      </c>
      <c r="D71" s="197">
        <v>11</v>
      </c>
      <c r="E71" s="196">
        <v>44810</v>
      </c>
      <c r="F71" s="199" t="s">
        <v>56</v>
      </c>
      <c r="G71" s="197" t="s">
        <v>590</v>
      </c>
      <c r="H71" s="197"/>
      <c r="I71" s="199" t="s">
        <v>341</v>
      </c>
      <c r="J71" s="197" t="s">
        <v>332</v>
      </c>
      <c r="K71" s="197">
        <v>0</v>
      </c>
      <c r="L71" s="197">
        <v>0</v>
      </c>
      <c r="M71" s="197">
        <v>0</v>
      </c>
      <c r="N71" s="197">
        <v>20</v>
      </c>
      <c r="O71" s="197" t="s">
        <v>578</v>
      </c>
      <c r="P71" s="197" t="s">
        <v>339</v>
      </c>
      <c r="Q71" s="197" t="s">
        <v>340</v>
      </c>
      <c r="R71" s="197" t="s">
        <v>341</v>
      </c>
      <c r="S71" s="197">
        <v>0</v>
      </c>
      <c r="T71" s="197" t="s">
        <v>305</v>
      </c>
      <c r="U71" s="197" t="s">
        <v>211</v>
      </c>
      <c r="V71" s="197" t="s">
        <v>211</v>
      </c>
      <c r="W71" s="197" t="s">
        <v>211</v>
      </c>
      <c r="X71" s="198"/>
    </row>
    <row r="72" spans="1:24" ht="19.95" customHeight="1" x14ac:dyDescent="0.3">
      <c r="A72" s="391" t="s">
        <v>604</v>
      </c>
      <c r="B72" s="392"/>
      <c r="C72" s="392"/>
      <c r="D72" s="203">
        <f>COUNTA(G61:G71)</f>
        <v>10</v>
      </c>
      <c r="E72" s="203"/>
      <c r="F72" s="204"/>
      <c r="G72" s="228"/>
      <c r="H72" s="203"/>
      <c r="I72" s="204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5"/>
    </row>
    <row r="73" spans="1:24" x14ac:dyDescent="0.3">
      <c r="A73" s="201" t="s">
        <v>601</v>
      </c>
      <c r="B73" s="202" t="s">
        <v>600</v>
      </c>
      <c r="C73" s="202" t="s">
        <v>597</v>
      </c>
      <c r="D73" s="182">
        <v>1</v>
      </c>
      <c r="E73" s="191">
        <v>44626</v>
      </c>
      <c r="F73" s="199" t="s">
        <v>98</v>
      </c>
      <c r="G73" s="182" t="s">
        <v>79</v>
      </c>
      <c r="H73" s="182"/>
      <c r="I73" s="192" t="s">
        <v>483</v>
      </c>
      <c r="J73" s="182" t="s">
        <v>298</v>
      </c>
      <c r="K73" s="182">
        <v>8</v>
      </c>
      <c r="L73" s="182">
        <v>12</v>
      </c>
      <c r="M73" s="182">
        <v>20</v>
      </c>
      <c r="N73" s="182">
        <v>8</v>
      </c>
      <c r="O73" s="182" t="s">
        <v>484</v>
      </c>
      <c r="P73" s="182" t="s">
        <v>158</v>
      </c>
      <c r="Q73" s="182" t="s">
        <v>485</v>
      </c>
      <c r="R73" s="182" t="s">
        <v>483</v>
      </c>
      <c r="S73" s="182" t="s">
        <v>304</v>
      </c>
      <c r="T73" s="182" t="s">
        <v>211</v>
      </c>
      <c r="U73" s="182" t="s">
        <v>305</v>
      </c>
      <c r="V73" s="182" t="s">
        <v>211</v>
      </c>
      <c r="W73" s="182" t="s">
        <v>211</v>
      </c>
      <c r="X73" s="188"/>
    </row>
    <row r="74" spans="1:24" x14ac:dyDescent="0.3">
      <c r="A74" s="201" t="s">
        <v>601</v>
      </c>
      <c r="B74" s="202" t="s">
        <v>600</v>
      </c>
      <c r="C74" s="202" t="s">
        <v>597</v>
      </c>
      <c r="D74" s="182">
        <v>2</v>
      </c>
      <c r="E74" s="193">
        <v>44626</v>
      </c>
      <c r="F74" s="199" t="s">
        <v>105</v>
      </c>
      <c r="G74" s="182" t="s">
        <v>86</v>
      </c>
      <c r="H74" s="182"/>
      <c r="I74" s="192" t="s">
        <v>487</v>
      </c>
      <c r="J74" s="182" t="s">
        <v>298</v>
      </c>
      <c r="K74" s="182">
        <v>8</v>
      </c>
      <c r="L74" s="182">
        <v>10</v>
      </c>
      <c r="M74" s="182">
        <v>20</v>
      </c>
      <c r="N74" s="182">
        <v>10</v>
      </c>
      <c r="O74" s="182" t="s">
        <v>484</v>
      </c>
      <c r="P74" s="182" t="s">
        <v>488</v>
      </c>
      <c r="Q74" s="182" t="s">
        <v>489</v>
      </c>
      <c r="R74" s="182" t="s">
        <v>487</v>
      </c>
      <c r="S74" s="182" t="s">
        <v>304</v>
      </c>
      <c r="T74" s="182" t="s">
        <v>299</v>
      </c>
      <c r="U74" s="182" t="s">
        <v>299</v>
      </c>
      <c r="V74" s="182" t="s">
        <v>299</v>
      </c>
      <c r="W74" s="182" t="s">
        <v>299</v>
      </c>
      <c r="X74" s="188"/>
    </row>
    <row r="75" spans="1:24" x14ac:dyDescent="0.3">
      <c r="A75" s="201" t="s">
        <v>601</v>
      </c>
      <c r="B75" s="202" t="s">
        <v>600</v>
      </c>
      <c r="C75" s="202" t="s">
        <v>597</v>
      </c>
      <c r="D75" s="182">
        <v>3</v>
      </c>
      <c r="E75" s="193">
        <v>44687</v>
      </c>
      <c r="F75" s="199" t="s">
        <v>99</v>
      </c>
      <c r="G75" s="182" t="s">
        <v>80</v>
      </c>
      <c r="H75" s="182"/>
      <c r="I75" s="192" t="s">
        <v>483</v>
      </c>
      <c r="J75" s="182" t="s">
        <v>298</v>
      </c>
      <c r="K75" s="182">
        <v>9</v>
      </c>
      <c r="L75" s="182">
        <v>12</v>
      </c>
      <c r="M75" s="182">
        <v>20</v>
      </c>
      <c r="N75" s="182">
        <v>8</v>
      </c>
      <c r="O75" s="182" t="s">
        <v>306</v>
      </c>
      <c r="P75" s="182" t="s">
        <v>491</v>
      </c>
      <c r="Q75" s="182" t="s">
        <v>492</v>
      </c>
      <c r="R75" s="182" t="s">
        <v>483</v>
      </c>
      <c r="S75" s="182" t="s">
        <v>304</v>
      </c>
      <c r="T75" s="182" t="s">
        <v>211</v>
      </c>
      <c r="U75" s="182" t="s">
        <v>305</v>
      </c>
      <c r="V75" s="182" t="s">
        <v>211</v>
      </c>
      <c r="W75" s="182" t="s">
        <v>211</v>
      </c>
      <c r="X75" s="188"/>
    </row>
    <row r="76" spans="1:24" x14ac:dyDescent="0.3">
      <c r="A76" s="201" t="s">
        <v>601</v>
      </c>
      <c r="B76" s="202" t="s">
        <v>600</v>
      </c>
      <c r="C76" s="202" t="s">
        <v>597</v>
      </c>
      <c r="D76" s="182">
        <v>4</v>
      </c>
      <c r="E76" s="193">
        <v>44687</v>
      </c>
      <c r="F76" s="199" t="s">
        <v>104</v>
      </c>
      <c r="G76" s="182" t="s">
        <v>85</v>
      </c>
      <c r="H76" s="182"/>
      <c r="I76" s="192" t="s">
        <v>308</v>
      </c>
      <c r="J76" s="182" t="s">
        <v>298</v>
      </c>
      <c r="K76" s="182">
        <v>8</v>
      </c>
      <c r="L76" s="182">
        <v>9</v>
      </c>
      <c r="M76" s="182">
        <v>20</v>
      </c>
      <c r="N76" s="182">
        <v>11</v>
      </c>
      <c r="O76" s="182" t="s">
        <v>306</v>
      </c>
      <c r="P76" s="182" t="s">
        <v>153</v>
      </c>
      <c r="Q76" s="182" t="s">
        <v>309</v>
      </c>
      <c r="R76" s="182" t="s">
        <v>310</v>
      </c>
      <c r="S76" s="182" t="s">
        <v>304</v>
      </c>
      <c r="T76" s="182" t="s">
        <v>211</v>
      </c>
      <c r="U76" s="182" t="s">
        <v>211</v>
      </c>
      <c r="V76" s="182" t="s">
        <v>211</v>
      </c>
      <c r="W76" s="182" t="s">
        <v>211</v>
      </c>
      <c r="X76" s="188"/>
    </row>
    <row r="77" spans="1:24" x14ac:dyDescent="0.3">
      <c r="A77" s="201" t="s">
        <v>601</v>
      </c>
      <c r="B77" s="202" t="s">
        <v>600</v>
      </c>
      <c r="C77" s="202" t="s">
        <v>597</v>
      </c>
      <c r="D77" s="182">
        <v>5</v>
      </c>
      <c r="E77" s="193">
        <v>44718</v>
      </c>
      <c r="F77" s="199" t="s">
        <v>107</v>
      </c>
      <c r="G77" s="182" t="s">
        <v>88</v>
      </c>
      <c r="H77" s="182"/>
      <c r="I77" s="192" t="s">
        <v>494</v>
      </c>
      <c r="J77" s="182" t="s">
        <v>298</v>
      </c>
      <c r="K77" s="182">
        <v>10</v>
      </c>
      <c r="L77" s="182">
        <v>20</v>
      </c>
      <c r="M77" s="182">
        <v>20</v>
      </c>
      <c r="N77" s="182">
        <v>0</v>
      </c>
      <c r="O77" s="182" t="s">
        <v>484</v>
      </c>
      <c r="P77" s="182" t="s">
        <v>495</v>
      </c>
      <c r="Q77" s="182" t="s">
        <v>496</v>
      </c>
      <c r="R77" s="182" t="s">
        <v>494</v>
      </c>
      <c r="S77" s="182" t="s">
        <v>304</v>
      </c>
      <c r="T77" s="182" t="s">
        <v>211</v>
      </c>
      <c r="U77" s="182" t="s">
        <v>305</v>
      </c>
      <c r="V77" s="182" t="s">
        <v>211</v>
      </c>
      <c r="W77" s="182" t="s">
        <v>211</v>
      </c>
      <c r="X77" s="188"/>
    </row>
    <row r="78" spans="1:24" x14ac:dyDescent="0.3">
      <c r="A78" s="201" t="s">
        <v>601</v>
      </c>
      <c r="B78" s="202" t="s">
        <v>600</v>
      </c>
      <c r="C78" s="202" t="s">
        <v>597</v>
      </c>
      <c r="D78" s="182">
        <v>6</v>
      </c>
      <c r="E78" s="193">
        <v>44718</v>
      </c>
      <c r="F78" s="199" t="s">
        <v>106</v>
      </c>
      <c r="G78" s="182" t="s">
        <v>87</v>
      </c>
      <c r="H78" s="182"/>
      <c r="I78" s="192" t="s">
        <v>498</v>
      </c>
      <c r="J78" s="182" t="s">
        <v>298</v>
      </c>
      <c r="K78" s="182">
        <v>8</v>
      </c>
      <c r="L78" s="182">
        <v>16</v>
      </c>
      <c r="M78" s="182">
        <v>20</v>
      </c>
      <c r="N78" s="182">
        <v>4</v>
      </c>
      <c r="O78" s="182" t="s">
        <v>306</v>
      </c>
      <c r="P78" s="182" t="s">
        <v>161</v>
      </c>
      <c r="Q78" s="182" t="s">
        <v>499</v>
      </c>
      <c r="R78" s="182" t="s">
        <v>500</v>
      </c>
      <c r="S78" s="182" t="s">
        <v>304</v>
      </c>
      <c r="T78" s="182" t="s">
        <v>299</v>
      </c>
      <c r="U78" s="182" t="s">
        <v>305</v>
      </c>
      <c r="V78" s="182" t="s">
        <v>299</v>
      </c>
      <c r="W78" s="182" t="s">
        <v>299</v>
      </c>
      <c r="X78" s="188"/>
    </row>
    <row r="79" spans="1:24" x14ac:dyDescent="0.3">
      <c r="A79" s="201" t="s">
        <v>601</v>
      </c>
      <c r="B79" s="202" t="s">
        <v>600</v>
      </c>
      <c r="C79" s="202" t="s">
        <v>597</v>
      </c>
      <c r="D79" s="182">
        <v>7</v>
      </c>
      <c r="E79" s="194">
        <v>44748</v>
      </c>
      <c r="F79" s="199" t="s">
        <v>103</v>
      </c>
      <c r="G79" s="182" t="s">
        <v>84</v>
      </c>
      <c r="H79" s="182"/>
      <c r="I79" s="192" t="s">
        <v>501</v>
      </c>
      <c r="J79" s="182" t="s">
        <v>298</v>
      </c>
      <c r="K79" s="182">
        <v>8</v>
      </c>
      <c r="L79" s="182">
        <v>11</v>
      </c>
      <c r="M79" s="182">
        <v>20</v>
      </c>
      <c r="N79" s="182">
        <v>9</v>
      </c>
      <c r="O79" s="182" t="s">
        <v>306</v>
      </c>
      <c r="P79" s="182" t="s">
        <v>157</v>
      </c>
      <c r="Q79" s="182" t="s">
        <v>502</v>
      </c>
      <c r="R79" s="182" t="s">
        <v>503</v>
      </c>
      <c r="S79" s="182" t="s">
        <v>304</v>
      </c>
      <c r="T79" s="182" t="s">
        <v>299</v>
      </c>
      <c r="U79" s="182" t="s">
        <v>305</v>
      </c>
      <c r="V79" s="182" t="s">
        <v>299</v>
      </c>
      <c r="W79" s="182" t="s">
        <v>299</v>
      </c>
      <c r="X79" s="188"/>
    </row>
    <row r="80" spans="1:24" x14ac:dyDescent="0.3">
      <c r="A80" s="201" t="s">
        <v>601</v>
      </c>
      <c r="B80" s="202" t="s">
        <v>600</v>
      </c>
      <c r="C80" s="202" t="s">
        <v>597</v>
      </c>
      <c r="D80" s="182">
        <v>8</v>
      </c>
      <c r="E80" s="194">
        <v>44748</v>
      </c>
      <c r="F80" s="199" t="s">
        <v>100</v>
      </c>
      <c r="G80" s="182" t="s">
        <v>81</v>
      </c>
      <c r="H80" s="182"/>
      <c r="I80" s="192" t="s">
        <v>504</v>
      </c>
      <c r="J80" s="182" t="s">
        <v>298</v>
      </c>
      <c r="K80" s="182">
        <v>8</v>
      </c>
      <c r="L80" s="182">
        <v>11</v>
      </c>
      <c r="M80" s="182">
        <v>20</v>
      </c>
      <c r="N80" s="182">
        <v>9</v>
      </c>
      <c r="O80" s="182" t="s">
        <v>306</v>
      </c>
      <c r="P80" s="182" t="s">
        <v>227</v>
      </c>
      <c r="Q80" s="182" t="s">
        <v>505</v>
      </c>
      <c r="R80" s="182" t="s">
        <v>504</v>
      </c>
      <c r="S80" s="182" t="s">
        <v>304</v>
      </c>
      <c r="T80" s="182" t="s">
        <v>299</v>
      </c>
      <c r="U80" s="182" t="s">
        <v>299</v>
      </c>
      <c r="V80" s="182" t="s">
        <v>299</v>
      </c>
      <c r="W80" s="182" t="s">
        <v>299</v>
      </c>
      <c r="X80" s="188"/>
    </row>
    <row r="81" spans="1:24" x14ac:dyDescent="0.3">
      <c r="A81" s="201" t="s">
        <v>601</v>
      </c>
      <c r="B81" s="202" t="s">
        <v>600</v>
      </c>
      <c r="C81" s="202" t="s">
        <v>597</v>
      </c>
      <c r="D81" s="182">
        <v>9</v>
      </c>
      <c r="E81" s="194">
        <v>44779</v>
      </c>
      <c r="F81" s="199" t="s">
        <v>102</v>
      </c>
      <c r="G81" s="182" t="s">
        <v>83</v>
      </c>
      <c r="H81" s="182"/>
      <c r="I81" s="192" t="s">
        <v>506</v>
      </c>
      <c r="J81" s="182" t="s">
        <v>298</v>
      </c>
      <c r="K81" s="182">
        <v>12</v>
      </c>
      <c r="L81" s="182">
        <v>16</v>
      </c>
      <c r="M81" s="182">
        <v>20</v>
      </c>
      <c r="N81" s="182">
        <v>4</v>
      </c>
      <c r="O81" s="182" t="s">
        <v>484</v>
      </c>
      <c r="P81" s="182" t="s">
        <v>507</v>
      </c>
      <c r="Q81" s="182" t="s">
        <v>508</v>
      </c>
      <c r="R81" s="182" t="s">
        <v>509</v>
      </c>
      <c r="S81" s="182" t="s">
        <v>304</v>
      </c>
      <c r="T81" s="182" t="s">
        <v>299</v>
      </c>
      <c r="U81" s="182" t="s">
        <v>299</v>
      </c>
      <c r="V81" s="182" t="s">
        <v>299</v>
      </c>
      <c r="W81" s="182" t="s">
        <v>299</v>
      </c>
      <c r="X81" s="188"/>
    </row>
    <row r="82" spans="1:24" x14ac:dyDescent="0.3">
      <c r="A82" s="201" t="s">
        <v>601</v>
      </c>
      <c r="B82" s="202" t="s">
        <v>600</v>
      </c>
      <c r="C82" s="202" t="s">
        <v>597</v>
      </c>
      <c r="D82" s="182">
        <v>10</v>
      </c>
      <c r="E82" s="194">
        <v>44779</v>
      </c>
      <c r="F82" s="199" t="s">
        <v>113</v>
      </c>
      <c r="G82" s="182" t="s">
        <v>94</v>
      </c>
      <c r="H82" s="182"/>
      <c r="I82" s="192" t="s">
        <v>510</v>
      </c>
      <c r="J82" s="182" t="s">
        <v>298</v>
      </c>
      <c r="K82" s="182">
        <v>8</v>
      </c>
      <c r="L82" s="182">
        <v>16</v>
      </c>
      <c r="M82" s="182">
        <v>20</v>
      </c>
      <c r="N82" s="182">
        <v>4</v>
      </c>
      <c r="O82" s="182" t="s">
        <v>484</v>
      </c>
      <c r="P82" s="182" t="s">
        <v>156</v>
      </c>
      <c r="Q82" s="182" t="s">
        <v>511</v>
      </c>
      <c r="R82" s="182" t="s">
        <v>510</v>
      </c>
      <c r="S82" s="182" t="s">
        <v>304</v>
      </c>
      <c r="T82" s="182" t="s">
        <v>299</v>
      </c>
      <c r="U82" s="182" t="s">
        <v>299</v>
      </c>
      <c r="V82" s="182" t="s">
        <v>299</v>
      </c>
      <c r="W82" s="182" t="s">
        <v>299</v>
      </c>
      <c r="X82" s="188"/>
    </row>
    <row r="83" spans="1:24" ht="19.95" customHeight="1" x14ac:dyDescent="0.3">
      <c r="A83" s="391" t="s">
        <v>604</v>
      </c>
      <c r="B83" s="392"/>
      <c r="C83" s="392"/>
      <c r="D83" s="203">
        <f>COUNTA(G73:G82)</f>
        <v>10</v>
      </c>
      <c r="E83" s="203"/>
      <c r="F83" s="204"/>
      <c r="G83" s="228"/>
      <c r="H83" s="203"/>
      <c r="I83" s="204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5"/>
    </row>
    <row r="84" spans="1:24" x14ac:dyDescent="0.3">
      <c r="A84" s="201" t="s">
        <v>601</v>
      </c>
      <c r="B84" s="202" t="s">
        <v>602</v>
      </c>
      <c r="C84" s="202" t="s">
        <v>597</v>
      </c>
      <c r="D84" s="197">
        <v>1</v>
      </c>
      <c r="E84" s="191">
        <v>44626</v>
      </c>
      <c r="F84" s="199" t="s">
        <v>109</v>
      </c>
      <c r="G84" s="197" t="s">
        <v>90</v>
      </c>
      <c r="H84" s="197"/>
      <c r="I84" s="254"/>
      <c r="J84" s="197" t="s">
        <v>298</v>
      </c>
      <c r="K84" s="197">
        <v>12</v>
      </c>
      <c r="L84" s="197">
        <v>24</v>
      </c>
      <c r="M84" s="197" t="s">
        <v>457</v>
      </c>
      <c r="N84" s="197">
        <v>20</v>
      </c>
      <c r="O84" s="197" t="s">
        <v>458</v>
      </c>
      <c r="P84" s="197" t="s">
        <v>459</v>
      </c>
      <c r="Q84" s="185"/>
      <c r="R84" s="185"/>
      <c r="S84" s="197" t="s">
        <v>460</v>
      </c>
      <c r="T84" s="197"/>
      <c r="U84" s="197" t="s">
        <v>298</v>
      </c>
      <c r="V84" s="197"/>
      <c r="W84" s="197"/>
      <c r="X84" s="198"/>
    </row>
    <row r="85" spans="1:24" x14ac:dyDescent="0.3">
      <c r="A85" s="201" t="s">
        <v>601</v>
      </c>
      <c r="B85" s="202" t="s">
        <v>602</v>
      </c>
      <c r="C85" s="202" t="s">
        <v>597</v>
      </c>
      <c r="D85" s="197">
        <v>2</v>
      </c>
      <c r="E85" s="193">
        <v>44626</v>
      </c>
      <c r="F85" s="199" t="s">
        <v>108</v>
      </c>
      <c r="G85" s="197" t="s">
        <v>89</v>
      </c>
      <c r="H85" s="197"/>
      <c r="I85" s="254"/>
      <c r="J85" s="197" t="s">
        <v>298</v>
      </c>
      <c r="K85" s="197">
        <v>20</v>
      </c>
      <c r="L85" s="197">
        <v>20</v>
      </c>
      <c r="M85" s="197" t="s">
        <v>462</v>
      </c>
      <c r="N85" s="197">
        <v>20</v>
      </c>
      <c r="O85" s="197" t="s">
        <v>458</v>
      </c>
      <c r="P85" s="197" t="s">
        <v>187</v>
      </c>
      <c r="Q85" s="185"/>
      <c r="R85" s="185"/>
      <c r="S85" s="197" t="s">
        <v>463</v>
      </c>
      <c r="T85" s="197"/>
      <c r="U85" s="197"/>
      <c r="V85" s="197" t="s">
        <v>298</v>
      </c>
      <c r="W85" s="197"/>
      <c r="X85" s="198"/>
    </row>
    <row r="86" spans="1:24" x14ac:dyDescent="0.3">
      <c r="A86" s="201" t="s">
        <v>601</v>
      </c>
      <c r="B86" s="202" t="s">
        <v>602</v>
      </c>
      <c r="C86" s="202" t="s">
        <v>597</v>
      </c>
      <c r="D86" s="197">
        <v>3</v>
      </c>
      <c r="E86" s="193">
        <v>44687</v>
      </c>
      <c r="F86" s="199" t="s">
        <v>111</v>
      </c>
      <c r="G86" s="197" t="s">
        <v>92</v>
      </c>
      <c r="H86" s="197"/>
      <c r="I86" s="254"/>
      <c r="J86" s="197" t="s">
        <v>298</v>
      </c>
      <c r="K86" s="197">
        <v>20</v>
      </c>
      <c r="L86" s="197">
        <v>40</v>
      </c>
      <c r="M86" s="197" t="s">
        <v>462</v>
      </c>
      <c r="N86" s="197">
        <v>20</v>
      </c>
      <c r="O86" s="197" t="s">
        <v>458</v>
      </c>
      <c r="P86" s="197" t="s">
        <v>465</v>
      </c>
      <c r="Q86" s="185"/>
      <c r="R86" s="185"/>
      <c r="S86" s="197" t="s">
        <v>463</v>
      </c>
      <c r="T86" s="197"/>
      <c r="U86" s="197" t="s">
        <v>298</v>
      </c>
      <c r="V86" s="197"/>
      <c r="W86" s="197"/>
      <c r="X86" s="198"/>
    </row>
    <row r="87" spans="1:24" x14ac:dyDescent="0.3">
      <c r="A87" s="201" t="s">
        <v>601</v>
      </c>
      <c r="B87" s="202" t="s">
        <v>602</v>
      </c>
      <c r="C87" s="202" t="s">
        <v>597</v>
      </c>
      <c r="D87" s="197">
        <v>4</v>
      </c>
      <c r="E87" s="193">
        <v>44687</v>
      </c>
      <c r="F87" s="199" t="s">
        <v>451</v>
      </c>
      <c r="G87" s="197" t="s">
        <v>226</v>
      </c>
      <c r="H87" s="197"/>
      <c r="I87" s="254"/>
      <c r="J87" s="197" t="s">
        <v>298</v>
      </c>
      <c r="K87" s="197">
        <v>12</v>
      </c>
      <c r="L87" s="197">
        <v>18</v>
      </c>
      <c r="M87" s="197" t="s">
        <v>462</v>
      </c>
      <c r="N87" s="197">
        <v>20</v>
      </c>
      <c r="O87" s="197" t="s">
        <v>458</v>
      </c>
      <c r="P87" s="197" t="s">
        <v>467</v>
      </c>
      <c r="Q87" s="185"/>
      <c r="R87" s="185"/>
      <c r="S87" s="197" t="s">
        <v>468</v>
      </c>
      <c r="T87" s="197"/>
      <c r="U87" s="197" t="s">
        <v>298</v>
      </c>
      <c r="V87" s="197"/>
      <c r="W87" s="197"/>
      <c r="X87" s="198"/>
    </row>
    <row r="88" spans="1:24" x14ac:dyDescent="0.3">
      <c r="A88" s="201" t="s">
        <v>601</v>
      </c>
      <c r="B88" s="202" t="s">
        <v>602</v>
      </c>
      <c r="C88" s="202" t="s">
        <v>597</v>
      </c>
      <c r="D88" s="197">
        <v>5</v>
      </c>
      <c r="E88" s="193">
        <v>44718</v>
      </c>
      <c r="F88" s="199" t="s">
        <v>101</v>
      </c>
      <c r="G88" s="197" t="s">
        <v>82</v>
      </c>
      <c r="H88" s="197"/>
      <c r="I88" s="254"/>
      <c r="J88" s="197" t="s">
        <v>298</v>
      </c>
      <c r="K88" s="197">
        <v>16</v>
      </c>
      <c r="L88" s="197">
        <v>23</v>
      </c>
      <c r="M88" s="197" t="s">
        <v>462</v>
      </c>
      <c r="N88" s="197">
        <v>20</v>
      </c>
      <c r="O88" s="197" t="s">
        <v>458</v>
      </c>
      <c r="P88" s="197" t="s">
        <v>470</v>
      </c>
      <c r="Q88" s="185"/>
      <c r="R88" s="185"/>
      <c r="S88" s="197" t="s">
        <v>463</v>
      </c>
      <c r="T88" s="197"/>
      <c r="U88" s="197" t="s">
        <v>298</v>
      </c>
      <c r="V88" s="197"/>
      <c r="W88" s="197"/>
      <c r="X88" s="198"/>
    </row>
    <row r="89" spans="1:24" x14ac:dyDescent="0.3">
      <c r="A89" s="201" t="s">
        <v>601</v>
      </c>
      <c r="B89" s="202" t="s">
        <v>602</v>
      </c>
      <c r="C89" s="202" t="s">
        <v>597</v>
      </c>
      <c r="D89" s="197">
        <v>6</v>
      </c>
      <c r="E89" s="193">
        <v>44718</v>
      </c>
      <c r="F89" s="199" t="s">
        <v>97</v>
      </c>
      <c r="G89" s="197" t="s">
        <v>78</v>
      </c>
      <c r="H89" s="197"/>
      <c r="I89" s="254"/>
      <c r="J89" s="197" t="s">
        <v>298</v>
      </c>
      <c r="K89" s="197">
        <v>12</v>
      </c>
      <c r="L89" s="197">
        <v>15</v>
      </c>
      <c r="M89" s="197" t="s">
        <v>462</v>
      </c>
      <c r="N89" s="197">
        <v>20</v>
      </c>
      <c r="O89" s="197" t="s">
        <v>458</v>
      </c>
      <c r="P89" s="197" t="s">
        <v>474</v>
      </c>
      <c r="Q89" s="185"/>
      <c r="R89" s="185"/>
      <c r="S89" s="197" t="s">
        <v>463</v>
      </c>
      <c r="T89" s="197"/>
      <c r="U89" s="197" t="s">
        <v>298</v>
      </c>
      <c r="V89" s="197"/>
      <c r="W89" s="197"/>
      <c r="X89" s="198"/>
    </row>
    <row r="90" spans="1:24" x14ac:dyDescent="0.3">
      <c r="A90" s="201" t="s">
        <v>601</v>
      </c>
      <c r="B90" s="202" t="s">
        <v>602</v>
      </c>
      <c r="C90" s="202" t="s">
        <v>597</v>
      </c>
      <c r="D90" s="197">
        <v>7</v>
      </c>
      <c r="E90" s="194">
        <v>44748</v>
      </c>
      <c r="F90" s="199" t="s">
        <v>112</v>
      </c>
      <c r="G90" s="197" t="s">
        <v>93</v>
      </c>
      <c r="H90" s="197"/>
      <c r="I90" s="254"/>
      <c r="J90" s="197" t="s">
        <v>298</v>
      </c>
      <c r="K90" s="197">
        <v>16</v>
      </c>
      <c r="L90" s="197">
        <v>24</v>
      </c>
      <c r="M90" s="197" t="s">
        <v>462</v>
      </c>
      <c r="N90" s="197">
        <v>20</v>
      </c>
      <c r="O90" s="197" t="s">
        <v>458</v>
      </c>
      <c r="P90" s="197" t="s">
        <v>189</v>
      </c>
      <c r="Q90" s="185"/>
      <c r="R90" s="185"/>
      <c r="S90" s="197" t="s">
        <v>460</v>
      </c>
      <c r="T90" s="197"/>
      <c r="U90" s="197" t="s">
        <v>298</v>
      </c>
      <c r="V90" s="197"/>
      <c r="W90" s="197"/>
      <c r="X90" s="198"/>
    </row>
    <row r="91" spans="1:24" x14ac:dyDescent="0.3">
      <c r="A91" s="201" t="s">
        <v>601</v>
      </c>
      <c r="B91" s="202" t="s">
        <v>602</v>
      </c>
      <c r="C91" s="202" t="s">
        <v>597</v>
      </c>
      <c r="D91" s="197">
        <v>8</v>
      </c>
      <c r="E91" s="194">
        <v>44748</v>
      </c>
      <c r="F91" s="199" t="s">
        <v>115</v>
      </c>
      <c r="G91" s="197" t="s">
        <v>96</v>
      </c>
      <c r="H91" s="197"/>
      <c r="I91" s="254"/>
      <c r="J91" s="197" t="s">
        <v>298</v>
      </c>
      <c r="K91" s="197">
        <v>16</v>
      </c>
      <c r="L91" s="197">
        <v>16</v>
      </c>
      <c r="M91" s="197" t="s">
        <v>462</v>
      </c>
      <c r="N91" s="197">
        <v>20</v>
      </c>
      <c r="O91" s="197" t="s">
        <v>458</v>
      </c>
      <c r="P91" s="197" t="s">
        <v>477</v>
      </c>
      <c r="Q91" s="185"/>
      <c r="R91" s="185"/>
      <c r="S91" s="197" t="s">
        <v>463</v>
      </c>
      <c r="T91" s="197"/>
      <c r="U91" s="197" t="s">
        <v>298</v>
      </c>
      <c r="V91" s="197"/>
      <c r="W91" s="197"/>
      <c r="X91" s="198"/>
    </row>
    <row r="92" spans="1:24" x14ac:dyDescent="0.3">
      <c r="A92" s="201" t="s">
        <v>601</v>
      </c>
      <c r="B92" s="202" t="s">
        <v>602</v>
      </c>
      <c r="C92" s="202" t="s">
        <v>597</v>
      </c>
      <c r="D92" s="197">
        <v>9</v>
      </c>
      <c r="E92" s="194">
        <v>44779</v>
      </c>
      <c r="F92" s="199" t="s">
        <v>110</v>
      </c>
      <c r="G92" s="197" t="s">
        <v>91</v>
      </c>
      <c r="H92" s="197"/>
      <c r="I92" s="254"/>
      <c r="J92" s="197" t="s">
        <v>298</v>
      </c>
      <c r="K92" s="197">
        <v>12</v>
      </c>
      <c r="L92" s="197">
        <v>16</v>
      </c>
      <c r="M92" s="197" t="s">
        <v>462</v>
      </c>
      <c r="N92" s="197">
        <v>20</v>
      </c>
      <c r="O92" s="197" t="s">
        <v>458</v>
      </c>
      <c r="P92" s="197" t="s">
        <v>480</v>
      </c>
      <c r="Q92" s="185"/>
      <c r="R92" s="185"/>
      <c r="S92" s="197" t="s">
        <v>463</v>
      </c>
      <c r="T92" s="197"/>
      <c r="U92" s="197" t="s">
        <v>298</v>
      </c>
      <c r="V92" s="197"/>
      <c r="W92" s="197"/>
      <c r="X92" s="198"/>
    </row>
    <row r="93" spans="1:24" x14ac:dyDescent="0.3">
      <c r="A93" s="201" t="s">
        <v>601</v>
      </c>
      <c r="B93" s="202" t="s">
        <v>602</v>
      </c>
      <c r="C93" s="202" t="s">
        <v>597</v>
      </c>
      <c r="D93" s="197">
        <v>10</v>
      </c>
      <c r="E93" s="194">
        <v>44779</v>
      </c>
      <c r="F93" s="199" t="s">
        <v>114</v>
      </c>
      <c r="G93" s="197" t="s">
        <v>95</v>
      </c>
      <c r="H93" s="197"/>
      <c r="I93" s="254"/>
      <c r="J93" s="197" t="s">
        <v>299</v>
      </c>
      <c r="K93" s="197" t="s">
        <v>299</v>
      </c>
      <c r="L93" s="197" t="s">
        <v>299</v>
      </c>
      <c r="M93" s="197" t="s">
        <v>299</v>
      </c>
      <c r="N93" s="197" t="s">
        <v>299</v>
      </c>
      <c r="O93" s="197" t="s">
        <v>299</v>
      </c>
      <c r="P93" s="197" t="s">
        <v>301</v>
      </c>
      <c r="Q93" s="185"/>
      <c r="R93" s="185"/>
      <c r="S93" s="197" t="s">
        <v>299</v>
      </c>
      <c r="T93" s="197"/>
      <c r="U93" s="197" t="s">
        <v>298</v>
      </c>
      <c r="V93" s="197"/>
      <c r="W93" s="197"/>
      <c r="X93" s="200" t="s">
        <v>303</v>
      </c>
    </row>
    <row r="94" spans="1:24" ht="19.95" customHeight="1" x14ac:dyDescent="0.3">
      <c r="A94" s="391" t="s">
        <v>604</v>
      </c>
      <c r="B94" s="392"/>
      <c r="C94" s="392"/>
      <c r="D94" s="203">
        <f>COUNTA(G84:G93)</f>
        <v>10</v>
      </c>
      <c r="E94" s="203"/>
      <c r="F94" s="204"/>
      <c r="G94" s="228"/>
      <c r="H94" s="203"/>
      <c r="I94" s="204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5"/>
    </row>
    <row r="95" spans="1:24" ht="19.95" customHeight="1" x14ac:dyDescent="0.3">
      <c r="A95" s="388" t="s">
        <v>631</v>
      </c>
      <c r="B95" s="389"/>
      <c r="C95" s="390"/>
      <c r="D95" s="237">
        <f>SUM(D60,D72,D83,D94)</f>
        <v>40</v>
      </c>
      <c r="E95" s="237"/>
      <c r="F95" s="238"/>
      <c r="G95" s="236"/>
      <c r="H95" s="237"/>
      <c r="I95" s="238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9"/>
    </row>
    <row r="96" spans="1:24" x14ac:dyDescent="0.3">
      <c r="A96" s="201" t="s">
        <v>601</v>
      </c>
      <c r="B96" s="202" t="s">
        <v>600</v>
      </c>
      <c r="C96" s="202" t="s">
        <v>630</v>
      </c>
      <c r="D96" s="210">
        <v>1</v>
      </c>
      <c r="E96" s="210" t="s">
        <v>611</v>
      </c>
      <c r="F96" s="199" t="s">
        <v>98</v>
      </c>
      <c r="G96" s="210" t="s">
        <v>79</v>
      </c>
      <c r="H96" s="210"/>
      <c r="I96" s="234" t="s">
        <v>483</v>
      </c>
      <c r="J96" s="210" t="s">
        <v>298</v>
      </c>
      <c r="K96" s="210">
        <v>8</v>
      </c>
      <c r="L96" s="210">
        <v>12</v>
      </c>
      <c r="M96" s="210">
        <v>20</v>
      </c>
      <c r="N96" s="210">
        <v>8</v>
      </c>
      <c r="O96" s="210" t="s">
        <v>484</v>
      </c>
      <c r="P96" s="210" t="s">
        <v>158</v>
      </c>
      <c r="Q96" s="210" t="s">
        <v>485</v>
      </c>
      <c r="R96" s="210" t="s">
        <v>483</v>
      </c>
      <c r="S96" s="210" t="s">
        <v>304</v>
      </c>
      <c r="T96" s="210" t="s">
        <v>211</v>
      </c>
      <c r="U96" s="210" t="s">
        <v>305</v>
      </c>
      <c r="V96" s="210" t="s">
        <v>211</v>
      </c>
      <c r="W96" s="210" t="s">
        <v>211</v>
      </c>
      <c r="X96" s="211"/>
    </row>
    <row r="97" spans="1:24" x14ac:dyDescent="0.3">
      <c r="A97" s="201" t="s">
        <v>601</v>
      </c>
      <c r="B97" s="202" t="s">
        <v>600</v>
      </c>
      <c r="C97" s="202" t="s">
        <v>630</v>
      </c>
      <c r="D97" s="210">
        <v>2</v>
      </c>
      <c r="E97" s="212">
        <v>44871</v>
      </c>
      <c r="F97" s="199" t="s">
        <v>105</v>
      </c>
      <c r="G97" s="210" t="s">
        <v>86</v>
      </c>
      <c r="H97" s="210"/>
      <c r="I97" s="234" t="s">
        <v>487</v>
      </c>
      <c r="J97" s="210" t="s">
        <v>298</v>
      </c>
      <c r="K97" s="210">
        <v>9</v>
      </c>
      <c r="L97" s="210">
        <v>9</v>
      </c>
      <c r="M97" s="210">
        <v>20</v>
      </c>
      <c r="N97" s="210">
        <v>11</v>
      </c>
      <c r="O97" s="210" t="s">
        <v>484</v>
      </c>
      <c r="P97" s="210" t="s">
        <v>488</v>
      </c>
      <c r="Q97" s="210" t="s">
        <v>489</v>
      </c>
      <c r="R97" s="210" t="s">
        <v>487</v>
      </c>
      <c r="S97" s="210" t="s">
        <v>304</v>
      </c>
      <c r="T97" s="210" t="s">
        <v>299</v>
      </c>
      <c r="U97" s="210" t="s">
        <v>299</v>
      </c>
      <c r="V97" s="210" t="s">
        <v>299</v>
      </c>
      <c r="W97" s="210" t="s">
        <v>299</v>
      </c>
      <c r="X97" s="211"/>
    </row>
    <row r="98" spans="1:24" x14ac:dyDescent="0.3">
      <c r="A98" s="201" t="s">
        <v>601</v>
      </c>
      <c r="B98" s="202" t="s">
        <v>600</v>
      </c>
      <c r="C98" s="202" t="s">
        <v>630</v>
      </c>
      <c r="D98" s="210">
        <v>3</v>
      </c>
      <c r="E98" s="210" t="s">
        <v>612</v>
      </c>
      <c r="F98" s="199" t="s">
        <v>99</v>
      </c>
      <c r="G98" s="210" t="s">
        <v>80</v>
      </c>
      <c r="H98" s="210"/>
      <c r="I98" s="234" t="s">
        <v>483</v>
      </c>
      <c r="J98" s="210" t="s">
        <v>298</v>
      </c>
      <c r="K98" s="210">
        <v>8</v>
      </c>
      <c r="L98" s="210">
        <v>8</v>
      </c>
      <c r="M98" s="210">
        <v>20</v>
      </c>
      <c r="N98" s="210">
        <v>12</v>
      </c>
      <c r="O98" s="210" t="s">
        <v>306</v>
      </c>
      <c r="P98" s="210" t="s">
        <v>491</v>
      </c>
      <c r="Q98" s="210" t="s">
        <v>492</v>
      </c>
      <c r="R98" s="210" t="s">
        <v>483</v>
      </c>
      <c r="S98" s="210" t="s">
        <v>304</v>
      </c>
      <c r="T98" s="210" t="s">
        <v>211</v>
      </c>
      <c r="U98" s="210" t="s">
        <v>305</v>
      </c>
      <c r="V98" s="210" t="s">
        <v>211</v>
      </c>
      <c r="W98" s="210" t="s">
        <v>211</v>
      </c>
      <c r="X98" s="211"/>
    </row>
    <row r="99" spans="1:24" x14ac:dyDescent="0.3">
      <c r="A99" s="201" t="s">
        <v>601</v>
      </c>
      <c r="B99" s="202" t="s">
        <v>600</v>
      </c>
      <c r="C99" s="202" t="s">
        <v>630</v>
      </c>
      <c r="D99" s="210">
        <v>4</v>
      </c>
      <c r="E99" s="210" t="s">
        <v>613</v>
      </c>
      <c r="F99" s="199" t="s">
        <v>104</v>
      </c>
      <c r="G99" s="210" t="s">
        <v>85</v>
      </c>
      <c r="H99" s="210"/>
      <c r="I99" s="234" t="s">
        <v>308</v>
      </c>
      <c r="J99" s="210" t="s">
        <v>298</v>
      </c>
      <c r="K99" s="210">
        <v>10</v>
      </c>
      <c r="L99" s="210">
        <v>10</v>
      </c>
      <c r="M99" s="210">
        <v>20</v>
      </c>
      <c r="N99" s="210">
        <v>10</v>
      </c>
      <c r="O99" s="210" t="s">
        <v>306</v>
      </c>
      <c r="P99" s="210" t="s">
        <v>153</v>
      </c>
      <c r="Q99" s="210" t="s">
        <v>309</v>
      </c>
      <c r="R99" s="210" t="s">
        <v>310</v>
      </c>
      <c r="S99" s="210" t="s">
        <v>304</v>
      </c>
      <c r="T99" s="210" t="s">
        <v>211</v>
      </c>
      <c r="U99" s="210" t="s">
        <v>211</v>
      </c>
      <c r="V99" s="210" t="s">
        <v>211</v>
      </c>
      <c r="W99" s="210" t="s">
        <v>211</v>
      </c>
      <c r="X99" s="211"/>
    </row>
    <row r="100" spans="1:24" x14ac:dyDescent="0.3">
      <c r="A100" s="201" t="s">
        <v>601</v>
      </c>
      <c r="B100" s="202" t="s">
        <v>600</v>
      </c>
      <c r="C100" s="202" t="s">
        <v>630</v>
      </c>
      <c r="D100" s="210">
        <v>5</v>
      </c>
      <c r="E100" s="210" t="s">
        <v>614</v>
      </c>
      <c r="F100" s="199" t="s">
        <v>107</v>
      </c>
      <c r="G100" s="210" t="s">
        <v>88</v>
      </c>
      <c r="H100" s="210"/>
      <c r="I100" s="234" t="s">
        <v>494</v>
      </c>
      <c r="J100" s="210" t="s">
        <v>298</v>
      </c>
      <c r="K100" s="210">
        <v>8</v>
      </c>
      <c r="L100" s="210">
        <v>8</v>
      </c>
      <c r="M100" s="210">
        <v>20</v>
      </c>
      <c r="N100" s="210">
        <v>12</v>
      </c>
      <c r="O100" s="210" t="s">
        <v>484</v>
      </c>
      <c r="P100" s="210" t="s">
        <v>495</v>
      </c>
      <c r="Q100" s="210" t="s">
        <v>496</v>
      </c>
      <c r="R100" s="210" t="s">
        <v>494</v>
      </c>
      <c r="S100" s="210" t="s">
        <v>304</v>
      </c>
      <c r="T100" s="210" t="s">
        <v>211</v>
      </c>
      <c r="U100" s="210" t="s">
        <v>305</v>
      </c>
      <c r="V100" s="210" t="s">
        <v>211</v>
      </c>
      <c r="W100" s="210" t="s">
        <v>211</v>
      </c>
      <c r="X100" s="211"/>
    </row>
    <row r="101" spans="1:24" x14ac:dyDescent="0.3">
      <c r="A101" s="201" t="s">
        <v>601</v>
      </c>
      <c r="B101" s="202" t="s">
        <v>600</v>
      </c>
      <c r="C101" s="202" t="s">
        <v>630</v>
      </c>
      <c r="D101" s="210">
        <v>6</v>
      </c>
      <c r="E101" s="210" t="s">
        <v>615</v>
      </c>
      <c r="F101" s="199" t="s">
        <v>106</v>
      </c>
      <c r="G101" s="210" t="s">
        <v>87</v>
      </c>
      <c r="H101" s="210"/>
      <c r="I101" s="234" t="s">
        <v>498</v>
      </c>
      <c r="J101" s="210" t="s">
        <v>298</v>
      </c>
      <c r="K101" s="210">
        <v>6</v>
      </c>
      <c r="L101" s="210">
        <v>7</v>
      </c>
      <c r="M101" s="210">
        <v>10</v>
      </c>
      <c r="N101" s="210">
        <v>3</v>
      </c>
      <c r="O101" s="210" t="s">
        <v>306</v>
      </c>
      <c r="P101" s="210" t="s">
        <v>161</v>
      </c>
      <c r="Q101" s="210" t="s">
        <v>499</v>
      </c>
      <c r="R101" s="210" t="s">
        <v>500</v>
      </c>
      <c r="S101" s="210" t="s">
        <v>616</v>
      </c>
      <c r="T101" s="210" t="s">
        <v>299</v>
      </c>
      <c r="U101" s="210" t="s">
        <v>305</v>
      </c>
      <c r="V101" s="210" t="s">
        <v>299</v>
      </c>
      <c r="W101" s="210" t="s">
        <v>299</v>
      </c>
      <c r="X101" s="211"/>
    </row>
    <row r="102" spans="1:24" x14ac:dyDescent="0.3">
      <c r="A102" s="201" t="s">
        <v>601</v>
      </c>
      <c r="B102" s="202" t="s">
        <v>600</v>
      </c>
      <c r="C102" s="202" t="s">
        <v>630</v>
      </c>
      <c r="D102" s="210">
        <v>7</v>
      </c>
      <c r="E102" s="210" t="s">
        <v>617</v>
      </c>
      <c r="F102" s="199" t="s">
        <v>103</v>
      </c>
      <c r="G102" s="210" t="s">
        <v>84</v>
      </c>
      <c r="H102" s="210"/>
      <c r="I102" s="234" t="s">
        <v>501</v>
      </c>
      <c r="J102" s="210" t="s">
        <v>298</v>
      </c>
      <c r="K102" s="210">
        <v>8</v>
      </c>
      <c r="L102" s="210">
        <v>10</v>
      </c>
      <c r="M102" s="210">
        <v>20</v>
      </c>
      <c r="N102" s="210">
        <v>10</v>
      </c>
      <c r="O102" s="210" t="s">
        <v>306</v>
      </c>
      <c r="P102" s="210" t="s">
        <v>157</v>
      </c>
      <c r="Q102" s="210" t="s">
        <v>502</v>
      </c>
      <c r="R102" s="210" t="s">
        <v>503</v>
      </c>
      <c r="S102" s="210" t="s">
        <v>304</v>
      </c>
      <c r="T102" s="210" t="s">
        <v>299</v>
      </c>
      <c r="U102" s="210" t="s">
        <v>305</v>
      </c>
      <c r="V102" s="210" t="s">
        <v>299</v>
      </c>
      <c r="W102" s="210" t="s">
        <v>299</v>
      </c>
      <c r="X102" s="211"/>
    </row>
    <row r="103" spans="1:24" x14ac:dyDescent="0.3">
      <c r="A103" s="201" t="s">
        <v>601</v>
      </c>
      <c r="B103" s="202" t="s">
        <v>600</v>
      </c>
      <c r="C103" s="202" t="s">
        <v>630</v>
      </c>
      <c r="D103" s="210">
        <v>8</v>
      </c>
      <c r="E103" s="210" t="s">
        <v>617</v>
      </c>
      <c r="F103" s="199" t="s">
        <v>100</v>
      </c>
      <c r="G103" s="210" t="s">
        <v>81</v>
      </c>
      <c r="H103" s="210"/>
      <c r="I103" s="234" t="s">
        <v>504</v>
      </c>
      <c r="J103" s="210" t="s">
        <v>298</v>
      </c>
      <c r="K103" s="210">
        <v>8</v>
      </c>
      <c r="L103" s="210">
        <v>12</v>
      </c>
      <c r="M103" s="210">
        <v>20</v>
      </c>
      <c r="N103" s="210">
        <v>8</v>
      </c>
      <c r="O103" s="210" t="s">
        <v>306</v>
      </c>
      <c r="P103" s="210" t="s">
        <v>227</v>
      </c>
      <c r="Q103" s="210" t="s">
        <v>505</v>
      </c>
      <c r="R103" s="210" t="s">
        <v>504</v>
      </c>
      <c r="S103" s="210" t="s">
        <v>304</v>
      </c>
      <c r="T103" s="210" t="s">
        <v>299</v>
      </c>
      <c r="U103" s="210" t="s">
        <v>299</v>
      </c>
      <c r="V103" s="210" t="s">
        <v>299</v>
      </c>
      <c r="W103" s="210" t="s">
        <v>299</v>
      </c>
      <c r="X103" s="211"/>
    </row>
    <row r="104" spans="1:24" x14ac:dyDescent="0.3">
      <c r="A104" s="201" t="s">
        <v>601</v>
      </c>
      <c r="B104" s="202" t="s">
        <v>600</v>
      </c>
      <c r="C104" s="202" t="s">
        <v>630</v>
      </c>
      <c r="D104" s="210">
        <v>9</v>
      </c>
      <c r="E104" s="210" t="s">
        <v>618</v>
      </c>
      <c r="F104" s="199" t="s">
        <v>102</v>
      </c>
      <c r="G104" s="210" t="s">
        <v>83</v>
      </c>
      <c r="H104" s="210"/>
      <c r="I104" s="234" t="s">
        <v>506</v>
      </c>
      <c r="J104" s="210" t="s">
        <v>298</v>
      </c>
      <c r="K104" s="210">
        <v>8</v>
      </c>
      <c r="L104" s="210">
        <v>8</v>
      </c>
      <c r="M104" s="210">
        <v>20</v>
      </c>
      <c r="N104" s="210">
        <v>12</v>
      </c>
      <c r="O104" s="210" t="s">
        <v>484</v>
      </c>
      <c r="P104" s="210" t="s">
        <v>507</v>
      </c>
      <c r="Q104" s="210" t="s">
        <v>508</v>
      </c>
      <c r="R104" s="210" t="s">
        <v>509</v>
      </c>
      <c r="S104" s="210" t="s">
        <v>304</v>
      </c>
      <c r="T104" s="210" t="s">
        <v>299</v>
      </c>
      <c r="U104" s="210" t="s">
        <v>299</v>
      </c>
      <c r="V104" s="210" t="s">
        <v>299</v>
      </c>
      <c r="W104" s="210" t="s">
        <v>299</v>
      </c>
      <c r="X104" s="211"/>
    </row>
    <row r="105" spans="1:24" x14ac:dyDescent="0.3">
      <c r="A105" s="201" t="s">
        <v>601</v>
      </c>
      <c r="B105" s="202" t="s">
        <v>600</v>
      </c>
      <c r="C105" s="202" t="s">
        <v>630</v>
      </c>
      <c r="D105" s="210">
        <v>10</v>
      </c>
      <c r="E105" s="210" t="s">
        <v>618</v>
      </c>
      <c r="F105" s="199" t="s">
        <v>113</v>
      </c>
      <c r="G105" s="210" t="s">
        <v>94</v>
      </c>
      <c r="H105" s="210"/>
      <c r="I105" s="234" t="s">
        <v>510</v>
      </c>
      <c r="J105" s="210" t="s">
        <v>298</v>
      </c>
      <c r="K105" s="210">
        <v>10</v>
      </c>
      <c r="L105" s="210">
        <v>10</v>
      </c>
      <c r="M105" s="210">
        <v>20</v>
      </c>
      <c r="N105" s="210">
        <v>10</v>
      </c>
      <c r="O105" s="210" t="s">
        <v>484</v>
      </c>
      <c r="P105" s="210" t="s">
        <v>156</v>
      </c>
      <c r="Q105" s="210" t="s">
        <v>511</v>
      </c>
      <c r="R105" s="210" t="s">
        <v>510</v>
      </c>
      <c r="S105" s="210" t="s">
        <v>304</v>
      </c>
      <c r="T105" s="210" t="s">
        <v>299</v>
      </c>
      <c r="U105" s="210" t="s">
        <v>299</v>
      </c>
      <c r="V105" s="210" t="s">
        <v>299</v>
      </c>
      <c r="W105" s="210" t="s">
        <v>299</v>
      </c>
      <c r="X105" s="211"/>
    </row>
    <row r="106" spans="1:24" ht="19.95" customHeight="1" x14ac:dyDescent="0.3">
      <c r="A106" s="391" t="s">
        <v>604</v>
      </c>
      <c r="B106" s="392"/>
      <c r="C106" s="392"/>
      <c r="D106" s="203">
        <f>COUNTA(G96:G105)</f>
        <v>10</v>
      </c>
      <c r="E106" s="203"/>
      <c r="F106" s="204"/>
      <c r="G106" s="228"/>
      <c r="H106" s="203"/>
      <c r="I106" s="204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5"/>
    </row>
    <row r="107" spans="1:24" x14ac:dyDescent="0.3">
      <c r="A107" s="201" t="s">
        <v>601</v>
      </c>
      <c r="B107" s="202" t="s">
        <v>602</v>
      </c>
      <c r="C107" s="202" t="s">
        <v>630</v>
      </c>
      <c r="D107" s="213">
        <v>1</v>
      </c>
      <c r="E107" s="214">
        <v>44871</v>
      </c>
      <c r="F107" s="199" t="s">
        <v>109</v>
      </c>
      <c r="G107" s="213" t="s">
        <v>90</v>
      </c>
      <c r="H107" s="210"/>
      <c r="I107" s="235" t="s">
        <v>456</v>
      </c>
      <c r="J107" s="213" t="s">
        <v>298</v>
      </c>
      <c r="K107" s="213">
        <v>12</v>
      </c>
      <c r="L107" s="213">
        <v>24</v>
      </c>
      <c r="M107" s="213" t="s">
        <v>619</v>
      </c>
      <c r="N107" s="213">
        <v>21</v>
      </c>
      <c r="O107" s="213" t="s">
        <v>620</v>
      </c>
      <c r="P107" s="213" t="s">
        <v>459</v>
      </c>
      <c r="Q107" s="213" t="s">
        <v>180</v>
      </c>
      <c r="R107" s="213" t="s">
        <v>456</v>
      </c>
      <c r="S107" s="213" t="s">
        <v>621</v>
      </c>
      <c r="T107" s="213"/>
      <c r="U107" s="213" t="s">
        <v>298</v>
      </c>
      <c r="V107" s="213"/>
      <c r="W107" s="213"/>
      <c r="X107" s="215"/>
    </row>
    <row r="108" spans="1:24" x14ac:dyDescent="0.3">
      <c r="A108" s="201" t="s">
        <v>601</v>
      </c>
      <c r="B108" s="202" t="s">
        <v>602</v>
      </c>
      <c r="C108" s="202" t="s">
        <v>630</v>
      </c>
      <c r="D108" s="213">
        <v>2</v>
      </c>
      <c r="E108" s="214">
        <v>44871</v>
      </c>
      <c r="F108" s="199" t="s">
        <v>108</v>
      </c>
      <c r="G108" s="213" t="s">
        <v>89</v>
      </c>
      <c r="H108" s="210"/>
      <c r="I108" s="235" t="s">
        <v>461</v>
      </c>
      <c r="J108" s="213" t="s">
        <v>298</v>
      </c>
      <c r="K108" s="213">
        <v>4</v>
      </c>
      <c r="L108" s="213">
        <v>4</v>
      </c>
      <c r="M108" s="213" t="s">
        <v>619</v>
      </c>
      <c r="N108" s="213">
        <v>20</v>
      </c>
      <c r="O108" s="213" t="s">
        <v>620</v>
      </c>
      <c r="P108" s="213" t="s">
        <v>192</v>
      </c>
      <c r="Q108" s="213" t="s">
        <v>299</v>
      </c>
      <c r="R108" s="213" t="s">
        <v>461</v>
      </c>
      <c r="S108" s="213" t="s">
        <v>622</v>
      </c>
      <c r="T108" s="213"/>
      <c r="U108" s="213"/>
      <c r="V108" s="213" t="s">
        <v>298</v>
      </c>
      <c r="W108" s="213"/>
      <c r="X108" s="215"/>
    </row>
    <row r="109" spans="1:24" x14ac:dyDescent="0.3">
      <c r="A109" s="201" t="s">
        <v>601</v>
      </c>
      <c r="B109" s="202" t="s">
        <v>602</v>
      </c>
      <c r="C109" s="202" t="s">
        <v>630</v>
      </c>
      <c r="D109" s="213">
        <v>3</v>
      </c>
      <c r="E109" s="214" t="s">
        <v>623</v>
      </c>
      <c r="F109" s="199" t="s">
        <v>111</v>
      </c>
      <c r="G109" s="213" t="s">
        <v>92</v>
      </c>
      <c r="H109" s="210"/>
      <c r="I109" s="235" t="s">
        <v>464</v>
      </c>
      <c r="J109" s="213" t="s">
        <v>298</v>
      </c>
      <c r="K109" s="213">
        <v>24</v>
      </c>
      <c r="L109" s="213">
        <v>24</v>
      </c>
      <c r="M109" s="213" t="s">
        <v>619</v>
      </c>
      <c r="N109" s="213">
        <v>20</v>
      </c>
      <c r="O109" s="213" t="s">
        <v>620</v>
      </c>
      <c r="P109" s="213" t="s">
        <v>465</v>
      </c>
      <c r="Q109" s="213" t="s">
        <v>175</v>
      </c>
      <c r="R109" s="213" t="s">
        <v>464</v>
      </c>
      <c r="S109" s="213" t="s">
        <v>622</v>
      </c>
      <c r="T109" s="213"/>
      <c r="U109" s="213" t="s">
        <v>298</v>
      </c>
      <c r="V109" s="213"/>
      <c r="W109" s="213"/>
      <c r="X109" s="215"/>
    </row>
    <row r="110" spans="1:24" x14ac:dyDescent="0.3">
      <c r="A110" s="201" t="s">
        <v>601</v>
      </c>
      <c r="B110" s="202" t="s">
        <v>602</v>
      </c>
      <c r="C110" s="202" t="s">
        <v>630</v>
      </c>
      <c r="D110" s="213">
        <v>4</v>
      </c>
      <c r="E110" s="214" t="s">
        <v>623</v>
      </c>
      <c r="F110" s="199" t="s">
        <v>451</v>
      </c>
      <c r="G110" s="213" t="s">
        <v>226</v>
      </c>
      <c r="H110" s="210"/>
      <c r="I110" s="235" t="s">
        <v>466</v>
      </c>
      <c r="J110" s="213" t="s">
        <v>298</v>
      </c>
      <c r="K110" s="213">
        <v>8</v>
      </c>
      <c r="L110" s="213">
        <v>11</v>
      </c>
      <c r="M110" s="213" t="s">
        <v>619</v>
      </c>
      <c r="N110" s="213">
        <v>20</v>
      </c>
      <c r="O110" s="213" t="s">
        <v>620</v>
      </c>
      <c r="P110" s="213" t="s">
        <v>223</v>
      </c>
      <c r="Q110" s="213" t="s">
        <v>299</v>
      </c>
      <c r="R110" s="213" t="s">
        <v>466</v>
      </c>
      <c r="S110" s="213" t="s">
        <v>624</v>
      </c>
      <c r="T110" s="213"/>
      <c r="U110" s="213" t="s">
        <v>298</v>
      </c>
      <c r="V110" s="213"/>
      <c r="W110" s="213"/>
      <c r="X110" s="215"/>
    </row>
    <row r="111" spans="1:24" x14ac:dyDescent="0.3">
      <c r="A111" s="201" t="s">
        <v>601</v>
      </c>
      <c r="B111" s="202" t="s">
        <v>602</v>
      </c>
      <c r="C111" s="202" t="s">
        <v>630</v>
      </c>
      <c r="D111" s="213">
        <v>5</v>
      </c>
      <c r="E111" s="214" t="s">
        <v>625</v>
      </c>
      <c r="F111" s="199" t="s">
        <v>101</v>
      </c>
      <c r="G111" s="213" t="s">
        <v>82</v>
      </c>
      <c r="H111" s="210"/>
      <c r="I111" s="235" t="s">
        <v>469</v>
      </c>
      <c r="J111" s="213" t="s">
        <v>298</v>
      </c>
      <c r="K111" s="213">
        <v>12</v>
      </c>
      <c r="L111" s="213">
        <v>12</v>
      </c>
      <c r="M111" s="213" t="s">
        <v>619</v>
      </c>
      <c r="N111" s="213">
        <v>18</v>
      </c>
      <c r="O111" s="213" t="s">
        <v>620</v>
      </c>
      <c r="P111" s="213" t="s">
        <v>470</v>
      </c>
      <c r="Q111" s="213" t="s">
        <v>171</v>
      </c>
      <c r="R111" s="213" t="s">
        <v>471</v>
      </c>
      <c r="S111" s="213" t="s">
        <v>622</v>
      </c>
      <c r="T111" s="213"/>
      <c r="U111" s="213" t="s">
        <v>298</v>
      </c>
      <c r="V111" s="213"/>
      <c r="W111" s="213"/>
      <c r="X111" s="215"/>
    </row>
    <row r="112" spans="1:24" x14ac:dyDescent="0.3">
      <c r="A112" s="201" t="s">
        <v>601</v>
      </c>
      <c r="B112" s="202" t="s">
        <v>602</v>
      </c>
      <c r="C112" s="202" t="s">
        <v>630</v>
      </c>
      <c r="D112" s="213">
        <v>6</v>
      </c>
      <c r="E112" s="214" t="s">
        <v>625</v>
      </c>
      <c r="F112" s="199" t="s">
        <v>97</v>
      </c>
      <c r="G112" s="213" t="s">
        <v>78</v>
      </c>
      <c r="H112" s="210"/>
      <c r="I112" s="235" t="s">
        <v>473</v>
      </c>
      <c r="J112" s="213" t="s">
        <v>298</v>
      </c>
      <c r="K112" s="213">
        <v>10</v>
      </c>
      <c r="L112" s="213">
        <v>11</v>
      </c>
      <c r="M112" s="213" t="s">
        <v>619</v>
      </c>
      <c r="N112" s="213">
        <v>29</v>
      </c>
      <c r="O112" s="213" t="s">
        <v>620</v>
      </c>
      <c r="P112" s="213" t="s">
        <v>474</v>
      </c>
      <c r="Q112" s="213" t="s">
        <v>178</v>
      </c>
      <c r="R112" s="213" t="s">
        <v>473</v>
      </c>
      <c r="S112" s="213" t="s">
        <v>622</v>
      </c>
      <c r="T112" s="213"/>
      <c r="U112" s="213" t="s">
        <v>298</v>
      </c>
      <c r="V112" s="213"/>
      <c r="W112" s="213"/>
      <c r="X112" s="215"/>
    </row>
    <row r="113" spans="1:24" x14ac:dyDescent="0.3">
      <c r="A113" s="201" t="s">
        <v>601</v>
      </c>
      <c r="B113" s="202" t="s">
        <v>602</v>
      </c>
      <c r="C113" s="202" t="s">
        <v>630</v>
      </c>
      <c r="D113" s="213">
        <v>7</v>
      </c>
      <c r="E113" s="214" t="s">
        <v>626</v>
      </c>
      <c r="F113" s="199" t="s">
        <v>112</v>
      </c>
      <c r="G113" s="213" t="s">
        <v>93</v>
      </c>
      <c r="H113" s="210"/>
      <c r="I113" s="235" t="s">
        <v>476</v>
      </c>
      <c r="J113" s="213" t="s">
        <v>298</v>
      </c>
      <c r="K113" s="213">
        <v>12</v>
      </c>
      <c r="L113" s="213">
        <v>12</v>
      </c>
      <c r="M113" s="213" t="s">
        <v>619</v>
      </c>
      <c r="N113" s="213">
        <v>18</v>
      </c>
      <c r="O113" s="213" t="s">
        <v>620</v>
      </c>
      <c r="P113" s="213" t="s">
        <v>189</v>
      </c>
      <c r="Q113" s="213" t="s">
        <v>190</v>
      </c>
      <c r="R113" s="213" t="s">
        <v>476</v>
      </c>
      <c r="S113" s="213" t="s">
        <v>622</v>
      </c>
      <c r="T113" s="213"/>
      <c r="U113" s="213" t="s">
        <v>298</v>
      </c>
      <c r="V113" s="213"/>
      <c r="W113" s="213"/>
      <c r="X113" s="215"/>
    </row>
    <row r="114" spans="1:24" x14ac:dyDescent="0.3">
      <c r="A114" s="201" t="s">
        <v>601</v>
      </c>
      <c r="B114" s="202" t="s">
        <v>602</v>
      </c>
      <c r="C114" s="202" t="s">
        <v>630</v>
      </c>
      <c r="D114" s="213">
        <v>8</v>
      </c>
      <c r="E114" s="214" t="s">
        <v>626</v>
      </c>
      <c r="F114" s="199" t="s">
        <v>115</v>
      </c>
      <c r="G114" s="213" t="s">
        <v>96</v>
      </c>
      <c r="H114" s="210"/>
      <c r="I114" s="235" t="s">
        <v>476</v>
      </c>
      <c r="J114" s="213" t="s">
        <v>298</v>
      </c>
      <c r="K114" s="213">
        <v>12</v>
      </c>
      <c r="L114" s="213">
        <v>14</v>
      </c>
      <c r="M114" s="213" t="s">
        <v>619</v>
      </c>
      <c r="N114" s="213">
        <v>23</v>
      </c>
      <c r="O114" s="213" t="s">
        <v>620</v>
      </c>
      <c r="P114" s="213" t="s">
        <v>477</v>
      </c>
      <c r="Q114" s="213" t="s">
        <v>184</v>
      </c>
      <c r="R114" s="213" t="s">
        <v>476</v>
      </c>
      <c r="S114" s="213" t="s">
        <v>622</v>
      </c>
      <c r="T114" s="213"/>
      <c r="U114" s="213" t="s">
        <v>298</v>
      </c>
      <c r="V114" s="213"/>
      <c r="W114" s="213"/>
      <c r="X114" s="215"/>
    </row>
    <row r="115" spans="1:24" x14ac:dyDescent="0.3">
      <c r="A115" s="201" t="s">
        <v>601</v>
      </c>
      <c r="B115" s="202" t="s">
        <v>602</v>
      </c>
      <c r="C115" s="202" t="s">
        <v>630</v>
      </c>
      <c r="D115" s="213">
        <v>9</v>
      </c>
      <c r="E115" s="214" t="s">
        <v>627</v>
      </c>
      <c r="F115" s="199" t="s">
        <v>110</v>
      </c>
      <c r="G115" s="213" t="s">
        <v>91</v>
      </c>
      <c r="H115" s="210"/>
      <c r="I115" s="235" t="s">
        <v>479</v>
      </c>
      <c r="J115" s="213" t="s">
        <v>298</v>
      </c>
      <c r="K115" s="213">
        <v>7</v>
      </c>
      <c r="L115" s="213">
        <v>9</v>
      </c>
      <c r="M115" s="213" t="s">
        <v>619</v>
      </c>
      <c r="N115" s="213">
        <v>21</v>
      </c>
      <c r="O115" s="213" t="s">
        <v>620</v>
      </c>
      <c r="P115" s="213" t="s">
        <v>480</v>
      </c>
      <c r="Q115" s="213" t="s">
        <v>179</v>
      </c>
      <c r="R115" s="213" t="s">
        <v>481</v>
      </c>
      <c r="S115" s="213" t="s">
        <v>622</v>
      </c>
      <c r="T115" s="213"/>
      <c r="U115" s="213" t="s">
        <v>298</v>
      </c>
      <c r="V115" s="213"/>
      <c r="W115" s="213"/>
      <c r="X115" s="215"/>
    </row>
    <row r="116" spans="1:24" x14ac:dyDescent="0.3">
      <c r="A116" s="201" t="s">
        <v>601</v>
      </c>
      <c r="B116" s="202" t="s">
        <v>602</v>
      </c>
      <c r="C116" s="202" t="s">
        <v>630</v>
      </c>
      <c r="D116" s="213">
        <v>10</v>
      </c>
      <c r="E116" s="214" t="s">
        <v>627</v>
      </c>
      <c r="F116" s="199" t="s">
        <v>114</v>
      </c>
      <c r="G116" s="197" t="s">
        <v>95</v>
      </c>
      <c r="H116" s="210"/>
      <c r="I116" s="235" t="s">
        <v>300</v>
      </c>
      <c r="J116" s="213" t="s">
        <v>299</v>
      </c>
      <c r="K116" s="213" t="s">
        <v>299</v>
      </c>
      <c r="L116" s="213" t="s">
        <v>299</v>
      </c>
      <c r="M116" s="213" t="s">
        <v>299</v>
      </c>
      <c r="N116" s="213" t="s">
        <v>299</v>
      </c>
      <c r="O116" s="213" t="s">
        <v>299</v>
      </c>
      <c r="P116" s="213" t="s">
        <v>301</v>
      </c>
      <c r="Q116" s="213" t="s">
        <v>182</v>
      </c>
      <c r="R116" s="213" t="s">
        <v>302</v>
      </c>
      <c r="S116" s="213" t="s">
        <v>299</v>
      </c>
      <c r="T116" s="213"/>
      <c r="U116" s="213" t="s">
        <v>298</v>
      </c>
      <c r="V116" s="213"/>
      <c r="W116" s="213"/>
      <c r="X116" s="216" t="s">
        <v>303</v>
      </c>
    </row>
    <row r="117" spans="1:24" ht="19.95" customHeight="1" x14ac:dyDescent="0.3">
      <c r="A117" s="391" t="s">
        <v>604</v>
      </c>
      <c r="B117" s="392"/>
      <c r="C117" s="392"/>
      <c r="D117" s="203">
        <f>COUNTA(G107:G116)</f>
        <v>10</v>
      </c>
      <c r="E117" s="203"/>
      <c r="F117" s="204"/>
      <c r="G117" s="228"/>
      <c r="H117" s="203"/>
      <c r="I117" s="204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5"/>
    </row>
    <row r="118" spans="1:24" x14ac:dyDescent="0.3">
      <c r="A118" s="201" t="s">
        <v>599</v>
      </c>
      <c r="B118" s="202" t="s">
        <v>598</v>
      </c>
      <c r="C118" s="202" t="s">
        <v>630</v>
      </c>
      <c r="D118" s="210">
        <v>1</v>
      </c>
      <c r="E118" s="214">
        <v>44871</v>
      </c>
      <c r="F118" s="199" t="s">
        <v>58</v>
      </c>
      <c r="G118" s="210" t="s">
        <v>38</v>
      </c>
      <c r="H118" s="210"/>
      <c r="I118" s="234" t="s">
        <v>526</v>
      </c>
      <c r="J118" s="210" t="s">
        <v>332</v>
      </c>
      <c r="K118" s="210">
        <v>4</v>
      </c>
      <c r="L118" s="210">
        <v>6</v>
      </c>
      <c r="M118" s="210">
        <v>10</v>
      </c>
      <c r="N118" s="210">
        <v>9</v>
      </c>
      <c r="O118" s="210" t="s">
        <v>628</v>
      </c>
      <c r="P118" s="210" t="s">
        <v>527</v>
      </c>
      <c r="Q118" s="210" t="s">
        <v>528</v>
      </c>
      <c r="R118" s="210" t="s">
        <v>529</v>
      </c>
      <c r="S118" s="210" t="s">
        <v>211</v>
      </c>
      <c r="T118" s="210" t="s">
        <v>305</v>
      </c>
      <c r="U118" s="210" t="s">
        <v>211</v>
      </c>
      <c r="V118" s="210" t="s">
        <v>211</v>
      </c>
      <c r="W118" s="210" t="s">
        <v>211</v>
      </c>
      <c r="X118" s="208"/>
    </row>
    <row r="119" spans="1:24" x14ac:dyDescent="0.3">
      <c r="A119" s="201" t="s">
        <v>599</v>
      </c>
      <c r="B119" s="202" t="s">
        <v>598</v>
      </c>
      <c r="C119" s="202" t="s">
        <v>630</v>
      </c>
      <c r="D119" s="210">
        <v>2</v>
      </c>
      <c r="E119" s="214">
        <v>44871</v>
      </c>
      <c r="F119" s="199" t="s">
        <v>66</v>
      </c>
      <c r="G119" s="210" t="s">
        <v>46</v>
      </c>
      <c r="H119" s="210"/>
      <c r="I119" s="234" t="s">
        <v>530</v>
      </c>
      <c r="J119" s="210" t="s">
        <v>332</v>
      </c>
      <c r="K119" s="210">
        <v>6</v>
      </c>
      <c r="L119" s="210">
        <v>7</v>
      </c>
      <c r="M119" s="210">
        <v>20</v>
      </c>
      <c r="N119" s="210">
        <v>11</v>
      </c>
      <c r="O119" s="210" t="s">
        <v>629</v>
      </c>
      <c r="P119" s="210" t="s">
        <v>127</v>
      </c>
      <c r="Q119" s="210" t="s">
        <v>531</v>
      </c>
      <c r="R119" s="210" t="s">
        <v>529</v>
      </c>
      <c r="S119" s="210" t="s">
        <v>211</v>
      </c>
      <c r="T119" s="210" t="s">
        <v>211</v>
      </c>
      <c r="U119" s="210" t="s">
        <v>305</v>
      </c>
      <c r="V119" s="210" t="s">
        <v>211</v>
      </c>
      <c r="W119" s="210" t="s">
        <v>211</v>
      </c>
      <c r="X119" s="208"/>
    </row>
    <row r="120" spans="1:24" x14ac:dyDescent="0.3">
      <c r="A120" s="201" t="s">
        <v>599</v>
      </c>
      <c r="B120" s="202" t="s">
        <v>598</v>
      </c>
      <c r="C120" s="202" t="s">
        <v>630</v>
      </c>
      <c r="D120" s="210">
        <v>3</v>
      </c>
      <c r="E120" s="214" t="s">
        <v>623</v>
      </c>
      <c r="F120" s="199" t="s">
        <v>63</v>
      </c>
      <c r="G120" s="210" t="s">
        <v>43</v>
      </c>
      <c r="H120" s="210"/>
      <c r="I120" s="234" t="s">
        <v>540</v>
      </c>
      <c r="J120" s="210" t="s">
        <v>332</v>
      </c>
      <c r="K120" s="210">
        <v>8</v>
      </c>
      <c r="L120" s="210">
        <v>12</v>
      </c>
      <c r="M120" s="210">
        <v>40</v>
      </c>
      <c r="N120" s="210">
        <v>10</v>
      </c>
      <c r="O120" s="210" t="s">
        <v>628</v>
      </c>
      <c r="P120" s="210" t="s">
        <v>542</v>
      </c>
      <c r="Q120" s="210" t="s">
        <v>543</v>
      </c>
      <c r="R120" s="210" t="s">
        <v>584</v>
      </c>
      <c r="S120" s="210" t="s">
        <v>211</v>
      </c>
      <c r="T120" s="210" t="s">
        <v>211</v>
      </c>
      <c r="U120" s="210" t="s">
        <v>305</v>
      </c>
      <c r="V120" s="210" t="s">
        <v>211</v>
      </c>
      <c r="W120" s="210" t="s">
        <v>211</v>
      </c>
      <c r="X120" s="208"/>
    </row>
    <row r="121" spans="1:24" x14ac:dyDescent="0.3">
      <c r="A121" s="201" t="s">
        <v>599</v>
      </c>
      <c r="B121" s="202" t="s">
        <v>598</v>
      </c>
      <c r="C121" s="202" t="s">
        <v>630</v>
      </c>
      <c r="D121" s="210">
        <v>4</v>
      </c>
      <c r="E121" s="214" t="s">
        <v>623</v>
      </c>
      <c r="F121" s="199" t="s">
        <v>61</v>
      </c>
      <c r="G121" s="210" t="s">
        <v>41</v>
      </c>
      <c r="H121" s="210"/>
      <c r="I121" s="234" t="s">
        <v>537</v>
      </c>
      <c r="J121" s="210" t="s">
        <v>332</v>
      </c>
      <c r="K121" s="210">
        <v>12</v>
      </c>
      <c r="L121" s="210">
        <v>13</v>
      </c>
      <c r="M121" s="210">
        <v>20</v>
      </c>
      <c r="N121" s="210">
        <v>19</v>
      </c>
      <c r="O121" s="210" t="s">
        <v>629</v>
      </c>
      <c r="P121" s="210" t="s">
        <v>581</v>
      </c>
      <c r="Q121" s="210" t="s">
        <v>211</v>
      </c>
      <c r="R121" s="210" t="s">
        <v>582</v>
      </c>
      <c r="S121" s="210" t="s">
        <v>211</v>
      </c>
      <c r="T121" s="210" t="s">
        <v>305</v>
      </c>
      <c r="U121" s="210" t="s">
        <v>211</v>
      </c>
      <c r="V121" s="210" t="s">
        <v>211</v>
      </c>
      <c r="W121" s="210" t="s">
        <v>211</v>
      </c>
      <c r="X121" s="208"/>
    </row>
    <row r="122" spans="1:24" x14ac:dyDescent="0.3">
      <c r="A122" s="201" t="s">
        <v>599</v>
      </c>
      <c r="B122" s="202" t="s">
        <v>598</v>
      </c>
      <c r="C122" s="202" t="s">
        <v>630</v>
      </c>
      <c r="D122" s="210">
        <v>5</v>
      </c>
      <c r="E122" s="214" t="s">
        <v>625</v>
      </c>
      <c r="F122" s="199" t="s">
        <v>64</v>
      </c>
      <c r="G122" s="210" t="s">
        <v>44</v>
      </c>
      <c r="H122" s="210"/>
      <c r="I122" s="234" t="s">
        <v>580</v>
      </c>
      <c r="J122" s="210" t="s">
        <v>332</v>
      </c>
      <c r="K122" s="210">
        <v>1</v>
      </c>
      <c r="L122" s="210">
        <v>1</v>
      </c>
      <c r="M122" s="210" t="s">
        <v>211</v>
      </c>
      <c r="N122" s="210">
        <v>10</v>
      </c>
      <c r="O122" s="210" t="s">
        <v>578</v>
      </c>
      <c r="P122" s="210" t="s">
        <v>334</v>
      </c>
      <c r="Q122" s="210" t="s">
        <v>335</v>
      </c>
      <c r="R122" s="210" t="s">
        <v>336</v>
      </c>
      <c r="S122" s="210" t="s">
        <v>211</v>
      </c>
      <c r="T122" s="210" t="s">
        <v>211</v>
      </c>
      <c r="U122" s="210" t="s">
        <v>305</v>
      </c>
      <c r="V122" s="210" t="s">
        <v>211</v>
      </c>
      <c r="W122" s="210" t="s">
        <v>211</v>
      </c>
      <c r="X122" s="208"/>
    </row>
    <row r="123" spans="1:24" x14ac:dyDescent="0.3">
      <c r="A123" s="201" t="s">
        <v>599</v>
      </c>
      <c r="B123" s="202" t="s">
        <v>598</v>
      </c>
      <c r="C123" s="202" t="s">
        <v>630</v>
      </c>
      <c r="D123" s="210">
        <v>6</v>
      </c>
      <c r="E123" s="214" t="s">
        <v>625</v>
      </c>
      <c r="F123" s="199" t="s">
        <v>59</v>
      </c>
      <c r="G123" s="210" t="s">
        <v>39</v>
      </c>
      <c r="H123" s="210"/>
      <c r="I123" s="234" t="s">
        <v>544</v>
      </c>
      <c r="J123" s="210" t="s">
        <v>332</v>
      </c>
      <c r="K123" s="210">
        <v>8</v>
      </c>
      <c r="L123" s="210">
        <v>9</v>
      </c>
      <c r="M123" s="210">
        <v>10</v>
      </c>
      <c r="N123" s="210">
        <v>11</v>
      </c>
      <c r="O123" s="210" t="s">
        <v>578</v>
      </c>
      <c r="P123" s="210" t="s">
        <v>586</v>
      </c>
      <c r="Q123" s="210" t="s">
        <v>211</v>
      </c>
      <c r="R123" s="210" t="s">
        <v>544</v>
      </c>
      <c r="S123" s="210" t="s">
        <v>211</v>
      </c>
      <c r="T123" s="210" t="s">
        <v>211</v>
      </c>
      <c r="U123" s="210" t="s">
        <v>211</v>
      </c>
      <c r="V123" s="210" t="s">
        <v>305</v>
      </c>
      <c r="W123" s="210" t="s">
        <v>211</v>
      </c>
      <c r="X123" s="208"/>
    </row>
    <row r="124" spans="1:24" x14ac:dyDescent="0.3">
      <c r="A124" s="201" t="s">
        <v>599</v>
      </c>
      <c r="B124" s="202" t="s">
        <v>598</v>
      </c>
      <c r="C124" s="202" t="s">
        <v>630</v>
      </c>
      <c r="D124" s="210">
        <v>7</v>
      </c>
      <c r="E124" s="214" t="s">
        <v>626</v>
      </c>
      <c r="F124" s="199" t="s">
        <v>62</v>
      </c>
      <c r="G124" s="210" t="s">
        <v>532</v>
      </c>
      <c r="H124" s="210"/>
      <c r="I124" s="234" t="s">
        <v>533</v>
      </c>
      <c r="J124" s="210" t="s">
        <v>332</v>
      </c>
      <c r="K124" s="210">
        <v>2</v>
      </c>
      <c r="L124" s="210">
        <v>2</v>
      </c>
      <c r="M124" s="210">
        <v>0</v>
      </c>
      <c r="N124" s="210">
        <v>17</v>
      </c>
      <c r="O124" s="210" t="s">
        <v>578</v>
      </c>
      <c r="P124" s="210" t="s">
        <v>534</v>
      </c>
      <c r="Q124" s="210" t="s">
        <v>535</v>
      </c>
      <c r="R124" s="210" t="s">
        <v>549</v>
      </c>
      <c r="S124" s="210" t="s">
        <v>211</v>
      </c>
      <c r="T124" s="210" t="s">
        <v>211</v>
      </c>
      <c r="U124" s="210" t="s">
        <v>305</v>
      </c>
      <c r="V124" s="210" t="s">
        <v>211</v>
      </c>
      <c r="W124" s="210" t="s">
        <v>211</v>
      </c>
      <c r="X124" s="208"/>
    </row>
    <row r="125" spans="1:24" x14ac:dyDescent="0.3">
      <c r="A125" s="201" t="s">
        <v>599</v>
      </c>
      <c r="B125" s="202" t="s">
        <v>598</v>
      </c>
      <c r="C125" s="202" t="s">
        <v>630</v>
      </c>
      <c r="D125" s="210">
        <v>8</v>
      </c>
      <c r="E125" s="214" t="s">
        <v>626</v>
      </c>
      <c r="F125" s="199" t="s">
        <v>65</v>
      </c>
      <c r="G125" s="210" t="s">
        <v>45</v>
      </c>
      <c r="H125" s="210"/>
      <c r="I125" s="234" t="s">
        <v>550</v>
      </c>
      <c r="J125" s="210" t="s">
        <v>332</v>
      </c>
      <c r="K125" s="210">
        <v>2</v>
      </c>
      <c r="L125" s="210">
        <v>6</v>
      </c>
      <c r="M125" s="210">
        <v>20</v>
      </c>
      <c r="N125" s="210">
        <v>11</v>
      </c>
      <c r="O125" s="210" t="s">
        <v>578</v>
      </c>
      <c r="P125" s="210" t="s">
        <v>551</v>
      </c>
      <c r="Q125" s="210" t="s">
        <v>552</v>
      </c>
      <c r="R125" s="210" t="s">
        <v>553</v>
      </c>
      <c r="S125" s="210" t="s">
        <v>211</v>
      </c>
      <c r="T125" s="210" t="s">
        <v>211</v>
      </c>
      <c r="U125" s="210" t="s">
        <v>305</v>
      </c>
      <c r="V125" s="210"/>
      <c r="W125" s="210" t="s">
        <v>211</v>
      </c>
      <c r="X125" s="208"/>
    </row>
    <row r="126" spans="1:24" x14ac:dyDescent="0.3">
      <c r="A126" s="201" t="s">
        <v>599</v>
      </c>
      <c r="B126" s="202" t="s">
        <v>598</v>
      </c>
      <c r="C126" s="202" t="s">
        <v>630</v>
      </c>
      <c r="D126" s="210">
        <v>9</v>
      </c>
      <c r="E126" s="214" t="s">
        <v>627</v>
      </c>
      <c r="F126" s="199" t="s">
        <v>56</v>
      </c>
      <c r="G126" s="210" t="s">
        <v>590</v>
      </c>
      <c r="H126" s="210"/>
      <c r="I126" s="234" t="s">
        <v>341</v>
      </c>
      <c r="J126" s="210" t="s">
        <v>332</v>
      </c>
      <c r="K126" s="210">
        <v>3</v>
      </c>
      <c r="L126" s="210">
        <v>7</v>
      </c>
      <c r="M126" s="210">
        <v>10</v>
      </c>
      <c r="N126" s="210">
        <v>3</v>
      </c>
      <c r="O126" s="210" t="s">
        <v>629</v>
      </c>
      <c r="P126" s="210" t="s">
        <v>339</v>
      </c>
      <c r="Q126" s="210" t="s">
        <v>340</v>
      </c>
      <c r="R126" s="210" t="s">
        <v>341</v>
      </c>
      <c r="S126" s="210" t="s">
        <v>211</v>
      </c>
      <c r="T126" s="210" t="s">
        <v>305</v>
      </c>
      <c r="U126" s="210" t="s">
        <v>211</v>
      </c>
      <c r="V126" s="210" t="s">
        <v>211</v>
      </c>
      <c r="W126" s="210" t="s">
        <v>211</v>
      </c>
      <c r="X126" s="208"/>
    </row>
    <row r="127" spans="1:24" x14ac:dyDescent="0.3">
      <c r="A127" s="201" t="s">
        <v>599</v>
      </c>
      <c r="B127" s="202" t="s">
        <v>598</v>
      </c>
      <c r="C127" s="202" t="s">
        <v>630</v>
      </c>
      <c r="D127" s="210">
        <v>10</v>
      </c>
      <c r="E127" s="214" t="s">
        <v>627</v>
      </c>
      <c r="F127" s="199" t="s">
        <v>57</v>
      </c>
      <c r="G127" s="197" t="s">
        <v>37</v>
      </c>
      <c r="H127" s="210"/>
      <c r="I127" s="234" t="s">
        <v>555</v>
      </c>
      <c r="J127" s="210" t="s">
        <v>332</v>
      </c>
      <c r="K127" s="210">
        <v>5</v>
      </c>
      <c r="L127" s="210">
        <v>7</v>
      </c>
      <c r="M127" s="210">
        <v>0</v>
      </c>
      <c r="N127" s="210">
        <v>28</v>
      </c>
      <c r="O127" s="210" t="s">
        <v>578</v>
      </c>
      <c r="P127" s="210" t="s">
        <v>557</v>
      </c>
      <c r="Q127" s="210" t="s">
        <v>558</v>
      </c>
      <c r="R127" s="210" t="s">
        <v>559</v>
      </c>
      <c r="S127" s="210" t="s">
        <v>211</v>
      </c>
      <c r="T127" s="210" t="s">
        <v>211</v>
      </c>
      <c r="U127" s="210" t="s">
        <v>305</v>
      </c>
      <c r="V127" s="210" t="s">
        <v>211</v>
      </c>
      <c r="W127" s="210" t="s">
        <v>211</v>
      </c>
      <c r="X127" s="208"/>
    </row>
    <row r="128" spans="1:24" ht="19.95" customHeight="1" x14ac:dyDescent="0.3">
      <c r="A128" s="391" t="s">
        <v>604</v>
      </c>
      <c r="B128" s="392"/>
      <c r="C128" s="392"/>
      <c r="D128" s="203">
        <f>COUNTA(G118:G127)</f>
        <v>10</v>
      </c>
      <c r="E128" s="203"/>
      <c r="F128" s="204"/>
      <c r="G128" s="228"/>
      <c r="H128" s="203"/>
      <c r="I128" s="204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5"/>
    </row>
    <row r="129" spans="1:24" x14ac:dyDescent="0.3">
      <c r="A129" s="201" t="s">
        <v>599</v>
      </c>
      <c r="B129" s="202" t="s">
        <v>603</v>
      </c>
      <c r="C129" s="202" t="s">
        <v>630</v>
      </c>
      <c r="D129" s="217">
        <v>1</v>
      </c>
      <c r="E129" s="214">
        <v>44871</v>
      </c>
      <c r="F129" s="199" t="s">
        <v>60</v>
      </c>
      <c r="G129" s="230" t="s">
        <v>40</v>
      </c>
      <c r="H129" s="210"/>
      <c r="I129" s="255" t="s">
        <v>312</v>
      </c>
      <c r="J129" s="217" t="s">
        <v>313</v>
      </c>
      <c r="K129" s="195">
        <v>4</v>
      </c>
      <c r="L129" s="195">
        <v>4</v>
      </c>
      <c r="M129" s="218"/>
      <c r="N129" s="219"/>
      <c r="O129" s="217"/>
      <c r="P129" s="220" t="s">
        <v>518</v>
      </c>
      <c r="Q129" s="217"/>
      <c r="R129" s="217"/>
      <c r="S129" s="217">
        <v>0</v>
      </c>
      <c r="T129" s="217"/>
      <c r="U129" s="217"/>
      <c r="V129" s="217"/>
      <c r="W129" s="217"/>
      <c r="X129" s="221"/>
    </row>
    <row r="130" spans="1:24" x14ac:dyDescent="0.3">
      <c r="A130" s="201" t="s">
        <v>599</v>
      </c>
      <c r="B130" s="202" t="s">
        <v>603</v>
      </c>
      <c r="C130" s="202" t="s">
        <v>630</v>
      </c>
      <c r="D130" s="217">
        <v>2</v>
      </c>
      <c r="E130" s="214">
        <v>44871</v>
      </c>
      <c r="F130" s="199" t="s">
        <v>68</v>
      </c>
      <c r="G130" s="230" t="s">
        <v>48</v>
      </c>
      <c r="H130" s="210"/>
      <c r="I130" s="255" t="s">
        <v>312</v>
      </c>
      <c r="J130" s="217" t="s">
        <v>313</v>
      </c>
      <c r="K130" s="195">
        <v>1</v>
      </c>
      <c r="L130" s="195">
        <v>1</v>
      </c>
      <c r="M130" s="218"/>
      <c r="N130" s="219"/>
      <c r="O130" s="217"/>
      <c r="P130" s="220" t="s">
        <v>568</v>
      </c>
      <c r="Q130" s="217"/>
      <c r="R130" s="217"/>
      <c r="S130" s="217">
        <v>0</v>
      </c>
      <c r="T130" s="217"/>
      <c r="U130" s="217"/>
      <c r="V130" s="217"/>
      <c r="W130" s="217"/>
      <c r="X130" s="221"/>
    </row>
    <row r="131" spans="1:24" x14ac:dyDescent="0.3">
      <c r="A131" s="201" t="s">
        <v>599</v>
      </c>
      <c r="B131" s="202" t="s">
        <v>603</v>
      </c>
      <c r="C131" s="202" t="s">
        <v>630</v>
      </c>
      <c r="D131" s="217">
        <v>3</v>
      </c>
      <c r="E131" s="214" t="s">
        <v>623</v>
      </c>
      <c r="F131" s="199" t="s">
        <v>69</v>
      </c>
      <c r="G131" s="230" t="s">
        <v>49</v>
      </c>
      <c r="H131" s="210"/>
      <c r="I131" s="255" t="s">
        <v>319</v>
      </c>
      <c r="J131" s="217" t="s">
        <v>313</v>
      </c>
      <c r="K131" s="195">
        <v>1</v>
      </c>
      <c r="L131" s="195">
        <v>1</v>
      </c>
      <c r="M131" s="218"/>
      <c r="N131" s="219"/>
      <c r="O131" s="217"/>
      <c r="P131" s="220" t="s">
        <v>320</v>
      </c>
      <c r="Q131" s="217"/>
      <c r="R131" s="217"/>
      <c r="S131" s="217">
        <v>0</v>
      </c>
      <c r="T131" s="217"/>
      <c r="U131" s="217"/>
      <c r="V131" s="217"/>
      <c r="W131" s="217"/>
      <c r="X131" s="221"/>
    </row>
    <row r="132" spans="1:24" x14ac:dyDescent="0.3">
      <c r="A132" s="201" t="s">
        <v>599</v>
      </c>
      <c r="B132" s="202" t="s">
        <v>603</v>
      </c>
      <c r="C132" s="202" t="s">
        <v>630</v>
      </c>
      <c r="D132" s="217">
        <v>4</v>
      </c>
      <c r="E132" s="214" t="s">
        <v>623</v>
      </c>
      <c r="F132" s="199" t="s">
        <v>70</v>
      </c>
      <c r="G132" s="230" t="s">
        <v>50</v>
      </c>
      <c r="H132" s="210"/>
      <c r="I132" s="255" t="s">
        <v>323</v>
      </c>
      <c r="J132" s="217" t="s">
        <v>313</v>
      </c>
      <c r="K132" s="195">
        <v>7</v>
      </c>
      <c r="L132" s="195">
        <v>9</v>
      </c>
      <c r="M132" s="218"/>
      <c r="N132" s="219"/>
      <c r="O132" s="217"/>
      <c r="P132" s="220" t="s">
        <v>513</v>
      </c>
      <c r="Q132" s="217"/>
      <c r="R132" s="217"/>
      <c r="S132" s="217">
        <v>0</v>
      </c>
      <c r="T132" s="217"/>
      <c r="U132" s="217"/>
      <c r="V132" s="217"/>
      <c r="W132" s="217"/>
      <c r="X132" s="221"/>
    </row>
    <row r="133" spans="1:24" x14ac:dyDescent="0.3">
      <c r="A133" s="201" t="s">
        <v>599</v>
      </c>
      <c r="B133" s="202" t="s">
        <v>603</v>
      </c>
      <c r="C133" s="202" t="s">
        <v>630</v>
      </c>
      <c r="D133" s="217">
        <v>5</v>
      </c>
      <c r="E133" s="214" t="s">
        <v>625</v>
      </c>
      <c r="F133" s="199" t="s">
        <v>71</v>
      </c>
      <c r="G133" s="230" t="s">
        <v>51</v>
      </c>
      <c r="H133" s="210"/>
      <c r="I133" s="255" t="s">
        <v>323</v>
      </c>
      <c r="J133" s="217" t="s">
        <v>313</v>
      </c>
      <c r="K133" s="195">
        <v>4</v>
      </c>
      <c r="L133" s="195">
        <v>8</v>
      </c>
      <c r="M133" s="218"/>
      <c r="N133" s="219"/>
      <c r="O133" s="217"/>
      <c r="P133" s="220" t="s">
        <v>571</v>
      </c>
      <c r="Q133" s="217"/>
      <c r="R133" s="217"/>
      <c r="S133" s="217">
        <v>0</v>
      </c>
      <c r="T133" s="217"/>
      <c r="U133" s="217"/>
      <c r="V133" s="217"/>
      <c r="W133" s="217"/>
      <c r="X133" s="221"/>
    </row>
    <row r="134" spans="1:24" x14ac:dyDescent="0.3">
      <c r="A134" s="201" t="s">
        <v>599</v>
      </c>
      <c r="B134" s="202" t="s">
        <v>603</v>
      </c>
      <c r="C134" s="202" t="s">
        <v>630</v>
      </c>
      <c r="D134" s="217">
        <v>6</v>
      </c>
      <c r="E134" s="214" t="s">
        <v>625</v>
      </c>
      <c r="F134" s="199" t="s">
        <v>72</v>
      </c>
      <c r="G134" s="230" t="s">
        <v>52</v>
      </c>
      <c r="H134" s="210"/>
      <c r="I134" s="255" t="s">
        <v>512</v>
      </c>
      <c r="J134" s="217" t="s">
        <v>298</v>
      </c>
      <c r="K134" s="195">
        <v>4</v>
      </c>
      <c r="L134" s="195">
        <v>5</v>
      </c>
      <c r="M134" s="218"/>
      <c r="N134" s="219"/>
      <c r="O134" s="217"/>
      <c r="P134" s="220" t="s">
        <v>573</v>
      </c>
      <c r="Q134" s="217"/>
      <c r="R134" s="217"/>
      <c r="S134" s="217">
        <v>0</v>
      </c>
      <c r="T134" s="217"/>
      <c r="U134" s="217"/>
      <c r="V134" s="217"/>
      <c r="W134" s="217"/>
      <c r="X134" s="221"/>
    </row>
    <row r="135" spans="1:24" x14ac:dyDescent="0.3">
      <c r="A135" s="201" t="s">
        <v>599</v>
      </c>
      <c r="B135" s="202" t="s">
        <v>603</v>
      </c>
      <c r="C135" s="202" t="s">
        <v>630</v>
      </c>
      <c r="D135" s="217">
        <v>7</v>
      </c>
      <c r="E135" s="214" t="s">
        <v>626</v>
      </c>
      <c r="F135" s="199" t="s">
        <v>73</v>
      </c>
      <c r="G135" s="230" t="s">
        <v>53</v>
      </c>
      <c r="H135" s="210"/>
      <c r="I135" s="255" t="s">
        <v>512</v>
      </c>
      <c r="J135" s="217" t="s">
        <v>298</v>
      </c>
      <c r="K135" s="195">
        <v>3</v>
      </c>
      <c r="L135" s="195">
        <v>3</v>
      </c>
      <c r="M135" s="218"/>
      <c r="N135" s="219"/>
      <c r="O135" s="217"/>
      <c r="P135" s="220" t="s">
        <v>515</v>
      </c>
      <c r="Q135" s="217"/>
      <c r="R135" s="217"/>
      <c r="S135" s="217">
        <v>0</v>
      </c>
      <c r="T135" s="217"/>
      <c r="U135" s="217"/>
      <c r="V135" s="217"/>
      <c r="W135" s="217"/>
      <c r="X135" s="221"/>
    </row>
    <row r="136" spans="1:24" x14ac:dyDescent="0.3">
      <c r="A136" s="201" t="s">
        <v>599</v>
      </c>
      <c r="B136" s="202" t="s">
        <v>603</v>
      </c>
      <c r="C136" s="202" t="s">
        <v>630</v>
      </c>
      <c r="D136" s="217">
        <v>8</v>
      </c>
      <c r="E136" s="214" t="s">
        <v>626</v>
      </c>
      <c r="F136" s="199" t="s">
        <v>74</v>
      </c>
      <c r="G136" s="230" t="s">
        <v>54</v>
      </c>
      <c r="H136" s="210"/>
      <c r="I136" s="255" t="s">
        <v>517</v>
      </c>
      <c r="J136" s="217" t="s">
        <v>313</v>
      </c>
      <c r="K136" s="195">
        <v>5</v>
      </c>
      <c r="L136" s="195">
        <v>5</v>
      </c>
      <c r="M136" s="222"/>
      <c r="N136" s="223"/>
      <c r="O136" s="217"/>
      <c r="P136" s="220" t="s">
        <v>470</v>
      </c>
      <c r="Q136" s="217"/>
      <c r="R136" s="217"/>
      <c r="S136" s="217">
        <v>0</v>
      </c>
      <c r="T136" s="217"/>
      <c r="U136" s="217"/>
      <c r="V136" s="217"/>
      <c r="W136" s="217"/>
      <c r="X136" s="221"/>
    </row>
    <row r="137" spans="1:24" x14ac:dyDescent="0.3">
      <c r="A137" s="201" t="s">
        <v>599</v>
      </c>
      <c r="B137" s="202" t="s">
        <v>603</v>
      </c>
      <c r="C137" s="202" t="s">
        <v>630</v>
      </c>
      <c r="D137" s="217">
        <v>9</v>
      </c>
      <c r="E137" s="214" t="s">
        <v>627</v>
      </c>
      <c r="F137" s="199" t="s">
        <v>67</v>
      </c>
      <c r="G137" s="231" t="s">
        <v>47</v>
      </c>
      <c r="H137" s="210"/>
      <c r="I137" s="255" t="s">
        <v>319</v>
      </c>
      <c r="J137" s="217" t="s">
        <v>313</v>
      </c>
      <c r="K137" s="195">
        <v>5</v>
      </c>
      <c r="L137" s="195">
        <v>12</v>
      </c>
      <c r="M137" s="222"/>
      <c r="N137" s="223"/>
      <c r="O137" s="224"/>
      <c r="P137" s="220" t="s">
        <v>576</v>
      </c>
      <c r="Q137" s="217"/>
      <c r="R137" s="217"/>
      <c r="S137" s="217">
        <v>0</v>
      </c>
      <c r="T137" s="217"/>
      <c r="U137" s="217"/>
      <c r="V137" s="217"/>
      <c r="W137" s="217"/>
      <c r="X137" s="221"/>
    </row>
    <row r="138" spans="1:24" x14ac:dyDescent="0.3">
      <c r="A138" s="201" t="s">
        <v>599</v>
      </c>
      <c r="B138" s="202" t="s">
        <v>603</v>
      </c>
      <c r="C138" s="202" t="s">
        <v>630</v>
      </c>
      <c r="D138" s="217">
        <v>10</v>
      </c>
      <c r="E138" s="214" t="s">
        <v>627</v>
      </c>
      <c r="F138" s="199" t="s">
        <v>75</v>
      </c>
      <c r="G138" s="231" t="s">
        <v>55</v>
      </c>
      <c r="H138" s="210"/>
      <c r="I138" s="255" t="s">
        <v>522</v>
      </c>
      <c r="J138" s="217" t="s">
        <v>313</v>
      </c>
      <c r="K138" s="195">
        <v>2</v>
      </c>
      <c r="L138" s="195">
        <v>3</v>
      </c>
      <c r="M138" s="217"/>
      <c r="N138" s="217"/>
      <c r="O138" s="217"/>
      <c r="P138" s="220" t="s">
        <v>577</v>
      </c>
      <c r="Q138" s="217"/>
      <c r="R138" s="217"/>
      <c r="S138" s="217">
        <v>0</v>
      </c>
      <c r="T138" s="217"/>
      <c r="U138" s="217"/>
      <c r="V138" s="217"/>
      <c r="W138" s="217"/>
      <c r="X138" s="221"/>
    </row>
    <row r="139" spans="1:24" ht="19.95" customHeight="1" thickBot="1" x14ac:dyDescent="0.35">
      <c r="A139" s="386" t="s">
        <v>604</v>
      </c>
      <c r="B139" s="387"/>
      <c r="C139" s="387"/>
      <c r="D139" s="225">
        <f>COUNTA(G129:G138)</f>
        <v>10</v>
      </c>
      <c r="E139" s="225"/>
      <c r="F139" s="226"/>
      <c r="G139" s="232"/>
      <c r="H139" s="225"/>
      <c r="I139" s="226"/>
      <c r="J139" s="225"/>
      <c r="K139" s="225"/>
      <c r="L139" s="225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7"/>
    </row>
    <row r="140" spans="1:24" ht="19.95" customHeight="1" x14ac:dyDescent="0.3">
      <c r="A140" s="388" t="s">
        <v>632</v>
      </c>
      <c r="B140" s="389"/>
      <c r="C140" s="390"/>
      <c r="D140" s="237">
        <f>SUM(D106,D117,D128,D139)</f>
        <v>40</v>
      </c>
      <c r="E140" s="237"/>
      <c r="F140" s="238"/>
      <c r="G140" s="236"/>
      <c r="H140" s="237"/>
      <c r="I140" s="238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  <c r="X140" s="239"/>
    </row>
    <row r="141" spans="1:24" x14ac:dyDescent="0.3">
      <c r="A141" s="201" t="s">
        <v>599</v>
      </c>
      <c r="B141" s="202" t="s">
        <v>603</v>
      </c>
      <c r="C141" s="202" t="s">
        <v>646</v>
      </c>
      <c r="D141" s="217">
        <v>1</v>
      </c>
      <c r="E141" s="214" t="s">
        <v>640</v>
      </c>
      <c r="F141" s="199" t="s">
        <v>75</v>
      </c>
      <c r="G141" s="230" t="s">
        <v>55</v>
      </c>
      <c r="H141" s="210"/>
      <c r="I141" s="255" t="s">
        <v>312</v>
      </c>
      <c r="J141" s="217" t="s">
        <v>313</v>
      </c>
      <c r="K141" s="195">
        <v>3</v>
      </c>
      <c r="L141" s="195">
        <v>4</v>
      </c>
      <c r="M141" s="218"/>
      <c r="N141" s="219"/>
      <c r="O141" s="217" t="s">
        <v>299</v>
      </c>
      <c r="P141" s="220" t="s">
        <v>314</v>
      </c>
      <c r="Q141" s="217" t="s">
        <v>315</v>
      </c>
      <c r="R141" s="217" t="s">
        <v>312</v>
      </c>
      <c r="S141" s="217">
        <v>0</v>
      </c>
      <c r="T141" s="217"/>
      <c r="U141" s="217"/>
      <c r="V141" s="217"/>
      <c r="W141" s="217"/>
      <c r="X141" s="221"/>
    </row>
    <row r="142" spans="1:24" x14ac:dyDescent="0.3">
      <c r="A142" s="201" t="s">
        <v>599</v>
      </c>
      <c r="B142" s="202" t="s">
        <v>603</v>
      </c>
      <c r="C142" s="202" t="s">
        <v>646</v>
      </c>
      <c r="D142" s="217">
        <v>2</v>
      </c>
      <c r="E142" s="214" t="s">
        <v>640</v>
      </c>
      <c r="F142" s="199" t="s">
        <v>74</v>
      </c>
      <c r="G142" s="230" t="s">
        <v>54</v>
      </c>
      <c r="H142" s="210"/>
      <c r="I142" s="255" t="s">
        <v>312</v>
      </c>
      <c r="J142" s="217" t="s">
        <v>313</v>
      </c>
      <c r="K142" s="195">
        <v>2</v>
      </c>
      <c r="L142" s="195">
        <v>4</v>
      </c>
      <c r="M142" s="218"/>
      <c r="N142" s="219"/>
      <c r="O142" s="217" t="s">
        <v>299</v>
      </c>
      <c r="P142" s="220" t="s">
        <v>316</v>
      </c>
      <c r="Q142" s="217" t="s">
        <v>317</v>
      </c>
      <c r="R142" s="217" t="s">
        <v>312</v>
      </c>
      <c r="S142" s="217">
        <v>0</v>
      </c>
      <c r="T142" s="217"/>
      <c r="U142" s="217"/>
      <c r="V142" s="217"/>
      <c r="W142" s="217"/>
      <c r="X142" s="221"/>
    </row>
    <row r="143" spans="1:24" x14ac:dyDescent="0.3">
      <c r="A143" s="201" t="s">
        <v>599</v>
      </c>
      <c r="B143" s="202" t="s">
        <v>603</v>
      </c>
      <c r="C143" s="202" t="s">
        <v>646</v>
      </c>
      <c r="D143" s="217">
        <v>3</v>
      </c>
      <c r="E143" s="214" t="s">
        <v>641</v>
      </c>
      <c r="F143" s="199" t="s">
        <v>69</v>
      </c>
      <c r="G143" s="230" t="s">
        <v>49</v>
      </c>
      <c r="H143" s="210"/>
      <c r="I143" s="255" t="s">
        <v>319</v>
      </c>
      <c r="J143" s="217" t="s">
        <v>313</v>
      </c>
      <c r="K143" s="195">
        <v>3</v>
      </c>
      <c r="L143" s="195">
        <v>4</v>
      </c>
      <c r="M143" s="218"/>
      <c r="N143" s="219"/>
      <c r="O143" s="217" t="s">
        <v>299</v>
      </c>
      <c r="P143" s="220" t="s">
        <v>320</v>
      </c>
      <c r="Q143" s="217" t="s">
        <v>321</v>
      </c>
      <c r="R143" s="217" t="s">
        <v>319</v>
      </c>
      <c r="S143" s="217">
        <v>0</v>
      </c>
      <c r="T143" s="217"/>
      <c r="U143" s="217"/>
      <c r="V143" s="217"/>
      <c r="W143" s="217"/>
      <c r="X143" s="221"/>
    </row>
    <row r="144" spans="1:24" x14ac:dyDescent="0.3">
      <c r="A144" s="201" t="s">
        <v>599</v>
      </c>
      <c r="B144" s="202" t="s">
        <v>603</v>
      </c>
      <c r="C144" s="202" t="s">
        <v>646</v>
      </c>
      <c r="D144" s="217">
        <v>4</v>
      </c>
      <c r="E144" s="214" t="s">
        <v>641</v>
      </c>
      <c r="F144" s="199" t="s">
        <v>71</v>
      </c>
      <c r="G144" s="230" t="s">
        <v>51</v>
      </c>
      <c r="H144" s="210"/>
      <c r="I144" s="255" t="s">
        <v>323</v>
      </c>
      <c r="J144" s="217" t="s">
        <v>313</v>
      </c>
      <c r="K144" s="195">
        <v>7</v>
      </c>
      <c r="L144" s="195">
        <v>13</v>
      </c>
      <c r="M144" s="218"/>
      <c r="N144" s="219"/>
      <c r="O144" s="217" t="s">
        <v>324</v>
      </c>
      <c r="P144" s="220" t="s">
        <v>325</v>
      </c>
      <c r="Q144" s="217" t="s">
        <v>326</v>
      </c>
      <c r="R144" s="217" t="s">
        <v>323</v>
      </c>
      <c r="S144" s="217">
        <v>0</v>
      </c>
      <c r="T144" s="217"/>
      <c r="U144" s="217"/>
      <c r="V144" s="217"/>
      <c r="W144" s="217"/>
      <c r="X144" s="221"/>
    </row>
    <row r="145" spans="1:24" x14ac:dyDescent="0.3">
      <c r="A145" s="201" t="s">
        <v>599</v>
      </c>
      <c r="B145" s="202" t="s">
        <v>603</v>
      </c>
      <c r="C145" s="202" t="s">
        <v>646</v>
      </c>
      <c r="D145" s="217">
        <v>5</v>
      </c>
      <c r="E145" s="214" t="s">
        <v>642</v>
      </c>
      <c r="F145" s="199" t="s">
        <v>72</v>
      </c>
      <c r="G145" s="230" t="s">
        <v>52</v>
      </c>
      <c r="H145" s="210"/>
      <c r="I145" s="255" t="s">
        <v>323</v>
      </c>
      <c r="J145" s="217" t="s">
        <v>313</v>
      </c>
      <c r="K145" s="195">
        <v>1</v>
      </c>
      <c r="L145" s="195">
        <v>1</v>
      </c>
      <c r="M145" s="218"/>
      <c r="N145" s="219"/>
      <c r="O145" s="217" t="s">
        <v>324</v>
      </c>
      <c r="P145" s="220" t="s">
        <v>327</v>
      </c>
      <c r="Q145" s="217" t="s">
        <v>328</v>
      </c>
      <c r="R145" s="217" t="s">
        <v>323</v>
      </c>
      <c r="S145" s="217">
        <v>0</v>
      </c>
      <c r="T145" s="217"/>
      <c r="U145" s="217"/>
      <c r="V145" s="217"/>
      <c r="W145" s="217"/>
      <c r="X145" s="221"/>
    </row>
    <row r="146" spans="1:24" x14ac:dyDescent="0.3">
      <c r="A146" s="201" t="s">
        <v>599</v>
      </c>
      <c r="B146" s="202" t="s">
        <v>603</v>
      </c>
      <c r="C146" s="202" t="s">
        <v>646</v>
      </c>
      <c r="D146" s="217">
        <v>6</v>
      </c>
      <c r="E146" s="214" t="s">
        <v>643</v>
      </c>
      <c r="F146" s="199" t="s">
        <v>70</v>
      </c>
      <c r="G146" s="230" t="s">
        <v>50</v>
      </c>
      <c r="H146" s="210"/>
      <c r="I146" s="255" t="s">
        <v>512</v>
      </c>
      <c r="J146" s="217" t="s">
        <v>298</v>
      </c>
      <c r="K146" s="195">
        <v>3</v>
      </c>
      <c r="L146" s="195">
        <v>4</v>
      </c>
      <c r="M146" s="218"/>
      <c r="N146" s="219"/>
      <c r="O146" s="217" t="s">
        <v>299</v>
      </c>
      <c r="P146" s="220" t="s">
        <v>513</v>
      </c>
      <c r="Q146" s="217" t="s">
        <v>514</v>
      </c>
      <c r="R146" s="217" t="s">
        <v>512</v>
      </c>
      <c r="S146" s="217">
        <v>0</v>
      </c>
      <c r="T146" s="217"/>
      <c r="U146" s="217"/>
      <c r="V146" s="217"/>
      <c r="W146" s="217"/>
      <c r="X146" s="221"/>
    </row>
    <row r="147" spans="1:24" x14ac:dyDescent="0.3">
      <c r="A147" s="201" t="s">
        <v>599</v>
      </c>
      <c r="B147" s="202" t="s">
        <v>603</v>
      </c>
      <c r="C147" s="202" t="s">
        <v>646</v>
      </c>
      <c r="D147" s="217">
        <v>7</v>
      </c>
      <c r="E147" s="214" t="s">
        <v>644</v>
      </c>
      <c r="F147" s="199" t="s">
        <v>73</v>
      </c>
      <c r="G147" s="230" t="s">
        <v>53</v>
      </c>
      <c r="H147" s="210"/>
      <c r="I147" s="255" t="s">
        <v>512</v>
      </c>
      <c r="J147" s="217" t="s">
        <v>298</v>
      </c>
      <c r="K147" s="195">
        <v>2</v>
      </c>
      <c r="L147" s="195">
        <v>2</v>
      </c>
      <c r="M147" s="218"/>
      <c r="N147" s="219"/>
      <c r="O147" s="217" t="s">
        <v>299</v>
      </c>
      <c r="P147" s="220" t="s">
        <v>515</v>
      </c>
      <c r="Q147" s="217" t="s">
        <v>516</v>
      </c>
      <c r="R147" s="217" t="s">
        <v>512</v>
      </c>
      <c r="S147" s="217">
        <v>0</v>
      </c>
      <c r="T147" s="217"/>
      <c r="U147" s="217"/>
      <c r="V147" s="217"/>
      <c r="W147" s="217"/>
      <c r="X147" s="221"/>
    </row>
    <row r="148" spans="1:24" x14ac:dyDescent="0.3">
      <c r="A148" s="201" t="s">
        <v>599</v>
      </c>
      <c r="B148" s="202" t="s">
        <v>603</v>
      </c>
      <c r="C148" s="202" t="s">
        <v>646</v>
      </c>
      <c r="D148" s="217">
        <v>8</v>
      </c>
      <c r="E148" s="214" t="s">
        <v>644</v>
      </c>
      <c r="F148" s="199" t="s">
        <v>60</v>
      </c>
      <c r="G148" s="230" t="s">
        <v>40</v>
      </c>
      <c r="H148" s="210"/>
      <c r="I148" s="255" t="s">
        <v>517</v>
      </c>
      <c r="J148" s="217" t="s">
        <v>313</v>
      </c>
      <c r="K148" s="195">
        <v>7</v>
      </c>
      <c r="L148" s="195">
        <v>9</v>
      </c>
      <c r="M148" s="222"/>
      <c r="N148" s="223"/>
      <c r="O148" s="217" t="s">
        <v>299</v>
      </c>
      <c r="P148" s="220" t="s">
        <v>518</v>
      </c>
      <c r="Q148" s="217" t="s">
        <v>519</v>
      </c>
      <c r="R148" s="217" t="s">
        <v>520</v>
      </c>
      <c r="S148" s="217">
        <v>0</v>
      </c>
      <c r="T148" s="217"/>
      <c r="U148" s="217"/>
      <c r="V148" s="217"/>
      <c r="W148" s="217"/>
      <c r="X148" s="221"/>
    </row>
    <row r="149" spans="1:24" x14ac:dyDescent="0.3">
      <c r="A149" s="201" t="s">
        <v>599</v>
      </c>
      <c r="B149" s="202" t="s">
        <v>603</v>
      </c>
      <c r="C149" s="202" t="s">
        <v>646</v>
      </c>
      <c r="D149" s="217">
        <v>9</v>
      </c>
      <c r="E149" s="214" t="s">
        <v>645</v>
      </c>
      <c r="F149" s="199" t="s">
        <v>68</v>
      </c>
      <c r="G149" s="231" t="s">
        <v>48</v>
      </c>
      <c r="H149" s="210"/>
      <c r="I149" s="255" t="s">
        <v>319</v>
      </c>
      <c r="J149" s="217" t="s">
        <v>313</v>
      </c>
      <c r="K149" s="195">
        <v>1</v>
      </c>
      <c r="L149" s="195">
        <v>2</v>
      </c>
      <c r="M149" s="222"/>
      <c r="N149" s="223"/>
      <c r="O149" s="224" t="s">
        <v>299</v>
      </c>
      <c r="P149" s="220" t="s">
        <v>329</v>
      </c>
      <c r="Q149" s="217" t="s">
        <v>330</v>
      </c>
      <c r="R149" s="217" t="s">
        <v>319</v>
      </c>
      <c r="S149" s="217">
        <v>0</v>
      </c>
      <c r="T149" s="217"/>
      <c r="U149" s="217"/>
      <c r="V149" s="217"/>
      <c r="W149" s="217"/>
      <c r="X149" s="221"/>
    </row>
    <row r="150" spans="1:24" x14ac:dyDescent="0.3">
      <c r="A150" s="201" t="s">
        <v>599</v>
      </c>
      <c r="B150" s="202" t="s">
        <v>603</v>
      </c>
      <c r="C150" s="202" t="s">
        <v>646</v>
      </c>
      <c r="D150" s="217">
        <v>10</v>
      </c>
      <c r="E150" s="214" t="s">
        <v>645</v>
      </c>
      <c r="F150" s="199" t="s">
        <v>67</v>
      </c>
      <c r="G150" s="231" t="s">
        <v>47</v>
      </c>
      <c r="H150" s="210"/>
      <c r="I150" s="255" t="s">
        <v>522</v>
      </c>
      <c r="J150" s="217" t="s">
        <v>313</v>
      </c>
      <c r="K150" s="195">
        <v>5</v>
      </c>
      <c r="L150" s="195">
        <v>8</v>
      </c>
      <c r="M150" s="217"/>
      <c r="N150" s="217"/>
      <c r="O150" s="217" t="s">
        <v>299</v>
      </c>
      <c r="P150" s="220" t="s">
        <v>523</v>
      </c>
      <c r="Q150" s="217" t="s">
        <v>524</v>
      </c>
      <c r="R150" s="217" t="s">
        <v>525</v>
      </c>
      <c r="S150" s="217">
        <v>0</v>
      </c>
      <c r="T150" s="217"/>
      <c r="U150" s="217"/>
      <c r="V150" s="217"/>
      <c r="W150" s="217"/>
      <c r="X150" s="221"/>
    </row>
    <row r="151" spans="1:24" ht="19.95" customHeight="1" thickBot="1" x14ac:dyDescent="0.35">
      <c r="A151" s="386" t="s">
        <v>604</v>
      </c>
      <c r="B151" s="387"/>
      <c r="C151" s="387"/>
      <c r="D151" s="225">
        <f>COUNTA(G141:G150)</f>
        <v>10</v>
      </c>
      <c r="E151" s="225"/>
      <c r="F151" s="226"/>
      <c r="G151" s="232"/>
      <c r="H151" s="225"/>
      <c r="I151" s="226"/>
      <c r="J151" s="225"/>
      <c r="K151" s="225"/>
      <c r="L151" s="225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7"/>
    </row>
    <row r="152" spans="1:24" x14ac:dyDescent="0.3">
      <c r="A152" s="201" t="s">
        <v>599</v>
      </c>
      <c r="B152" s="202" t="s">
        <v>598</v>
      </c>
      <c r="C152" s="202" t="s">
        <v>646</v>
      </c>
      <c r="D152" s="217">
        <v>1</v>
      </c>
      <c r="E152" s="214" t="s">
        <v>647</v>
      </c>
      <c r="F152" s="199" t="s">
        <v>58</v>
      </c>
      <c r="G152" s="230" t="s">
        <v>38</v>
      </c>
      <c r="H152" s="210"/>
      <c r="I152" s="255" t="s">
        <v>526</v>
      </c>
      <c r="J152" s="217" t="s">
        <v>332</v>
      </c>
      <c r="K152" s="195">
        <v>4</v>
      </c>
      <c r="L152" s="195">
        <v>5</v>
      </c>
      <c r="M152" s="195">
        <v>0</v>
      </c>
      <c r="N152" s="219">
        <v>13</v>
      </c>
      <c r="O152" s="217" t="s">
        <v>578</v>
      </c>
      <c r="P152" s="220" t="s">
        <v>527</v>
      </c>
      <c r="Q152" s="217" t="s">
        <v>528</v>
      </c>
      <c r="R152" s="217" t="s">
        <v>529</v>
      </c>
      <c r="S152" s="217">
        <v>10</v>
      </c>
      <c r="T152" s="217" t="s">
        <v>305</v>
      </c>
      <c r="U152" s="217" t="s">
        <v>211</v>
      </c>
      <c r="V152" s="217" t="s">
        <v>211</v>
      </c>
      <c r="W152" s="217" t="s">
        <v>211</v>
      </c>
      <c r="X152" s="221"/>
    </row>
    <row r="153" spans="1:24" x14ac:dyDescent="0.3">
      <c r="A153" s="201" t="s">
        <v>599</v>
      </c>
      <c r="B153" s="202" t="s">
        <v>598</v>
      </c>
      <c r="C153" s="202" t="s">
        <v>646</v>
      </c>
      <c r="D153" s="217">
        <v>2</v>
      </c>
      <c r="E153" s="214" t="s">
        <v>647</v>
      </c>
      <c r="F153" s="199" t="s">
        <v>66</v>
      </c>
      <c r="G153" s="230" t="s">
        <v>46</v>
      </c>
      <c r="H153" s="210"/>
      <c r="I153" s="255" t="s">
        <v>530</v>
      </c>
      <c r="J153" s="217" t="s">
        <v>332</v>
      </c>
      <c r="K153" s="195">
        <v>3</v>
      </c>
      <c r="L153" s="195">
        <v>5</v>
      </c>
      <c r="M153" s="195">
        <v>0</v>
      </c>
      <c r="N153" s="219">
        <v>24</v>
      </c>
      <c r="O153" s="217" t="s">
        <v>578</v>
      </c>
      <c r="P153" s="220" t="s">
        <v>127</v>
      </c>
      <c r="Q153" s="217" t="s">
        <v>531</v>
      </c>
      <c r="R153" s="217" t="s">
        <v>529</v>
      </c>
      <c r="S153" s="217" t="s">
        <v>211</v>
      </c>
      <c r="T153" s="217" t="s">
        <v>211</v>
      </c>
      <c r="U153" s="217" t="s">
        <v>305</v>
      </c>
      <c r="V153" s="217" t="s">
        <v>211</v>
      </c>
      <c r="W153" s="217" t="s">
        <v>211</v>
      </c>
      <c r="X153" s="221"/>
    </row>
    <row r="154" spans="1:24" x14ac:dyDescent="0.3">
      <c r="A154" s="201" t="s">
        <v>599</v>
      </c>
      <c r="B154" s="202" t="s">
        <v>598</v>
      </c>
      <c r="C154" s="202" t="s">
        <v>646</v>
      </c>
      <c r="D154" s="217">
        <v>3</v>
      </c>
      <c r="E154" s="214" t="s">
        <v>648</v>
      </c>
      <c r="F154" s="199" t="s">
        <v>63</v>
      </c>
      <c r="G154" s="230" t="s">
        <v>43</v>
      </c>
      <c r="H154" s="210"/>
      <c r="I154" s="255" t="s">
        <v>540</v>
      </c>
      <c r="J154" s="217" t="s">
        <v>332</v>
      </c>
      <c r="K154" s="195">
        <v>12</v>
      </c>
      <c r="L154" s="195">
        <v>16</v>
      </c>
      <c r="M154" s="195">
        <v>0</v>
      </c>
      <c r="N154" s="219">
        <v>50</v>
      </c>
      <c r="O154" s="217" t="s">
        <v>578</v>
      </c>
      <c r="P154" s="220" t="s">
        <v>542</v>
      </c>
      <c r="Q154" s="217" t="s">
        <v>543</v>
      </c>
      <c r="R154" s="217" t="s">
        <v>584</v>
      </c>
      <c r="S154" s="217" t="s">
        <v>211</v>
      </c>
      <c r="T154" s="217" t="s">
        <v>211</v>
      </c>
      <c r="U154" s="217" t="s">
        <v>305</v>
      </c>
      <c r="V154" s="217" t="s">
        <v>211</v>
      </c>
      <c r="W154" s="217" t="s">
        <v>211</v>
      </c>
      <c r="X154" s="221"/>
    </row>
    <row r="155" spans="1:24" x14ac:dyDescent="0.3">
      <c r="A155" s="201" t="s">
        <v>599</v>
      </c>
      <c r="B155" s="202" t="s">
        <v>598</v>
      </c>
      <c r="C155" s="202" t="s">
        <v>646</v>
      </c>
      <c r="D155" s="217">
        <v>4</v>
      </c>
      <c r="E155" s="214" t="s">
        <v>648</v>
      </c>
      <c r="F155" s="199" t="s">
        <v>61</v>
      </c>
      <c r="G155" s="230" t="s">
        <v>41</v>
      </c>
      <c r="H155" s="210"/>
      <c r="I155" s="255" t="s">
        <v>537</v>
      </c>
      <c r="J155" s="217" t="s">
        <v>332</v>
      </c>
      <c r="K155" s="195">
        <v>19</v>
      </c>
      <c r="L155" s="195">
        <v>36</v>
      </c>
      <c r="M155" s="195">
        <v>0</v>
      </c>
      <c r="N155" s="219">
        <v>39</v>
      </c>
      <c r="O155" s="217" t="s">
        <v>578</v>
      </c>
      <c r="P155" s="220" t="s">
        <v>581</v>
      </c>
      <c r="Q155" s="217" t="s">
        <v>211</v>
      </c>
      <c r="R155" s="217" t="s">
        <v>582</v>
      </c>
      <c r="S155" s="217" t="s">
        <v>211</v>
      </c>
      <c r="T155" s="217" t="s">
        <v>305</v>
      </c>
      <c r="U155" s="217" t="s">
        <v>211</v>
      </c>
      <c r="V155" s="217" t="s">
        <v>211</v>
      </c>
      <c r="W155" s="217" t="s">
        <v>211</v>
      </c>
      <c r="X155" s="221"/>
    </row>
    <row r="156" spans="1:24" x14ac:dyDescent="0.3">
      <c r="A156" s="201" t="s">
        <v>599</v>
      </c>
      <c r="B156" s="202" t="s">
        <v>598</v>
      </c>
      <c r="C156" s="202" t="s">
        <v>646</v>
      </c>
      <c r="D156" s="217">
        <v>5</v>
      </c>
      <c r="E156" s="214" t="s">
        <v>643</v>
      </c>
      <c r="F156" s="199" t="s">
        <v>64</v>
      </c>
      <c r="G156" s="230" t="s">
        <v>44</v>
      </c>
      <c r="H156" s="210"/>
      <c r="I156" s="255" t="s">
        <v>580</v>
      </c>
      <c r="J156" s="217" t="s">
        <v>332</v>
      </c>
      <c r="K156" s="195">
        <v>2</v>
      </c>
      <c r="L156" s="195">
        <v>5</v>
      </c>
      <c r="M156" s="195">
        <v>0</v>
      </c>
      <c r="N156" s="219">
        <v>8</v>
      </c>
      <c r="O156" s="217" t="s">
        <v>649</v>
      </c>
      <c r="P156" s="220" t="s">
        <v>334</v>
      </c>
      <c r="Q156" s="217" t="s">
        <v>335</v>
      </c>
      <c r="R156" s="217" t="s">
        <v>336</v>
      </c>
      <c r="S156" s="217" t="s">
        <v>211</v>
      </c>
      <c r="T156" s="217" t="s">
        <v>211</v>
      </c>
      <c r="U156" s="217" t="s">
        <v>305</v>
      </c>
      <c r="V156" s="217" t="s">
        <v>211</v>
      </c>
      <c r="W156" s="217" t="s">
        <v>211</v>
      </c>
      <c r="X156" s="221"/>
    </row>
    <row r="157" spans="1:24" x14ac:dyDescent="0.3">
      <c r="A157" s="201" t="s">
        <v>599</v>
      </c>
      <c r="B157" s="202" t="s">
        <v>598</v>
      </c>
      <c r="C157" s="202" t="s">
        <v>646</v>
      </c>
      <c r="D157" s="217">
        <v>6</v>
      </c>
      <c r="E157" s="214" t="s">
        <v>643</v>
      </c>
      <c r="F157" s="199" t="s">
        <v>59</v>
      </c>
      <c r="G157" s="230" t="s">
        <v>39</v>
      </c>
      <c r="H157" s="210"/>
      <c r="I157" s="255" t="s">
        <v>544</v>
      </c>
      <c r="J157" s="217" t="s">
        <v>332</v>
      </c>
      <c r="K157" s="195">
        <v>5</v>
      </c>
      <c r="L157" s="195">
        <v>5</v>
      </c>
      <c r="M157" s="195">
        <v>10</v>
      </c>
      <c r="N157" s="219">
        <v>12</v>
      </c>
      <c r="O157" s="217" t="s">
        <v>578</v>
      </c>
      <c r="P157" s="220" t="s">
        <v>586</v>
      </c>
      <c r="Q157" s="217" t="s">
        <v>211</v>
      </c>
      <c r="R157" s="217" t="s">
        <v>544</v>
      </c>
      <c r="S157" s="217" t="s">
        <v>211</v>
      </c>
      <c r="T157" s="217" t="s">
        <v>211</v>
      </c>
      <c r="U157" s="217" t="s">
        <v>211</v>
      </c>
      <c r="V157" s="217" t="s">
        <v>305</v>
      </c>
      <c r="W157" s="217" t="s">
        <v>211</v>
      </c>
      <c r="X157" s="221"/>
    </row>
    <row r="158" spans="1:24" x14ac:dyDescent="0.3">
      <c r="A158" s="201" t="s">
        <v>599</v>
      </c>
      <c r="B158" s="202" t="s">
        <v>598</v>
      </c>
      <c r="C158" s="202" t="s">
        <v>646</v>
      </c>
      <c r="D158" s="217">
        <v>7</v>
      </c>
      <c r="E158" s="214" t="s">
        <v>644</v>
      </c>
      <c r="F158" s="199" t="s">
        <v>62</v>
      </c>
      <c r="G158" s="230" t="s">
        <v>532</v>
      </c>
      <c r="H158" s="210"/>
      <c r="I158" s="255" t="s">
        <v>533</v>
      </c>
      <c r="J158" s="217" t="s">
        <v>332</v>
      </c>
      <c r="K158" s="195">
        <v>2</v>
      </c>
      <c r="L158" s="195">
        <v>2</v>
      </c>
      <c r="M158" s="195">
        <v>0</v>
      </c>
      <c r="N158" s="219">
        <v>15</v>
      </c>
      <c r="O158" s="217" t="s">
        <v>578</v>
      </c>
      <c r="P158" s="220" t="s">
        <v>534</v>
      </c>
      <c r="Q158" s="217" t="s">
        <v>535</v>
      </c>
      <c r="R158" s="217" t="s">
        <v>549</v>
      </c>
      <c r="S158" s="217" t="s">
        <v>211</v>
      </c>
      <c r="T158" s="217" t="s">
        <v>211</v>
      </c>
      <c r="U158" s="217" t="s">
        <v>305</v>
      </c>
      <c r="V158" s="217" t="s">
        <v>211</v>
      </c>
      <c r="W158" s="217" t="s">
        <v>211</v>
      </c>
      <c r="X158" s="221"/>
    </row>
    <row r="159" spans="1:24" x14ac:dyDescent="0.3">
      <c r="A159" s="201" t="s">
        <v>599</v>
      </c>
      <c r="B159" s="202" t="s">
        <v>598</v>
      </c>
      <c r="C159" s="202" t="s">
        <v>646</v>
      </c>
      <c r="D159" s="217">
        <v>8</v>
      </c>
      <c r="E159" s="214" t="s">
        <v>644</v>
      </c>
      <c r="F159" s="199" t="s">
        <v>65</v>
      </c>
      <c r="G159" s="230" t="s">
        <v>45</v>
      </c>
      <c r="H159" s="210"/>
      <c r="I159" s="255" t="s">
        <v>550</v>
      </c>
      <c r="J159" s="217" t="s">
        <v>332</v>
      </c>
      <c r="K159" s="195">
        <v>3</v>
      </c>
      <c r="L159" s="195">
        <v>4</v>
      </c>
      <c r="M159" s="195">
        <v>0</v>
      </c>
      <c r="N159" s="223">
        <v>25</v>
      </c>
      <c r="O159" s="217" t="s">
        <v>578</v>
      </c>
      <c r="P159" s="220" t="s">
        <v>551</v>
      </c>
      <c r="Q159" s="217" t="s">
        <v>552</v>
      </c>
      <c r="R159" s="217" t="s">
        <v>553</v>
      </c>
      <c r="S159" s="217" t="s">
        <v>211</v>
      </c>
      <c r="T159" s="217" t="s">
        <v>211</v>
      </c>
      <c r="U159" s="217" t="s">
        <v>305</v>
      </c>
      <c r="V159" s="217"/>
      <c r="W159" s="217" t="s">
        <v>211</v>
      </c>
      <c r="X159" s="221"/>
    </row>
    <row r="160" spans="1:24" x14ac:dyDescent="0.3">
      <c r="A160" s="201" t="s">
        <v>599</v>
      </c>
      <c r="B160" s="202" t="s">
        <v>598</v>
      </c>
      <c r="C160" s="202" t="s">
        <v>646</v>
      </c>
      <c r="D160" s="217">
        <v>9</v>
      </c>
      <c r="E160" s="214" t="s">
        <v>645</v>
      </c>
      <c r="F160" s="199" t="s">
        <v>56</v>
      </c>
      <c r="G160" s="231" t="s">
        <v>590</v>
      </c>
      <c r="H160" s="210"/>
      <c r="I160" s="255" t="s">
        <v>341</v>
      </c>
      <c r="J160" s="217" t="s">
        <v>332</v>
      </c>
      <c r="K160" s="195">
        <v>4</v>
      </c>
      <c r="L160" s="195">
        <v>8</v>
      </c>
      <c r="M160" s="195">
        <v>10</v>
      </c>
      <c r="N160" s="223">
        <v>5</v>
      </c>
      <c r="O160" s="224" t="s">
        <v>578</v>
      </c>
      <c r="P160" s="220" t="s">
        <v>339</v>
      </c>
      <c r="Q160" s="217" t="s">
        <v>340</v>
      </c>
      <c r="R160" s="217" t="s">
        <v>341</v>
      </c>
      <c r="S160" s="217">
        <v>10</v>
      </c>
      <c r="T160" s="217" t="s">
        <v>305</v>
      </c>
      <c r="U160" s="217" t="s">
        <v>211</v>
      </c>
      <c r="V160" s="217" t="s">
        <v>211</v>
      </c>
      <c r="W160" s="217" t="s">
        <v>211</v>
      </c>
      <c r="X160" s="221"/>
    </row>
    <row r="161" spans="1:24" x14ac:dyDescent="0.3">
      <c r="A161" s="201" t="s">
        <v>599</v>
      </c>
      <c r="B161" s="202" t="s">
        <v>598</v>
      </c>
      <c r="C161" s="202" t="s">
        <v>646</v>
      </c>
      <c r="D161" s="217">
        <v>10</v>
      </c>
      <c r="E161" s="214" t="s">
        <v>645</v>
      </c>
      <c r="F161" s="199" t="s">
        <v>57</v>
      </c>
      <c r="G161" s="231" t="s">
        <v>37</v>
      </c>
      <c r="H161" s="210"/>
      <c r="I161" s="255" t="s">
        <v>555</v>
      </c>
      <c r="J161" s="217" t="s">
        <v>332</v>
      </c>
      <c r="K161" s="195">
        <v>5</v>
      </c>
      <c r="L161" s="195">
        <v>9</v>
      </c>
      <c r="M161" s="195">
        <v>0</v>
      </c>
      <c r="N161" s="217">
        <v>21</v>
      </c>
      <c r="O161" s="217" t="s">
        <v>578</v>
      </c>
      <c r="P161" s="220" t="s">
        <v>557</v>
      </c>
      <c r="Q161" s="217" t="s">
        <v>558</v>
      </c>
      <c r="R161" s="217" t="s">
        <v>559</v>
      </c>
      <c r="S161" s="217" t="s">
        <v>211</v>
      </c>
      <c r="T161" s="217" t="s">
        <v>211</v>
      </c>
      <c r="U161" s="217" t="s">
        <v>305</v>
      </c>
      <c r="V161" s="217" t="s">
        <v>211</v>
      </c>
      <c r="W161" s="217" t="s">
        <v>211</v>
      </c>
      <c r="X161" s="221"/>
    </row>
    <row r="162" spans="1:24" ht="19.95" customHeight="1" thickBot="1" x14ac:dyDescent="0.35">
      <c r="A162" s="386" t="s">
        <v>604</v>
      </c>
      <c r="B162" s="387"/>
      <c r="C162" s="387"/>
      <c r="D162" s="225">
        <f>COUNTA(G152:G161)</f>
        <v>10</v>
      </c>
      <c r="E162" s="225"/>
      <c r="F162" s="226"/>
      <c r="G162" s="232"/>
      <c r="H162" s="225"/>
      <c r="I162" s="226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7"/>
    </row>
    <row r="163" spans="1:24" x14ac:dyDescent="0.3">
      <c r="A163" s="201" t="s">
        <v>601</v>
      </c>
      <c r="B163" s="202" t="s">
        <v>602</v>
      </c>
      <c r="C163" s="202" t="s">
        <v>646</v>
      </c>
      <c r="D163" s="217">
        <v>1</v>
      </c>
      <c r="E163" s="214" t="s">
        <v>650</v>
      </c>
      <c r="F163" s="199" t="s">
        <v>109</v>
      </c>
      <c r="G163" s="230" t="s">
        <v>90</v>
      </c>
      <c r="H163" s="210"/>
      <c r="I163" s="255" t="s">
        <v>456</v>
      </c>
      <c r="J163" s="217" t="s">
        <v>298</v>
      </c>
      <c r="K163" s="195">
        <v>12</v>
      </c>
      <c r="L163" s="195">
        <v>12</v>
      </c>
      <c r="M163" s="195" t="s">
        <v>462</v>
      </c>
      <c r="N163" s="219">
        <v>10</v>
      </c>
      <c r="O163" s="217" t="s">
        <v>620</v>
      </c>
      <c r="P163" s="220" t="s">
        <v>459</v>
      </c>
      <c r="Q163" s="217" t="s">
        <v>180</v>
      </c>
      <c r="R163" s="217" t="s">
        <v>456</v>
      </c>
      <c r="S163" s="217" t="s">
        <v>621</v>
      </c>
      <c r="T163" s="217"/>
      <c r="U163" s="217" t="s">
        <v>298</v>
      </c>
      <c r="V163" s="217"/>
      <c r="W163" s="217"/>
      <c r="X163" s="221"/>
    </row>
    <row r="164" spans="1:24" x14ac:dyDescent="0.3">
      <c r="A164" s="201" t="s">
        <v>601</v>
      </c>
      <c r="B164" s="202" t="s">
        <v>602</v>
      </c>
      <c r="C164" s="202" t="s">
        <v>646</v>
      </c>
      <c r="D164" s="217">
        <v>2</v>
      </c>
      <c r="E164" s="214" t="s">
        <v>650</v>
      </c>
      <c r="F164" s="199" t="s">
        <v>108</v>
      </c>
      <c r="G164" s="230" t="s">
        <v>89</v>
      </c>
      <c r="H164" s="210"/>
      <c r="I164" s="255" t="s">
        <v>461</v>
      </c>
      <c r="J164" s="217" t="s">
        <v>298</v>
      </c>
      <c r="K164" s="195">
        <v>12</v>
      </c>
      <c r="L164" s="195">
        <v>13</v>
      </c>
      <c r="M164" s="195" t="s">
        <v>462</v>
      </c>
      <c r="N164" s="219">
        <v>10</v>
      </c>
      <c r="O164" s="217" t="s">
        <v>620</v>
      </c>
      <c r="P164" s="220" t="s">
        <v>192</v>
      </c>
      <c r="Q164" s="217" t="s">
        <v>299</v>
      </c>
      <c r="R164" s="217" t="s">
        <v>461</v>
      </c>
      <c r="S164" s="217" t="s">
        <v>622</v>
      </c>
      <c r="T164" s="217"/>
      <c r="U164" s="217"/>
      <c r="V164" s="217" t="s">
        <v>298</v>
      </c>
      <c r="W164" s="217"/>
      <c r="X164" s="221"/>
    </row>
    <row r="165" spans="1:24" x14ac:dyDescent="0.3">
      <c r="A165" s="201" t="s">
        <v>601</v>
      </c>
      <c r="B165" s="202" t="s">
        <v>602</v>
      </c>
      <c r="C165" s="202" t="s">
        <v>646</v>
      </c>
      <c r="D165" s="217">
        <v>3</v>
      </c>
      <c r="E165" s="214" t="s">
        <v>651</v>
      </c>
      <c r="F165" s="199" t="s">
        <v>111</v>
      </c>
      <c r="G165" s="230" t="s">
        <v>92</v>
      </c>
      <c r="H165" s="210"/>
      <c r="I165" s="255" t="s">
        <v>464</v>
      </c>
      <c r="J165" s="217" t="s">
        <v>298</v>
      </c>
      <c r="K165" s="195">
        <v>20</v>
      </c>
      <c r="L165" s="195">
        <v>28</v>
      </c>
      <c r="M165" s="195" t="s">
        <v>462</v>
      </c>
      <c r="N165" s="219">
        <v>10</v>
      </c>
      <c r="O165" s="217" t="s">
        <v>620</v>
      </c>
      <c r="P165" s="220" t="s">
        <v>465</v>
      </c>
      <c r="Q165" s="217" t="s">
        <v>175</v>
      </c>
      <c r="R165" s="217" t="s">
        <v>464</v>
      </c>
      <c r="S165" s="217" t="s">
        <v>622</v>
      </c>
      <c r="T165" s="217"/>
      <c r="U165" s="217" t="s">
        <v>298</v>
      </c>
      <c r="V165" s="217"/>
      <c r="W165" s="217"/>
      <c r="X165" s="221"/>
    </row>
    <row r="166" spans="1:24" x14ac:dyDescent="0.3">
      <c r="A166" s="201" t="s">
        <v>601</v>
      </c>
      <c r="B166" s="202" t="s">
        <v>602</v>
      </c>
      <c r="C166" s="202" t="s">
        <v>646</v>
      </c>
      <c r="D166" s="217">
        <v>4</v>
      </c>
      <c r="E166" s="214" t="s">
        <v>651</v>
      </c>
      <c r="F166" s="199" t="s">
        <v>451</v>
      </c>
      <c r="G166" s="230" t="s">
        <v>226</v>
      </c>
      <c r="H166" s="210"/>
      <c r="I166" s="255" t="s">
        <v>466</v>
      </c>
      <c r="J166" s="217" t="s">
        <v>298</v>
      </c>
      <c r="K166" s="195">
        <v>12</v>
      </c>
      <c r="L166" s="195">
        <v>12</v>
      </c>
      <c r="M166" s="195" t="s">
        <v>462</v>
      </c>
      <c r="N166" s="219">
        <v>10</v>
      </c>
      <c r="O166" s="217" t="s">
        <v>620</v>
      </c>
      <c r="P166" s="220" t="s">
        <v>223</v>
      </c>
      <c r="Q166" s="217" t="s">
        <v>299</v>
      </c>
      <c r="R166" s="217" t="s">
        <v>466</v>
      </c>
      <c r="S166" s="217" t="s">
        <v>624</v>
      </c>
      <c r="T166" s="217"/>
      <c r="U166" s="217" t="s">
        <v>298</v>
      </c>
      <c r="V166" s="217"/>
      <c r="W166" s="217"/>
      <c r="X166" s="221"/>
    </row>
    <row r="167" spans="1:24" x14ac:dyDescent="0.3">
      <c r="A167" s="201" t="s">
        <v>601</v>
      </c>
      <c r="B167" s="202" t="s">
        <v>602</v>
      </c>
      <c r="C167" s="202" t="s">
        <v>646</v>
      </c>
      <c r="D167" s="217">
        <v>5</v>
      </c>
      <c r="E167" s="214" t="s">
        <v>652</v>
      </c>
      <c r="F167" s="199" t="s">
        <v>101</v>
      </c>
      <c r="G167" s="230" t="s">
        <v>82</v>
      </c>
      <c r="H167" s="210"/>
      <c r="I167" s="255" t="s">
        <v>469</v>
      </c>
      <c r="J167" s="217" t="s">
        <v>298</v>
      </c>
      <c r="K167" s="195">
        <v>12</v>
      </c>
      <c r="L167" s="195">
        <v>12</v>
      </c>
      <c r="M167" s="195" t="s">
        <v>462</v>
      </c>
      <c r="N167" s="219">
        <v>10</v>
      </c>
      <c r="O167" s="217" t="s">
        <v>620</v>
      </c>
      <c r="P167" s="220" t="s">
        <v>470</v>
      </c>
      <c r="Q167" s="217" t="s">
        <v>171</v>
      </c>
      <c r="R167" s="217" t="s">
        <v>471</v>
      </c>
      <c r="S167" s="217" t="s">
        <v>622</v>
      </c>
      <c r="T167" s="217"/>
      <c r="U167" s="217" t="s">
        <v>298</v>
      </c>
      <c r="V167" s="217"/>
      <c r="W167" s="217"/>
      <c r="X167" s="221"/>
    </row>
    <row r="168" spans="1:24" x14ac:dyDescent="0.3">
      <c r="A168" s="201" t="s">
        <v>601</v>
      </c>
      <c r="B168" s="202" t="s">
        <v>602</v>
      </c>
      <c r="C168" s="202" t="s">
        <v>646</v>
      </c>
      <c r="D168" s="217">
        <v>6</v>
      </c>
      <c r="E168" s="214" t="s">
        <v>652</v>
      </c>
      <c r="F168" s="199" t="s">
        <v>97</v>
      </c>
      <c r="G168" s="230" t="s">
        <v>78</v>
      </c>
      <c r="H168" s="210"/>
      <c r="I168" s="255" t="s">
        <v>473</v>
      </c>
      <c r="J168" s="217" t="s">
        <v>298</v>
      </c>
      <c r="K168" s="195">
        <v>4</v>
      </c>
      <c r="L168" s="195">
        <v>4</v>
      </c>
      <c r="M168" s="195" t="s">
        <v>462</v>
      </c>
      <c r="N168" s="219">
        <v>10</v>
      </c>
      <c r="O168" s="217" t="s">
        <v>620</v>
      </c>
      <c r="P168" s="220" t="s">
        <v>299</v>
      </c>
      <c r="Q168" s="217" t="s">
        <v>178</v>
      </c>
      <c r="R168" s="217" t="s">
        <v>473</v>
      </c>
      <c r="S168" s="217" t="s">
        <v>622</v>
      </c>
      <c r="T168" s="217"/>
      <c r="U168" s="217" t="s">
        <v>298</v>
      </c>
      <c r="V168" s="217"/>
      <c r="W168" s="217"/>
      <c r="X168" s="221"/>
    </row>
    <row r="169" spans="1:24" x14ac:dyDescent="0.3">
      <c r="A169" s="201" t="s">
        <v>601</v>
      </c>
      <c r="B169" s="202" t="s">
        <v>602</v>
      </c>
      <c r="C169" s="202" t="s">
        <v>646</v>
      </c>
      <c r="D169" s="217">
        <v>7</v>
      </c>
      <c r="E169" s="214" t="s">
        <v>653</v>
      </c>
      <c r="F169" s="199" t="s">
        <v>112</v>
      </c>
      <c r="G169" s="230" t="s">
        <v>93</v>
      </c>
      <c r="H169" s="210"/>
      <c r="I169" s="255" t="s">
        <v>476</v>
      </c>
      <c r="J169" s="217" t="s">
        <v>298</v>
      </c>
      <c r="K169" s="195">
        <v>12</v>
      </c>
      <c r="L169" s="195">
        <v>12</v>
      </c>
      <c r="M169" s="195" t="s">
        <v>462</v>
      </c>
      <c r="N169" s="219">
        <v>10</v>
      </c>
      <c r="O169" s="217" t="s">
        <v>620</v>
      </c>
      <c r="P169" s="220" t="s">
        <v>189</v>
      </c>
      <c r="Q169" s="217" t="s">
        <v>190</v>
      </c>
      <c r="R169" s="217" t="s">
        <v>476</v>
      </c>
      <c r="S169" s="217" t="s">
        <v>622</v>
      </c>
      <c r="T169" s="217"/>
      <c r="U169" s="217" t="s">
        <v>298</v>
      </c>
      <c r="V169" s="217"/>
      <c r="W169" s="217"/>
      <c r="X169" s="221"/>
    </row>
    <row r="170" spans="1:24" x14ac:dyDescent="0.3">
      <c r="A170" s="201" t="s">
        <v>601</v>
      </c>
      <c r="B170" s="202" t="s">
        <v>602</v>
      </c>
      <c r="C170" s="202" t="s">
        <v>646</v>
      </c>
      <c r="D170" s="217">
        <v>8</v>
      </c>
      <c r="E170" s="214" t="s">
        <v>653</v>
      </c>
      <c r="F170" s="199" t="s">
        <v>115</v>
      </c>
      <c r="G170" s="230" t="s">
        <v>96</v>
      </c>
      <c r="H170" s="210"/>
      <c r="I170" s="255" t="s">
        <v>476</v>
      </c>
      <c r="J170" s="217" t="s">
        <v>298</v>
      </c>
      <c r="K170" s="195">
        <v>8</v>
      </c>
      <c r="L170" s="195">
        <v>8</v>
      </c>
      <c r="M170" s="195" t="s">
        <v>462</v>
      </c>
      <c r="N170" s="223">
        <v>10</v>
      </c>
      <c r="O170" s="217" t="s">
        <v>620</v>
      </c>
      <c r="P170" s="220" t="s">
        <v>477</v>
      </c>
      <c r="Q170" s="217" t="s">
        <v>184</v>
      </c>
      <c r="R170" s="217" t="s">
        <v>476</v>
      </c>
      <c r="S170" s="217" t="s">
        <v>622</v>
      </c>
      <c r="T170" s="217"/>
      <c r="U170" s="217" t="s">
        <v>298</v>
      </c>
      <c r="V170" s="217"/>
      <c r="W170" s="217"/>
      <c r="X170" s="221"/>
    </row>
    <row r="171" spans="1:24" x14ac:dyDescent="0.3">
      <c r="A171" s="201" t="s">
        <v>601</v>
      </c>
      <c r="B171" s="202" t="s">
        <v>602</v>
      </c>
      <c r="C171" s="202" t="s">
        <v>646</v>
      </c>
      <c r="D171" s="217">
        <v>9</v>
      </c>
      <c r="E171" s="214" t="s">
        <v>654</v>
      </c>
      <c r="F171" s="199" t="s">
        <v>110</v>
      </c>
      <c r="G171" s="231" t="s">
        <v>91</v>
      </c>
      <c r="H171" s="210"/>
      <c r="I171" s="255" t="s">
        <v>479</v>
      </c>
      <c r="J171" s="217" t="s">
        <v>298</v>
      </c>
      <c r="K171" s="195">
        <v>8</v>
      </c>
      <c r="L171" s="195">
        <v>8</v>
      </c>
      <c r="M171" s="195" t="s">
        <v>462</v>
      </c>
      <c r="N171" s="223">
        <v>10</v>
      </c>
      <c r="O171" s="224" t="s">
        <v>620</v>
      </c>
      <c r="P171" s="220" t="s">
        <v>480</v>
      </c>
      <c r="Q171" s="217" t="s">
        <v>179</v>
      </c>
      <c r="R171" s="217" t="s">
        <v>481</v>
      </c>
      <c r="S171" s="217" t="s">
        <v>622</v>
      </c>
      <c r="T171" s="217"/>
      <c r="U171" s="217" t="s">
        <v>298</v>
      </c>
      <c r="V171" s="217"/>
      <c r="W171" s="217"/>
      <c r="X171" s="221"/>
    </row>
    <row r="172" spans="1:24" x14ac:dyDescent="0.3">
      <c r="A172" s="201" t="s">
        <v>601</v>
      </c>
      <c r="B172" s="202" t="s">
        <v>602</v>
      </c>
      <c r="C172" s="202" t="s">
        <v>646</v>
      </c>
      <c r="D172" s="217">
        <v>10</v>
      </c>
      <c r="E172" s="214" t="s">
        <v>654</v>
      </c>
      <c r="F172" s="199" t="s">
        <v>1051</v>
      </c>
      <c r="G172" s="231" t="s">
        <v>680</v>
      </c>
      <c r="I172" s="255" t="s">
        <v>300</v>
      </c>
      <c r="J172" s="217" t="s">
        <v>298</v>
      </c>
      <c r="K172" s="195">
        <v>12</v>
      </c>
      <c r="L172" s="195">
        <v>13</v>
      </c>
      <c r="M172" s="195" t="s">
        <v>462</v>
      </c>
      <c r="N172" s="217">
        <v>10</v>
      </c>
      <c r="O172" s="217" t="s">
        <v>620</v>
      </c>
      <c r="P172" s="220" t="s">
        <v>301</v>
      </c>
      <c r="Q172" s="217" t="s">
        <v>182</v>
      </c>
      <c r="R172" s="217" t="s">
        <v>302</v>
      </c>
      <c r="S172" s="217" t="s">
        <v>299</v>
      </c>
      <c r="T172" s="217"/>
      <c r="U172" s="217" t="s">
        <v>298</v>
      </c>
      <c r="V172" s="217"/>
      <c r="W172" s="217"/>
      <c r="X172" s="210" t="s">
        <v>663</v>
      </c>
    </row>
    <row r="173" spans="1:24" ht="19.95" customHeight="1" thickBot="1" x14ac:dyDescent="0.35">
      <c r="A173" s="386" t="s">
        <v>604</v>
      </c>
      <c r="B173" s="387"/>
      <c r="C173" s="387"/>
      <c r="D173" s="225">
        <f>COUNTA(G163:G172)</f>
        <v>10</v>
      </c>
      <c r="E173" s="225"/>
      <c r="F173" s="226"/>
      <c r="G173" s="232"/>
      <c r="H173" s="225"/>
      <c r="I173" s="226"/>
      <c r="J173" s="225"/>
      <c r="K173" s="225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7"/>
    </row>
    <row r="174" spans="1:24" x14ac:dyDescent="0.3">
      <c r="A174" s="201" t="s">
        <v>601</v>
      </c>
      <c r="B174" s="202" t="s">
        <v>600</v>
      </c>
      <c r="C174" s="202" t="s">
        <v>646</v>
      </c>
      <c r="D174" s="217">
        <v>1</v>
      </c>
      <c r="E174" s="214" t="s">
        <v>655</v>
      </c>
      <c r="F174" s="199" t="s">
        <v>98</v>
      </c>
      <c r="G174" s="230" t="s">
        <v>79</v>
      </c>
      <c r="H174" s="210"/>
      <c r="I174" s="255" t="s">
        <v>483</v>
      </c>
      <c r="J174" s="217" t="s">
        <v>298</v>
      </c>
      <c r="K174" s="195">
        <v>8</v>
      </c>
      <c r="L174" s="195">
        <v>13</v>
      </c>
      <c r="M174" s="195">
        <v>10</v>
      </c>
      <c r="N174" s="219">
        <v>0</v>
      </c>
      <c r="O174" s="217" t="s">
        <v>484</v>
      </c>
      <c r="P174" s="220" t="s">
        <v>158</v>
      </c>
      <c r="Q174" s="217" t="s">
        <v>485</v>
      </c>
      <c r="R174" s="217" t="s">
        <v>483</v>
      </c>
      <c r="S174" s="217" t="s">
        <v>656</v>
      </c>
      <c r="T174" s="217" t="s">
        <v>211</v>
      </c>
      <c r="U174" s="217" t="s">
        <v>305</v>
      </c>
      <c r="V174" s="217" t="s">
        <v>211</v>
      </c>
      <c r="W174" s="217" t="s">
        <v>211</v>
      </c>
      <c r="X174" s="221"/>
    </row>
    <row r="175" spans="1:24" x14ac:dyDescent="0.3">
      <c r="A175" s="201" t="s">
        <v>601</v>
      </c>
      <c r="B175" s="202" t="s">
        <v>600</v>
      </c>
      <c r="C175" s="202" t="s">
        <v>646</v>
      </c>
      <c r="D175" s="217">
        <v>2</v>
      </c>
      <c r="E175" s="214" t="s">
        <v>655</v>
      </c>
      <c r="F175" s="199" t="s">
        <v>105</v>
      </c>
      <c r="G175" s="230" t="s">
        <v>86</v>
      </c>
      <c r="H175" s="210"/>
      <c r="I175" s="255" t="s">
        <v>487</v>
      </c>
      <c r="J175" s="217" t="s">
        <v>298</v>
      </c>
      <c r="K175" s="195">
        <v>6</v>
      </c>
      <c r="L175" s="195">
        <v>6</v>
      </c>
      <c r="M175" s="195">
        <v>10</v>
      </c>
      <c r="N175" s="219">
        <v>3</v>
      </c>
      <c r="O175" s="217" t="s">
        <v>484</v>
      </c>
      <c r="P175" s="220" t="s">
        <v>488</v>
      </c>
      <c r="Q175" s="217" t="s">
        <v>489</v>
      </c>
      <c r="R175" s="217" t="s">
        <v>487</v>
      </c>
      <c r="S175" s="217" t="s">
        <v>656</v>
      </c>
      <c r="T175" s="217" t="s">
        <v>299</v>
      </c>
      <c r="U175" s="217" t="s">
        <v>299</v>
      </c>
      <c r="V175" s="217" t="s">
        <v>299</v>
      </c>
      <c r="W175" s="217" t="s">
        <v>299</v>
      </c>
      <c r="X175" s="221"/>
    </row>
    <row r="176" spans="1:24" x14ac:dyDescent="0.3">
      <c r="A176" s="201" t="s">
        <v>601</v>
      </c>
      <c r="B176" s="202" t="s">
        <v>600</v>
      </c>
      <c r="C176" s="202" t="s">
        <v>646</v>
      </c>
      <c r="D176" s="217">
        <v>3</v>
      </c>
      <c r="E176" s="214" t="s">
        <v>657</v>
      </c>
      <c r="F176" s="199" t="s">
        <v>99</v>
      </c>
      <c r="G176" s="230" t="s">
        <v>80</v>
      </c>
      <c r="H176" s="210"/>
      <c r="I176" s="255" t="s">
        <v>483</v>
      </c>
      <c r="J176" s="217" t="s">
        <v>298</v>
      </c>
      <c r="K176" s="195">
        <v>4</v>
      </c>
      <c r="L176" s="195">
        <v>8</v>
      </c>
      <c r="M176" s="195">
        <v>10</v>
      </c>
      <c r="N176" s="219">
        <v>2</v>
      </c>
      <c r="O176" s="217" t="s">
        <v>306</v>
      </c>
      <c r="P176" s="220" t="s">
        <v>491</v>
      </c>
      <c r="Q176" s="217" t="s">
        <v>492</v>
      </c>
      <c r="R176" s="217" t="s">
        <v>483</v>
      </c>
      <c r="S176" s="217" t="s">
        <v>656</v>
      </c>
      <c r="T176" s="217" t="s">
        <v>211</v>
      </c>
      <c r="U176" s="217" t="s">
        <v>305</v>
      </c>
      <c r="V176" s="217" t="s">
        <v>211</v>
      </c>
      <c r="W176" s="217" t="s">
        <v>211</v>
      </c>
      <c r="X176" s="221"/>
    </row>
    <row r="177" spans="1:24" x14ac:dyDescent="0.3">
      <c r="A177" s="201" t="s">
        <v>601</v>
      </c>
      <c r="B177" s="202" t="s">
        <v>600</v>
      </c>
      <c r="C177" s="202" t="s">
        <v>646</v>
      </c>
      <c r="D177" s="217">
        <v>4</v>
      </c>
      <c r="E177" s="214" t="s">
        <v>658</v>
      </c>
      <c r="F177" s="199" t="s">
        <v>104</v>
      </c>
      <c r="G177" s="230" t="s">
        <v>85</v>
      </c>
      <c r="H177" s="210"/>
      <c r="I177" s="255" t="s">
        <v>308</v>
      </c>
      <c r="J177" s="217" t="s">
        <v>298</v>
      </c>
      <c r="K177" s="195">
        <v>6</v>
      </c>
      <c r="L177" s="195">
        <v>6</v>
      </c>
      <c r="M177" s="195">
        <v>10</v>
      </c>
      <c r="N177" s="219">
        <v>4</v>
      </c>
      <c r="O177" s="217" t="s">
        <v>306</v>
      </c>
      <c r="P177" s="220" t="s">
        <v>153</v>
      </c>
      <c r="Q177" s="217" t="s">
        <v>309</v>
      </c>
      <c r="R177" s="217" t="s">
        <v>310</v>
      </c>
      <c r="S177" s="217" t="s">
        <v>656</v>
      </c>
      <c r="T177" s="217" t="s">
        <v>211</v>
      </c>
      <c r="U177" s="217" t="s">
        <v>211</v>
      </c>
      <c r="V177" s="217" t="s">
        <v>211</v>
      </c>
      <c r="W177" s="217" t="s">
        <v>211</v>
      </c>
      <c r="X177" s="221"/>
    </row>
    <row r="178" spans="1:24" x14ac:dyDescent="0.3">
      <c r="A178" s="201" t="s">
        <v>601</v>
      </c>
      <c r="B178" s="202" t="s">
        <v>600</v>
      </c>
      <c r="C178" s="202" t="s">
        <v>646</v>
      </c>
      <c r="D178" s="217">
        <v>5</v>
      </c>
      <c r="E178" s="214" t="s">
        <v>659</v>
      </c>
      <c r="F178" s="199" t="s">
        <v>107</v>
      </c>
      <c r="G178" s="230" t="s">
        <v>88</v>
      </c>
      <c r="H178" s="210"/>
      <c r="I178" s="255" t="s">
        <v>494</v>
      </c>
      <c r="J178" s="217" t="s">
        <v>298</v>
      </c>
      <c r="K178" s="195">
        <v>9</v>
      </c>
      <c r="L178" s="195">
        <v>10</v>
      </c>
      <c r="M178" s="195">
        <v>20</v>
      </c>
      <c r="N178" s="219">
        <v>10</v>
      </c>
      <c r="O178" s="217" t="s">
        <v>484</v>
      </c>
      <c r="P178" s="220" t="s">
        <v>495</v>
      </c>
      <c r="Q178" s="217" t="s">
        <v>496</v>
      </c>
      <c r="R178" s="217" t="s">
        <v>494</v>
      </c>
      <c r="S178" s="217" t="s">
        <v>304</v>
      </c>
      <c r="T178" s="217" t="s">
        <v>211</v>
      </c>
      <c r="U178" s="217" t="s">
        <v>305</v>
      </c>
      <c r="V178" s="217" t="s">
        <v>211</v>
      </c>
      <c r="W178" s="217" t="s">
        <v>211</v>
      </c>
      <c r="X178" s="221"/>
    </row>
    <row r="179" spans="1:24" x14ac:dyDescent="0.3">
      <c r="A179" s="201" t="s">
        <v>601</v>
      </c>
      <c r="B179" s="202" t="s">
        <v>600</v>
      </c>
      <c r="C179" s="202" t="s">
        <v>646</v>
      </c>
      <c r="D179" s="217">
        <v>6</v>
      </c>
      <c r="E179" s="214" t="s">
        <v>660</v>
      </c>
      <c r="F179" s="199" t="s">
        <v>106</v>
      </c>
      <c r="G179" s="230" t="s">
        <v>87</v>
      </c>
      <c r="H179" s="210"/>
      <c r="I179" s="255" t="s">
        <v>498</v>
      </c>
      <c r="J179" s="217" t="s">
        <v>298</v>
      </c>
      <c r="K179" s="195">
        <v>5</v>
      </c>
      <c r="L179" s="195">
        <v>6</v>
      </c>
      <c r="M179" s="195">
        <v>10</v>
      </c>
      <c r="N179" s="219">
        <v>4</v>
      </c>
      <c r="O179" s="217" t="s">
        <v>306</v>
      </c>
      <c r="P179" s="220" t="s">
        <v>161</v>
      </c>
      <c r="Q179" s="217" t="s">
        <v>499</v>
      </c>
      <c r="R179" s="217" t="s">
        <v>500</v>
      </c>
      <c r="S179" s="217" t="s">
        <v>616</v>
      </c>
      <c r="T179" s="217" t="s">
        <v>299</v>
      </c>
      <c r="U179" s="217" t="s">
        <v>305</v>
      </c>
      <c r="V179" s="217" t="s">
        <v>299</v>
      </c>
      <c r="W179" s="217" t="s">
        <v>299</v>
      </c>
      <c r="X179" s="221"/>
    </row>
    <row r="180" spans="1:24" x14ac:dyDescent="0.3">
      <c r="A180" s="201" t="s">
        <v>601</v>
      </c>
      <c r="B180" s="202" t="s">
        <v>600</v>
      </c>
      <c r="C180" s="202" t="s">
        <v>646</v>
      </c>
      <c r="D180" s="217">
        <v>7</v>
      </c>
      <c r="E180" s="214" t="s">
        <v>661</v>
      </c>
      <c r="F180" s="199" t="s">
        <v>103</v>
      </c>
      <c r="G180" s="230" t="s">
        <v>84</v>
      </c>
      <c r="H180" s="210"/>
      <c r="I180" s="255" t="s">
        <v>501</v>
      </c>
      <c r="J180" s="217" t="s">
        <v>298</v>
      </c>
      <c r="K180" s="195">
        <v>6</v>
      </c>
      <c r="L180" s="195">
        <v>6</v>
      </c>
      <c r="M180" s="195">
        <v>10</v>
      </c>
      <c r="N180" s="219">
        <v>0</v>
      </c>
      <c r="O180" s="217" t="s">
        <v>306</v>
      </c>
      <c r="P180" s="220" t="s">
        <v>157</v>
      </c>
      <c r="Q180" s="217" t="s">
        <v>502</v>
      </c>
      <c r="R180" s="217" t="s">
        <v>503</v>
      </c>
      <c r="S180" s="217" t="s">
        <v>616</v>
      </c>
      <c r="T180" s="217" t="s">
        <v>299</v>
      </c>
      <c r="U180" s="217" t="s">
        <v>305</v>
      </c>
      <c r="V180" s="217" t="s">
        <v>299</v>
      </c>
      <c r="W180" s="217" t="s">
        <v>299</v>
      </c>
      <c r="X180" s="221"/>
    </row>
    <row r="181" spans="1:24" x14ac:dyDescent="0.3">
      <c r="A181" s="201" t="s">
        <v>601</v>
      </c>
      <c r="B181" s="202" t="s">
        <v>600</v>
      </c>
      <c r="C181" s="202" t="s">
        <v>646</v>
      </c>
      <c r="D181" s="217">
        <v>8</v>
      </c>
      <c r="E181" s="214" t="s">
        <v>661</v>
      </c>
      <c r="F181" s="199" t="s">
        <v>100</v>
      </c>
      <c r="G181" s="230" t="s">
        <v>81</v>
      </c>
      <c r="H181" s="210"/>
      <c r="I181" s="255" t="s">
        <v>504</v>
      </c>
      <c r="J181" s="217" t="s">
        <v>298</v>
      </c>
      <c r="K181" s="195">
        <v>5</v>
      </c>
      <c r="L181" s="195">
        <v>5</v>
      </c>
      <c r="M181" s="195">
        <v>10</v>
      </c>
      <c r="N181" s="223">
        <v>4</v>
      </c>
      <c r="O181" s="217" t="s">
        <v>306</v>
      </c>
      <c r="P181" s="220" t="s">
        <v>227</v>
      </c>
      <c r="Q181" s="217" t="s">
        <v>505</v>
      </c>
      <c r="R181" s="217" t="s">
        <v>504</v>
      </c>
      <c r="S181" s="217" t="s">
        <v>656</v>
      </c>
      <c r="T181" s="217" t="s">
        <v>299</v>
      </c>
      <c r="U181" s="217" t="s">
        <v>299</v>
      </c>
      <c r="V181" s="217" t="s">
        <v>299</v>
      </c>
      <c r="W181" s="217" t="s">
        <v>299</v>
      </c>
      <c r="X181" s="221"/>
    </row>
    <row r="182" spans="1:24" x14ac:dyDescent="0.3">
      <c r="A182" s="201" t="s">
        <v>601</v>
      </c>
      <c r="B182" s="202" t="s">
        <v>600</v>
      </c>
      <c r="C182" s="202" t="s">
        <v>646</v>
      </c>
      <c r="D182" s="217">
        <v>9</v>
      </c>
      <c r="E182" s="214" t="s">
        <v>662</v>
      </c>
      <c r="F182" s="199" t="s">
        <v>102</v>
      </c>
      <c r="G182" s="231" t="s">
        <v>83</v>
      </c>
      <c r="H182" s="210"/>
      <c r="I182" s="255" t="s">
        <v>506</v>
      </c>
      <c r="J182" s="217" t="s">
        <v>298</v>
      </c>
      <c r="K182" s="195">
        <v>8</v>
      </c>
      <c r="L182" s="195">
        <v>8</v>
      </c>
      <c r="M182" s="195">
        <v>20</v>
      </c>
      <c r="N182" s="223">
        <v>12</v>
      </c>
      <c r="O182" s="224" t="s">
        <v>484</v>
      </c>
      <c r="P182" s="220" t="s">
        <v>507</v>
      </c>
      <c r="Q182" s="217" t="s">
        <v>508</v>
      </c>
      <c r="R182" s="217" t="s">
        <v>509</v>
      </c>
      <c r="S182" s="217" t="s">
        <v>460</v>
      </c>
      <c r="T182" s="217" t="s">
        <v>299</v>
      </c>
      <c r="U182" s="217" t="s">
        <v>299</v>
      </c>
      <c r="V182" s="217" t="s">
        <v>299</v>
      </c>
      <c r="W182" s="217" t="s">
        <v>299</v>
      </c>
      <c r="X182" s="221"/>
    </row>
    <row r="183" spans="1:24" x14ac:dyDescent="0.3">
      <c r="A183" s="201" t="s">
        <v>601</v>
      </c>
      <c r="B183" s="202" t="s">
        <v>600</v>
      </c>
      <c r="C183" s="202" t="s">
        <v>646</v>
      </c>
      <c r="D183" s="217">
        <v>10</v>
      </c>
      <c r="E183" s="214" t="s">
        <v>662</v>
      </c>
      <c r="F183" s="199" t="s">
        <v>113</v>
      </c>
      <c r="G183" s="231" t="s">
        <v>94</v>
      </c>
      <c r="H183" s="210"/>
      <c r="I183" s="255" t="s">
        <v>510</v>
      </c>
      <c r="J183" s="217" t="s">
        <v>298</v>
      </c>
      <c r="K183" s="195">
        <v>4</v>
      </c>
      <c r="L183" s="195">
        <v>4</v>
      </c>
      <c r="M183" s="195">
        <v>10</v>
      </c>
      <c r="N183" s="217">
        <v>2</v>
      </c>
      <c r="O183" s="217" t="s">
        <v>484</v>
      </c>
      <c r="P183" s="220" t="s">
        <v>156</v>
      </c>
      <c r="Q183" s="217" t="s">
        <v>511</v>
      </c>
      <c r="R183" s="217" t="s">
        <v>510</v>
      </c>
      <c r="S183" s="217" t="s">
        <v>656</v>
      </c>
      <c r="T183" s="217" t="s">
        <v>299</v>
      </c>
      <c r="U183" s="217" t="s">
        <v>299</v>
      </c>
      <c r="V183" s="217" t="s">
        <v>299</v>
      </c>
      <c r="W183" s="217" t="s">
        <v>299</v>
      </c>
      <c r="X183" s="221"/>
    </row>
    <row r="184" spans="1:24" ht="19.95" customHeight="1" thickBot="1" x14ac:dyDescent="0.35">
      <c r="A184" s="386" t="s">
        <v>604</v>
      </c>
      <c r="B184" s="387"/>
      <c r="C184" s="387"/>
      <c r="D184" s="225">
        <f>COUNTA(G174:G183)</f>
        <v>10</v>
      </c>
      <c r="E184" s="225"/>
      <c r="F184" s="226"/>
      <c r="G184" s="232"/>
      <c r="H184" s="225"/>
      <c r="I184" s="226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7"/>
    </row>
    <row r="185" spans="1:24" ht="19.95" customHeight="1" x14ac:dyDescent="0.3">
      <c r="A185" s="388" t="s">
        <v>664</v>
      </c>
      <c r="B185" s="389"/>
      <c r="C185" s="390"/>
      <c r="D185" s="237">
        <f>SUM(D151,D162,D173,D184)</f>
        <v>40</v>
      </c>
      <c r="E185" s="237"/>
      <c r="F185" s="238"/>
      <c r="G185" s="236"/>
      <c r="H185" s="237"/>
      <c r="I185" s="238"/>
      <c r="J185" s="237"/>
      <c r="K185" s="237"/>
      <c r="L185" s="237"/>
      <c r="M185" s="237"/>
      <c r="N185" s="237"/>
      <c r="O185" s="237"/>
      <c r="P185" s="237"/>
      <c r="Q185" s="237"/>
      <c r="R185" s="237"/>
      <c r="S185" s="237"/>
      <c r="T185" s="237"/>
      <c r="U185" s="237"/>
      <c r="V185" s="237"/>
      <c r="W185" s="237"/>
      <c r="X185" s="239"/>
    </row>
    <row r="186" spans="1:24" x14ac:dyDescent="0.3">
      <c r="A186" s="201" t="s">
        <v>599</v>
      </c>
      <c r="B186" s="202" t="s">
        <v>603</v>
      </c>
      <c r="C186" s="202" t="s">
        <v>673</v>
      </c>
      <c r="D186" s="217">
        <v>1</v>
      </c>
      <c r="E186" s="214" t="s">
        <v>667</v>
      </c>
      <c r="F186" s="199" t="s">
        <v>75</v>
      </c>
      <c r="G186" s="230" t="s">
        <v>55</v>
      </c>
      <c r="H186" s="210"/>
      <c r="I186" s="255" t="s">
        <v>312</v>
      </c>
      <c r="J186" s="217" t="s">
        <v>313</v>
      </c>
      <c r="K186" s="195"/>
      <c r="L186" s="195"/>
      <c r="M186" s="195"/>
      <c r="N186" s="219"/>
      <c r="O186" s="217" t="s">
        <v>299</v>
      </c>
      <c r="P186" s="220" t="s">
        <v>314</v>
      </c>
      <c r="Q186" s="217" t="s">
        <v>315</v>
      </c>
      <c r="R186" s="217" t="s">
        <v>312</v>
      </c>
      <c r="S186" s="217">
        <v>0</v>
      </c>
      <c r="T186" s="217"/>
      <c r="U186" s="217"/>
      <c r="V186" s="217"/>
      <c r="W186" s="217"/>
      <c r="X186" s="221"/>
    </row>
    <row r="187" spans="1:24" x14ac:dyDescent="0.3">
      <c r="A187" s="201" t="s">
        <v>599</v>
      </c>
      <c r="B187" s="202" t="s">
        <v>603</v>
      </c>
      <c r="C187" s="202" t="s">
        <v>673</v>
      </c>
      <c r="D187" s="217">
        <v>2</v>
      </c>
      <c r="E187" s="214" t="s">
        <v>667</v>
      </c>
      <c r="F187" s="199" t="s">
        <v>74</v>
      </c>
      <c r="G187" s="230" t="s">
        <v>54</v>
      </c>
      <c r="H187" s="210"/>
      <c r="I187" s="255" t="s">
        <v>312</v>
      </c>
      <c r="J187" s="217" t="s">
        <v>313</v>
      </c>
      <c r="K187" s="195"/>
      <c r="L187" s="195"/>
      <c r="M187" s="195"/>
      <c r="N187" s="219"/>
      <c r="O187" s="217" t="s">
        <v>299</v>
      </c>
      <c r="P187" s="220" t="s">
        <v>316</v>
      </c>
      <c r="Q187" s="217" t="s">
        <v>317</v>
      </c>
      <c r="R187" s="217" t="s">
        <v>312</v>
      </c>
      <c r="S187" s="217">
        <v>0</v>
      </c>
      <c r="T187" s="217"/>
      <c r="U187" s="217"/>
      <c r="V187" s="217"/>
      <c r="W187" s="217"/>
      <c r="X187" s="221"/>
    </row>
    <row r="188" spans="1:24" x14ac:dyDescent="0.3">
      <c r="A188" s="201" t="s">
        <v>599</v>
      </c>
      <c r="B188" s="202" t="s">
        <v>603</v>
      </c>
      <c r="C188" s="202" t="s">
        <v>673</v>
      </c>
      <c r="D188" s="217">
        <v>3</v>
      </c>
      <c r="E188" s="214" t="s">
        <v>668</v>
      </c>
      <c r="F188" s="199" t="s">
        <v>69</v>
      </c>
      <c r="G188" s="230" t="s">
        <v>49</v>
      </c>
      <c r="H188" s="210"/>
      <c r="I188" s="255" t="s">
        <v>319</v>
      </c>
      <c r="J188" s="217" t="s">
        <v>313</v>
      </c>
      <c r="K188" s="195"/>
      <c r="L188" s="195"/>
      <c r="M188" s="195"/>
      <c r="N188" s="219"/>
      <c r="O188" s="217" t="s">
        <v>299</v>
      </c>
      <c r="P188" s="220" t="s">
        <v>320</v>
      </c>
      <c r="Q188" s="217" t="s">
        <v>321</v>
      </c>
      <c r="R188" s="217" t="s">
        <v>319</v>
      </c>
      <c r="S188" s="217">
        <v>0</v>
      </c>
      <c r="T188" s="217"/>
      <c r="U188" s="217"/>
      <c r="V188" s="217"/>
      <c r="W188" s="217"/>
      <c r="X188" s="221"/>
    </row>
    <row r="189" spans="1:24" x14ac:dyDescent="0.3">
      <c r="A189" s="201" t="s">
        <v>599</v>
      </c>
      <c r="B189" s="202" t="s">
        <v>603</v>
      </c>
      <c r="C189" s="202" t="s">
        <v>673</v>
      </c>
      <c r="D189" s="217">
        <v>4</v>
      </c>
      <c r="E189" s="214" t="s">
        <v>668</v>
      </c>
      <c r="F189" s="199" t="s">
        <v>71</v>
      </c>
      <c r="G189" s="230" t="s">
        <v>51</v>
      </c>
      <c r="H189" s="210"/>
      <c r="I189" s="255" t="s">
        <v>323</v>
      </c>
      <c r="J189" s="217" t="s">
        <v>313</v>
      </c>
      <c r="K189" s="195"/>
      <c r="L189" s="195"/>
      <c r="M189" s="195"/>
      <c r="N189" s="219"/>
      <c r="O189" s="217" t="s">
        <v>324</v>
      </c>
      <c r="P189" s="220" t="s">
        <v>325</v>
      </c>
      <c r="Q189" s="217" t="s">
        <v>326</v>
      </c>
      <c r="R189" s="217" t="s">
        <v>323</v>
      </c>
      <c r="S189" s="217">
        <v>0</v>
      </c>
      <c r="T189" s="217"/>
      <c r="U189" s="217"/>
      <c r="V189" s="217"/>
      <c r="W189" s="217"/>
      <c r="X189" s="221"/>
    </row>
    <row r="190" spans="1:24" x14ac:dyDescent="0.3">
      <c r="A190" s="201" t="s">
        <v>599</v>
      </c>
      <c r="B190" s="202" t="s">
        <v>603</v>
      </c>
      <c r="C190" s="202" t="s">
        <v>673</v>
      </c>
      <c r="D190" s="217">
        <v>5</v>
      </c>
      <c r="E190" s="214" t="s">
        <v>669</v>
      </c>
      <c r="F190" s="199" t="s">
        <v>72</v>
      </c>
      <c r="G190" s="230" t="s">
        <v>52</v>
      </c>
      <c r="H190" s="210"/>
      <c r="I190" s="255" t="s">
        <v>323</v>
      </c>
      <c r="J190" s="217" t="s">
        <v>313</v>
      </c>
      <c r="K190" s="195"/>
      <c r="L190" s="195"/>
      <c r="M190" s="195"/>
      <c r="N190" s="219"/>
      <c r="O190" s="217" t="s">
        <v>324</v>
      </c>
      <c r="P190" s="220" t="s">
        <v>327</v>
      </c>
      <c r="Q190" s="217" t="s">
        <v>328</v>
      </c>
      <c r="R190" s="217" t="s">
        <v>323</v>
      </c>
      <c r="S190" s="217">
        <v>0</v>
      </c>
      <c r="T190" s="217"/>
      <c r="U190" s="217"/>
      <c r="V190" s="217"/>
      <c r="W190" s="217"/>
      <c r="X190" s="221"/>
    </row>
    <row r="191" spans="1:24" x14ac:dyDescent="0.3">
      <c r="A191" s="201" t="s">
        <v>599</v>
      </c>
      <c r="B191" s="202" t="s">
        <v>603</v>
      </c>
      <c r="C191" s="202" t="s">
        <v>673</v>
      </c>
      <c r="D191" s="217">
        <v>6</v>
      </c>
      <c r="E191" s="214" t="s">
        <v>670</v>
      </c>
      <c r="F191" s="199" t="s">
        <v>70</v>
      </c>
      <c r="G191" s="230" t="s">
        <v>50</v>
      </c>
      <c r="H191" s="210"/>
      <c r="I191" s="255" t="s">
        <v>512</v>
      </c>
      <c r="J191" s="217" t="s">
        <v>298</v>
      </c>
      <c r="K191" s="195"/>
      <c r="L191" s="195"/>
      <c r="M191" s="195"/>
      <c r="N191" s="219"/>
      <c r="O191" s="217" t="s">
        <v>299</v>
      </c>
      <c r="P191" s="220" t="s">
        <v>513</v>
      </c>
      <c r="Q191" s="217" t="s">
        <v>514</v>
      </c>
      <c r="R191" s="217" t="s">
        <v>512</v>
      </c>
      <c r="S191" s="217">
        <v>0</v>
      </c>
      <c r="T191" s="217"/>
      <c r="U191" s="217"/>
      <c r="V191" s="217"/>
      <c r="W191" s="217"/>
      <c r="X191" s="221"/>
    </row>
    <row r="192" spans="1:24" x14ac:dyDescent="0.3">
      <c r="A192" s="201" t="s">
        <v>599</v>
      </c>
      <c r="B192" s="202" t="s">
        <v>603</v>
      </c>
      <c r="C192" s="202" t="s">
        <v>673</v>
      </c>
      <c r="D192" s="217">
        <v>7</v>
      </c>
      <c r="E192" s="214" t="s">
        <v>671</v>
      </c>
      <c r="F192" s="199" t="s">
        <v>73</v>
      </c>
      <c r="G192" s="230" t="s">
        <v>53</v>
      </c>
      <c r="H192" s="210"/>
      <c r="I192" s="255" t="s">
        <v>512</v>
      </c>
      <c r="J192" s="217" t="s">
        <v>298</v>
      </c>
      <c r="K192" s="195"/>
      <c r="L192" s="195"/>
      <c r="M192" s="195"/>
      <c r="N192" s="219"/>
      <c r="O192" s="217" t="s">
        <v>299</v>
      </c>
      <c r="P192" s="220" t="s">
        <v>515</v>
      </c>
      <c r="Q192" s="217" t="s">
        <v>516</v>
      </c>
      <c r="R192" s="217" t="s">
        <v>512</v>
      </c>
      <c r="S192" s="217">
        <v>0</v>
      </c>
      <c r="T192" s="217"/>
      <c r="U192" s="217"/>
      <c r="V192" s="217"/>
      <c r="W192" s="217"/>
      <c r="X192" s="221"/>
    </row>
    <row r="193" spans="1:24" x14ac:dyDescent="0.3">
      <c r="A193" s="201" t="s">
        <v>599</v>
      </c>
      <c r="B193" s="202" t="s">
        <v>603</v>
      </c>
      <c r="C193" s="202" t="s">
        <v>673</v>
      </c>
      <c r="D193" s="217">
        <v>8</v>
      </c>
      <c r="E193" s="214" t="s">
        <v>671</v>
      </c>
      <c r="F193" s="199" t="s">
        <v>60</v>
      </c>
      <c r="G193" s="230" t="s">
        <v>40</v>
      </c>
      <c r="H193" s="210"/>
      <c r="I193" s="255" t="s">
        <v>517</v>
      </c>
      <c r="J193" s="217" t="s">
        <v>313</v>
      </c>
      <c r="K193" s="195"/>
      <c r="L193" s="195"/>
      <c r="M193" s="195"/>
      <c r="N193" s="223"/>
      <c r="O193" s="217" t="s">
        <v>299</v>
      </c>
      <c r="P193" s="220" t="s">
        <v>518</v>
      </c>
      <c r="Q193" s="217" t="s">
        <v>519</v>
      </c>
      <c r="R193" s="217" t="s">
        <v>520</v>
      </c>
      <c r="S193" s="217">
        <v>0</v>
      </c>
      <c r="T193" s="217"/>
      <c r="U193" s="217"/>
      <c r="V193" s="217"/>
      <c r="W193" s="217"/>
      <c r="X193" s="221"/>
    </row>
    <row r="194" spans="1:24" x14ac:dyDescent="0.3">
      <c r="A194" s="201" t="s">
        <v>599</v>
      </c>
      <c r="B194" s="202" t="s">
        <v>603</v>
      </c>
      <c r="C194" s="202" t="s">
        <v>673</v>
      </c>
      <c r="D194" s="217">
        <v>9</v>
      </c>
      <c r="E194" s="214" t="s">
        <v>672</v>
      </c>
      <c r="F194" s="199" t="s">
        <v>68</v>
      </c>
      <c r="G194" s="231" t="s">
        <v>48</v>
      </c>
      <c r="H194" s="210"/>
      <c r="I194" s="255" t="s">
        <v>319</v>
      </c>
      <c r="J194" s="217" t="s">
        <v>313</v>
      </c>
      <c r="K194" s="195"/>
      <c r="L194" s="195"/>
      <c r="M194" s="195"/>
      <c r="N194" s="223"/>
      <c r="O194" s="224" t="s">
        <v>299</v>
      </c>
      <c r="P194" s="220" t="s">
        <v>329</v>
      </c>
      <c r="Q194" s="217" t="s">
        <v>330</v>
      </c>
      <c r="R194" s="217" t="s">
        <v>319</v>
      </c>
      <c r="S194" s="217">
        <v>0</v>
      </c>
      <c r="T194" s="217"/>
      <c r="U194" s="217"/>
      <c r="V194" s="217"/>
      <c r="W194" s="217"/>
      <c r="X194" s="221"/>
    </row>
    <row r="195" spans="1:24" x14ac:dyDescent="0.3">
      <c r="A195" s="201" t="s">
        <v>599</v>
      </c>
      <c r="B195" s="202" t="s">
        <v>603</v>
      </c>
      <c r="C195" s="202" t="s">
        <v>673</v>
      </c>
      <c r="D195" s="217">
        <v>10</v>
      </c>
      <c r="E195" s="214" t="s">
        <v>672</v>
      </c>
      <c r="F195" s="199" t="s">
        <v>67</v>
      </c>
      <c r="G195" s="231" t="s">
        <v>47</v>
      </c>
      <c r="H195" s="210"/>
      <c r="I195" s="255" t="s">
        <v>522</v>
      </c>
      <c r="J195" s="217" t="s">
        <v>313</v>
      </c>
      <c r="K195" s="195"/>
      <c r="L195" s="195"/>
      <c r="M195" s="195"/>
      <c r="N195" s="217"/>
      <c r="O195" s="217" t="s">
        <v>299</v>
      </c>
      <c r="P195" s="220" t="s">
        <v>523</v>
      </c>
      <c r="Q195" s="217" t="s">
        <v>524</v>
      </c>
      <c r="R195" s="217" t="s">
        <v>525</v>
      </c>
      <c r="S195" s="217">
        <v>0</v>
      </c>
      <c r="T195" s="217"/>
      <c r="U195" s="217"/>
      <c r="V195" s="217"/>
      <c r="W195" s="217"/>
      <c r="X195" s="221"/>
    </row>
    <row r="196" spans="1:24" ht="19.95" customHeight="1" thickBot="1" x14ac:dyDescent="0.35">
      <c r="A196" s="386" t="s">
        <v>604</v>
      </c>
      <c r="B196" s="387"/>
      <c r="C196" s="387"/>
      <c r="D196" s="225">
        <f>COUNTA(G186:G195)</f>
        <v>10</v>
      </c>
      <c r="E196" s="225"/>
      <c r="F196" s="226"/>
      <c r="G196" s="232"/>
      <c r="H196" s="225"/>
      <c r="I196" s="226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7"/>
    </row>
    <row r="197" spans="1:24" x14ac:dyDescent="0.3">
      <c r="A197" s="201" t="s">
        <v>599</v>
      </c>
      <c r="B197" s="202" t="s">
        <v>598</v>
      </c>
      <c r="C197" s="202" t="s">
        <v>673</v>
      </c>
      <c r="D197" s="217">
        <v>1</v>
      </c>
      <c r="E197" s="214">
        <v>44737</v>
      </c>
      <c r="F197" s="199" t="s">
        <v>58</v>
      </c>
      <c r="G197" s="230" t="s">
        <v>38</v>
      </c>
      <c r="H197" s="210"/>
      <c r="I197" s="255" t="s">
        <v>526</v>
      </c>
      <c r="J197" s="217" t="s">
        <v>298</v>
      </c>
      <c r="K197" s="195">
        <v>8</v>
      </c>
      <c r="L197" s="195">
        <v>13</v>
      </c>
      <c r="M197" s="195">
        <v>20</v>
      </c>
      <c r="N197" s="219">
        <v>8</v>
      </c>
      <c r="O197" s="217" t="s">
        <v>578</v>
      </c>
      <c r="P197" s="220" t="s">
        <v>527</v>
      </c>
      <c r="Q197" s="217" t="s">
        <v>528</v>
      </c>
      <c r="R197" s="217" t="s">
        <v>529</v>
      </c>
      <c r="S197" s="217">
        <v>20</v>
      </c>
      <c r="T197" s="217" t="s">
        <v>305</v>
      </c>
      <c r="U197" s="217" t="s">
        <v>211</v>
      </c>
      <c r="V197" s="217" t="s">
        <v>211</v>
      </c>
      <c r="W197" s="217" t="s">
        <v>211</v>
      </c>
      <c r="X197" s="221"/>
    </row>
    <row r="198" spans="1:24" x14ac:dyDescent="0.3">
      <c r="A198" s="201" t="s">
        <v>599</v>
      </c>
      <c r="B198" s="202" t="s">
        <v>598</v>
      </c>
      <c r="C198" s="202" t="s">
        <v>673</v>
      </c>
      <c r="D198" s="217">
        <v>2</v>
      </c>
      <c r="E198" s="214">
        <v>44737</v>
      </c>
      <c r="F198" s="199" t="s">
        <v>66</v>
      </c>
      <c r="G198" s="230" t="s">
        <v>46</v>
      </c>
      <c r="H198" s="210"/>
      <c r="I198" s="255" t="s">
        <v>530</v>
      </c>
      <c r="J198" s="217" t="s">
        <v>298</v>
      </c>
      <c r="K198" s="195">
        <v>13</v>
      </c>
      <c r="L198" s="195">
        <v>15</v>
      </c>
      <c r="M198" s="195">
        <v>10</v>
      </c>
      <c r="N198" s="219">
        <v>19</v>
      </c>
      <c r="O198" s="217" t="s">
        <v>578</v>
      </c>
      <c r="P198" s="220" t="s">
        <v>127</v>
      </c>
      <c r="Q198" s="217" t="s">
        <v>531</v>
      </c>
      <c r="R198" s="217" t="s">
        <v>529</v>
      </c>
      <c r="S198" s="217">
        <v>20</v>
      </c>
      <c r="T198" s="217" t="s">
        <v>211</v>
      </c>
      <c r="U198" s="217" t="s">
        <v>305</v>
      </c>
      <c r="V198" s="217" t="s">
        <v>211</v>
      </c>
      <c r="W198" s="217" t="s">
        <v>211</v>
      </c>
      <c r="X198" s="221"/>
    </row>
    <row r="199" spans="1:24" x14ac:dyDescent="0.3">
      <c r="A199" s="201" t="s">
        <v>599</v>
      </c>
      <c r="B199" s="202" t="s">
        <v>598</v>
      </c>
      <c r="C199" s="202" t="s">
        <v>673</v>
      </c>
      <c r="D199" s="217">
        <v>3</v>
      </c>
      <c r="E199" s="214">
        <v>44739</v>
      </c>
      <c r="F199" s="199" t="s">
        <v>63</v>
      </c>
      <c r="G199" s="230" t="s">
        <v>43</v>
      </c>
      <c r="H199" s="210"/>
      <c r="I199" s="255" t="s">
        <v>540</v>
      </c>
      <c r="J199" s="217" t="s">
        <v>298</v>
      </c>
      <c r="K199" s="195">
        <v>20</v>
      </c>
      <c r="L199" s="195">
        <v>31</v>
      </c>
      <c r="M199" s="195">
        <v>20</v>
      </c>
      <c r="N199" s="219">
        <v>34</v>
      </c>
      <c r="O199" s="217" t="s">
        <v>578</v>
      </c>
      <c r="P199" s="220" t="s">
        <v>542</v>
      </c>
      <c r="Q199" s="217" t="s">
        <v>543</v>
      </c>
      <c r="R199" s="217" t="s">
        <v>584</v>
      </c>
      <c r="S199" s="217">
        <v>20</v>
      </c>
      <c r="T199" s="217" t="s">
        <v>211</v>
      </c>
      <c r="U199" s="217" t="s">
        <v>305</v>
      </c>
      <c r="V199" s="217" t="s">
        <v>211</v>
      </c>
      <c r="W199" s="217" t="s">
        <v>211</v>
      </c>
      <c r="X199" s="221"/>
    </row>
    <row r="200" spans="1:24" x14ac:dyDescent="0.3">
      <c r="A200" s="201" t="s">
        <v>599</v>
      </c>
      <c r="B200" s="202" t="s">
        <v>598</v>
      </c>
      <c r="C200" s="202" t="s">
        <v>673</v>
      </c>
      <c r="D200" s="217">
        <v>4</v>
      </c>
      <c r="E200" s="214">
        <v>44739</v>
      </c>
      <c r="F200" s="199" t="s">
        <v>61</v>
      </c>
      <c r="G200" s="230" t="s">
        <v>41</v>
      </c>
      <c r="H200" s="210"/>
      <c r="I200" s="255" t="s">
        <v>537</v>
      </c>
      <c r="J200" s="217" t="s">
        <v>298</v>
      </c>
      <c r="K200" s="195">
        <v>47</v>
      </c>
      <c r="L200" s="195">
        <v>49</v>
      </c>
      <c r="M200" s="195">
        <v>60</v>
      </c>
      <c r="N200" s="219">
        <v>3</v>
      </c>
      <c r="O200" s="217" t="s">
        <v>674</v>
      </c>
      <c r="P200" s="220" t="s">
        <v>581</v>
      </c>
      <c r="Q200" s="217" t="s">
        <v>211</v>
      </c>
      <c r="R200" s="217" t="s">
        <v>582</v>
      </c>
      <c r="S200" s="217">
        <v>10</v>
      </c>
      <c r="T200" s="217" t="s">
        <v>305</v>
      </c>
      <c r="U200" s="217" t="s">
        <v>211</v>
      </c>
      <c r="V200" s="217" t="s">
        <v>211</v>
      </c>
      <c r="W200" s="217" t="s">
        <v>211</v>
      </c>
      <c r="X200" s="221"/>
    </row>
    <row r="201" spans="1:24" x14ac:dyDescent="0.3">
      <c r="A201" s="201" t="s">
        <v>599</v>
      </c>
      <c r="B201" s="202" t="s">
        <v>598</v>
      </c>
      <c r="C201" s="202" t="s">
        <v>673</v>
      </c>
      <c r="D201" s="217">
        <v>5</v>
      </c>
      <c r="E201" s="214">
        <v>44740</v>
      </c>
      <c r="F201" s="199" t="s">
        <v>64</v>
      </c>
      <c r="G201" s="230" t="s">
        <v>44</v>
      </c>
      <c r="H201" s="210"/>
      <c r="I201" s="255" t="s">
        <v>580</v>
      </c>
      <c r="J201" s="217" t="s">
        <v>298</v>
      </c>
      <c r="K201" s="195">
        <v>12</v>
      </c>
      <c r="L201" s="195">
        <v>23</v>
      </c>
      <c r="M201" s="195">
        <v>40</v>
      </c>
      <c r="N201" s="219">
        <v>5</v>
      </c>
      <c r="O201" s="217" t="s">
        <v>578</v>
      </c>
      <c r="P201" s="220" t="s">
        <v>334</v>
      </c>
      <c r="Q201" s="217" t="s">
        <v>335</v>
      </c>
      <c r="R201" s="217" t="s">
        <v>336</v>
      </c>
      <c r="S201" s="217" t="s">
        <v>211</v>
      </c>
      <c r="T201" s="217" t="s">
        <v>211</v>
      </c>
      <c r="U201" s="217" t="s">
        <v>305</v>
      </c>
      <c r="V201" s="217" t="s">
        <v>211</v>
      </c>
      <c r="W201" s="217" t="s">
        <v>211</v>
      </c>
      <c r="X201" s="221"/>
    </row>
    <row r="202" spans="1:24" x14ac:dyDescent="0.3">
      <c r="A202" s="201" t="s">
        <v>599</v>
      </c>
      <c r="B202" s="202" t="s">
        <v>598</v>
      </c>
      <c r="C202" s="202" t="s">
        <v>673</v>
      </c>
      <c r="D202" s="217">
        <v>6</v>
      </c>
      <c r="E202" s="214">
        <v>44740</v>
      </c>
      <c r="F202" s="199" t="s">
        <v>59</v>
      </c>
      <c r="G202" s="230" t="s">
        <v>39</v>
      </c>
      <c r="H202" s="210"/>
      <c r="I202" s="255" t="s">
        <v>544</v>
      </c>
      <c r="J202" s="217" t="s">
        <v>298</v>
      </c>
      <c r="K202" s="195">
        <v>15</v>
      </c>
      <c r="L202" s="195">
        <v>20</v>
      </c>
      <c r="M202" s="195">
        <v>20</v>
      </c>
      <c r="N202" s="219">
        <v>5</v>
      </c>
      <c r="O202" s="217" t="s">
        <v>578</v>
      </c>
      <c r="P202" s="220" t="s">
        <v>586</v>
      </c>
      <c r="Q202" s="217" t="s">
        <v>211</v>
      </c>
      <c r="R202" s="217" t="s">
        <v>544</v>
      </c>
      <c r="S202" s="217">
        <v>40</v>
      </c>
      <c r="T202" s="217" t="s">
        <v>211</v>
      </c>
      <c r="U202" s="217" t="s">
        <v>211</v>
      </c>
      <c r="V202" s="217" t="s">
        <v>305</v>
      </c>
      <c r="W202" s="217" t="s">
        <v>211</v>
      </c>
      <c r="X202" s="221"/>
    </row>
    <row r="203" spans="1:24" x14ac:dyDescent="0.3">
      <c r="A203" s="201" t="s">
        <v>599</v>
      </c>
      <c r="B203" s="202" t="s">
        <v>598</v>
      </c>
      <c r="C203" s="202" t="s">
        <v>673</v>
      </c>
      <c r="D203" s="217">
        <v>7</v>
      </c>
      <c r="E203" s="214">
        <v>44741</v>
      </c>
      <c r="F203" s="199" t="s">
        <v>62</v>
      </c>
      <c r="G203" s="230" t="s">
        <v>532</v>
      </c>
      <c r="H203" s="210"/>
      <c r="I203" s="255" t="s">
        <v>533</v>
      </c>
      <c r="J203" s="217" t="s">
        <v>298</v>
      </c>
      <c r="K203" s="195">
        <v>7</v>
      </c>
      <c r="L203" s="195">
        <v>16</v>
      </c>
      <c r="M203" s="195">
        <v>0</v>
      </c>
      <c r="N203" s="219">
        <v>13</v>
      </c>
      <c r="O203" s="217" t="s">
        <v>578</v>
      </c>
      <c r="P203" s="220" t="s">
        <v>534</v>
      </c>
      <c r="Q203" s="217" t="s">
        <v>535</v>
      </c>
      <c r="R203" s="217" t="s">
        <v>549</v>
      </c>
      <c r="S203" s="217">
        <v>10</v>
      </c>
      <c r="T203" s="217" t="s">
        <v>211</v>
      </c>
      <c r="U203" s="217" t="s">
        <v>305</v>
      </c>
      <c r="V203" s="217" t="s">
        <v>211</v>
      </c>
      <c r="W203" s="217" t="s">
        <v>211</v>
      </c>
      <c r="X203" s="221"/>
    </row>
    <row r="204" spans="1:24" x14ac:dyDescent="0.3">
      <c r="A204" s="201" t="s">
        <v>599</v>
      </c>
      <c r="B204" s="202" t="s">
        <v>598</v>
      </c>
      <c r="C204" s="202" t="s">
        <v>673</v>
      </c>
      <c r="D204" s="217">
        <v>8</v>
      </c>
      <c r="E204" s="214">
        <v>44741</v>
      </c>
      <c r="F204" s="199" t="s">
        <v>65</v>
      </c>
      <c r="G204" s="230" t="s">
        <v>45</v>
      </c>
      <c r="H204" s="210"/>
      <c r="I204" s="255" t="s">
        <v>550</v>
      </c>
      <c r="J204" s="217" t="s">
        <v>298</v>
      </c>
      <c r="K204" s="195">
        <v>13</v>
      </c>
      <c r="L204" s="195">
        <v>23</v>
      </c>
      <c r="M204" s="195">
        <v>10</v>
      </c>
      <c r="N204" s="223">
        <v>21</v>
      </c>
      <c r="O204" s="217" t="s">
        <v>578</v>
      </c>
      <c r="P204" s="220" t="s">
        <v>551</v>
      </c>
      <c r="Q204" s="217" t="s">
        <v>552</v>
      </c>
      <c r="R204" s="217" t="s">
        <v>553</v>
      </c>
      <c r="S204" s="217">
        <v>10</v>
      </c>
      <c r="T204" s="217" t="s">
        <v>211</v>
      </c>
      <c r="U204" s="217" t="s">
        <v>305</v>
      </c>
      <c r="V204" s="217"/>
      <c r="W204" s="217" t="s">
        <v>211</v>
      </c>
      <c r="X204" s="221"/>
    </row>
    <row r="205" spans="1:24" x14ac:dyDescent="0.3">
      <c r="A205" s="201" t="s">
        <v>599</v>
      </c>
      <c r="B205" s="202" t="s">
        <v>598</v>
      </c>
      <c r="C205" s="202" t="s">
        <v>673</v>
      </c>
      <c r="D205" s="217">
        <v>9</v>
      </c>
      <c r="E205" s="214">
        <v>44742</v>
      </c>
      <c r="F205" s="199" t="s">
        <v>56</v>
      </c>
      <c r="G205" s="231" t="s">
        <v>36</v>
      </c>
      <c r="H205" s="210"/>
      <c r="I205" s="255" t="s">
        <v>341</v>
      </c>
      <c r="J205" s="217" t="s">
        <v>298</v>
      </c>
      <c r="K205" s="195">
        <v>4</v>
      </c>
      <c r="L205" s="195">
        <v>6</v>
      </c>
      <c r="M205" s="195">
        <v>10</v>
      </c>
      <c r="N205" s="223">
        <v>55</v>
      </c>
      <c r="O205" s="224" t="s">
        <v>578</v>
      </c>
      <c r="P205" s="220" t="s">
        <v>339</v>
      </c>
      <c r="Q205" s="217" t="s">
        <v>340</v>
      </c>
      <c r="R205" s="217" t="s">
        <v>341</v>
      </c>
      <c r="S205" s="217">
        <v>0</v>
      </c>
      <c r="T205" s="217" t="s">
        <v>305</v>
      </c>
      <c r="U205" s="217" t="s">
        <v>211</v>
      </c>
      <c r="V205" s="217" t="s">
        <v>211</v>
      </c>
      <c r="W205" s="217" t="s">
        <v>211</v>
      </c>
      <c r="X205" s="221"/>
    </row>
    <row r="206" spans="1:24" x14ac:dyDescent="0.3">
      <c r="A206" s="201" t="s">
        <v>599</v>
      </c>
      <c r="B206" s="202" t="s">
        <v>598</v>
      </c>
      <c r="C206" s="202" t="s">
        <v>673</v>
      </c>
      <c r="D206" s="217">
        <v>10</v>
      </c>
      <c r="E206" s="214">
        <v>44742</v>
      </c>
      <c r="F206" s="199" t="s">
        <v>57</v>
      </c>
      <c r="G206" s="231" t="s">
        <v>37</v>
      </c>
      <c r="H206" s="210"/>
      <c r="I206" s="255" t="s">
        <v>555</v>
      </c>
      <c r="J206" s="217" t="s">
        <v>298</v>
      </c>
      <c r="K206" s="195">
        <v>7</v>
      </c>
      <c r="L206" s="195">
        <v>12</v>
      </c>
      <c r="M206" s="195">
        <v>10</v>
      </c>
      <c r="N206" s="217">
        <v>12</v>
      </c>
      <c r="O206" s="217" t="s">
        <v>578</v>
      </c>
      <c r="P206" s="220" t="s">
        <v>557</v>
      </c>
      <c r="Q206" s="217" t="s">
        <v>558</v>
      </c>
      <c r="R206" s="217" t="s">
        <v>559</v>
      </c>
      <c r="S206" s="217">
        <v>0</v>
      </c>
      <c r="T206" s="217" t="s">
        <v>211</v>
      </c>
      <c r="U206" s="217" t="s">
        <v>305</v>
      </c>
      <c r="V206" s="217" t="s">
        <v>211</v>
      </c>
      <c r="W206" s="217" t="s">
        <v>211</v>
      </c>
      <c r="X206" s="221"/>
    </row>
    <row r="207" spans="1:24" ht="19.95" customHeight="1" thickBot="1" x14ac:dyDescent="0.35">
      <c r="A207" s="386" t="s">
        <v>604</v>
      </c>
      <c r="B207" s="387"/>
      <c r="C207" s="387"/>
      <c r="D207" s="225">
        <f>COUNTA(G197:G206)</f>
        <v>10</v>
      </c>
      <c r="E207" s="225"/>
      <c r="F207" s="226"/>
      <c r="G207" s="232"/>
      <c r="H207" s="225"/>
      <c r="I207" s="226"/>
      <c r="J207" s="225"/>
      <c r="K207" s="225"/>
      <c r="L207" s="225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7"/>
    </row>
    <row r="208" spans="1:24" x14ac:dyDescent="0.3">
      <c r="A208" s="201" t="s">
        <v>601</v>
      </c>
      <c r="B208" s="202" t="s">
        <v>602</v>
      </c>
      <c r="C208" s="202" t="s">
        <v>673</v>
      </c>
      <c r="D208" s="217">
        <v>1</v>
      </c>
      <c r="E208" s="214" t="s">
        <v>675</v>
      </c>
      <c r="F208" s="199" t="s">
        <v>109</v>
      </c>
      <c r="G208" s="230" t="s">
        <v>90</v>
      </c>
      <c r="H208" s="210"/>
      <c r="I208" s="255" t="s">
        <v>456</v>
      </c>
      <c r="J208" s="217" t="s">
        <v>298</v>
      </c>
      <c r="K208" s="195">
        <v>10</v>
      </c>
      <c r="L208" s="195">
        <v>20</v>
      </c>
      <c r="M208" s="195" t="s">
        <v>462</v>
      </c>
      <c r="N208" s="219">
        <v>20</v>
      </c>
      <c r="O208" s="217" t="s">
        <v>620</v>
      </c>
      <c r="P208" s="220" t="s">
        <v>459</v>
      </c>
      <c r="Q208" s="217" t="s">
        <v>180</v>
      </c>
      <c r="R208" s="217" t="s">
        <v>456</v>
      </c>
      <c r="S208" s="217" t="s">
        <v>621</v>
      </c>
      <c r="T208" s="217"/>
      <c r="U208" s="217" t="s">
        <v>298</v>
      </c>
      <c r="V208" s="217"/>
      <c r="W208" s="217"/>
      <c r="X208" s="221"/>
    </row>
    <row r="209" spans="1:24" x14ac:dyDescent="0.3">
      <c r="A209" s="201" t="s">
        <v>601</v>
      </c>
      <c r="B209" s="202" t="s">
        <v>602</v>
      </c>
      <c r="C209" s="202" t="s">
        <v>673</v>
      </c>
      <c r="D209" s="217">
        <v>2</v>
      </c>
      <c r="E209" s="214" t="s">
        <v>675</v>
      </c>
      <c r="F209" s="199" t="s">
        <v>108</v>
      </c>
      <c r="G209" s="230" t="s">
        <v>89</v>
      </c>
      <c r="H209" s="210"/>
      <c r="I209" s="255" t="s">
        <v>461</v>
      </c>
      <c r="J209" s="217" t="s">
        <v>298</v>
      </c>
      <c r="K209" s="195">
        <v>16</v>
      </c>
      <c r="L209" s="195">
        <v>16</v>
      </c>
      <c r="M209" s="195" t="s">
        <v>462</v>
      </c>
      <c r="N209" s="219">
        <v>20</v>
      </c>
      <c r="O209" s="217" t="s">
        <v>620</v>
      </c>
      <c r="P209" s="220" t="s">
        <v>192</v>
      </c>
      <c r="Q209" s="217" t="s">
        <v>299</v>
      </c>
      <c r="R209" s="217" t="s">
        <v>461</v>
      </c>
      <c r="S209" s="217" t="s">
        <v>622</v>
      </c>
      <c r="T209" s="217"/>
      <c r="U209" s="217"/>
      <c r="V209" s="217" t="s">
        <v>298</v>
      </c>
      <c r="W209" s="217"/>
      <c r="X209" s="221"/>
    </row>
    <row r="210" spans="1:24" x14ac:dyDescent="0.3">
      <c r="A210" s="201" t="s">
        <v>601</v>
      </c>
      <c r="B210" s="202" t="s">
        <v>602</v>
      </c>
      <c r="C210" s="202" t="s">
        <v>673</v>
      </c>
      <c r="D210" s="217">
        <v>3</v>
      </c>
      <c r="E210" s="214" t="s">
        <v>676</v>
      </c>
      <c r="F210" s="199" t="s">
        <v>111</v>
      </c>
      <c r="G210" s="230" t="s">
        <v>92</v>
      </c>
      <c r="H210" s="210"/>
      <c r="I210" s="255" t="s">
        <v>464</v>
      </c>
      <c r="J210" s="217" t="s">
        <v>298</v>
      </c>
      <c r="K210" s="195">
        <v>80</v>
      </c>
      <c r="L210" s="195">
        <v>116</v>
      </c>
      <c r="M210" s="195" t="s">
        <v>462</v>
      </c>
      <c r="N210" s="219">
        <v>20</v>
      </c>
      <c r="O210" s="217" t="s">
        <v>620</v>
      </c>
      <c r="P210" s="220" t="s">
        <v>465</v>
      </c>
      <c r="Q210" s="217" t="s">
        <v>175</v>
      </c>
      <c r="R210" s="217" t="s">
        <v>464</v>
      </c>
      <c r="S210" s="217" t="s">
        <v>622</v>
      </c>
      <c r="T210" s="217"/>
      <c r="U210" s="217" t="s">
        <v>298</v>
      </c>
      <c r="V210" s="217"/>
      <c r="W210" s="217"/>
      <c r="X210" s="221"/>
    </row>
    <row r="211" spans="1:24" x14ac:dyDescent="0.3">
      <c r="A211" s="201" t="s">
        <v>601</v>
      </c>
      <c r="B211" s="202" t="s">
        <v>602</v>
      </c>
      <c r="C211" s="202" t="s">
        <v>673</v>
      </c>
      <c r="D211" s="217">
        <v>4</v>
      </c>
      <c r="E211" s="214" t="s">
        <v>676</v>
      </c>
      <c r="F211" s="199" t="s">
        <v>451</v>
      </c>
      <c r="G211" s="230" t="s">
        <v>226</v>
      </c>
      <c r="H211" s="210"/>
      <c r="I211" s="255" t="s">
        <v>466</v>
      </c>
      <c r="J211" s="217" t="s">
        <v>298</v>
      </c>
      <c r="K211" s="195">
        <v>12</v>
      </c>
      <c r="L211" s="195">
        <v>8</v>
      </c>
      <c r="M211" s="195" t="s">
        <v>462</v>
      </c>
      <c r="N211" s="219">
        <v>20</v>
      </c>
      <c r="O211" s="217" t="s">
        <v>620</v>
      </c>
      <c r="P211" s="220" t="s">
        <v>223</v>
      </c>
      <c r="Q211" s="217" t="s">
        <v>299</v>
      </c>
      <c r="R211" s="217" t="s">
        <v>466</v>
      </c>
      <c r="S211" s="217" t="s">
        <v>624</v>
      </c>
      <c r="T211" s="217"/>
      <c r="U211" s="217" t="s">
        <v>298</v>
      </c>
      <c r="V211" s="217"/>
      <c r="W211" s="217"/>
      <c r="X211" s="221"/>
    </row>
    <row r="212" spans="1:24" x14ac:dyDescent="0.3">
      <c r="A212" s="201" t="s">
        <v>601</v>
      </c>
      <c r="B212" s="202" t="s">
        <v>602</v>
      </c>
      <c r="C212" s="202" t="s">
        <v>673</v>
      </c>
      <c r="D212" s="217">
        <v>5</v>
      </c>
      <c r="E212" s="214" t="s">
        <v>677</v>
      </c>
      <c r="F212" s="199" t="s">
        <v>101</v>
      </c>
      <c r="G212" s="230" t="s">
        <v>82</v>
      </c>
      <c r="H212" s="210"/>
      <c r="I212" s="255" t="s">
        <v>469</v>
      </c>
      <c r="J212" s="217" t="s">
        <v>298</v>
      </c>
      <c r="K212" s="195">
        <v>12</v>
      </c>
      <c r="L212" s="195">
        <v>13</v>
      </c>
      <c r="M212" s="195" t="s">
        <v>462</v>
      </c>
      <c r="N212" s="219">
        <v>20</v>
      </c>
      <c r="O212" s="217" t="s">
        <v>620</v>
      </c>
      <c r="P212" s="220" t="s">
        <v>470</v>
      </c>
      <c r="Q212" s="217" t="s">
        <v>171</v>
      </c>
      <c r="R212" s="217" t="s">
        <v>471</v>
      </c>
      <c r="S212" s="217" t="s">
        <v>622</v>
      </c>
      <c r="T212" s="217"/>
      <c r="U212" s="217" t="s">
        <v>298</v>
      </c>
      <c r="V212" s="217"/>
      <c r="W212" s="217"/>
      <c r="X212" s="221"/>
    </row>
    <row r="213" spans="1:24" x14ac:dyDescent="0.3">
      <c r="A213" s="201" t="s">
        <v>601</v>
      </c>
      <c r="B213" s="202" t="s">
        <v>602</v>
      </c>
      <c r="C213" s="202" t="s">
        <v>673</v>
      </c>
      <c r="D213" s="217">
        <v>6</v>
      </c>
      <c r="E213" s="214" t="s">
        <v>677</v>
      </c>
      <c r="F213" s="199" t="s">
        <v>97</v>
      </c>
      <c r="G213" s="230" t="s">
        <v>78</v>
      </c>
      <c r="H213" s="210"/>
      <c r="I213" s="255" t="s">
        <v>473</v>
      </c>
      <c r="J213" s="217" t="s">
        <v>298</v>
      </c>
      <c r="K213" s="195">
        <v>16</v>
      </c>
      <c r="L213" s="195">
        <v>12</v>
      </c>
      <c r="M213" s="195" t="s">
        <v>462</v>
      </c>
      <c r="N213" s="219">
        <v>20</v>
      </c>
      <c r="O213" s="217" t="s">
        <v>620</v>
      </c>
      <c r="P213" s="220" t="s">
        <v>299</v>
      </c>
      <c r="Q213" s="217" t="s">
        <v>178</v>
      </c>
      <c r="R213" s="217" t="s">
        <v>473</v>
      </c>
      <c r="S213" s="217" t="s">
        <v>622</v>
      </c>
      <c r="T213" s="217"/>
      <c r="U213" s="217" t="s">
        <v>298</v>
      </c>
      <c r="V213" s="217"/>
      <c r="W213" s="217"/>
      <c r="X213" s="221"/>
    </row>
    <row r="214" spans="1:24" x14ac:dyDescent="0.3">
      <c r="A214" s="201" t="s">
        <v>601</v>
      </c>
      <c r="B214" s="202" t="s">
        <v>602</v>
      </c>
      <c r="C214" s="202" t="s">
        <v>673</v>
      </c>
      <c r="D214" s="217">
        <v>7</v>
      </c>
      <c r="E214" s="214" t="s">
        <v>678</v>
      </c>
      <c r="F214" s="199" t="s">
        <v>112</v>
      </c>
      <c r="G214" s="230" t="s">
        <v>93</v>
      </c>
      <c r="H214" s="210"/>
      <c r="I214" s="255" t="s">
        <v>476</v>
      </c>
      <c r="J214" s="217" t="s">
        <v>298</v>
      </c>
      <c r="K214" s="195">
        <v>16</v>
      </c>
      <c r="L214" s="195">
        <v>17</v>
      </c>
      <c r="M214" s="195" t="s">
        <v>462</v>
      </c>
      <c r="N214" s="219">
        <v>20</v>
      </c>
      <c r="O214" s="217" t="s">
        <v>620</v>
      </c>
      <c r="P214" s="220" t="s">
        <v>189</v>
      </c>
      <c r="Q214" s="217" t="s">
        <v>190</v>
      </c>
      <c r="R214" s="217" t="s">
        <v>476</v>
      </c>
      <c r="S214" s="217" t="s">
        <v>622</v>
      </c>
      <c r="T214" s="217"/>
      <c r="U214" s="217" t="s">
        <v>298</v>
      </c>
      <c r="V214" s="217"/>
      <c r="W214" s="217"/>
      <c r="X214" s="221"/>
    </row>
    <row r="215" spans="1:24" x14ac:dyDescent="0.3">
      <c r="A215" s="201" t="s">
        <v>601</v>
      </c>
      <c r="B215" s="202" t="s">
        <v>602</v>
      </c>
      <c r="C215" s="202" t="s">
        <v>673</v>
      </c>
      <c r="D215" s="217">
        <v>8</v>
      </c>
      <c r="E215" s="214" t="s">
        <v>678</v>
      </c>
      <c r="F215" s="199" t="s">
        <v>115</v>
      </c>
      <c r="G215" s="230" t="s">
        <v>96</v>
      </c>
      <c r="H215" s="210"/>
      <c r="I215" s="255" t="s">
        <v>476</v>
      </c>
      <c r="J215" s="217" t="s">
        <v>298</v>
      </c>
      <c r="K215" s="195">
        <v>8</v>
      </c>
      <c r="L215" s="195">
        <v>16</v>
      </c>
      <c r="M215" s="195" t="s">
        <v>462</v>
      </c>
      <c r="N215" s="223">
        <v>20</v>
      </c>
      <c r="O215" s="217" t="s">
        <v>620</v>
      </c>
      <c r="P215" s="220" t="s">
        <v>477</v>
      </c>
      <c r="Q215" s="217" t="s">
        <v>184</v>
      </c>
      <c r="R215" s="217" t="s">
        <v>476</v>
      </c>
      <c r="S215" s="217" t="s">
        <v>622</v>
      </c>
      <c r="T215" s="217"/>
      <c r="U215" s="217" t="s">
        <v>298</v>
      </c>
      <c r="V215" s="217"/>
      <c r="W215" s="217"/>
      <c r="X215" s="221"/>
    </row>
    <row r="216" spans="1:24" x14ac:dyDescent="0.3">
      <c r="A216" s="201" t="s">
        <v>601</v>
      </c>
      <c r="B216" s="202" t="s">
        <v>602</v>
      </c>
      <c r="C216" s="202" t="s">
        <v>673</v>
      </c>
      <c r="D216" s="217">
        <v>9</v>
      </c>
      <c r="E216" s="214" t="s">
        <v>679</v>
      </c>
      <c r="F216" s="199" t="s">
        <v>110</v>
      </c>
      <c r="G216" s="231" t="s">
        <v>91</v>
      </c>
      <c r="H216" s="210"/>
      <c r="I216" s="255" t="s">
        <v>479</v>
      </c>
      <c r="J216" s="217" t="s">
        <v>298</v>
      </c>
      <c r="K216" s="195">
        <v>8</v>
      </c>
      <c r="L216" s="195">
        <v>19</v>
      </c>
      <c r="M216" s="195" t="s">
        <v>462</v>
      </c>
      <c r="N216" s="223">
        <v>20</v>
      </c>
      <c r="O216" s="217" t="s">
        <v>620</v>
      </c>
      <c r="P216" s="220" t="s">
        <v>480</v>
      </c>
      <c r="Q216" s="217" t="s">
        <v>179</v>
      </c>
      <c r="R216" s="217" t="s">
        <v>481</v>
      </c>
      <c r="S216" s="217" t="s">
        <v>622</v>
      </c>
      <c r="T216" s="217"/>
      <c r="U216" s="217" t="s">
        <v>298</v>
      </c>
      <c r="V216" s="217"/>
      <c r="W216" s="217"/>
      <c r="X216" s="221"/>
    </row>
    <row r="217" spans="1:24" x14ac:dyDescent="0.3">
      <c r="A217" s="201" t="s">
        <v>601</v>
      </c>
      <c r="B217" s="202" t="s">
        <v>602</v>
      </c>
      <c r="C217" s="202" t="s">
        <v>673</v>
      </c>
      <c r="D217" s="217">
        <v>10</v>
      </c>
      <c r="E217" s="214" t="s">
        <v>679</v>
      </c>
      <c r="F217" s="199" t="s">
        <v>1051</v>
      </c>
      <c r="G217" s="231" t="s">
        <v>680</v>
      </c>
      <c r="H217" s="210"/>
      <c r="I217" s="255" t="s">
        <v>300</v>
      </c>
      <c r="J217" s="217" t="s">
        <v>298</v>
      </c>
      <c r="K217" s="195">
        <v>16</v>
      </c>
      <c r="L217" s="195">
        <v>22</v>
      </c>
      <c r="M217" s="195" t="s">
        <v>462</v>
      </c>
      <c r="N217" s="255">
        <v>20</v>
      </c>
      <c r="O217" s="217" t="s">
        <v>620</v>
      </c>
      <c r="P217" s="220" t="s">
        <v>301</v>
      </c>
      <c r="Q217" s="217" t="s">
        <v>182</v>
      </c>
      <c r="R217" s="217" t="s">
        <v>302</v>
      </c>
      <c r="S217" s="217" t="s">
        <v>299</v>
      </c>
      <c r="T217" s="217"/>
      <c r="U217" s="217" t="s">
        <v>298</v>
      </c>
      <c r="V217" s="217"/>
      <c r="W217" s="217"/>
      <c r="X217" s="221"/>
    </row>
    <row r="218" spans="1:24" ht="19.95" customHeight="1" thickBot="1" x14ac:dyDescent="0.35">
      <c r="A218" s="386" t="s">
        <v>604</v>
      </c>
      <c r="B218" s="387"/>
      <c r="C218" s="387"/>
      <c r="D218" s="225">
        <f>COUNTA(G208:G217)</f>
        <v>10</v>
      </c>
      <c r="E218" s="225"/>
      <c r="F218" s="226"/>
      <c r="G218" s="232"/>
      <c r="H218" s="225"/>
      <c r="I218" s="226"/>
      <c r="J218" s="225"/>
      <c r="K218" s="225"/>
      <c r="L218" s="225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7"/>
    </row>
    <row r="219" spans="1:24" x14ac:dyDescent="0.3">
      <c r="A219" s="201" t="s">
        <v>601</v>
      </c>
      <c r="B219" s="202" t="s">
        <v>600</v>
      </c>
      <c r="C219" s="202" t="s">
        <v>673</v>
      </c>
      <c r="D219" s="217">
        <v>1</v>
      </c>
      <c r="E219" s="214" t="s">
        <v>681</v>
      </c>
      <c r="F219" s="199" t="s">
        <v>98</v>
      </c>
      <c r="G219" s="230" t="s">
        <v>79</v>
      </c>
      <c r="H219" s="210"/>
      <c r="I219" s="255" t="s">
        <v>483</v>
      </c>
      <c r="J219" s="217" t="s">
        <v>298</v>
      </c>
      <c r="K219" s="195">
        <v>12</v>
      </c>
      <c r="L219" s="195">
        <v>18</v>
      </c>
      <c r="M219" s="195">
        <v>10</v>
      </c>
      <c r="N219" s="219">
        <v>0</v>
      </c>
      <c r="O219" s="217" t="s">
        <v>484</v>
      </c>
      <c r="P219" s="220" t="s">
        <v>158</v>
      </c>
      <c r="Q219" s="217" t="s">
        <v>485</v>
      </c>
      <c r="R219" s="217" t="s">
        <v>483</v>
      </c>
      <c r="S219" s="217" t="s">
        <v>656</v>
      </c>
      <c r="T219" s="217" t="s">
        <v>211</v>
      </c>
      <c r="U219" s="217" t="s">
        <v>305</v>
      </c>
      <c r="V219" s="217" t="s">
        <v>211</v>
      </c>
      <c r="W219" s="217" t="s">
        <v>211</v>
      </c>
      <c r="X219" s="221"/>
    </row>
    <row r="220" spans="1:24" x14ac:dyDescent="0.3">
      <c r="A220" s="201" t="s">
        <v>601</v>
      </c>
      <c r="B220" s="202" t="s">
        <v>600</v>
      </c>
      <c r="C220" s="202" t="s">
        <v>673</v>
      </c>
      <c r="D220" s="217">
        <v>2</v>
      </c>
      <c r="E220" s="214" t="s">
        <v>681</v>
      </c>
      <c r="F220" s="199" t="s">
        <v>105</v>
      </c>
      <c r="G220" s="230" t="s">
        <v>86</v>
      </c>
      <c r="H220" s="210"/>
      <c r="I220" s="255" t="s">
        <v>487</v>
      </c>
      <c r="J220" s="217" t="s">
        <v>298</v>
      </c>
      <c r="K220" s="195">
        <v>16</v>
      </c>
      <c r="L220" s="195">
        <v>13</v>
      </c>
      <c r="M220" s="195">
        <v>10</v>
      </c>
      <c r="N220" s="219">
        <v>3</v>
      </c>
      <c r="O220" s="217" t="s">
        <v>484</v>
      </c>
      <c r="P220" s="220" t="s">
        <v>488</v>
      </c>
      <c r="Q220" s="217" t="s">
        <v>489</v>
      </c>
      <c r="R220" s="217" t="s">
        <v>487</v>
      </c>
      <c r="S220" s="217" t="s">
        <v>656</v>
      </c>
      <c r="T220" s="217" t="s">
        <v>299</v>
      </c>
      <c r="U220" s="217" t="s">
        <v>299</v>
      </c>
      <c r="V220" s="217" t="s">
        <v>299</v>
      </c>
      <c r="W220" s="217" t="s">
        <v>299</v>
      </c>
      <c r="X220" s="221"/>
    </row>
    <row r="221" spans="1:24" x14ac:dyDescent="0.3">
      <c r="A221" s="201" t="s">
        <v>601</v>
      </c>
      <c r="B221" s="202" t="s">
        <v>600</v>
      </c>
      <c r="C221" s="202" t="s">
        <v>673</v>
      </c>
      <c r="D221" s="217">
        <v>3</v>
      </c>
      <c r="E221" s="214" t="s">
        <v>682</v>
      </c>
      <c r="F221" s="199" t="s">
        <v>99</v>
      </c>
      <c r="G221" s="230" t="s">
        <v>80</v>
      </c>
      <c r="H221" s="210"/>
      <c r="I221" s="255" t="s">
        <v>483</v>
      </c>
      <c r="J221" s="217" t="s">
        <v>298</v>
      </c>
      <c r="K221" s="195">
        <v>12</v>
      </c>
      <c r="L221" s="195">
        <v>10</v>
      </c>
      <c r="M221" s="195">
        <v>10</v>
      </c>
      <c r="N221" s="219">
        <v>2</v>
      </c>
      <c r="O221" s="217" t="s">
        <v>306</v>
      </c>
      <c r="P221" s="220" t="s">
        <v>491</v>
      </c>
      <c r="Q221" s="217" t="s">
        <v>492</v>
      </c>
      <c r="R221" s="217" t="s">
        <v>483</v>
      </c>
      <c r="S221" s="217" t="s">
        <v>656</v>
      </c>
      <c r="T221" s="217" t="s">
        <v>211</v>
      </c>
      <c r="U221" s="217" t="s">
        <v>305</v>
      </c>
      <c r="V221" s="217" t="s">
        <v>211</v>
      </c>
      <c r="W221" s="217" t="s">
        <v>211</v>
      </c>
      <c r="X221" s="221"/>
    </row>
    <row r="222" spans="1:24" x14ac:dyDescent="0.3">
      <c r="A222" s="201" t="s">
        <v>601</v>
      </c>
      <c r="B222" s="202" t="s">
        <v>600</v>
      </c>
      <c r="C222" s="202" t="s">
        <v>673</v>
      </c>
      <c r="D222" s="217">
        <v>4</v>
      </c>
      <c r="E222" s="214" t="s">
        <v>683</v>
      </c>
      <c r="F222" s="199" t="s">
        <v>104</v>
      </c>
      <c r="G222" s="230" t="s">
        <v>85</v>
      </c>
      <c r="H222" s="210"/>
      <c r="I222" s="255" t="s">
        <v>308</v>
      </c>
      <c r="J222" s="217" t="s">
        <v>298</v>
      </c>
      <c r="K222" s="195">
        <v>8</v>
      </c>
      <c r="L222" s="195">
        <v>10</v>
      </c>
      <c r="M222" s="195">
        <v>10</v>
      </c>
      <c r="N222" s="219">
        <v>4</v>
      </c>
      <c r="O222" s="217" t="s">
        <v>306</v>
      </c>
      <c r="P222" s="220" t="s">
        <v>153</v>
      </c>
      <c r="Q222" s="217" t="s">
        <v>309</v>
      </c>
      <c r="R222" s="217" t="s">
        <v>310</v>
      </c>
      <c r="S222" s="217" t="s">
        <v>656</v>
      </c>
      <c r="T222" s="217" t="s">
        <v>211</v>
      </c>
      <c r="U222" s="217" t="s">
        <v>211</v>
      </c>
      <c r="V222" s="217" t="s">
        <v>211</v>
      </c>
      <c r="W222" s="217" t="s">
        <v>211</v>
      </c>
      <c r="X222" s="221"/>
    </row>
    <row r="223" spans="1:24" x14ac:dyDescent="0.3">
      <c r="A223" s="201" t="s">
        <v>601</v>
      </c>
      <c r="B223" s="202" t="s">
        <v>600</v>
      </c>
      <c r="C223" s="202" t="s">
        <v>673</v>
      </c>
      <c r="D223" s="217">
        <v>5</v>
      </c>
      <c r="E223" s="214" t="s">
        <v>684</v>
      </c>
      <c r="F223" s="199" t="s">
        <v>107</v>
      </c>
      <c r="G223" s="230" t="s">
        <v>88</v>
      </c>
      <c r="H223" s="210"/>
      <c r="I223" s="255" t="s">
        <v>494</v>
      </c>
      <c r="J223" s="217" t="s">
        <v>298</v>
      </c>
      <c r="K223" s="195">
        <v>12</v>
      </c>
      <c r="L223" s="195">
        <v>16</v>
      </c>
      <c r="M223" s="195">
        <v>20</v>
      </c>
      <c r="N223" s="219">
        <v>10</v>
      </c>
      <c r="O223" s="217" t="s">
        <v>484</v>
      </c>
      <c r="P223" s="220" t="s">
        <v>495</v>
      </c>
      <c r="Q223" s="217" t="s">
        <v>496</v>
      </c>
      <c r="R223" s="217" t="s">
        <v>494</v>
      </c>
      <c r="S223" s="217" t="s">
        <v>304</v>
      </c>
      <c r="T223" s="217" t="s">
        <v>211</v>
      </c>
      <c r="U223" s="217" t="s">
        <v>305</v>
      </c>
      <c r="V223" s="217" t="s">
        <v>211</v>
      </c>
      <c r="W223" s="217" t="s">
        <v>211</v>
      </c>
      <c r="X223" s="221"/>
    </row>
    <row r="224" spans="1:24" x14ac:dyDescent="0.3">
      <c r="A224" s="201" t="s">
        <v>601</v>
      </c>
      <c r="B224" s="202" t="s">
        <v>600</v>
      </c>
      <c r="C224" s="202" t="s">
        <v>673</v>
      </c>
      <c r="D224" s="217">
        <v>6</v>
      </c>
      <c r="E224" s="214" t="s">
        <v>685</v>
      </c>
      <c r="F224" s="199" t="s">
        <v>106</v>
      </c>
      <c r="G224" s="230" t="s">
        <v>87</v>
      </c>
      <c r="H224" s="210"/>
      <c r="I224" s="255" t="s">
        <v>498</v>
      </c>
      <c r="J224" s="217" t="s">
        <v>298</v>
      </c>
      <c r="K224" s="195">
        <v>6</v>
      </c>
      <c r="L224" s="195">
        <v>10</v>
      </c>
      <c r="M224" s="195">
        <v>10</v>
      </c>
      <c r="N224" s="219">
        <v>4</v>
      </c>
      <c r="O224" s="217" t="s">
        <v>306</v>
      </c>
      <c r="P224" s="220" t="s">
        <v>161</v>
      </c>
      <c r="Q224" s="217" t="s">
        <v>499</v>
      </c>
      <c r="R224" s="217" t="s">
        <v>500</v>
      </c>
      <c r="S224" s="217" t="s">
        <v>616</v>
      </c>
      <c r="T224" s="217" t="s">
        <v>299</v>
      </c>
      <c r="U224" s="217" t="s">
        <v>305</v>
      </c>
      <c r="V224" s="217" t="s">
        <v>299</v>
      </c>
      <c r="W224" s="217" t="s">
        <v>299</v>
      </c>
      <c r="X224" s="221"/>
    </row>
    <row r="225" spans="1:24" x14ac:dyDescent="0.3">
      <c r="A225" s="201" t="s">
        <v>601</v>
      </c>
      <c r="B225" s="202" t="s">
        <v>600</v>
      </c>
      <c r="C225" s="202" t="s">
        <v>673</v>
      </c>
      <c r="D225" s="217">
        <v>7</v>
      </c>
      <c r="E225" s="214" t="s">
        <v>686</v>
      </c>
      <c r="F225" s="199" t="s">
        <v>103</v>
      </c>
      <c r="G225" s="230" t="s">
        <v>84</v>
      </c>
      <c r="H225" s="210"/>
      <c r="I225" s="255" t="s">
        <v>501</v>
      </c>
      <c r="J225" s="217" t="s">
        <v>298</v>
      </c>
      <c r="K225" s="195">
        <v>8</v>
      </c>
      <c r="L225" s="195">
        <v>8</v>
      </c>
      <c r="M225" s="195">
        <v>10</v>
      </c>
      <c r="N225" s="219">
        <v>0</v>
      </c>
      <c r="O225" s="217" t="s">
        <v>306</v>
      </c>
      <c r="P225" s="220" t="s">
        <v>157</v>
      </c>
      <c r="Q225" s="217" t="s">
        <v>502</v>
      </c>
      <c r="R225" s="217" t="s">
        <v>503</v>
      </c>
      <c r="S225" s="217" t="s">
        <v>616</v>
      </c>
      <c r="T225" s="217" t="s">
        <v>299</v>
      </c>
      <c r="U225" s="217" t="s">
        <v>305</v>
      </c>
      <c r="V225" s="217" t="s">
        <v>299</v>
      </c>
      <c r="W225" s="217" t="s">
        <v>299</v>
      </c>
      <c r="X225" s="221"/>
    </row>
    <row r="226" spans="1:24" x14ac:dyDescent="0.3">
      <c r="A226" s="201" t="s">
        <v>601</v>
      </c>
      <c r="B226" s="202" t="s">
        <v>600</v>
      </c>
      <c r="C226" s="202" t="s">
        <v>673</v>
      </c>
      <c r="D226" s="217">
        <v>8</v>
      </c>
      <c r="E226" s="214" t="s">
        <v>686</v>
      </c>
      <c r="F226" s="199" t="s">
        <v>100</v>
      </c>
      <c r="G226" s="230" t="s">
        <v>81</v>
      </c>
      <c r="H226" s="210"/>
      <c r="I226" s="255" t="s">
        <v>504</v>
      </c>
      <c r="J226" s="217" t="s">
        <v>298</v>
      </c>
      <c r="K226" s="195">
        <v>12</v>
      </c>
      <c r="L226" s="195">
        <v>12</v>
      </c>
      <c r="M226" s="195">
        <v>10</v>
      </c>
      <c r="N226" s="223">
        <v>4</v>
      </c>
      <c r="O226" s="217" t="s">
        <v>306</v>
      </c>
      <c r="P226" s="220" t="s">
        <v>227</v>
      </c>
      <c r="Q226" s="217" t="s">
        <v>505</v>
      </c>
      <c r="R226" s="217" t="s">
        <v>504</v>
      </c>
      <c r="S226" s="217" t="s">
        <v>656</v>
      </c>
      <c r="T226" s="217" t="s">
        <v>299</v>
      </c>
      <c r="U226" s="217" t="s">
        <v>299</v>
      </c>
      <c r="V226" s="217" t="s">
        <v>299</v>
      </c>
      <c r="W226" s="217" t="s">
        <v>299</v>
      </c>
      <c r="X226" s="221"/>
    </row>
    <row r="227" spans="1:24" x14ac:dyDescent="0.3">
      <c r="A227" s="201" t="s">
        <v>601</v>
      </c>
      <c r="B227" s="202" t="s">
        <v>600</v>
      </c>
      <c r="C227" s="202" t="s">
        <v>673</v>
      </c>
      <c r="D227" s="217">
        <v>9</v>
      </c>
      <c r="E227" s="214" t="s">
        <v>687</v>
      </c>
      <c r="F227" s="199" t="s">
        <v>102</v>
      </c>
      <c r="G227" s="231" t="s">
        <v>83</v>
      </c>
      <c r="H227" s="210"/>
      <c r="I227" s="255" t="s">
        <v>506</v>
      </c>
      <c r="J227" s="217" t="s">
        <v>298</v>
      </c>
      <c r="K227" s="195">
        <v>8</v>
      </c>
      <c r="L227" s="195">
        <v>10</v>
      </c>
      <c r="M227" s="195">
        <v>20</v>
      </c>
      <c r="N227" s="223">
        <v>12</v>
      </c>
      <c r="O227" s="224" t="s">
        <v>484</v>
      </c>
      <c r="P227" s="220" t="s">
        <v>507</v>
      </c>
      <c r="Q227" s="217" t="s">
        <v>508</v>
      </c>
      <c r="R227" s="217" t="s">
        <v>509</v>
      </c>
      <c r="S227" s="217" t="s">
        <v>460</v>
      </c>
      <c r="T227" s="217" t="s">
        <v>299</v>
      </c>
      <c r="U227" s="217" t="s">
        <v>299</v>
      </c>
      <c r="V227" s="217" t="s">
        <v>299</v>
      </c>
      <c r="W227" s="217" t="s">
        <v>299</v>
      </c>
      <c r="X227" s="221"/>
    </row>
    <row r="228" spans="1:24" x14ac:dyDescent="0.3">
      <c r="A228" s="201" t="s">
        <v>601</v>
      </c>
      <c r="B228" s="202" t="s">
        <v>600</v>
      </c>
      <c r="C228" s="202" t="s">
        <v>673</v>
      </c>
      <c r="D228" s="217">
        <v>10</v>
      </c>
      <c r="E228" s="214" t="s">
        <v>687</v>
      </c>
      <c r="F228" s="199" t="s">
        <v>113</v>
      </c>
      <c r="G228" s="231" t="s">
        <v>94</v>
      </c>
      <c r="H228" s="210"/>
      <c r="I228" s="255" t="s">
        <v>510</v>
      </c>
      <c r="J228" s="217" t="s">
        <v>298</v>
      </c>
      <c r="K228" s="195">
        <v>8</v>
      </c>
      <c r="L228" s="195">
        <v>10</v>
      </c>
      <c r="M228" s="195">
        <v>10</v>
      </c>
      <c r="N228" s="217">
        <v>2</v>
      </c>
      <c r="O228" s="217" t="s">
        <v>484</v>
      </c>
      <c r="P228" s="220" t="s">
        <v>156</v>
      </c>
      <c r="Q228" s="217" t="s">
        <v>511</v>
      </c>
      <c r="R228" s="217" t="s">
        <v>510</v>
      </c>
      <c r="S228" s="217" t="s">
        <v>656</v>
      </c>
      <c r="T228" s="217" t="s">
        <v>299</v>
      </c>
      <c r="U228" s="217" t="s">
        <v>299</v>
      </c>
      <c r="V228" s="217" t="s">
        <v>299</v>
      </c>
      <c r="W228" s="217" t="s">
        <v>299</v>
      </c>
      <c r="X228" s="221"/>
    </row>
    <row r="229" spans="1:24" ht="19.95" customHeight="1" thickBot="1" x14ac:dyDescent="0.35">
      <c r="A229" s="386" t="s">
        <v>604</v>
      </c>
      <c r="B229" s="387"/>
      <c r="C229" s="387"/>
      <c r="D229" s="225">
        <f>COUNTA(G219:G228)</f>
        <v>10</v>
      </c>
      <c r="E229" s="225"/>
      <c r="F229" s="226"/>
      <c r="G229" s="232"/>
      <c r="H229" s="225"/>
      <c r="I229" s="226"/>
      <c r="J229" s="225"/>
      <c r="K229" s="225"/>
      <c r="L229" s="225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7"/>
    </row>
    <row r="230" spans="1:24" x14ac:dyDescent="0.3">
      <c r="A230" s="388" t="s">
        <v>705</v>
      </c>
      <c r="B230" s="389"/>
      <c r="C230" s="390"/>
      <c r="D230" s="237">
        <f>SUM(D196,D207,D218,D229)</f>
        <v>40</v>
      </c>
      <c r="E230" s="237"/>
      <c r="F230" s="237"/>
      <c r="G230" s="237"/>
      <c r="H230" s="237"/>
      <c r="I230" s="238"/>
      <c r="J230" s="237"/>
      <c r="K230" s="237"/>
      <c r="L230" s="237"/>
      <c r="M230" s="237"/>
      <c r="N230" s="237"/>
      <c r="O230" s="237"/>
      <c r="P230" s="237"/>
      <c r="Q230" s="237"/>
      <c r="R230" s="237"/>
      <c r="S230" s="237"/>
      <c r="T230" s="237"/>
      <c r="U230" s="237"/>
      <c r="V230" s="237"/>
      <c r="W230" s="237"/>
      <c r="X230" s="237"/>
    </row>
    <row r="231" spans="1:24" x14ac:dyDescent="0.3">
      <c r="A231" s="201" t="s">
        <v>599</v>
      </c>
      <c r="B231" s="202" t="s">
        <v>603</v>
      </c>
      <c r="C231" s="202" t="s">
        <v>704</v>
      </c>
      <c r="D231" s="217">
        <v>1</v>
      </c>
      <c r="E231" s="214">
        <v>44599</v>
      </c>
      <c r="F231" s="199" t="s">
        <v>75</v>
      </c>
      <c r="G231" s="230" t="s">
        <v>55</v>
      </c>
      <c r="H231" s="210"/>
      <c r="I231" s="255" t="s">
        <v>312</v>
      </c>
      <c r="J231" s="217" t="s">
        <v>313</v>
      </c>
      <c r="K231" s="195">
        <v>4</v>
      </c>
      <c r="L231" s="195">
        <v>6</v>
      </c>
      <c r="M231" s="195"/>
      <c r="N231" s="219"/>
      <c r="O231" s="217" t="s">
        <v>299</v>
      </c>
      <c r="P231" s="220" t="s">
        <v>314</v>
      </c>
      <c r="Q231" s="217" t="s">
        <v>315</v>
      </c>
      <c r="R231" s="217" t="s">
        <v>312</v>
      </c>
      <c r="S231" s="217">
        <v>0</v>
      </c>
      <c r="T231" s="217"/>
      <c r="U231" s="217"/>
      <c r="V231" s="217"/>
      <c r="W231" s="217"/>
      <c r="X231" s="221"/>
    </row>
    <row r="232" spans="1:24" x14ac:dyDescent="0.3">
      <c r="A232" s="201" t="s">
        <v>599</v>
      </c>
      <c r="B232" s="202" t="s">
        <v>603</v>
      </c>
      <c r="C232" s="202" t="s">
        <v>704</v>
      </c>
      <c r="D232" s="217">
        <v>2</v>
      </c>
      <c r="E232" s="214">
        <v>44599</v>
      </c>
      <c r="F232" s="199" t="s">
        <v>74</v>
      </c>
      <c r="G232" s="230" t="s">
        <v>54</v>
      </c>
      <c r="H232" s="210"/>
      <c r="I232" s="255" t="s">
        <v>312</v>
      </c>
      <c r="J232" s="217" t="s">
        <v>313</v>
      </c>
      <c r="K232" s="195">
        <v>4</v>
      </c>
      <c r="L232" s="195">
        <v>4</v>
      </c>
      <c r="M232" s="195"/>
      <c r="N232" s="219"/>
      <c r="O232" s="217" t="s">
        <v>299</v>
      </c>
      <c r="P232" s="220" t="s">
        <v>316</v>
      </c>
      <c r="Q232" s="217" t="s">
        <v>317</v>
      </c>
      <c r="R232" s="217" t="s">
        <v>312</v>
      </c>
      <c r="S232" s="217">
        <v>0</v>
      </c>
      <c r="T232" s="217"/>
      <c r="U232" s="217"/>
      <c r="V232" s="217"/>
      <c r="W232" s="217"/>
      <c r="X232" s="221"/>
    </row>
    <row r="233" spans="1:24" x14ac:dyDescent="0.3">
      <c r="A233" s="201" t="s">
        <v>599</v>
      </c>
      <c r="B233" s="202" t="s">
        <v>603</v>
      </c>
      <c r="C233" s="202" t="s">
        <v>704</v>
      </c>
      <c r="D233" s="217">
        <v>3</v>
      </c>
      <c r="E233" s="214">
        <v>44627</v>
      </c>
      <c r="F233" s="199" t="s">
        <v>69</v>
      </c>
      <c r="G233" s="230" t="s">
        <v>49</v>
      </c>
      <c r="H233" s="210"/>
      <c r="I233" s="255" t="s">
        <v>319</v>
      </c>
      <c r="J233" s="217" t="s">
        <v>313</v>
      </c>
      <c r="K233" s="195">
        <v>4</v>
      </c>
      <c r="L233" s="195">
        <v>4</v>
      </c>
      <c r="M233" s="195"/>
      <c r="N233" s="219"/>
      <c r="O233" s="217" t="s">
        <v>299</v>
      </c>
      <c r="P233" s="220" t="s">
        <v>320</v>
      </c>
      <c r="Q233" s="217" t="s">
        <v>321</v>
      </c>
      <c r="R233" s="217" t="s">
        <v>319</v>
      </c>
      <c r="S233" s="217">
        <v>0</v>
      </c>
      <c r="T233" s="217"/>
      <c r="U233" s="217"/>
      <c r="V233" s="217"/>
      <c r="W233" s="217"/>
      <c r="X233" s="221"/>
    </row>
    <row r="234" spans="1:24" x14ac:dyDescent="0.3">
      <c r="A234" s="201" t="s">
        <v>599</v>
      </c>
      <c r="B234" s="202" t="s">
        <v>603</v>
      </c>
      <c r="C234" s="202" t="s">
        <v>704</v>
      </c>
      <c r="D234" s="217">
        <v>4</v>
      </c>
      <c r="E234" s="214">
        <v>44627</v>
      </c>
      <c r="F234" s="199" t="s">
        <v>71</v>
      </c>
      <c r="G234" s="230" t="s">
        <v>51</v>
      </c>
      <c r="H234" s="210"/>
      <c r="I234" s="255" t="s">
        <v>323</v>
      </c>
      <c r="J234" s="217" t="s">
        <v>313</v>
      </c>
      <c r="K234" s="195">
        <v>10</v>
      </c>
      <c r="L234" s="195">
        <v>22</v>
      </c>
      <c r="M234" s="195"/>
      <c r="N234" s="219"/>
      <c r="O234" s="217" t="s">
        <v>324</v>
      </c>
      <c r="P234" s="220" t="s">
        <v>325</v>
      </c>
      <c r="Q234" s="217" t="s">
        <v>326</v>
      </c>
      <c r="R234" s="217" t="s">
        <v>323</v>
      </c>
      <c r="S234" s="217">
        <v>0</v>
      </c>
      <c r="T234" s="217"/>
      <c r="U234" s="217"/>
      <c r="V234" s="217"/>
      <c r="W234" s="217"/>
      <c r="X234" s="221"/>
    </row>
    <row r="235" spans="1:24" x14ac:dyDescent="0.3">
      <c r="A235" s="201" t="s">
        <v>599</v>
      </c>
      <c r="B235" s="202" t="s">
        <v>603</v>
      </c>
      <c r="C235" s="202" t="s">
        <v>704</v>
      </c>
      <c r="D235" s="217">
        <v>5</v>
      </c>
      <c r="E235" s="214">
        <v>44746</v>
      </c>
      <c r="F235" s="199" t="s">
        <v>72</v>
      </c>
      <c r="G235" s="230" t="s">
        <v>52</v>
      </c>
      <c r="H235" s="210"/>
      <c r="I235" s="255" t="s">
        <v>323</v>
      </c>
      <c r="J235" s="217" t="s">
        <v>313</v>
      </c>
      <c r="K235" s="195">
        <v>4</v>
      </c>
      <c r="L235" s="195">
        <v>4</v>
      </c>
      <c r="M235" s="195"/>
      <c r="N235" s="219"/>
      <c r="O235" s="217" t="s">
        <v>324</v>
      </c>
      <c r="P235" s="220" t="s">
        <v>327</v>
      </c>
      <c r="Q235" s="217" t="s">
        <v>328</v>
      </c>
      <c r="R235" s="217" t="s">
        <v>323</v>
      </c>
      <c r="S235" s="217">
        <v>0</v>
      </c>
      <c r="T235" s="217"/>
      <c r="U235" s="217"/>
      <c r="V235" s="217"/>
      <c r="W235" s="217"/>
      <c r="X235" s="221"/>
    </row>
    <row r="236" spans="1:24" x14ac:dyDescent="0.3">
      <c r="A236" s="201" t="s">
        <v>599</v>
      </c>
      <c r="B236" s="202" t="s">
        <v>603</v>
      </c>
      <c r="C236" s="202" t="s">
        <v>704</v>
      </c>
      <c r="D236" s="217">
        <v>6</v>
      </c>
      <c r="E236" s="214">
        <v>44658</v>
      </c>
      <c r="F236" s="199" t="s">
        <v>70</v>
      </c>
      <c r="G236" s="230" t="s">
        <v>50</v>
      </c>
      <c r="H236" s="210"/>
      <c r="I236" s="255" t="s">
        <v>512</v>
      </c>
      <c r="J236" s="217" t="s">
        <v>298</v>
      </c>
      <c r="K236" s="195">
        <v>5</v>
      </c>
      <c r="L236" s="195">
        <v>4</v>
      </c>
      <c r="M236" s="195"/>
      <c r="N236" s="219"/>
      <c r="O236" s="217" t="s">
        <v>299</v>
      </c>
      <c r="P236" s="220" t="s">
        <v>513</v>
      </c>
      <c r="Q236" s="217" t="s">
        <v>514</v>
      </c>
      <c r="R236" s="217" t="s">
        <v>512</v>
      </c>
      <c r="S236" s="217">
        <v>0</v>
      </c>
      <c r="T236" s="217"/>
      <c r="U236" s="217"/>
      <c r="V236" s="217"/>
      <c r="W236" s="217"/>
      <c r="X236" s="221"/>
    </row>
    <row r="237" spans="1:24" x14ac:dyDescent="0.3">
      <c r="A237" s="201" t="s">
        <v>599</v>
      </c>
      <c r="B237" s="202" t="s">
        <v>603</v>
      </c>
      <c r="C237" s="202" t="s">
        <v>704</v>
      </c>
      <c r="D237" s="217">
        <v>7</v>
      </c>
      <c r="E237" s="214">
        <v>44688</v>
      </c>
      <c r="F237" s="199" t="s">
        <v>73</v>
      </c>
      <c r="G237" s="230" t="s">
        <v>53</v>
      </c>
      <c r="H237" s="210"/>
      <c r="I237" s="255" t="s">
        <v>512</v>
      </c>
      <c r="J237" s="217" t="s">
        <v>298</v>
      </c>
      <c r="K237" s="195">
        <v>4</v>
      </c>
      <c r="L237" s="195">
        <v>10</v>
      </c>
      <c r="M237" s="195"/>
      <c r="N237" s="219"/>
      <c r="O237" s="217" t="s">
        <v>299</v>
      </c>
      <c r="P237" s="220" t="s">
        <v>515</v>
      </c>
      <c r="Q237" s="217" t="s">
        <v>516</v>
      </c>
      <c r="R237" s="217" t="s">
        <v>512</v>
      </c>
      <c r="S237" s="217">
        <v>0</v>
      </c>
      <c r="T237" s="217"/>
      <c r="U237" s="217"/>
      <c r="V237" s="217"/>
      <c r="W237" s="217"/>
      <c r="X237" s="221"/>
    </row>
    <row r="238" spans="1:24" x14ac:dyDescent="0.3">
      <c r="A238" s="201" t="s">
        <v>599</v>
      </c>
      <c r="B238" s="202" t="s">
        <v>603</v>
      </c>
      <c r="C238" s="202" t="s">
        <v>704</v>
      </c>
      <c r="D238" s="217">
        <v>8</v>
      </c>
      <c r="E238" s="214">
        <v>44688</v>
      </c>
      <c r="F238" s="199" t="s">
        <v>60</v>
      </c>
      <c r="G238" s="230" t="s">
        <v>40</v>
      </c>
      <c r="H238" s="210"/>
      <c r="I238" s="255" t="s">
        <v>517</v>
      </c>
      <c r="J238" s="217" t="s">
        <v>313</v>
      </c>
      <c r="K238" s="195">
        <v>8</v>
      </c>
      <c r="L238" s="195">
        <v>12</v>
      </c>
      <c r="M238" s="195"/>
      <c r="N238" s="223"/>
      <c r="O238" s="217" t="s">
        <v>299</v>
      </c>
      <c r="P238" s="220" t="s">
        <v>518</v>
      </c>
      <c r="Q238" s="217" t="s">
        <v>519</v>
      </c>
      <c r="R238" s="217" t="s">
        <v>520</v>
      </c>
      <c r="S238" s="217">
        <v>0</v>
      </c>
      <c r="T238" s="217"/>
      <c r="U238" s="217"/>
      <c r="V238" s="217"/>
      <c r="W238" s="217"/>
      <c r="X238" s="221"/>
    </row>
    <row r="239" spans="1:24" x14ac:dyDescent="0.3">
      <c r="A239" s="201" t="s">
        <v>599</v>
      </c>
      <c r="B239" s="202" t="s">
        <v>603</v>
      </c>
      <c r="C239" s="202" t="s">
        <v>704</v>
      </c>
      <c r="D239" s="217">
        <v>9</v>
      </c>
      <c r="E239" s="214">
        <v>44719</v>
      </c>
      <c r="F239" s="199" t="s">
        <v>68</v>
      </c>
      <c r="G239" s="231" t="s">
        <v>48</v>
      </c>
      <c r="H239" s="210"/>
      <c r="I239" s="255" t="s">
        <v>319</v>
      </c>
      <c r="J239" s="217" t="s">
        <v>313</v>
      </c>
      <c r="K239" s="195">
        <v>4</v>
      </c>
      <c r="L239" s="195">
        <v>6</v>
      </c>
      <c r="M239" s="195"/>
      <c r="N239" s="223"/>
      <c r="O239" s="224" t="s">
        <v>299</v>
      </c>
      <c r="P239" s="220" t="s">
        <v>329</v>
      </c>
      <c r="Q239" s="217" t="s">
        <v>330</v>
      </c>
      <c r="R239" s="217" t="s">
        <v>319</v>
      </c>
      <c r="S239" s="217">
        <v>0</v>
      </c>
      <c r="T239" s="217"/>
      <c r="U239" s="217"/>
      <c r="V239" s="217"/>
      <c r="W239" s="217"/>
      <c r="X239" s="221"/>
    </row>
    <row r="240" spans="1:24" x14ac:dyDescent="0.3">
      <c r="A240" s="201" t="s">
        <v>599</v>
      </c>
      <c r="B240" s="202" t="s">
        <v>603</v>
      </c>
      <c r="C240" s="202" t="s">
        <v>704</v>
      </c>
      <c r="D240" s="217">
        <v>10</v>
      </c>
      <c r="E240" s="214">
        <v>44719</v>
      </c>
      <c r="F240" s="199" t="s">
        <v>67</v>
      </c>
      <c r="G240" s="231" t="s">
        <v>47</v>
      </c>
      <c r="H240" s="210"/>
      <c r="I240" s="255" t="s">
        <v>522</v>
      </c>
      <c r="J240" s="217" t="s">
        <v>313</v>
      </c>
      <c r="K240" s="195">
        <v>5</v>
      </c>
      <c r="L240" s="195">
        <v>16</v>
      </c>
      <c r="M240" s="195"/>
      <c r="N240" s="217"/>
      <c r="O240" s="217" t="s">
        <v>299</v>
      </c>
      <c r="P240" s="220" t="s">
        <v>523</v>
      </c>
      <c r="Q240" s="217" t="s">
        <v>524</v>
      </c>
      <c r="R240" s="217" t="s">
        <v>525</v>
      </c>
      <c r="S240" s="217">
        <v>0</v>
      </c>
      <c r="T240" s="217"/>
      <c r="U240" s="217"/>
      <c r="V240" s="217"/>
      <c r="W240" s="217"/>
      <c r="X240" s="221"/>
    </row>
    <row r="241" spans="1:24" ht="19.95" customHeight="1" thickBot="1" x14ac:dyDescent="0.35">
      <c r="A241" s="386" t="s">
        <v>604</v>
      </c>
      <c r="B241" s="387"/>
      <c r="C241" s="387"/>
      <c r="D241" s="225">
        <f>COUNTA(G231:G240)</f>
        <v>10</v>
      </c>
      <c r="E241" s="225"/>
      <c r="F241" s="226"/>
      <c r="G241" s="232"/>
      <c r="H241" s="225"/>
      <c r="I241" s="226"/>
      <c r="J241" s="225"/>
      <c r="K241" s="225"/>
      <c r="L241" s="225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7"/>
    </row>
    <row r="242" spans="1:24" x14ac:dyDescent="0.3">
      <c r="A242" s="201" t="s">
        <v>599</v>
      </c>
      <c r="B242" s="202" t="s">
        <v>598</v>
      </c>
      <c r="C242" s="202" t="s">
        <v>704</v>
      </c>
      <c r="D242" s="217">
        <v>1</v>
      </c>
      <c r="E242" s="214">
        <v>44599</v>
      </c>
      <c r="F242" s="199" t="s">
        <v>58</v>
      </c>
      <c r="G242" s="230" t="s">
        <v>38</v>
      </c>
      <c r="H242" s="210"/>
      <c r="I242" s="255" t="s">
        <v>526</v>
      </c>
      <c r="J242" s="217" t="s">
        <v>298</v>
      </c>
      <c r="K242" s="195">
        <v>8</v>
      </c>
      <c r="L242" s="195">
        <v>18</v>
      </c>
      <c r="M242" s="195">
        <v>20</v>
      </c>
      <c r="N242" s="219">
        <v>8</v>
      </c>
      <c r="O242" s="217" t="s">
        <v>578</v>
      </c>
      <c r="P242" s="220" t="s">
        <v>527</v>
      </c>
      <c r="Q242" s="217" t="s">
        <v>528</v>
      </c>
      <c r="R242" s="217" t="s">
        <v>529</v>
      </c>
      <c r="S242" s="217">
        <v>0</v>
      </c>
      <c r="T242" s="217" t="s">
        <v>305</v>
      </c>
      <c r="U242" s="217" t="s">
        <v>211</v>
      </c>
      <c r="V242" s="217" t="s">
        <v>211</v>
      </c>
      <c r="W242" s="217" t="s">
        <v>211</v>
      </c>
      <c r="X242" s="221"/>
    </row>
    <row r="243" spans="1:24" x14ac:dyDescent="0.3">
      <c r="A243" s="201" t="s">
        <v>599</v>
      </c>
      <c r="B243" s="202" t="s">
        <v>598</v>
      </c>
      <c r="C243" s="202" t="s">
        <v>704</v>
      </c>
      <c r="D243" s="217">
        <v>2</v>
      </c>
      <c r="E243" s="214">
        <v>44599</v>
      </c>
      <c r="F243" s="199" t="s">
        <v>66</v>
      </c>
      <c r="G243" s="230" t="s">
        <v>46</v>
      </c>
      <c r="H243" s="210"/>
      <c r="I243" s="255" t="s">
        <v>530</v>
      </c>
      <c r="J243" s="217" t="s">
        <v>298</v>
      </c>
      <c r="K243" s="195">
        <v>44</v>
      </c>
      <c r="L243" s="195">
        <v>32</v>
      </c>
      <c r="M243" s="195">
        <v>20</v>
      </c>
      <c r="N243" s="219">
        <v>19</v>
      </c>
      <c r="O243" s="217" t="s">
        <v>578</v>
      </c>
      <c r="P243" s="220" t="s">
        <v>127</v>
      </c>
      <c r="Q243" s="217" t="s">
        <v>531</v>
      </c>
      <c r="R243" s="217" t="s">
        <v>529</v>
      </c>
      <c r="S243" s="217">
        <v>0</v>
      </c>
      <c r="T243" s="217" t="s">
        <v>211</v>
      </c>
      <c r="U243" s="217" t="s">
        <v>305</v>
      </c>
      <c r="V243" s="217" t="s">
        <v>211</v>
      </c>
      <c r="W243" s="217" t="s">
        <v>211</v>
      </c>
      <c r="X243" s="221"/>
    </row>
    <row r="244" spans="1:24" x14ac:dyDescent="0.3">
      <c r="A244" s="201" t="s">
        <v>599</v>
      </c>
      <c r="B244" s="202" t="s">
        <v>598</v>
      </c>
      <c r="C244" s="202" t="s">
        <v>704</v>
      </c>
      <c r="D244" s="217">
        <v>3</v>
      </c>
      <c r="E244" s="214">
        <v>44658</v>
      </c>
      <c r="F244" s="199" t="s">
        <v>63</v>
      </c>
      <c r="G244" s="230" t="s">
        <v>43</v>
      </c>
      <c r="H244" s="210"/>
      <c r="I244" s="255" t="s">
        <v>540</v>
      </c>
      <c r="J244" s="217" t="s">
        <v>298</v>
      </c>
      <c r="K244" s="195">
        <v>12</v>
      </c>
      <c r="L244" s="195">
        <v>43</v>
      </c>
      <c r="M244" s="195">
        <v>30</v>
      </c>
      <c r="N244" s="219">
        <v>34</v>
      </c>
      <c r="O244" s="217" t="s">
        <v>578</v>
      </c>
      <c r="P244" s="220" t="s">
        <v>542</v>
      </c>
      <c r="Q244" s="217" t="s">
        <v>543</v>
      </c>
      <c r="R244" s="217" t="s">
        <v>584</v>
      </c>
      <c r="S244" s="217">
        <v>0</v>
      </c>
      <c r="T244" s="217" t="s">
        <v>211</v>
      </c>
      <c r="U244" s="217" t="s">
        <v>305</v>
      </c>
      <c r="V244" s="217" t="s">
        <v>211</v>
      </c>
      <c r="W244" s="217" t="s">
        <v>211</v>
      </c>
      <c r="X244" s="221"/>
    </row>
    <row r="245" spans="1:24" x14ac:dyDescent="0.3">
      <c r="A245" s="201" t="s">
        <v>599</v>
      </c>
      <c r="B245" s="202" t="s">
        <v>598</v>
      </c>
      <c r="C245" s="202" t="s">
        <v>704</v>
      </c>
      <c r="D245" s="217">
        <v>4</v>
      </c>
      <c r="E245" s="214">
        <v>44658</v>
      </c>
      <c r="F245" s="199" t="s">
        <v>61</v>
      </c>
      <c r="G245" s="230" t="s">
        <v>41</v>
      </c>
      <c r="H245" s="210"/>
      <c r="I245" s="255" t="s">
        <v>537</v>
      </c>
      <c r="J245" s="217" t="s">
        <v>298</v>
      </c>
      <c r="K245" s="195">
        <v>40</v>
      </c>
      <c r="L245" s="195">
        <v>59</v>
      </c>
      <c r="M245" s="195">
        <v>70</v>
      </c>
      <c r="N245" s="219">
        <v>3</v>
      </c>
      <c r="O245" s="217" t="s">
        <v>578</v>
      </c>
      <c r="P245" s="220" t="s">
        <v>581</v>
      </c>
      <c r="Q245" s="217" t="s">
        <v>211</v>
      </c>
      <c r="R245" s="217" t="s">
        <v>582</v>
      </c>
      <c r="S245" s="217">
        <v>0</v>
      </c>
      <c r="T245" s="217" t="s">
        <v>305</v>
      </c>
      <c r="U245" s="217" t="s">
        <v>211</v>
      </c>
      <c r="V245" s="217" t="s">
        <v>211</v>
      </c>
      <c r="W245" s="217" t="s">
        <v>211</v>
      </c>
      <c r="X245" s="221"/>
    </row>
    <row r="246" spans="1:24" x14ac:dyDescent="0.3">
      <c r="A246" s="201" t="s">
        <v>599</v>
      </c>
      <c r="B246" s="202" t="s">
        <v>598</v>
      </c>
      <c r="C246" s="202" t="s">
        <v>704</v>
      </c>
      <c r="D246" s="217">
        <v>5</v>
      </c>
      <c r="E246" s="214">
        <v>44688</v>
      </c>
      <c r="F246" s="199" t="s">
        <v>64</v>
      </c>
      <c r="G246" s="230" t="s">
        <v>44</v>
      </c>
      <c r="H246" s="210"/>
      <c r="I246" s="255" t="s">
        <v>580</v>
      </c>
      <c r="J246" s="217" t="s">
        <v>298</v>
      </c>
      <c r="K246" s="195">
        <v>12</v>
      </c>
      <c r="L246" s="195">
        <v>17</v>
      </c>
      <c r="M246" s="195">
        <v>40</v>
      </c>
      <c r="N246" s="219">
        <v>5</v>
      </c>
      <c r="O246" s="217" t="s">
        <v>578</v>
      </c>
      <c r="P246" s="220" t="s">
        <v>334</v>
      </c>
      <c r="Q246" s="217" t="s">
        <v>335</v>
      </c>
      <c r="R246" s="217" t="s">
        <v>336</v>
      </c>
      <c r="S246" s="217">
        <v>0</v>
      </c>
      <c r="T246" s="217" t="s">
        <v>211</v>
      </c>
      <c r="U246" s="217" t="s">
        <v>305</v>
      </c>
      <c r="V246" s="217" t="s">
        <v>211</v>
      </c>
      <c r="W246" s="217" t="s">
        <v>211</v>
      </c>
      <c r="X246" s="221"/>
    </row>
    <row r="247" spans="1:24" x14ac:dyDescent="0.3">
      <c r="A247" s="201" t="s">
        <v>599</v>
      </c>
      <c r="B247" s="202" t="s">
        <v>598</v>
      </c>
      <c r="C247" s="202" t="s">
        <v>704</v>
      </c>
      <c r="D247" s="217">
        <v>6</v>
      </c>
      <c r="E247" s="214">
        <v>44688</v>
      </c>
      <c r="F247" s="199" t="s">
        <v>59</v>
      </c>
      <c r="G247" s="230" t="s">
        <v>39</v>
      </c>
      <c r="H247" s="210"/>
      <c r="I247" s="255" t="s">
        <v>544</v>
      </c>
      <c r="J247" s="217" t="s">
        <v>298</v>
      </c>
      <c r="K247" s="195">
        <v>30</v>
      </c>
      <c r="L247" s="195">
        <v>50</v>
      </c>
      <c r="M247" s="195">
        <v>60</v>
      </c>
      <c r="N247" s="219">
        <v>5</v>
      </c>
      <c r="O247" s="217" t="s">
        <v>578</v>
      </c>
      <c r="P247" s="220" t="s">
        <v>586</v>
      </c>
      <c r="Q247" s="217" t="s">
        <v>211</v>
      </c>
      <c r="R247" s="217" t="s">
        <v>544</v>
      </c>
      <c r="S247" s="217">
        <v>0</v>
      </c>
      <c r="T247" s="217" t="s">
        <v>211</v>
      </c>
      <c r="U247" s="217" t="s">
        <v>211</v>
      </c>
      <c r="V247" s="217" t="s">
        <v>305</v>
      </c>
      <c r="W247" s="217" t="s">
        <v>211</v>
      </c>
      <c r="X247" s="221"/>
    </row>
    <row r="248" spans="1:24" x14ac:dyDescent="0.3">
      <c r="A248" s="201" t="s">
        <v>599</v>
      </c>
      <c r="B248" s="202" t="s">
        <v>598</v>
      </c>
      <c r="C248" s="202" t="s">
        <v>704</v>
      </c>
      <c r="D248" s="217">
        <v>7</v>
      </c>
      <c r="E248" s="214">
        <v>44719</v>
      </c>
      <c r="F248" s="199" t="s">
        <v>62</v>
      </c>
      <c r="G248" s="230" t="s">
        <v>532</v>
      </c>
      <c r="H248" s="210"/>
      <c r="I248" s="255" t="s">
        <v>533</v>
      </c>
      <c r="J248" s="217" t="s">
        <v>298</v>
      </c>
      <c r="K248" s="195">
        <v>8</v>
      </c>
      <c r="L248" s="195">
        <v>21</v>
      </c>
      <c r="M248" s="195">
        <v>30</v>
      </c>
      <c r="N248" s="219">
        <v>13</v>
      </c>
      <c r="O248" s="217" t="s">
        <v>578</v>
      </c>
      <c r="P248" s="220" t="s">
        <v>534</v>
      </c>
      <c r="Q248" s="217" t="s">
        <v>535</v>
      </c>
      <c r="R248" s="217" t="s">
        <v>549</v>
      </c>
      <c r="S248" s="217">
        <v>0</v>
      </c>
      <c r="T248" s="217" t="s">
        <v>211</v>
      </c>
      <c r="U248" s="217" t="s">
        <v>305</v>
      </c>
      <c r="V248" s="217" t="s">
        <v>211</v>
      </c>
      <c r="W248" s="217" t="s">
        <v>211</v>
      </c>
      <c r="X248" s="221"/>
    </row>
    <row r="249" spans="1:24" x14ac:dyDescent="0.3">
      <c r="A249" s="201" t="s">
        <v>599</v>
      </c>
      <c r="B249" s="202" t="s">
        <v>598</v>
      </c>
      <c r="C249" s="202" t="s">
        <v>704</v>
      </c>
      <c r="D249" s="217">
        <v>8</v>
      </c>
      <c r="E249" s="214">
        <v>44719</v>
      </c>
      <c r="F249" s="199" t="s">
        <v>65</v>
      </c>
      <c r="G249" s="230" t="s">
        <v>45</v>
      </c>
      <c r="H249" s="210"/>
      <c r="I249" s="255" t="s">
        <v>550</v>
      </c>
      <c r="J249" s="217" t="s">
        <v>298</v>
      </c>
      <c r="K249" s="195">
        <v>20</v>
      </c>
      <c r="L249" s="195">
        <v>27</v>
      </c>
      <c r="M249" s="195">
        <v>20</v>
      </c>
      <c r="N249" s="223">
        <v>21</v>
      </c>
      <c r="O249" s="217" t="s">
        <v>578</v>
      </c>
      <c r="P249" s="220" t="s">
        <v>551</v>
      </c>
      <c r="Q249" s="217" t="s">
        <v>552</v>
      </c>
      <c r="R249" s="217" t="s">
        <v>553</v>
      </c>
      <c r="S249" s="217">
        <v>0</v>
      </c>
      <c r="T249" s="217" t="s">
        <v>211</v>
      </c>
      <c r="U249" s="217" t="s">
        <v>305</v>
      </c>
      <c r="V249" s="217"/>
      <c r="W249" s="217" t="s">
        <v>211</v>
      </c>
      <c r="X249" s="221"/>
    </row>
    <row r="250" spans="1:24" x14ac:dyDescent="0.3">
      <c r="A250" s="201" t="s">
        <v>599</v>
      </c>
      <c r="B250" s="202" t="s">
        <v>598</v>
      </c>
      <c r="C250" s="202" t="s">
        <v>704</v>
      </c>
      <c r="D250" s="217">
        <v>9</v>
      </c>
      <c r="E250" s="214">
        <v>44749</v>
      </c>
      <c r="F250" s="199" t="s">
        <v>56</v>
      </c>
      <c r="G250" s="231" t="s">
        <v>590</v>
      </c>
      <c r="H250" s="210"/>
      <c r="I250" s="255" t="s">
        <v>341</v>
      </c>
      <c r="J250" s="217" t="s">
        <v>298</v>
      </c>
      <c r="K250" s="195">
        <v>12</v>
      </c>
      <c r="L250" s="195">
        <v>20</v>
      </c>
      <c r="M250" s="195">
        <v>0</v>
      </c>
      <c r="N250" s="223">
        <v>55</v>
      </c>
      <c r="O250" s="224" t="s">
        <v>578</v>
      </c>
      <c r="P250" s="220" t="s">
        <v>339</v>
      </c>
      <c r="Q250" s="217" t="s">
        <v>340</v>
      </c>
      <c r="R250" s="217" t="s">
        <v>341</v>
      </c>
      <c r="S250" s="217">
        <v>0</v>
      </c>
      <c r="T250" s="217" t="s">
        <v>305</v>
      </c>
      <c r="U250" s="217" t="s">
        <v>211</v>
      </c>
      <c r="V250" s="217" t="s">
        <v>211</v>
      </c>
      <c r="W250" s="217" t="s">
        <v>211</v>
      </c>
      <c r="X250" s="221"/>
    </row>
    <row r="251" spans="1:24" x14ac:dyDescent="0.3">
      <c r="A251" s="201" t="s">
        <v>599</v>
      </c>
      <c r="B251" s="202" t="s">
        <v>598</v>
      </c>
      <c r="C251" s="202" t="s">
        <v>704</v>
      </c>
      <c r="D251" s="217">
        <v>10</v>
      </c>
      <c r="E251" s="214">
        <v>44749</v>
      </c>
      <c r="F251" s="199" t="s">
        <v>57</v>
      </c>
      <c r="G251" s="231" t="s">
        <v>37</v>
      </c>
      <c r="H251" s="210"/>
      <c r="I251" s="255" t="s">
        <v>555</v>
      </c>
      <c r="J251" s="217" t="s">
        <v>298</v>
      </c>
      <c r="K251" s="195">
        <v>8</v>
      </c>
      <c r="L251" s="195">
        <v>17</v>
      </c>
      <c r="M251" s="195">
        <v>20</v>
      </c>
      <c r="N251" s="217">
        <v>12</v>
      </c>
      <c r="O251" s="217" t="s">
        <v>578</v>
      </c>
      <c r="P251" s="220" t="s">
        <v>557</v>
      </c>
      <c r="Q251" s="217" t="s">
        <v>558</v>
      </c>
      <c r="R251" s="217" t="s">
        <v>559</v>
      </c>
      <c r="S251" s="217">
        <v>0</v>
      </c>
      <c r="T251" s="217" t="s">
        <v>211</v>
      </c>
      <c r="U251" s="217" t="s">
        <v>305</v>
      </c>
      <c r="V251" s="217" t="s">
        <v>211</v>
      </c>
      <c r="W251" s="217" t="s">
        <v>211</v>
      </c>
      <c r="X251" s="221"/>
    </row>
    <row r="252" spans="1:24" ht="19.95" customHeight="1" thickBot="1" x14ac:dyDescent="0.35">
      <c r="A252" s="386" t="s">
        <v>604</v>
      </c>
      <c r="B252" s="387"/>
      <c r="C252" s="387"/>
      <c r="D252" s="225">
        <f>COUNTA(G242:G251)</f>
        <v>10</v>
      </c>
      <c r="E252" s="225"/>
      <c r="F252" s="226"/>
      <c r="G252" s="232"/>
      <c r="H252" s="225"/>
      <c r="I252" s="226"/>
      <c r="J252" s="225"/>
      <c r="K252" s="225"/>
      <c r="L252" s="225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7"/>
    </row>
    <row r="253" spans="1:24" x14ac:dyDescent="0.3">
      <c r="A253" s="201" t="s">
        <v>601</v>
      </c>
      <c r="B253" s="202" t="s">
        <v>602</v>
      </c>
      <c r="C253" s="202" t="s">
        <v>704</v>
      </c>
      <c r="D253" s="217">
        <v>1</v>
      </c>
      <c r="E253" s="214">
        <v>44599</v>
      </c>
      <c r="F253" s="199" t="s">
        <v>109</v>
      </c>
      <c r="G253" s="230" t="s">
        <v>90</v>
      </c>
      <c r="H253" s="210"/>
      <c r="I253" s="255" t="s">
        <v>456</v>
      </c>
      <c r="J253" s="217" t="s">
        <v>298</v>
      </c>
      <c r="K253" s="195">
        <v>72</v>
      </c>
      <c r="L253" s="195">
        <v>162</v>
      </c>
      <c r="M253" s="195" t="s">
        <v>462</v>
      </c>
      <c r="N253" s="219">
        <v>20</v>
      </c>
      <c r="O253" s="217" t="s">
        <v>620</v>
      </c>
      <c r="P253" s="220" t="s">
        <v>459</v>
      </c>
      <c r="Q253" s="217" t="s">
        <v>180</v>
      </c>
      <c r="R253" s="217" t="s">
        <v>456</v>
      </c>
      <c r="S253" s="217" t="s">
        <v>462</v>
      </c>
      <c r="T253" s="217"/>
      <c r="U253" s="217" t="s">
        <v>298</v>
      </c>
      <c r="V253" s="217"/>
      <c r="W253" s="217"/>
      <c r="X253" s="221"/>
    </row>
    <row r="254" spans="1:24" x14ac:dyDescent="0.3">
      <c r="A254" s="201" t="s">
        <v>601</v>
      </c>
      <c r="B254" s="202" t="s">
        <v>602</v>
      </c>
      <c r="C254" s="202" t="s">
        <v>704</v>
      </c>
      <c r="D254" s="217">
        <v>2</v>
      </c>
      <c r="E254" s="214">
        <v>44599</v>
      </c>
      <c r="F254" s="199" t="s">
        <v>108</v>
      </c>
      <c r="G254" s="230" t="s">
        <v>89</v>
      </c>
      <c r="H254" s="210"/>
      <c r="I254" s="255" t="s">
        <v>461</v>
      </c>
      <c r="J254" s="217" t="s">
        <v>298</v>
      </c>
      <c r="K254" s="195">
        <v>16</v>
      </c>
      <c r="L254" s="195">
        <v>16</v>
      </c>
      <c r="M254" s="195" t="s">
        <v>462</v>
      </c>
      <c r="N254" s="219">
        <v>20</v>
      </c>
      <c r="O254" s="217" t="s">
        <v>620</v>
      </c>
      <c r="P254" s="220" t="s">
        <v>192</v>
      </c>
      <c r="Q254" s="217" t="s">
        <v>299</v>
      </c>
      <c r="R254" s="217" t="s">
        <v>461</v>
      </c>
      <c r="S254" s="217" t="s">
        <v>462</v>
      </c>
      <c r="T254" s="217"/>
      <c r="U254" s="217"/>
      <c r="V254" s="217" t="s">
        <v>298</v>
      </c>
      <c r="W254" s="217"/>
      <c r="X254" s="221"/>
    </row>
    <row r="255" spans="1:24" x14ac:dyDescent="0.3">
      <c r="A255" s="201" t="s">
        <v>601</v>
      </c>
      <c r="B255" s="202" t="s">
        <v>602</v>
      </c>
      <c r="C255" s="202" t="s">
        <v>704</v>
      </c>
      <c r="D255" s="217">
        <v>3</v>
      </c>
      <c r="E255" s="214">
        <v>44627</v>
      </c>
      <c r="F255" s="199" t="s">
        <v>111</v>
      </c>
      <c r="G255" s="230" t="s">
        <v>92</v>
      </c>
      <c r="H255" s="210"/>
      <c r="I255" s="255" t="s">
        <v>464</v>
      </c>
      <c r="J255" s="217" t="s">
        <v>298</v>
      </c>
      <c r="K255" s="195">
        <v>12</v>
      </c>
      <c r="L255" s="195">
        <v>24</v>
      </c>
      <c r="M255" s="195" t="s">
        <v>462</v>
      </c>
      <c r="N255" s="219">
        <v>20</v>
      </c>
      <c r="O255" s="217" t="s">
        <v>620</v>
      </c>
      <c r="P255" s="220" t="s">
        <v>465</v>
      </c>
      <c r="Q255" s="217" t="s">
        <v>175</v>
      </c>
      <c r="R255" s="217" t="s">
        <v>464</v>
      </c>
      <c r="S255" s="217" t="s">
        <v>462</v>
      </c>
      <c r="T255" s="217"/>
      <c r="U255" s="217" t="s">
        <v>298</v>
      </c>
      <c r="V255" s="217"/>
      <c r="W255" s="217"/>
      <c r="X255" s="221"/>
    </row>
    <row r="256" spans="1:24" x14ac:dyDescent="0.3">
      <c r="A256" s="201" t="s">
        <v>601</v>
      </c>
      <c r="B256" s="202" t="s">
        <v>602</v>
      </c>
      <c r="C256" s="202" t="s">
        <v>704</v>
      </c>
      <c r="D256" s="217">
        <v>4</v>
      </c>
      <c r="E256" s="214">
        <v>44627</v>
      </c>
      <c r="F256" s="199" t="s">
        <v>451</v>
      </c>
      <c r="G256" s="230" t="s">
        <v>226</v>
      </c>
      <c r="H256" s="210"/>
      <c r="I256" s="255" t="s">
        <v>466</v>
      </c>
      <c r="J256" s="217" t="s">
        <v>298</v>
      </c>
      <c r="K256" s="195">
        <v>12</v>
      </c>
      <c r="L256" s="195">
        <v>12</v>
      </c>
      <c r="M256" s="195" t="s">
        <v>462</v>
      </c>
      <c r="N256" s="219">
        <v>20</v>
      </c>
      <c r="O256" s="217" t="s">
        <v>620</v>
      </c>
      <c r="P256" s="220" t="s">
        <v>223</v>
      </c>
      <c r="Q256" s="217" t="s">
        <v>299</v>
      </c>
      <c r="R256" s="217" t="s">
        <v>466</v>
      </c>
      <c r="S256" s="217" t="s">
        <v>462</v>
      </c>
      <c r="T256" s="217"/>
      <c r="U256" s="217" t="s">
        <v>298</v>
      </c>
      <c r="V256" s="217"/>
      <c r="W256" s="217"/>
      <c r="X256" s="221"/>
    </row>
    <row r="257" spans="1:24" x14ac:dyDescent="0.3">
      <c r="A257" s="201" t="s">
        <v>601</v>
      </c>
      <c r="B257" s="202" t="s">
        <v>602</v>
      </c>
      <c r="C257" s="202" t="s">
        <v>704</v>
      </c>
      <c r="D257" s="217">
        <v>5</v>
      </c>
      <c r="E257" s="214">
        <v>44658</v>
      </c>
      <c r="F257" s="199" t="s">
        <v>101</v>
      </c>
      <c r="G257" s="230" t="s">
        <v>82</v>
      </c>
      <c r="H257" s="210"/>
      <c r="I257" s="255" t="s">
        <v>469</v>
      </c>
      <c r="J257" s="217" t="s">
        <v>298</v>
      </c>
      <c r="K257" s="195">
        <v>8</v>
      </c>
      <c r="L257" s="195">
        <v>8</v>
      </c>
      <c r="M257" s="195" t="s">
        <v>462</v>
      </c>
      <c r="N257" s="219">
        <v>20</v>
      </c>
      <c r="O257" s="217" t="s">
        <v>620</v>
      </c>
      <c r="P257" s="220" t="s">
        <v>470</v>
      </c>
      <c r="Q257" s="217" t="s">
        <v>171</v>
      </c>
      <c r="R257" s="217" t="s">
        <v>471</v>
      </c>
      <c r="S257" s="217" t="s">
        <v>462</v>
      </c>
      <c r="T257" s="217"/>
      <c r="U257" s="217" t="s">
        <v>298</v>
      </c>
      <c r="V257" s="217"/>
      <c r="W257" s="217"/>
      <c r="X257" s="221"/>
    </row>
    <row r="258" spans="1:24" x14ac:dyDescent="0.3">
      <c r="A258" s="201" t="s">
        <v>601</v>
      </c>
      <c r="B258" s="202" t="s">
        <v>602</v>
      </c>
      <c r="C258" s="202" t="s">
        <v>704</v>
      </c>
      <c r="D258" s="217">
        <v>6</v>
      </c>
      <c r="E258" s="214">
        <v>44658</v>
      </c>
      <c r="F258" s="199" t="s">
        <v>97</v>
      </c>
      <c r="G258" s="230" t="s">
        <v>78</v>
      </c>
      <c r="H258" s="210"/>
      <c r="I258" s="255" t="s">
        <v>473</v>
      </c>
      <c r="J258" s="217" t="s">
        <v>298</v>
      </c>
      <c r="K258" s="195">
        <v>16</v>
      </c>
      <c r="L258" s="195">
        <v>20</v>
      </c>
      <c r="M258" s="195" t="s">
        <v>462</v>
      </c>
      <c r="N258" s="219">
        <v>20</v>
      </c>
      <c r="O258" s="217" t="s">
        <v>620</v>
      </c>
      <c r="P258" s="220" t="s">
        <v>299</v>
      </c>
      <c r="Q258" s="217" t="s">
        <v>178</v>
      </c>
      <c r="R258" s="217" t="s">
        <v>473</v>
      </c>
      <c r="S258" s="217" t="s">
        <v>462</v>
      </c>
      <c r="T258" s="217"/>
      <c r="U258" s="217" t="s">
        <v>298</v>
      </c>
      <c r="V258" s="217"/>
      <c r="W258" s="217"/>
      <c r="X258" s="221"/>
    </row>
    <row r="259" spans="1:24" x14ac:dyDescent="0.3">
      <c r="A259" s="201" t="s">
        <v>601</v>
      </c>
      <c r="B259" s="202" t="s">
        <v>602</v>
      </c>
      <c r="C259" s="202" t="s">
        <v>704</v>
      </c>
      <c r="D259" s="217">
        <v>7</v>
      </c>
      <c r="E259" s="214">
        <v>44688</v>
      </c>
      <c r="F259" s="199" t="s">
        <v>112</v>
      </c>
      <c r="G259" s="230" t="s">
        <v>93</v>
      </c>
      <c r="H259" s="210"/>
      <c r="I259" s="255" t="s">
        <v>476</v>
      </c>
      <c r="J259" s="217" t="s">
        <v>298</v>
      </c>
      <c r="K259" s="195">
        <v>12</v>
      </c>
      <c r="L259" s="195">
        <v>12</v>
      </c>
      <c r="M259" s="195" t="s">
        <v>462</v>
      </c>
      <c r="N259" s="219">
        <v>20</v>
      </c>
      <c r="O259" s="217" t="s">
        <v>620</v>
      </c>
      <c r="P259" s="220" t="s">
        <v>189</v>
      </c>
      <c r="Q259" s="217" t="s">
        <v>190</v>
      </c>
      <c r="R259" s="217" t="s">
        <v>476</v>
      </c>
      <c r="S259" s="217" t="s">
        <v>462</v>
      </c>
      <c r="T259" s="217"/>
      <c r="U259" s="217" t="s">
        <v>298</v>
      </c>
      <c r="V259" s="217"/>
      <c r="W259" s="217"/>
      <c r="X259" s="221"/>
    </row>
    <row r="260" spans="1:24" x14ac:dyDescent="0.3">
      <c r="A260" s="201" t="s">
        <v>601</v>
      </c>
      <c r="B260" s="202" t="s">
        <v>602</v>
      </c>
      <c r="C260" s="202" t="s">
        <v>704</v>
      </c>
      <c r="D260" s="217">
        <v>8</v>
      </c>
      <c r="E260" s="214">
        <v>44688</v>
      </c>
      <c r="F260" s="199" t="s">
        <v>115</v>
      </c>
      <c r="G260" s="230" t="s">
        <v>96</v>
      </c>
      <c r="H260" s="210"/>
      <c r="I260" s="255" t="s">
        <v>476</v>
      </c>
      <c r="J260" s="217" t="s">
        <v>298</v>
      </c>
      <c r="K260" s="195">
        <v>8</v>
      </c>
      <c r="L260" s="195">
        <v>19</v>
      </c>
      <c r="M260" s="195" t="s">
        <v>462</v>
      </c>
      <c r="N260" s="223">
        <v>20</v>
      </c>
      <c r="O260" s="217" t="s">
        <v>620</v>
      </c>
      <c r="P260" s="220" t="s">
        <v>477</v>
      </c>
      <c r="Q260" s="217" t="s">
        <v>184</v>
      </c>
      <c r="R260" s="217" t="s">
        <v>476</v>
      </c>
      <c r="S260" s="217" t="s">
        <v>462</v>
      </c>
      <c r="T260" s="217"/>
      <c r="U260" s="217" t="s">
        <v>298</v>
      </c>
      <c r="V260" s="217"/>
      <c r="W260" s="217"/>
      <c r="X260" s="221"/>
    </row>
    <row r="261" spans="1:24" x14ac:dyDescent="0.3">
      <c r="A261" s="201" t="s">
        <v>601</v>
      </c>
      <c r="B261" s="202" t="s">
        <v>602</v>
      </c>
      <c r="C261" s="202" t="s">
        <v>704</v>
      </c>
      <c r="D261" s="217">
        <v>9</v>
      </c>
      <c r="E261" s="214">
        <v>44719</v>
      </c>
      <c r="F261" s="199" t="s">
        <v>110</v>
      </c>
      <c r="G261" s="231" t="s">
        <v>91</v>
      </c>
      <c r="H261" s="210"/>
      <c r="I261" s="255" t="s">
        <v>479</v>
      </c>
      <c r="J261" s="217" t="s">
        <v>298</v>
      </c>
      <c r="K261" s="195">
        <v>12</v>
      </c>
      <c r="L261" s="195">
        <v>25</v>
      </c>
      <c r="M261" s="195" t="s">
        <v>462</v>
      </c>
      <c r="N261" s="223">
        <v>20</v>
      </c>
      <c r="O261" s="224" t="s">
        <v>620</v>
      </c>
      <c r="P261" s="220" t="s">
        <v>480</v>
      </c>
      <c r="Q261" s="217" t="s">
        <v>179</v>
      </c>
      <c r="R261" s="217" t="s">
        <v>481</v>
      </c>
      <c r="S261" s="217" t="s">
        <v>462</v>
      </c>
      <c r="T261" s="217"/>
      <c r="U261" s="217" t="s">
        <v>298</v>
      </c>
      <c r="V261" s="217"/>
      <c r="W261" s="217"/>
      <c r="X261" s="221"/>
    </row>
    <row r="262" spans="1:24" x14ac:dyDescent="0.3">
      <c r="A262" s="201" t="s">
        <v>601</v>
      </c>
      <c r="B262" s="202" t="s">
        <v>602</v>
      </c>
      <c r="C262" s="202" t="s">
        <v>704</v>
      </c>
      <c r="D262" s="217">
        <v>10</v>
      </c>
      <c r="E262" s="214">
        <v>44719</v>
      </c>
      <c r="F262" s="199" t="s">
        <v>1051</v>
      </c>
      <c r="G262" s="231" t="s">
        <v>680</v>
      </c>
      <c r="H262" s="210"/>
      <c r="I262" s="255" t="s">
        <v>300</v>
      </c>
      <c r="J262" s="217" t="s">
        <v>298</v>
      </c>
      <c r="K262" s="195">
        <v>11</v>
      </c>
      <c r="L262" s="195">
        <v>18</v>
      </c>
      <c r="M262" s="195" t="s">
        <v>462</v>
      </c>
      <c r="N262" s="217">
        <v>20</v>
      </c>
      <c r="O262" s="217" t="s">
        <v>620</v>
      </c>
      <c r="P262" s="220" t="s">
        <v>301</v>
      </c>
      <c r="Q262" s="217" t="s">
        <v>182</v>
      </c>
      <c r="R262" s="217" t="s">
        <v>302</v>
      </c>
      <c r="S262" s="217" t="s">
        <v>462</v>
      </c>
      <c r="T262" s="217"/>
      <c r="U262" s="217" t="s">
        <v>298</v>
      </c>
      <c r="V262" s="217"/>
      <c r="W262" s="217"/>
      <c r="X262" s="221"/>
    </row>
    <row r="263" spans="1:24" ht="19.95" customHeight="1" thickBot="1" x14ac:dyDescent="0.35">
      <c r="A263" s="386" t="s">
        <v>604</v>
      </c>
      <c r="B263" s="387"/>
      <c r="C263" s="387"/>
      <c r="D263" s="225">
        <f>COUNTA(G253:G262)</f>
        <v>10</v>
      </c>
      <c r="E263" s="225"/>
      <c r="F263" s="226"/>
      <c r="G263" s="232"/>
      <c r="H263" s="225"/>
      <c r="I263" s="226"/>
      <c r="J263" s="225"/>
      <c r="K263" s="225"/>
      <c r="L263" s="225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7"/>
    </row>
    <row r="264" spans="1:24" x14ac:dyDescent="0.3">
      <c r="A264" s="201" t="s">
        <v>601</v>
      </c>
      <c r="B264" s="202" t="s">
        <v>600</v>
      </c>
      <c r="C264" s="202" t="s">
        <v>704</v>
      </c>
      <c r="D264" s="217">
        <v>1</v>
      </c>
      <c r="E264" s="214" t="s">
        <v>697</v>
      </c>
      <c r="F264" s="199" t="s">
        <v>98</v>
      </c>
      <c r="G264" s="230" t="s">
        <v>79</v>
      </c>
      <c r="H264" s="210"/>
      <c r="I264" s="255" t="s">
        <v>483</v>
      </c>
      <c r="J264" s="217" t="s">
        <v>298</v>
      </c>
      <c r="K264" s="195">
        <v>16</v>
      </c>
      <c r="L264" s="195">
        <v>13</v>
      </c>
      <c r="M264" s="195">
        <v>20</v>
      </c>
      <c r="N264" s="219">
        <v>7</v>
      </c>
      <c r="O264" s="217" t="s">
        <v>484</v>
      </c>
      <c r="P264" s="220" t="s">
        <v>158</v>
      </c>
      <c r="Q264" s="217" t="s">
        <v>485</v>
      </c>
      <c r="R264" s="217" t="s">
        <v>483</v>
      </c>
      <c r="S264" s="217" t="s">
        <v>463</v>
      </c>
      <c r="T264" s="217" t="s">
        <v>211</v>
      </c>
      <c r="U264" s="217" t="s">
        <v>305</v>
      </c>
      <c r="V264" s="217" t="s">
        <v>211</v>
      </c>
      <c r="W264" s="217" t="s">
        <v>211</v>
      </c>
      <c r="X264" s="221"/>
    </row>
    <row r="265" spans="1:24" x14ac:dyDescent="0.3">
      <c r="A265" s="201" t="s">
        <v>601</v>
      </c>
      <c r="B265" s="202" t="s">
        <v>600</v>
      </c>
      <c r="C265" s="202" t="s">
        <v>704</v>
      </c>
      <c r="D265" s="217">
        <v>2</v>
      </c>
      <c r="E265" s="214" t="s">
        <v>697</v>
      </c>
      <c r="F265" s="199" t="s">
        <v>105</v>
      </c>
      <c r="G265" s="230" t="s">
        <v>86</v>
      </c>
      <c r="H265" s="210"/>
      <c r="I265" s="255" t="s">
        <v>487</v>
      </c>
      <c r="J265" s="217" t="s">
        <v>298</v>
      </c>
      <c r="K265" s="195">
        <v>10</v>
      </c>
      <c r="L265" s="195">
        <v>12</v>
      </c>
      <c r="M265" s="195">
        <v>20</v>
      </c>
      <c r="N265" s="219">
        <v>8</v>
      </c>
      <c r="O265" s="217" t="s">
        <v>484</v>
      </c>
      <c r="P265" s="220" t="s">
        <v>488</v>
      </c>
      <c r="Q265" s="217" t="s">
        <v>489</v>
      </c>
      <c r="R265" s="217" t="s">
        <v>487</v>
      </c>
      <c r="S265" s="217" t="s">
        <v>463</v>
      </c>
      <c r="T265" s="217" t="s">
        <v>299</v>
      </c>
      <c r="U265" s="217" t="s">
        <v>299</v>
      </c>
      <c r="V265" s="217" t="s">
        <v>299</v>
      </c>
      <c r="W265" s="217" t="s">
        <v>299</v>
      </c>
      <c r="X265" s="221"/>
    </row>
    <row r="266" spans="1:24" x14ac:dyDescent="0.3">
      <c r="A266" s="201" t="s">
        <v>601</v>
      </c>
      <c r="B266" s="202" t="s">
        <v>600</v>
      </c>
      <c r="C266" s="202" t="s">
        <v>704</v>
      </c>
      <c r="D266" s="217">
        <v>3</v>
      </c>
      <c r="E266" s="214" t="s">
        <v>698</v>
      </c>
      <c r="F266" s="199" t="s">
        <v>99</v>
      </c>
      <c r="G266" s="230" t="s">
        <v>80</v>
      </c>
      <c r="H266" s="210"/>
      <c r="I266" s="255" t="s">
        <v>483</v>
      </c>
      <c r="J266" s="217" t="s">
        <v>298</v>
      </c>
      <c r="K266" s="195">
        <v>12</v>
      </c>
      <c r="L266" s="195">
        <v>18</v>
      </c>
      <c r="M266" s="195">
        <v>20</v>
      </c>
      <c r="N266" s="219">
        <v>2</v>
      </c>
      <c r="O266" s="217" t="s">
        <v>306</v>
      </c>
      <c r="P266" s="220" t="s">
        <v>491</v>
      </c>
      <c r="Q266" s="217" t="s">
        <v>492</v>
      </c>
      <c r="R266" s="217" t="s">
        <v>483</v>
      </c>
      <c r="S266" s="217" t="s">
        <v>463</v>
      </c>
      <c r="T266" s="217" t="s">
        <v>211</v>
      </c>
      <c r="U266" s="217" t="s">
        <v>305</v>
      </c>
      <c r="V266" s="217" t="s">
        <v>211</v>
      </c>
      <c r="W266" s="217" t="s">
        <v>211</v>
      </c>
      <c r="X266" s="221"/>
    </row>
    <row r="267" spans="1:24" x14ac:dyDescent="0.3">
      <c r="A267" s="201" t="s">
        <v>601</v>
      </c>
      <c r="B267" s="202" t="s">
        <v>600</v>
      </c>
      <c r="C267" s="202" t="s">
        <v>704</v>
      </c>
      <c r="D267" s="217">
        <v>4</v>
      </c>
      <c r="E267" s="214">
        <v>44658</v>
      </c>
      <c r="F267" s="199" t="s">
        <v>104</v>
      </c>
      <c r="G267" s="230" t="s">
        <v>85</v>
      </c>
      <c r="H267" s="210"/>
      <c r="I267" s="255" t="s">
        <v>308</v>
      </c>
      <c r="J267" s="217" t="s">
        <v>298</v>
      </c>
      <c r="K267" s="195">
        <v>8</v>
      </c>
      <c r="L267" s="195">
        <v>9</v>
      </c>
      <c r="M267" s="195">
        <v>20</v>
      </c>
      <c r="N267" s="219">
        <v>11</v>
      </c>
      <c r="O267" s="217" t="s">
        <v>306</v>
      </c>
      <c r="P267" s="220" t="s">
        <v>153</v>
      </c>
      <c r="Q267" s="217" t="s">
        <v>309</v>
      </c>
      <c r="R267" s="217" t="s">
        <v>310</v>
      </c>
      <c r="S267" s="217" t="s">
        <v>463</v>
      </c>
      <c r="T267" s="217" t="s">
        <v>211</v>
      </c>
      <c r="U267" s="217" t="s">
        <v>211</v>
      </c>
      <c r="V267" s="217" t="s">
        <v>211</v>
      </c>
      <c r="W267" s="217" t="s">
        <v>211</v>
      </c>
      <c r="X267" s="221"/>
    </row>
    <row r="268" spans="1:24" x14ac:dyDescent="0.3">
      <c r="A268" s="201" t="s">
        <v>601</v>
      </c>
      <c r="B268" s="202" t="s">
        <v>600</v>
      </c>
      <c r="C268" s="202" t="s">
        <v>704</v>
      </c>
      <c r="D268" s="217">
        <v>5</v>
      </c>
      <c r="E268" s="214" t="s">
        <v>699</v>
      </c>
      <c r="F268" s="199" t="s">
        <v>107</v>
      </c>
      <c r="G268" s="230" t="s">
        <v>88</v>
      </c>
      <c r="H268" s="210"/>
      <c r="I268" s="255" t="s">
        <v>494</v>
      </c>
      <c r="J268" s="217" t="s">
        <v>298</v>
      </c>
      <c r="K268" s="195">
        <v>10</v>
      </c>
      <c r="L268" s="195">
        <v>10</v>
      </c>
      <c r="M268" s="195">
        <v>20</v>
      </c>
      <c r="N268" s="219">
        <v>10</v>
      </c>
      <c r="O268" s="217" t="s">
        <v>484</v>
      </c>
      <c r="P268" s="220" t="s">
        <v>495</v>
      </c>
      <c r="Q268" s="217" t="s">
        <v>496</v>
      </c>
      <c r="R268" s="217" t="s">
        <v>494</v>
      </c>
      <c r="S268" s="217" t="s">
        <v>304</v>
      </c>
      <c r="T268" s="217" t="s">
        <v>211</v>
      </c>
      <c r="U268" s="217" t="s">
        <v>305</v>
      </c>
      <c r="V268" s="217" t="s">
        <v>211</v>
      </c>
      <c r="W268" s="217" t="s">
        <v>211</v>
      </c>
      <c r="X268" s="221"/>
    </row>
    <row r="269" spans="1:24" x14ac:dyDescent="0.3">
      <c r="A269" s="201" t="s">
        <v>601</v>
      </c>
      <c r="B269" s="202" t="s">
        <v>600</v>
      </c>
      <c r="C269" s="202" t="s">
        <v>704</v>
      </c>
      <c r="D269" s="217">
        <v>6</v>
      </c>
      <c r="E269" s="214" t="s">
        <v>700</v>
      </c>
      <c r="F269" s="199" t="s">
        <v>106</v>
      </c>
      <c r="G269" s="230" t="s">
        <v>87</v>
      </c>
      <c r="H269" s="210"/>
      <c r="I269" s="255" t="s">
        <v>498</v>
      </c>
      <c r="J269" s="217" t="s">
        <v>298</v>
      </c>
      <c r="K269" s="195">
        <v>8</v>
      </c>
      <c r="L269" s="195">
        <v>9</v>
      </c>
      <c r="M269" s="195">
        <v>20</v>
      </c>
      <c r="N269" s="219">
        <v>10</v>
      </c>
      <c r="O269" s="217" t="s">
        <v>306</v>
      </c>
      <c r="P269" s="220" t="s">
        <v>161</v>
      </c>
      <c r="Q269" s="217" t="s">
        <v>499</v>
      </c>
      <c r="R269" s="217" t="s">
        <v>500</v>
      </c>
      <c r="S269" s="217" t="s">
        <v>463</v>
      </c>
      <c r="T269" s="217" t="s">
        <v>299</v>
      </c>
      <c r="U269" s="217" t="s">
        <v>305</v>
      </c>
      <c r="V269" s="217" t="s">
        <v>299</v>
      </c>
      <c r="W269" s="217" t="s">
        <v>299</v>
      </c>
      <c r="X269" s="221"/>
    </row>
    <row r="270" spans="1:24" x14ac:dyDescent="0.3">
      <c r="A270" s="201" t="s">
        <v>601</v>
      </c>
      <c r="B270" s="202" t="s">
        <v>600</v>
      </c>
      <c r="C270" s="202" t="s">
        <v>704</v>
      </c>
      <c r="D270" s="217">
        <v>7</v>
      </c>
      <c r="E270" s="214" t="s">
        <v>701</v>
      </c>
      <c r="F270" s="199" t="s">
        <v>103</v>
      </c>
      <c r="G270" s="230" t="s">
        <v>84</v>
      </c>
      <c r="H270" s="210"/>
      <c r="I270" s="255" t="s">
        <v>501</v>
      </c>
      <c r="J270" s="217" t="s">
        <v>298</v>
      </c>
      <c r="K270" s="195">
        <v>8</v>
      </c>
      <c r="L270" s="195">
        <v>8</v>
      </c>
      <c r="M270" s="195">
        <v>20</v>
      </c>
      <c r="N270" s="219">
        <v>12</v>
      </c>
      <c r="O270" s="217" t="s">
        <v>306</v>
      </c>
      <c r="P270" s="220" t="s">
        <v>157</v>
      </c>
      <c r="Q270" s="217" t="s">
        <v>502</v>
      </c>
      <c r="R270" s="217" t="s">
        <v>503</v>
      </c>
      <c r="S270" s="217" t="s">
        <v>460</v>
      </c>
      <c r="T270" s="217" t="s">
        <v>299</v>
      </c>
      <c r="U270" s="217" t="s">
        <v>305</v>
      </c>
      <c r="V270" s="217" t="s">
        <v>299</v>
      </c>
      <c r="W270" s="217" t="s">
        <v>299</v>
      </c>
      <c r="X270" s="221"/>
    </row>
    <row r="271" spans="1:24" x14ac:dyDescent="0.3">
      <c r="A271" s="201" t="s">
        <v>601</v>
      </c>
      <c r="B271" s="202" t="s">
        <v>600</v>
      </c>
      <c r="C271" s="202" t="s">
        <v>704</v>
      </c>
      <c r="D271" s="217">
        <v>8</v>
      </c>
      <c r="E271" s="214" t="s">
        <v>702</v>
      </c>
      <c r="F271" s="199" t="s">
        <v>100</v>
      </c>
      <c r="G271" s="230" t="s">
        <v>81</v>
      </c>
      <c r="H271" s="210"/>
      <c r="I271" s="255" t="s">
        <v>504</v>
      </c>
      <c r="J271" s="217" t="s">
        <v>298</v>
      </c>
      <c r="K271" s="195">
        <v>8</v>
      </c>
      <c r="L271" s="195">
        <v>8</v>
      </c>
      <c r="M271" s="195">
        <v>20</v>
      </c>
      <c r="N271" s="223">
        <v>12</v>
      </c>
      <c r="O271" s="217" t="s">
        <v>306</v>
      </c>
      <c r="P271" s="220" t="s">
        <v>227</v>
      </c>
      <c r="Q271" s="217" t="s">
        <v>505</v>
      </c>
      <c r="R271" s="217" t="s">
        <v>504</v>
      </c>
      <c r="S271" s="217" t="s">
        <v>463</v>
      </c>
      <c r="T271" s="217" t="s">
        <v>299</v>
      </c>
      <c r="U271" s="217" t="s">
        <v>299</v>
      </c>
      <c r="V271" s="217" t="s">
        <v>299</v>
      </c>
      <c r="W271" s="217" t="s">
        <v>299</v>
      </c>
      <c r="X271" s="221"/>
    </row>
    <row r="272" spans="1:24" x14ac:dyDescent="0.3">
      <c r="A272" s="201" t="s">
        <v>601</v>
      </c>
      <c r="B272" s="202" t="s">
        <v>600</v>
      </c>
      <c r="C272" s="202" t="s">
        <v>704</v>
      </c>
      <c r="D272" s="217">
        <v>9</v>
      </c>
      <c r="E272" s="214">
        <v>44719</v>
      </c>
      <c r="F272" s="199" t="s">
        <v>102</v>
      </c>
      <c r="G272" s="231" t="s">
        <v>83</v>
      </c>
      <c r="H272" s="210"/>
      <c r="I272" s="255" t="s">
        <v>506</v>
      </c>
      <c r="J272" s="217" t="s">
        <v>298</v>
      </c>
      <c r="K272" s="195">
        <v>8</v>
      </c>
      <c r="L272" s="195">
        <v>16</v>
      </c>
      <c r="M272" s="195">
        <v>20</v>
      </c>
      <c r="N272" s="223">
        <v>4</v>
      </c>
      <c r="O272" s="224" t="s">
        <v>484</v>
      </c>
      <c r="P272" s="220" t="s">
        <v>507</v>
      </c>
      <c r="Q272" s="217" t="s">
        <v>508</v>
      </c>
      <c r="R272" s="217" t="s">
        <v>509</v>
      </c>
      <c r="S272" s="217" t="s">
        <v>460</v>
      </c>
      <c r="T272" s="217" t="s">
        <v>299</v>
      </c>
      <c r="U272" s="217" t="s">
        <v>299</v>
      </c>
      <c r="V272" s="217" t="s">
        <v>299</v>
      </c>
      <c r="W272" s="217" t="s">
        <v>299</v>
      </c>
      <c r="X272" s="221"/>
    </row>
    <row r="273" spans="1:24" x14ac:dyDescent="0.3">
      <c r="A273" s="201" t="s">
        <v>601</v>
      </c>
      <c r="B273" s="202" t="s">
        <v>600</v>
      </c>
      <c r="C273" s="202" t="s">
        <v>704</v>
      </c>
      <c r="D273" s="217">
        <v>10</v>
      </c>
      <c r="E273" s="214" t="s">
        <v>703</v>
      </c>
      <c r="F273" s="199" t="s">
        <v>113</v>
      </c>
      <c r="G273" s="231" t="s">
        <v>94</v>
      </c>
      <c r="H273" s="210"/>
      <c r="I273" s="255" t="s">
        <v>510</v>
      </c>
      <c r="J273" s="217" t="s">
        <v>298</v>
      </c>
      <c r="K273" s="195">
        <v>8</v>
      </c>
      <c r="L273" s="195">
        <v>8</v>
      </c>
      <c r="M273" s="195">
        <v>20</v>
      </c>
      <c r="N273" s="217">
        <v>11</v>
      </c>
      <c r="O273" s="217" t="s">
        <v>484</v>
      </c>
      <c r="P273" s="220" t="s">
        <v>156</v>
      </c>
      <c r="Q273" s="217" t="s">
        <v>511</v>
      </c>
      <c r="R273" s="217" t="s">
        <v>510</v>
      </c>
      <c r="S273" s="217" t="s">
        <v>463</v>
      </c>
      <c r="T273" s="217" t="s">
        <v>299</v>
      </c>
      <c r="U273" s="217" t="s">
        <v>299</v>
      </c>
      <c r="V273" s="217" t="s">
        <v>299</v>
      </c>
      <c r="W273" s="217" t="s">
        <v>299</v>
      </c>
      <c r="X273" s="221"/>
    </row>
    <row r="274" spans="1:24" ht="19.95" customHeight="1" thickBot="1" x14ac:dyDescent="0.35">
      <c r="A274" s="386" t="s">
        <v>604</v>
      </c>
      <c r="B274" s="387"/>
      <c r="C274" s="387"/>
      <c r="D274" s="225">
        <f>COUNTA(G264:G273)</f>
        <v>10</v>
      </c>
      <c r="E274" s="225"/>
      <c r="F274" s="226"/>
      <c r="G274" s="232"/>
      <c r="H274" s="225"/>
      <c r="I274" s="226"/>
      <c r="J274" s="225"/>
      <c r="K274" s="225"/>
      <c r="L274" s="225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7"/>
    </row>
    <row r="275" spans="1:24" x14ac:dyDescent="0.3">
      <c r="A275" s="388" t="s">
        <v>706</v>
      </c>
      <c r="B275" s="389"/>
      <c r="C275" s="390"/>
      <c r="D275" s="237">
        <f>SUM(D241,D252,D263,D274)</f>
        <v>40</v>
      </c>
      <c r="E275" s="237"/>
      <c r="F275" s="237"/>
      <c r="G275" s="237"/>
      <c r="H275" s="237"/>
      <c r="I275" s="238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</row>
    <row r="276" spans="1:24" x14ac:dyDescent="0.3">
      <c r="A276" s="201" t="s">
        <v>599</v>
      </c>
      <c r="B276" s="202" t="s">
        <v>603</v>
      </c>
      <c r="C276" s="202" t="s">
        <v>710</v>
      </c>
      <c r="D276" s="217">
        <v>1</v>
      </c>
      <c r="E276" s="214" t="s">
        <v>711</v>
      </c>
      <c r="F276" s="199" t="s">
        <v>75</v>
      </c>
      <c r="G276" s="230" t="s">
        <v>55</v>
      </c>
      <c r="H276" s="210"/>
      <c r="I276" s="255" t="s">
        <v>312</v>
      </c>
      <c r="J276" s="217" t="s">
        <v>313</v>
      </c>
      <c r="K276" s="195">
        <v>4</v>
      </c>
      <c r="L276" s="195">
        <v>4</v>
      </c>
      <c r="M276" s="195"/>
      <c r="N276" s="219"/>
      <c r="O276" s="217" t="s">
        <v>299</v>
      </c>
      <c r="P276" s="220" t="s">
        <v>314</v>
      </c>
      <c r="Q276" s="217" t="s">
        <v>315</v>
      </c>
      <c r="R276" s="217" t="s">
        <v>312</v>
      </c>
      <c r="S276" s="217">
        <v>0</v>
      </c>
      <c r="T276" s="217"/>
      <c r="U276" s="217"/>
      <c r="V276" s="217"/>
      <c r="W276" s="217"/>
      <c r="X276" s="221"/>
    </row>
    <row r="277" spans="1:24" x14ac:dyDescent="0.3">
      <c r="A277" s="201" t="s">
        <v>599</v>
      </c>
      <c r="B277" s="202" t="s">
        <v>603</v>
      </c>
      <c r="C277" s="202" t="s">
        <v>710</v>
      </c>
      <c r="D277" s="217">
        <v>2</v>
      </c>
      <c r="E277" s="214" t="s">
        <v>711</v>
      </c>
      <c r="F277" s="199" t="s">
        <v>74</v>
      </c>
      <c r="G277" s="230" t="s">
        <v>54</v>
      </c>
      <c r="H277" s="210"/>
      <c r="I277" s="255" t="s">
        <v>312</v>
      </c>
      <c r="J277" s="217" t="s">
        <v>313</v>
      </c>
      <c r="K277" s="195">
        <v>4</v>
      </c>
      <c r="L277" s="195">
        <v>4</v>
      </c>
      <c r="M277" s="195"/>
      <c r="N277" s="219"/>
      <c r="O277" s="217" t="s">
        <v>299</v>
      </c>
      <c r="P277" s="220" t="s">
        <v>316</v>
      </c>
      <c r="Q277" s="217" t="s">
        <v>317</v>
      </c>
      <c r="R277" s="217" t="s">
        <v>312</v>
      </c>
      <c r="S277" s="217">
        <v>0</v>
      </c>
      <c r="T277" s="217"/>
      <c r="U277" s="217"/>
      <c r="V277" s="217"/>
      <c r="W277" s="217"/>
      <c r="X277" s="221"/>
    </row>
    <row r="278" spans="1:24" x14ac:dyDescent="0.3">
      <c r="A278" s="201" t="s">
        <v>599</v>
      </c>
      <c r="B278" s="202" t="s">
        <v>603</v>
      </c>
      <c r="C278" s="202" t="s">
        <v>710</v>
      </c>
      <c r="D278" s="217">
        <v>3</v>
      </c>
      <c r="E278" s="214" t="s">
        <v>711</v>
      </c>
      <c r="F278" s="199" t="s">
        <v>69</v>
      </c>
      <c r="G278" s="230" t="s">
        <v>49</v>
      </c>
      <c r="H278" s="210"/>
      <c r="I278" s="255" t="s">
        <v>319</v>
      </c>
      <c r="J278" s="217" t="s">
        <v>313</v>
      </c>
      <c r="K278" s="195">
        <v>4</v>
      </c>
      <c r="L278" s="195">
        <v>5</v>
      </c>
      <c r="M278" s="195"/>
      <c r="N278" s="219"/>
      <c r="O278" s="217" t="s">
        <v>299</v>
      </c>
      <c r="P278" s="220" t="s">
        <v>320</v>
      </c>
      <c r="Q278" s="217" t="s">
        <v>321</v>
      </c>
      <c r="R278" s="217" t="s">
        <v>319</v>
      </c>
      <c r="S278" s="217">
        <v>0</v>
      </c>
      <c r="T278" s="217"/>
      <c r="U278" s="217"/>
      <c r="V278" s="217"/>
      <c r="W278" s="217"/>
      <c r="X278" s="221"/>
    </row>
    <row r="279" spans="1:24" x14ac:dyDescent="0.3">
      <c r="A279" s="201" t="s">
        <v>599</v>
      </c>
      <c r="B279" s="202" t="s">
        <v>603</v>
      </c>
      <c r="C279" s="202" t="s">
        <v>710</v>
      </c>
      <c r="D279" s="217">
        <v>4</v>
      </c>
      <c r="E279" s="214" t="s">
        <v>711</v>
      </c>
      <c r="F279" s="199" t="s">
        <v>71</v>
      </c>
      <c r="G279" s="230" t="s">
        <v>51</v>
      </c>
      <c r="H279" s="210"/>
      <c r="I279" s="255" t="s">
        <v>323</v>
      </c>
      <c r="J279" s="217" t="s">
        <v>313</v>
      </c>
      <c r="K279" s="195">
        <v>6</v>
      </c>
      <c r="L279" s="195">
        <v>9</v>
      </c>
      <c r="M279" s="195"/>
      <c r="N279" s="219"/>
      <c r="O279" s="217" t="s">
        <v>324</v>
      </c>
      <c r="P279" s="220" t="s">
        <v>325</v>
      </c>
      <c r="Q279" s="217" t="s">
        <v>326</v>
      </c>
      <c r="R279" s="217" t="s">
        <v>323</v>
      </c>
      <c r="S279" s="217">
        <v>0</v>
      </c>
      <c r="T279" s="217"/>
      <c r="U279" s="217"/>
      <c r="V279" s="217"/>
      <c r="W279" s="217"/>
      <c r="X279" s="221"/>
    </row>
    <row r="280" spans="1:24" x14ac:dyDescent="0.3">
      <c r="A280" s="201" t="s">
        <v>599</v>
      </c>
      <c r="B280" s="202" t="s">
        <v>603</v>
      </c>
      <c r="C280" s="202" t="s">
        <v>710</v>
      </c>
      <c r="D280" s="217">
        <v>5</v>
      </c>
      <c r="E280" s="214" t="s">
        <v>712</v>
      </c>
      <c r="F280" s="199" t="s">
        <v>72</v>
      </c>
      <c r="G280" s="230" t="s">
        <v>52</v>
      </c>
      <c r="H280" s="210"/>
      <c r="I280" s="255" t="s">
        <v>323</v>
      </c>
      <c r="J280" s="217" t="s">
        <v>313</v>
      </c>
      <c r="K280" s="195">
        <v>14</v>
      </c>
      <c r="L280" s="195">
        <v>30</v>
      </c>
      <c r="M280" s="195"/>
      <c r="N280" s="219"/>
      <c r="O280" s="217" t="s">
        <v>324</v>
      </c>
      <c r="P280" s="220" t="s">
        <v>327</v>
      </c>
      <c r="Q280" s="217" t="s">
        <v>328</v>
      </c>
      <c r="R280" s="217" t="s">
        <v>323</v>
      </c>
      <c r="S280" s="217">
        <v>0</v>
      </c>
      <c r="T280" s="217"/>
      <c r="U280" s="217"/>
      <c r="V280" s="217"/>
      <c r="W280" s="217"/>
      <c r="X280" s="221"/>
    </row>
    <row r="281" spans="1:24" x14ac:dyDescent="0.3">
      <c r="A281" s="201" t="s">
        <v>599</v>
      </c>
      <c r="B281" s="202" t="s">
        <v>603</v>
      </c>
      <c r="C281" s="202" t="s">
        <v>710</v>
      </c>
      <c r="D281" s="217">
        <v>6</v>
      </c>
      <c r="E281" s="214" t="s">
        <v>712</v>
      </c>
      <c r="F281" s="199" t="s">
        <v>70</v>
      </c>
      <c r="G281" s="230" t="s">
        <v>50</v>
      </c>
      <c r="H281" s="210"/>
      <c r="I281" s="255" t="s">
        <v>512</v>
      </c>
      <c r="J281" s="217" t="s">
        <v>298</v>
      </c>
      <c r="K281" s="195">
        <v>48</v>
      </c>
      <c r="L281" s="195">
        <v>82</v>
      </c>
      <c r="M281" s="195"/>
      <c r="N281" s="219"/>
      <c r="O281" s="217" t="s">
        <v>299</v>
      </c>
      <c r="P281" s="220" t="s">
        <v>513</v>
      </c>
      <c r="Q281" s="217" t="s">
        <v>514</v>
      </c>
      <c r="R281" s="217" t="s">
        <v>512</v>
      </c>
      <c r="S281" s="217">
        <v>0</v>
      </c>
      <c r="T281" s="217"/>
      <c r="U281" s="217"/>
      <c r="V281" s="217"/>
      <c r="W281" s="217"/>
      <c r="X281" s="221"/>
    </row>
    <row r="282" spans="1:24" x14ac:dyDescent="0.3">
      <c r="A282" s="201" t="s">
        <v>599</v>
      </c>
      <c r="B282" s="202" t="s">
        <v>603</v>
      </c>
      <c r="C282" s="202" t="s">
        <v>710</v>
      </c>
      <c r="D282" s="217">
        <v>7</v>
      </c>
      <c r="E282" s="214" t="s">
        <v>712</v>
      </c>
      <c r="F282" s="199" t="s">
        <v>73</v>
      </c>
      <c r="G282" s="230" t="s">
        <v>53</v>
      </c>
      <c r="H282" s="210"/>
      <c r="I282" s="255" t="s">
        <v>512</v>
      </c>
      <c r="J282" s="217" t="s">
        <v>298</v>
      </c>
      <c r="K282" s="195">
        <v>8</v>
      </c>
      <c r="L282" s="195">
        <v>4</v>
      </c>
      <c r="M282" s="195"/>
      <c r="N282" s="219"/>
      <c r="O282" s="217" t="s">
        <v>299</v>
      </c>
      <c r="P282" s="220" t="s">
        <v>515</v>
      </c>
      <c r="Q282" s="217" t="s">
        <v>516</v>
      </c>
      <c r="R282" s="217" t="s">
        <v>512</v>
      </c>
      <c r="S282" s="217">
        <v>0</v>
      </c>
      <c r="T282" s="217"/>
      <c r="U282" s="217"/>
      <c r="V282" s="217"/>
      <c r="W282" s="217"/>
      <c r="X282" s="221"/>
    </row>
    <row r="283" spans="1:24" x14ac:dyDescent="0.3">
      <c r="A283" s="201" t="s">
        <v>599</v>
      </c>
      <c r="B283" s="202" t="s">
        <v>603</v>
      </c>
      <c r="C283" s="202" t="s">
        <v>710</v>
      </c>
      <c r="D283" s="217">
        <v>8</v>
      </c>
      <c r="E283" s="214" t="s">
        <v>713</v>
      </c>
      <c r="F283" s="199" t="s">
        <v>60</v>
      </c>
      <c r="G283" s="230" t="s">
        <v>40</v>
      </c>
      <c r="H283" s="210"/>
      <c r="I283" s="255" t="s">
        <v>517</v>
      </c>
      <c r="J283" s="217" t="s">
        <v>313</v>
      </c>
      <c r="K283" s="195">
        <v>8</v>
      </c>
      <c r="L283" s="195">
        <v>8</v>
      </c>
      <c r="M283" s="195"/>
      <c r="N283" s="223"/>
      <c r="O283" s="217" t="s">
        <v>299</v>
      </c>
      <c r="P283" s="220" t="s">
        <v>518</v>
      </c>
      <c r="Q283" s="217" t="s">
        <v>519</v>
      </c>
      <c r="R283" s="217" t="s">
        <v>520</v>
      </c>
      <c r="S283" s="217">
        <v>0</v>
      </c>
      <c r="T283" s="217"/>
      <c r="U283" s="217"/>
      <c r="V283" s="217"/>
      <c r="W283" s="217"/>
      <c r="X283" s="221"/>
    </row>
    <row r="284" spans="1:24" x14ac:dyDescent="0.3">
      <c r="A284" s="201" t="s">
        <v>599</v>
      </c>
      <c r="B284" s="202" t="s">
        <v>603</v>
      </c>
      <c r="C284" s="202" t="s">
        <v>710</v>
      </c>
      <c r="D284" s="217">
        <v>9</v>
      </c>
      <c r="E284" s="214" t="s">
        <v>713</v>
      </c>
      <c r="F284" s="199" t="s">
        <v>68</v>
      </c>
      <c r="G284" s="231" t="s">
        <v>48</v>
      </c>
      <c r="H284" s="210"/>
      <c r="I284" s="255" t="s">
        <v>319</v>
      </c>
      <c r="J284" s="217" t="s">
        <v>313</v>
      </c>
      <c r="K284" s="195">
        <v>7</v>
      </c>
      <c r="L284" s="195">
        <v>8</v>
      </c>
      <c r="M284" s="195"/>
      <c r="N284" s="223"/>
      <c r="O284" s="224" t="s">
        <v>299</v>
      </c>
      <c r="P284" s="220" t="s">
        <v>329</v>
      </c>
      <c r="Q284" s="217" t="s">
        <v>330</v>
      </c>
      <c r="R284" s="217" t="s">
        <v>319</v>
      </c>
      <c r="S284" s="217">
        <v>0</v>
      </c>
      <c r="T284" s="217"/>
      <c r="U284" s="217"/>
      <c r="V284" s="217"/>
      <c r="W284" s="217"/>
      <c r="X284" s="221"/>
    </row>
    <row r="285" spans="1:24" x14ac:dyDescent="0.3">
      <c r="A285" s="201" t="s">
        <v>599</v>
      </c>
      <c r="B285" s="202" t="s">
        <v>603</v>
      </c>
      <c r="C285" s="202" t="s">
        <v>710</v>
      </c>
      <c r="D285" s="217">
        <v>10</v>
      </c>
      <c r="E285" s="214" t="s">
        <v>713</v>
      </c>
      <c r="F285" s="199" t="s">
        <v>67</v>
      </c>
      <c r="G285" s="231" t="s">
        <v>47</v>
      </c>
      <c r="H285" s="210"/>
      <c r="I285" s="255" t="s">
        <v>522</v>
      </c>
      <c r="J285" s="217" t="s">
        <v>313</v>
      </c>
      <c r="K285" s="195">
        <v>4</v>
      </c>
      <c r="L285" s="195">
        <v>16</v>
      </c>
      <c r="M285" s="195"/>
      <c r="N285" s="217"/>
      <c r="O285" s="217" t="s">
        <v>299</v>
      </c>
      <c r="P285" s="220" t="s">
        <v>523</v>
      </c>
      <c r="Q285" s="217" t="s">
        <v>524</v>
      </c>
      <c r="R285" s="217" t="s">
        <v>525</v>
      </c>
      <c r="S285" s="217">
        <v>0</v>
      </c>
      <c r="T285" s="217"/>
      <c r="U285" s="217"/>
      <c r="V285" s="217"/>
      <c r="W285" s="217"/>
      <c r="X285" s="221"/>
    </row>
    <row r="286" spans="1:24" ht="19.95" customHeight="1" thickBot="1" x14ac:dyDescent="0.35">
      <c r="A286" s="386" t="s">
        <v>604</v>
      </c>
      <c r="B286" s="387"/>
      <c r="C286" s="387"/>
      <c r="D286" s="225">
        <f>COUNTA(G276:G285)</f>
        <v>10</v>
      </c>
      <c r="E286" s="225"/>
      <c r="F286" s="226"/>
      <c r="G286" s="232"/>
      <c r="H286" s="225"/>
      <c r="I286" s="226"/>
      <c r="J286" s="225"/>
      <c r="K286" s="225"/>
      <c r="L286" s="225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7"/>
    </row>
    <row r="287" spans="1:24" x14ac:dyDescent="0.3">
      <c r="A287" s="201" t="s">
        <v>599</v>
      </c>
      <c r="B287" s="202" t="s">
        <v>598</v>
      </c>
      <c r="C287" s="202" t="s">
        <v>710</v>
      </c>
      <c r="D287" s="217">
        <v>1</v>
      </c>
      <c r="E287" s="214" t="s">
        <v>711</v>
      </c>
      <c r="F287" s="199" t="s">
        <v>58</v>
      </c>
      <c r="G287" s="230" t="s">
        <v>38</v>
      </c>
      <c r="H287" s="210"/>
      <c r="I287" s="255" t="s">
        <v>526</v>
      </c>
      <c r="J287" s="217" t="s">
        <v>298</v>
      </c>
      <c r="K287" s="195">
        <v>12</v>
      </c>
      <c r="L287" s="195">
        <v>7</v>
      </c>
      <c r="M287" s="195">
        <v>20</v>
      </c>
      <c r="N287" s="219">
        <v>8</v>
      </c>
      <c r="O287" s="217" t="s">
        <v>578</v>
      </c>
      <c r="P287" s="220" t="s">
        <v>527</v>
      </c>
      <c r="Q287" s="217" t="s">
        <v>528</v>
      </c>
      <c r="R287" s="217" t="s">
        <v>529</v>
      </c>
      <c r="S287" s="217">
        <v>100</v>
      </c>
      <c r="T287" s="217" t="s">
        <v>305</v>
      </c>
      <c r="U287" s="217" t="s">
        <v>211</v>
      </c>
      <c r="V287" s="217" t="s">
        <v>211</v>
      </c>
      <c r="W287" s="217" t="s">
        <v>211</v>
      </c>
      <c r="X287" s="221"/>
    </row>
    <row r="288" spans="1:24" x14ac:dyDescent="0.3">
      <c r="A288" s="201" t="s">
        <v>599</v>
      </c>
      <c r="B288" s="202" t="s">
        <v>598</v>
      </c>
      <c r="C288" s="202" t="s">
        <v>710</v>
      </c>
      <c r="D288" s="217">
        <v>2</v>
      </c>
      <c r="E288" s="214" t="s">
        <v>711</v>
      </c>
      <c r="F288" s="199" t="s">
        <v>66</v>
      </c>
      <c r="G288" s="230" t="s">
        <v>46</v>
      </c>
      <c r="H288" s="210"/>
      <c r="I288" s="255" t="s">
        <v>530</v>
      </c>
      <c r="J288" s="217" t="s">
        <v>298</v>
      </c>
      <c r="K288" s="195">
        <v>36</v>
      </c>
      <c r="L288" s="195">
        <v>40</v>
      </c>
      <c r="M288" s="195">
        <v>50</v>
      </c>
      <c r="N288" s="219">
        <v>19</v>
      </c>
      <c r="O288" s="217" t="s">
        <v>578</v>
      </c>
      <c r="P288" s="220" t="s">
        <v>127</v>
      </c>
      <c r="Q288" s="217" t="s">
        <v>531</v>
      </c>
      <c r="R288" s="217" t="s">
        <v>529</v>
      </c>
      <c r="S288" s="217">
        <v>100</v>
      </c>
      <c r="T288" s="217" t="s">
        <v>211</v>
      </c>
      <c r="U288" s="217" t="s">
        <v>305</v>
      </c>
      <c r="V288" s="217" t="s">
        <v>211</v>
      </c>
      <c r="W288" s="217" t="s">
        <v>211</v>
      </c>
      <c r="X288" s="221"/>
    </row>
    <row r="289" spans="1:24" x14ac:dyDescent="0.3">
      <c r="A289" s="201" t="s">
        <v>599</v>
      </c>
      <c r="B289" s="202" t="s">
        <v>598</v>
      </c>
      <c r="C289" s="202" t="s">
        <v>710</v>
      </c>
      <c r="D289" s="217">
        <v>3</v>
      </c>
      <c r="E289" s="214" t="s">
        <v>711</v>
      </c>
      <c r="F289" s="199" t="s">
        <v>63</v>
      </c>
      <c r="G289" s="230" t="s">
        <v>43</v>
      </c>
      <c r="H289" s="210"/>
      <c r="I289" s="255" t="s">
        <v>540</v>
      </c>
      <c r="J289" s="217" t="s">
        <v>298</v>
      </c>
      <c r="K289" s="195">
        <v>24</v>
      </c>
      <c r="L289" s="195">
        <v>30</v>
      </c>
      <c r="M289" s="195">
        <v>50</v>
      </c>
      <c r="N289" s="219">
        <v>34</v>
      </c>
      <c r="O289" s="217" t="s">
        <v>578</v>
      </c>
      <c r="P289" s="220" t="s">
        <v>542</v>
      </c>
      <c r="Q289" s="217" t="s">
        <v>543</v>
      </c>
      <c r="R289" s="217" t="s">
        <v>584</v>
      </c>
      <c r="S289" s="217">
        <v>100</v>
      </c>
      <c r="T289" s="217" t="s">
        <v>211</v>
      </c>
      <c r="U289" s="217" t="s">
        <v>305</v>
      </c>
      <c r="V289" s="217" t="s">
        <v>211</v>
      </c>
      <c r="W289" s="217" t="s">
        <v>211</v>
      </c>
      <c r="X289" s="221"/>
    </row>
    <row r="290" spans="1:24" x14ac:dyDescent="0.3">
      <c r="A290" s="201" t="s">
        <v>599</v>
      </c>
      <c r="B290" s="202" t="s">
        <v>598</v>
      </c>
      <c r="C290" s="202" t="s">
        <v>710</v>
      </c>
      <c r="D290" s="217">
        <v>4</v>
      </c>
      <c r="E290" s="214" t="s">
        <v>711</v>
      </c>
      <c r="F290" s="199" t="s">
        <v>61</v>
      </c>
      <c r="G290" s="230" t="s">
        <v>41</v>
      </c>
      <c r="H290" s="210"/>
      <c r="I290" s="255" t="s">
        <v>537</v>
      </c>
      <c r="J290" s="217" t="s">
        <v>298</v>
      </c>
      <c r="K290" s="195">
        <v>72</v>
      </c>
      <c r="L290" s="195">
        <v>165</v>
      </c>
      <c r="M290" s="195">
        <v>200</v>
      </c>
      <c r="N290" s="219">
        <v>3</v>
      </c>
      <c r="O290" s="217" t="s">
        <v>578</v>
      </c>
      <c r="P290" s="220" t="s">
        <v>581</v>
      </c>
      <c r="Q290" s="217" t="s">
        <v>211</v>
      </c>
      <c r="R290" s="217" t="s">
        <v>582</v>
      </c>
      <c r="S290" s="217">
        <v>100</v>
      </c>
      <c r="T290" s="217" t="s">
        <v>305</v>
      </c>
      <c r="U290" s="217" t="s">
        <v>211</v>
      </c>
      <c r="V290" s="217" t="s">
        <v>211</v>
      </c>
      <c r="W290" s="217" t="s">
        <v>211</v>
      </c>
      <c r="X290" s="221"/>
    </row>
    <row r="291" spans="1:24" x14ac:dyDescent="0.3">
      <c r="A291" s="201" t="s">
        <v>599</v>
      </c>
      <c r="B291" s="202" t="s">
        <v>598</v>
      </c>
      <c r="C291" s="202" t="s">
        <v>710</v>
      </c>
      <c r="D291" s="217">
        <v>5</v>
      </c>
      <c r="E291" s="214" t="s">
        <v>712</v>
      </c>
      <c r="F291" s="199" t="s">
        <v>64</v>
      </c>
      <c r="G291" s="230" t="s">
        <v>44</v>
      </c>
      <c r="H291" s="210"/>
      <c r="I291" s="255" t="s">
        <v>580</v>
      </c>
      <c r="J291" s="217" t="s">
        <v>298</v>
      </c>
      <c r="K291" s="195">
        <v>20</v>
      </c>
      <c r="L291" s="195">
        <v>20</v>
      </c>
      <c r="M291" s="195">
        <v>50</v>
      </c>
      <c r="N291" s="219">
        <v>5</v>
      </c>
      <c r="O291" s="217" t="s">
        <v>578</v>
      </c>
      <c r="P291" s="220" t="s">
        <v>334</v>
      </c>
      <c r="Q291" s="217" t="s">
        <v>335</v>
      </c>
      <c r="R291" s="217" t="s">
        <v>336</v>
      </c>
      <c r="S291" s="217">
        <v>100</v>
      </c>
      <c r="T291" s="217" t="s">
        <v>211</v>
      </c>
      <c r="U291" s="217" t="s">
        <v>305</v>
      </c>
      <c r="V291" s="217" t="s">
        <v>211</v>
      </c>
      <c r="W291" s="217" t="s">
        <v>211</v>
      </c>
      <c r="X291" s="221"/>
    </row>
    <row r="292" spans="1:24" x14ac:dyDescent="0.3">
      <c r="A292" s="201" t="s">
        <v>599</v>
      </c>
      <c r="B292" s="202" t="s">
        <v>598</v>
      </c>
      <c r="C292" s="202" t="s">
        <v>710</v>
      </c>
      <c r="D292" s="217">
        <v>6</v>
      </c>
      <c r="E292" s="214" t="s">
        <v>712</v>
      </c>
      <c r="F292" s="199" t="s">
        <v>59</v>
      </c>
      <c r="G292" s="230" t="s">
        <v>39</v>
      </c>
      <c r="H292" s="210"/>
      <c r="I292" s="255" t="s">
        <v>544</v>
      </c>
      <c r="J292" s="217" t="s">
        <v>298</v>
      </c>
      <c r="K292" s="195">
        <v>28</v>
      </c>
      <c r="L292" s="195">
        <v>37</v>
      </c>
      <c r="M292" s="195">
        <v>50</v>
      </c>
      <c r="N292" s="219">
        <v>5</v>
      </c>
      <c r="O292" s="217" t="s">
        <v>578</v>
      </c>
      <c r="P292" s="220" t="s">
        <v>586</v>
      </c>
      <c r="Q292" s="217" t="s">
        <v>211</v>
      </c>
      <c r="R292" s="217" t="s">
        <v>544</v>
      </c>
      <c r="S292" s="217">
        <v>100</v>
      </c>
      <c r="T292" s="217" t="s">
        <v>211</v>
      </c>
      <c r="U292" s="217" t="s">
        <v>211</v>
      </c>
      <c r="V292" s="217" t="s">
        <v>305</v>
      </c>
      <c r="W292" s="217" t="s">
        <v>211</v>
      </c>
      <c r="X292" s="221"/>
    </row>
    <row r="293" spans="1:24" x14ac:dyDescent="0.3">
      <c r="A293" s="201" t="s">
        <v>599</v>
      </c>
      <c r="B293" s="202" t="s">
        <v>598</v>
      </c>
      <c r="C293" s="202" t="s">
        <v>710</v>
      </c>
      <c r="D293" s="217">
        <v>7</v>
      </c>
      <c r="E293" s="214" t="s">
        <v>712</v>
      </c>
      <c r="F293" s="199" t="s">
        <v>62</v>
      </c>
      <c r="G293" s="230" t="s">
        <v>532</v>
      </c>
      <c r="H293" s="210"/>
      <c r="I293" s="255" t="s">
        <v>533</v>
      </c>
      <c r="J293" s="217" t="s">
        <v>298</v>
      </c>
      <c r="K293" s="195">
        <v>8</v>
      </c>
      <c r="L293" s="195">
        <v>13</v>
      </c>
      <c r="M293" s="195">
        <v>20</v>
      </c>
      <c r="N293" s="219">
        <v>13</v>
      </c>
      <c r="O293" s="217" t="s">
        <v>578</v>
      </c>
      <c r="P293" s="220" t="s">
        <v>534</v>
      </c>
      <c r="Q293" s="217" t="s">
        <v>535</v>
      </c>
      <c r="R293" s="217" t="s">
        <v>549</v>
      </c>
      <c r="S293" s="217">
        <v>100</v>
      </c>
      <c r="T293" s="217" t="s">
        <v>211</v>
      </c>
      <c r="U293" s="217" t="s">
        <v>305</v>
      </c>
      <c r="V293" s="217" t="s">
        <v>211</v>
      </c>
      <c r="W293" s="217" t="s">
        <v>211</v>
      </c>
      <c r="X293" s="221"/>
    </row>
    <row r="294" spans="1:24" x14ac:dyDescent="0.3">
      <c r="A294" s="201" t="s">
        <v>599</v>
      </c>
      <c r="B294" s="202" t="s">
        <v>598</v>
      </c>
      <c r="C294" s="202" t="s">
        <v>710</v>
      </c>
      <c r="D294" s="217">
        <v>8</v>
      </c>
      <c r="E294" s="214" t="s">
        <v>713</v>
      </c>
      <c r="F294" s="199" t="s">
        <v>65</v>
      </c>
      <c r="G294" s="230" t="s">
        <v>45</v>
      </c>
      <c r="H294" s="210"/>
      <c r="I294" s="255" t="s">
        <v>550</v>
      </c>
      <c r="J294" s="217" t="s">
        <v>298</v>
      </c>
      <c r="K294" s="195">
        <v>12</v>
      </c>
      <c r="L294" s="195">
        <v>19</v>
      </c>
      <c r="M294" s="195">
        <v>20</v>
      </c>
      <c r="N294" s="223">
        <v>21</v>
      </c>
      <c r="O294" s="217" t="s">
        <v>578</v>
      </c>
      <c r="P294" s="220" t="s">
        <v>551</v>
      </c>
      <c r="Q294" s="217" t="s">
        <v>552</v>
      </c>
      <c r="R294" s="217" t="s">
        <v>553</v>
      </c>
      <c r="S294" s="217">
        <v>100</v>
      </c>
      <c r="T294" s="217" t="s">
        <v>211</v>
      </c>
      <c r="U294" s="217" t="s">
        <v>305</v>
      </c>
      <c r="V294" s="217"/>
      <c r="W294" s="217" t="s">
        <v>211</v>
      </c>
      <c r="X294" s="221"/>
    </row>
    <row r="295" spans="1:24" x14ac:dyDescent="0.3">
      <c r="A295" s="201" t="s">
        <v>599</v>
      </c>
      <c r="B295" s="202" t="s">
        <v>598</v>
      </c>
      <c r="C295" s="202" t="s">
        <v>710</v>
      </c>
      <c r="D295" s="217">
        <v>9</v>
      </c>
      <c r="E295" s="214" t="s">
        <v>713</v>
      </c>
      <c r="F295" s="199" t="s">
        <v>56</v>
      </c>
      <c r="G295" s="231" t="s">
        <v>590</v>
      </c>
      <c r="H295" s="210"/>
      <c r="I295" s="255" t="s">
        <v>341</v>
      </c>
      <c r="J295" s="217" t="s">
        <v>298</v>
      </c>
      <c r="K295" s="195">
        <v>8</v>
      </c>
      <c r="L295" s="195">
        <v>14</v>
      </c>
      <c r="M295" s="195">
        <v>20</v>
      </c>
      <c r="N295" s="223">
        <v>20</v>
      </c>
      <c r="O295" s="224" t="s">
        <v>578</v>
      </c>
      <c r="P295" s="220" t="s">
        <v>339</v>
      </c>
      <c r="Q295" s="217" t="s">
        <v>340</v>
      </c>
      <c r="R295" s="217" t="s">
        <v>341</v>
      </c>
      <c r="S295" s="217">
        <v>100</v>
      </c>
      <c r="T295" s="217" t="s">
        <v>305</v>
      </c>
      <c r="U295" s="217" t="s">
        <v>211</v>
      </c>
      <c r="V295" s="217" t="s">
        <v>211</v>
      </c>
      <c r="W295" s="217" t="s">
        <v>211</v>
      </c>
      <c r="X295" s="221"/>
    </row>
    <row r="296" spans="1:24" x14ac:dyDescent="0.3">
      <c r="A296" s="201" t="s">
        <v>599</v>
      </c>
      <c r="B296" s="202" t="s">
        <v>598</v>
      </c>
      <c r="C296" s="202" t="s">
        <v>710</v>
      </c>
      <c r="D296" s="217">
        <v>10</v>
      </c>
      <c r="E296" s="214" t="s">
        <v>713</v>
      </c>
      <c r="F296" s="199" t="s">
        <v>57</v>
      </c>
      <c r="G296" s="231" t="s">
        <v>37</v>
      </c>
      <c r="H296" s="210"/>
      <c r="I296" s="255" t="s">
        <v>555</v>
      </c>
      <c r="J296" s="217" t="s">
        <v>298</v>
      </c>
      <c r="K296" s="195">
        <v>12</v>
      </c>
      <c r="L296" s="195">
        <v>20</v>
      </c>
      <c r="M296" s="195">
        <v>30</v>
      </c>
      <c r="N296" s="217">
        <v>12</v>
      </c>
      <c r="O296" s="217" t="s">
        <v>578</v>
      </c>
      <c r="P296" s="220" t="s">
        <v>557</v>
      </c>
      <c r="Q296" s="217" t="s">
        <v>558</v>
      </c>
      <c r="R296" s="217" t="s">
        <v>559</v>
      </c>
      <c r="S296" s="217">
        <v>100</v>
      </c>
      <c r="T296" s="217" t="s">
        <v>211</v>
      </c>
      <c r="U296" s="217" t="s">
        <v>305</v>
      </c>
      <c r="V296" s="217" t="s">
        <v>211</v>
      </c>
      <c r="W296" s="217" t="s">
        <v>211</v>
      </c>
      <c r="X296" s="221"/>
    </row>
    <row r="297" spans="1:24" ht="19.95" customHeight="1" thickBot="1" x14ac:dyDescent="0.35">
      <c r="A297" s="386" t="s">
        <v>604</v>
      </c>
      <c r="B297" s="387"/>
      <c r="C297" s="387"/>
      <c r="D297" s="225">
        <f>COUNTA(G287:G296)</f>
        <v>10</v>
      </c>
      <c r="E297" s="225"/>
      <c r="F297" s="226"/>
      <c r="G297" s="232"/>
      <c r="H297" s="225"/>
      <c r="I297" s="226"/>
      <c r="J297" s="225"/>
      <c r="K297" s="225"/>
      <c r="L297" s="225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7"/>
    </row>
    <row r="298" spans="1:24" x14ac:dyDescent="0.3">
      <c r="A298" s="201" t="s">
        <v>601</v>
      </c>
      <c r="B298" s="202" t="s">
        <v>602</v>
      </c>
      <c r="C298" s="202" t="s">
        <v>710</v>
      </c>
      <c r="D298" s="217">
        <v>1</v>
      </c>
      <c r="E298" s="214" t="s">
        <v>714</v>
      </c>
      <c r="F298" s="199" t="s">
        <v>101</v>
      </c>
      <c r="G298" s="230" t="s">
        <v>82</v>
      </c>
      <c r="H298" s="210"/>
      <c r="I298" s="255" t="s">
        <v>469</v>
      </c>
      <c r="J298" s="217" t="s">
        <v>298</v>
      </c>
      <c r="K298" s="195">
        <v>8</v>
      </c>
      <c r="L298" s="195">
        <v>16</v>
      </c>
      <c r="M298" s="195">
        <v>20</v>
      </c>
      <c r="N298" s="219">
        <v>20</v>
      </c>
      <c r="O298" s="217" t="s">
        <v>484</v>
      </c>
      <c r="P298" s="220" t="s">
        <v>715</v>
      </c>
      <c r="Q298" s="217" t="s">
        <v>299</v>
      </c>
      <c r="R298" s="217" t="s">
        <v>469</v>
      </c>
      <c r="S298" s="217">
        <v>20</v>
      </c>
      <c r="T298" s="217" t="s">
        <v>211</v>
      </c>
      <c r="U298" s="217" t="s">
        <v>305</v>
      </c>
      <c r="V298" s="217" t="s">
        <v>211</v>
      </c>
      <c r="W298" s="217" t="s">
        <v>211</v>
      </c>
      <c r="X298" s="221" t="s">
        <v>716</v>
      </c>
    </row>
    <row r="299" spans="1:24" x14ac:dyDescent="0.3">
      <c r="A299" s="201" t="s">
        <v>601</v>
      </c>
      <c r="B299" s="202" t="s">
        <v>602</v>
      </c>
      <c r="C299" s="202" t="s">
        <v>710</v>
      </c>
      <c r="D299" s="217">
        <v>2</v>
      </c>
      <c r="E299" s="214" t="s">
        <v>714</v>
      </c>
      <c r="F299" s="199" t="s">
        <v>97</v>
      </c>
      <c r="G299" s="230" t="s">
        <v>78</v>
      </c>
      <c r="H299" s="210"/>
      <c r="I299" s="255" t="s">
        <v>473</v>
      </c>
      <c r="J299" s="217" t="s">
        <v>298</v>
      </c>
      <c r="K299" s="195">
        <v>8</v>
      </c>
      <c r="L299" s="195">
        <v>8</v>
      </c>
      <c r="M299" s="195">
        <v>20</v>
      </c>
      <c r="N299" s="219">
        <v>20</v>
      </c>
      <c r="O299" s="217" t="s">
        <v>306</v>
      </c>
      <c r="P299" s="220" t="s">
        <v>717</v>
      </c>
      <c r="Q299" s="217" t="s">
        <v>299</v>
      </c>
      <c r="R299" s="217" t="s">
        <v>718</v>
      </c>
      <c r="S299" s="217">
        <v>20</v>
      </c>
      <c r="T299" s="217" t="s">
        <v>211</v>
      </c>
      <c r="U299" s="217" t="s">
        <v>305</v>
      </c>
      <c r="V299" s="217" t="s">
        <v>211</v>
      </c>
      <c r="W299" s="217" t="s">
        <v>211</v>
      </c>
      <c r="X299" s="221" t="s">
        <v>716</v>
      </c>
    </row>
    <row r="300" spans="1:24" x14ac:dyDescent="0.3">
      <c r="A300" s="201" t="s">
        <v>601</v>
      </c>
      <c r="B300" s="202" t="s">
        <v>602</v>
      </c>
      <c r="C300" s="202" t="s">
        <v>710</v>
      </c>
      <c r="D300" s="217">
        <v>3</v>
      </c>
      <c r="E300" s="214" t="s">
        <v>719</v>
      </c>
      <c r="F300" s="199" t="s">
        <v>111</v>
      </c>
      <c r="G300" s="230" t="s">
        <v>92</v>
      </c>
      <c r="H300" s="210"/>
      <c r="I300" s="255" t="s">
        <v>720</v>
      </c>
      <c r="J300" s="217" t="s">
        <v>313</v>
      </c>
      <c r="K300" s="195">
        <v>8</v>
      </c>
      <c r="L300" s="195">
        <v>16</v>
      </c>
      <c r="M300" s="195">
        <v>20</v>
      </c>
      <c r="N300" s="219">
        <v>20</v>
      </c>
      <c r="O300" s="217" t="s">
        <v>306</v>
      </c>
      <c r="P300" s="220" t="s">
        <v>465</v>
      </c>
      <c r="Q300" s="217" t="s">
        <v>721</v>
      </c>
      <c r="R300" s="217" t="s">
        <v>720</v>
      </c>
      <c r="S300" s="217">
        <v>20</v>
      </c>
      <c r="T300" s="217" t="s">
        <v>211</v>
      </c>
      <c r="U300" s="217" t="s">
        <v>211</v>
      </c>
      <c r="V300" s="217" t="s">
        <v>211</v>
      </c>
      <c r="W300" s="217" t="s">
        <v>211</v>
      </c>
      <c r="X300" s="221"/>
    </row>
    <row r="301" spans="1:24" x14ac:dyDescent="0.3">
      <c r="A301" s="201" t="s">
        <v>601</v>
      </c>
      <c r="B301" s="202" t="s">
        <v>602</v>
      </c>
      <c r="C301" s="202" t="s">
        <v>710</v>
      </c>
      <c r="D301" s="217">
        <v>4</v>
      </c>
      <c r="E301" s="214" t="s">
        <v>719</v>
      </c>
      <c r="F301" s="199" t="s">
        <v>451</v>
      </c>
      <c r="G301" s="230" t="s">
        <v>226</v>
      </c>
      <c r="H301" s="210"/>
      <c r="I301" s="255" t="s">
        <v>718</v>
      </c>
      <c r="J301" s="217" t="s">
        <v>298</v>
      </c>
      <c r="K301" s="195">
        <v>8</v>
      </c>
      <c r="L301" s="195">
        <v>12</v>
      </c>
      <c r="M301" s="195">
        <v>20</v>
      </c>
      <c r="N301" s="223">
        <v>20</v>
      </c>
      <c r="O301" s="217" t="s">
        <v>484</v>
      </c>
      <c r="P301" s="220" t="s">
        <v>722</v>
      </c>
      <c r="Q301" s="217" t="s">
        <v>299</v>
      </c>
      <c r="R301" s="217" t="s">
        <v>456</v>
      </c>
      <c r="S301" s="217">
        <v>20</v>
      </c>
      <c r="T301" s="217" t="s">
        <v>211</v>
      </c>
      <c r="U301" s="217" t="s">
        <v>305</v>
      </c>
      <c r="V301" s="217" t="s">
        <v>211</v>
      </c>
      <c r="W301" s="217" t="s">
        <v>211</v>
      </c>
      <c r="X301" s="221" t="s">
        <v>716</v>
      </c>
    </row>
    <row r="302" spans="1:24" x14ac:dyDescent="0.3">
      <c r="A302" s="201" t="s">
        <v>601</v>
      </c>
      <c r="B302" s="202" t="s">
        <v>602</v>
      </c>
      <c r="C302" s="202" t="s">
        <v>710</v>
      </c>
      <c r="D302" s="217">
        <v>5</v>
      </c>
      <c r="E302" s="214" t="s">
        <v>723</v>
      </c>
      <c r="F302" s="199" t="s">
        <v>108</v>
      </c>
      <c r="G302" s="231" t="s">
        <v>89</v>
      </c>
      <c r="H302" s="210"/>
      <c r="I302" s="255" t="s">
        <v>461</v>
      </c>
      <c r="J302" s="217" t="s">
        <v>298</v>
      </c>
      <c r="K302" s="195">
        <v>12</v>
      </c>
      <c r="L302" s="195">
        <v>12</v>
      </c>
      <c r="M302" s="195">
        <v>20</v>
      </c>
      <c r="N302" s="223">
        <v>20</v>
      </c>
      <c r="O302" s="224" t="s">
        <v>306</v>
      </c>
      <c r="P302" s="220" t="s">
        <v>724</v>
      </c>
      <c r="Q302" s="217" t="s">
        <v>299</v>
      </c>
      <c r="R302" s="217" t="s">
        <v>725</v>
      </c>
      <c r="S302" s="217">
        <v>20</v>
      </c>
      <c r="T302" s="217" t="s">
        <v>299</v>
      </c>
      <c r="U302" s="217" t="s">
        <v>305</v>
      </c>
      <c r="V302" s="217" t="s">
        <v>299</v>
      </c>
      <c r="W302" s="217" t="s">
        <v>299</v>
      </c>
      <c r="X302" s="221" t="s">
        <v>716</v>
      </c>
    </row>
    <row r="303" spans="1:24" x14ac:dyDescent="0.3">
      <c r="A303" s="201" t="s">
        <v>601</v>
      </c>
      <c r="B303" s="202" t="s">
        <v>602</v>
      </c>
      <c r="C303" s="202" t="s">
        <v>710</v>
      </c>
      <c r="D303" s="217">
        <v>6</v>
      </c>
      <c r="E303" s="214" t="s">
        <v>723</v>
      </c>
      <c r="F303" s="199" t="s">
        <v>112</v>
      </c>
      <c r="G303" s="231" t="s">
        <v>93</v>
      </c>
      <c r="H303" s="210"/>
      <c r="I303" s="255" t="s">
        <v>476</v>
      </c>
      <c r="J303" s="217" t="s">
        <v>298</v>
      </c>
      <c r="K303" s="195">
        <v>12</v>
      </c>
      <c r="L303" s="195">
        <v>12</v>
      </c>
      <c r="M303" s="195">
        <v>20</v>
      </c>
      <c r="N303" s="217">
        <v>20</v>
      </c>
      <c r="O303" s="217" t="s">
        <v>306</v>
      </c>
      <c r="P303" s="220" t="s">
        <v>189</v>
      </c>
      <c r="Q303" s="217" t="s">
        <v>726</v>
      </c>
      <c r="R303" s="217" t="s">
        <v>720</v>
      </c>
      <c r="S303" s="217">
        <v>20</v>
      </c>
      <c r="T303" s="217" t="s">
        <v>299</v>
      </c>
      <c r="U303" s="217" t="s">
        <v>305</v>
      </c>
      <c r="V303" s="217" t="s">
        <v>299</v>
      </c>
      <c r="W303" s="217" t="s">
        <v>299</v>
      </c>
      <c r="X303" s="221"/>
    </row>
    <row r="304" spans="1:24" ht="19.95" customHeight="1" thickBot="1" x14ac:dyDescent="0.35">
      <c r="A304" s="386" t="s">
        <v>604</v>
      </c>
      <c r="B304" s="387"/>
      <c r="C304" s="387"/>
      <c r="D304" s="225">
        <f>COUNTA(G298:G303)</f>
        <v>6</v>
      </c>
      <c r="E304" s="225"/>
      <c r="F304" s="226"/>
      <c r="G304" s="232"/>
      <c r="H304" s="225"/>
      <c r="I304" s="226"/>
      <c r="J304" s="225"/>
      <c r="K304" s="225"/>
      <c r="L304" s="225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7"/>
    </row>
    <row r="305" spans="1:24" x14ac:dyDescent="0.3">
      <c r="A305" s="201" t="s">
        <v>601</v>
      </c>
      <c r="B305" s="202" t="s">
        <v>600</v>
      </c>
      <c r="C305" s="202" t="s">
        <v>710</v>
      </c>
      <c r="D305" s="217">
        <v>1</v>
      </c>
      <c r="E305" s="214" t="s">
        <v>727</v>
      </c>
      <c r="F305" s="199" t="s">
        <v>98</v>
      </c>
      <c r="G305" s="230" t="s">
        <v>79</v>
      </c>
      <c r="H305" s="210"/>
      <c r="I305" s="255" t="s">
        <v>483</v>
      </c>
      <c r="J305" s="217" t="s">
        <v>298</v>
      </c>
      <c r="K305" s="195">
        <v>12</v>
      </c>
      <c r="L305" s="195">
        <v>14</v>
      </c>
      <c r="M305" s="195">
        <v>20</v>
      </c>
      <c r="N305" s="219">
        <v>6</v>
      </c>
      <c r="O305" s="217"/>
      <c r="P305" s="220" t="s">
        <v>484</v>
      </c>
      <c r="Q305" s="217" t="s">
        <v>158</v>
      </c>
      <c r="R305" s="217" t="s">
        <v>485</v>
      </c>
      <c r="S305" s="217" t="s">
        <v>483</v>
      </c>
      <c r="T305" s="217" t="s">
        <v>463</v>
      </c>
      <c r="U305" s="217" t="s">
        <v>211</v>
      </c>
      <c r="V305" s="217" t="s">
        <v>305</v>
      </c>
      <c r="W305" s="217" t="s">
        <v>211</v>
      </c>
      <c r="X305" s="221" t="s">
        <v>211</v>
      </c>
    </row>
    <row r="306" spans="1:24" x14ac:dyDescent="0.3">
      <c r="A306" s="201" t="s">
        <v>601</v>
      </c>
      <c r="B306" s="202" t="s">
        <v>600</v>
      </c>
      <c r="C306" s="202" t="s">
        <v>710</v>
      </c>
      <c r="D306" s="217">
        <v>2</v>
      </c>
      <c r="E306" s="214" t="s">
        <v>727</v>
      </c>
      <c r="F306" s="199" t="s">
        <v>105</v>
      </c>
      <c r="G306" s="230" t="s">
        <v>86</v>
      </c>
      <c r="H306" s="210"/>
      <c r="I306" s="255" t="s">
        <v>487</v>
      </c>
      <c r="J306" s="217" t="s">
        <v>298</v>
      </c>
      <c r="K306" s="195">
        <v>16</v>
      </c>
      <c r="L306" s="195">
        <v>18</v>
      </c>
      <c r="M306" s="195">
        <v>20</v>
      </c>
      <c r="N306" s="219">
        <v>2</v>
      </c>
      <c r="O306" s="217"/>
      <c r="P306" s="220" t="s">
        <v>484</v>
      </c>
      <c r="Q306" s="217" t="s">
        <v>488</v>
      </c>
      <c r="R306" s="217" t="s">
        <v>489</v>
      </c>
      <c r="S306" s="217" t="s">
        <v>487</v>
      </c>
      <c r="T306" s="217" t="s">
        <v>463</v>
      </c>
      <c r="U306" s="217" t="s">
        <v>299</v>
      </c>
      <c r="V306" s="217" t="s">
        <v>299</v>
      </c>
      <c r="W306" s="217" t="s">
        <v>299</v>
      </c>
      <c r="X306" s="221" t="s">
        <v>299</v>
      </c>
    </row>
    <row r="307" spans="1:24" x14ac:dyDescent="0.3">
      <c r="A307" s="201" t="s">
        <v>601</v>
      </c>
      <c r="B307" s="202" t="s">
        <v>600</v>
      </c>
      <c r="C307" s="202" t="s">
        <v>710</v>
      </c>
      <c r="D307" s="217">
        <v>3</v>
      </c>
      <c r="E307" s="214" t="s">
        <v>728</v>
      </c>
      <c r="F307" s="199" t="s">
        <v>99</v>
      </c>
      <c r="G307" s="230" t="s">
        <v>80</v>
      </c>
      <c r="H307" s="210"/>
      <c r="I307" s="255" t="s">
        <v>483</v>
      </c>
      <c r="J307" s="217" t="s">
        <v>298</v>
      </c>
      <c r="K307" s="195">
        <v>12</v>
      </c>
      <c r="L307" s="195">
        <v>14</v>
      </c>
      <c r="M307" s="195">
        <v>20</v>
      </c>
      <c r="N307" s="219">
        <v>6</v>
      </c>
      <c r="O307" s="217"/>
      <c r="P307" s="220" t="s">
        <v>306</v>
      </c>
      <c r="Q307" s="217" t="s">
        <v>491</v>
      </c>
      <c r="R307" s="217" t="s">
        <v>492</v>
      </c>
      <c r="S307" s="217" t="s">
        <v>483</v>
      </c>
      <c r="T307" s="217" t="s">
        <v>463</v>
      </c>
      <c r="U307" s="217" t="s">
        <v>211</v>
      </c>
      <c r="V307" s="217" t="s">
        <v>305</v>
      </c>
      <c r="W307" s="217" t="s">
        <v>211</v>
      </c>
      <c r="X307" s="221" t="s">
        <v>211</v>
      </c>
    </row>
    <row r="308" spans="1:24" x14ac:dyDescent="0.3">
      <c r="A308" s="201" t="s">
        <v>601</v>
      </c>
      <c r="B308" s="202" t="s">
        <v>600</v>
      </c>
      <c r="C308" s="202" t="s">
        <v>710</v>
      </c>
      <c r="D308" s="217">
        <v>4</v>
      </c>
      <c r="E308" s="214" t="s">
        <v>729</v>
      </c>
      <c r="F308" s="199" t="s">
        <v>104</v>
      </c>
      <c r="G308" s="230" t="s">
        <v>85</v>
      </c>
      <c r="H308" s="210"/>
      <c r="I308" s="255" t="s">
        <v>308</v>
      </c>
      <c r="J308" s="217" t="s">
        <v>298</v>
      </c>
      <c r="K308" s="195">
        <v>8</v>
      </c>
      <c r="L308" s="195">
        <v>8</v>
      </c>
      <c r="M308" s="195">
        <v>20</v>
      </c>
      <c r="N308" s="223">
        <v>12</v>
      </c>
      <c r="O308" s="217"/>
      <c r="P308" s="220" t="s">
        <v>306</v>
      </c>
      <c r="Q308" s="217" t="s">
        <v>153</v>
      </c>
      <c r="R308" s="217" t="s">
        <v>309</v>
      </c>
      <c r="S308" s="217" t="s">
        <v>310</v>
      </c>
      <c r="T308" s="217" t="s">
        <v>463</v>
      </c>
      <c r="U308" s="217" t="s">
        <v>211</v>
      </c>
      <c r="V308" s="217" t="s">
        <v>211</v>
      </c>
      <c r="W308" s="217" t="s">
        <v>211</v>
      </c>
      <c r="X308" s="221" t="s">
        <v>211</v>
      </c>
    </row>
    <row r="309" spans="1:24" x14ac:dyDescent="0.3">
      <c r="A309" s="201" t="s">
        <v>601</v>
      </c>
      <c r="B309" s="202" t="s">
        <v>600</v>
      </c>
      <c r="C309" s="202" t="s">
        <v>710</v>
      </c>
      <c r="D309" s="217">
        <v>5</v>
      </c>
      <c r="E309" s="214" t="s">
        <v>730</v>
      </c>
      <c r="F309" s="199" t="s">
        <v>107</v>
      </c>
      <c r="G309" s="230" t="s">
        <v>88</v>
      </c>
      <c r="H309" s="210"/>
      <c r="I309" s="255" t="s">
        <v>494</v>
      </c>
      <c r="J309" s="217" t="s">
        <v>298</v>
      </c>
      <c r="K309" s="195">
        <v>8</v>
      </c>
      <c r="L309" s="195">
        <v>12</v>
      </c>
      <c r="M309" s="195">
        <v>20</v>
      </c>
      <c r="N309" s="223">
        <v>8</v>
      </c>
      <c r="O309" s="224"/>
      <c r="P309" s="220" t="s">
        <v>484</v>
      </c>
      <c r="Q309" s="217" t="s">
        <v>495</v>
      </c>
      <c r="R309" s="217" t="s">
        <v>496</v>
      </c>
      <c r="S309" s="217" t="s">
        <v>494</v>
      </c>
      <c r="T309" s="217" t="s">
        <v>304</v>
      </c>
      <c r="U309" s="217" t="s">
        <v>211</v>
      </c>
      <c r="V309" s="217" t="s">
        <v>305</v>
      </c>
      <c r="W309" s="217" t="s">
        <v>211</v>
      </c>
      <c r="X309" s="221" t="s">
        <v>211</v>
      </c>
    </row>
    <row r="310" spans="1:24" x14ac:dyDescent="0.3">
      <c r="A310" s="201" t="s">
        <v>601</v>
      </c>
      <c r="B310" s="202" t="s">
        <v>600</v>
      </c>
      <c r="C310" s="202" t="s">
        <v>710</v>
      </c>
      <c r="D310" s="217">
        <v>6</v>
      </c>
      <c r="E310" s="214" t="s">
        <v>731</v>
      </c>
      <c r="F310" s="199" t="s">
        <v>100</v>
      </c>
      <c r="G310" s="230" t="s">
        <v>81</v>
      </c>
      <c r="H310" s="210"/>
      <c r="I310" s="255" t="s">
        <v>504</v>
      </c>
      <c r="J310" s="217" t="s">
        <v>298</v>
      </c>
      <c r="K310" s="195">
        <v>8</v>
      </c>
      <c r="L310" s="195">
        <v>10</v>
      </c>
      <c r="M310" s="195">
        <v>20</v>
      </c>
      <c r="N310" s="217">
        <v>10</v>
      </c>
      <c r="O310" s="217"/>
      <c r="P310" s="220" t="s">
        <v>306</v>
      </c>
      <c r="Q310" s="217" t="s">
        <v>227</v>
      </c>
      <c r="R310" s="217" t="s">
        <v>505</v>
      </c>
      <c r="S310" s="217" t="s">
        <v>504</v>
      </c>
      <c r="T310" s="217" t="s">
        <v>463</v>
      </c>
      <c r="U310" s="217" t="s">
        <v>299</v>
      </c>
      <c r="V310" s="217" t="s">
        <v>299</v>
      </c>
      <c r="W310" s="217" t="s">
        <v>299</v>
      </c>
      <c r="X310" s="221" t="s">
        <v>299</v>
      </c>
    </row>
    <row r="311" spans="1:24" ht="19.95" customHeight="1" thickBot="1" x14ac:dyDescent="0.35">
      <c r="A311" s="386" t="s">
        <v>604</v>
      </c>
      <c r="B311" s="387"/>
      <c r="C311" s="387"/>
      <c r="D311" s="225">
        <f>COUNTA(G305:G310)</f>
        <v>6</v>
      </c>
      <c r="E311" s="225"/>
      <c r="F311" s="226"/>
      <c r="G311" s="232"/>
      <c r="H311" s="225"/>
      <c r="I311" s="226"/>
      <c r="J311" s="225"/>
      <c r="K311" s="225"/>
      <c r="L311" s="225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7"/>
    </row>
    <row r="312" spans="1:24" x14ac:dyDescent="0.3">
      <c r="A312" s="388" t="s">
        <v>732</v>
      </c>
      <c r="B312" s="389"/>
      <c r="C312" s="390"/>
      <c r="D312" s="237">
        <f>SUM(D286,D297,D304,D311)</f>
        <v>32</v>
      </c>
      <c r="E312" s="237"/>
      <c r="F312" s="237"/>
      <c r="G312" s="237"/>
      <c r="H312" s="237"/>
      <c r="I312" s="238"/>
      <c r="J312" s="237"/>
      <c r="K312" s="237"/>
      <c r="L312" s="237"/>
      <c r="M312" s="237"/>
      <c r="N312" s="237"/>
      <c r="O312" s="237"/>
      <c r="P312" s="237"/>
      <c r="Q312" s="237"/>
      <c r="R312" s="237"/>
      <c r="S312" s="237"/>
      <c r="T312" s="237"/>
      <c r="U312" s="237"/>
      <c r="V312" s="237"/>
      <c r="W312" s="237"/>
      <c r="X312" s="237"/>
    </row>
    <row r="313" spans="1:24" x14ac:dyDescent="0.3">
      <c r="A313" s="201" t="s">
        <v>599</v>
      </c>
      <c r="B313" s="202" t="s">
        <v>603</v>
      </c>
      <c r="C313" s="202" t="s">
        <v>744</v>
      </c>
      <c r="D313" s="217">
        <v>1</v>
      </c>
      <c r="E313" s="214" t="s">
        <v>738</v>
      </c>
      <c r="F313" s="199" t="s">
        <v>75</v>
      </c>
      <c r="G313" s="230" t="s">
        <v>55</v>
      </c>
      <c r="H313" s="210"/>
      <c r="I313" s="255" t="s">
        <v>312</v>
      </c>
      <c r="J313" s="217" t="s">
        <v>313</v>
      </c>
      <c r="K313" s="195">
        <v>12</v>
      </c>
      <c r="L313" s="195">
        <v>52</v>
      </c>
      <c r="M313" s="195">
        <v>10</v>
      </c>
      <c r="N313" s="219">
        <v>9</v>
      </c>
      <c r="O313" s="217" t="s">
        <v>299</v>
      </c>
      <c r="P313" s="220" t="s">
        <v>314</v>
      </c>
      <c r="Q313" s="217" t="s">
        <v>315</v>
      </c>
      <c r="R313" s="217" t="s">
        <v>312</v>
      </c>
      <c r="S313" s="217">
        <v>0</v>
      </c>
      <c r="T313" s="217"/>
      <c r="U313" s="217"/>
      <c r="V313" s="217"/>
      <c r="W313" s="217"/>
      <c r="X313" s="221"/>
    </row>
    <row r="314" spans="1:24" x14ac:dyDescent="0.3">
      <c r="A314" s="201" t="s">
        <v>599</v>
      </c>
      <c r="B314" s="202" t="s">
        <v>603</v>
      </c>
      <c r="C314" s="202" t="s">
        <v>744</v>
      </c>
      <c r="D314" s="217">
        <v>2</v>
      </c>
      <c r="E314" s="214" t="s">
        <v>738</v>
      </c>
      <c r="F314" s="199" t="s">
        <v>74</v>
      </c>
      <c r="G314" s="230" t="s">
        <v>54</v>
      </c>
      <c r="H314" s="210"/>
      <c r="I314" s="255" t="s">
        <v>312</v>
      </c>
      <c r="J314" s="217" t="s">
        <v>313</v>
      </c>
      <c r="K314" s="195">
        <v>4</v>
      </c>
      <c r="L314" s="195">
        <v>4</v>
      </c>
      <c r="M314" s="195">
        <v>10</v>
      </c>
      <c r="N314" s="219">
        <v>8</v>
      </c>
      <c r="O314" s="217" t="s">
        <v>299</v>
      </c>
      <c r="P314" s="220" t="s">
        <v>316</v>
      </c>
      <c r="Q314" s="217" t="s">
        <v>317</v>
      </c>
      <c r="R314" s="217" t="s">
        <v>312</v>
      </c>
      <c r="S314" s="217">
        <v>0</v>
      </c>
      <c r="T314" s="217"/>
      <c r="U314" s="217"/>
      <c r="V314" s="217"/>
      <c r="W314" s="217"/>
      <c r="X314" s="221"/>
    </row>
    <row r="315" spans="1:24" x14ac:dyDescent="0.3">
      <c r="A315" s="201" t="s">
        <v>599</v>
      </c>
      <c r="B315" s="202" t="s">
        <v>603</v>
      </c>
      <c r="C315" s="202" t="s">
        <v>744</v>
      </c>
      <c r="D315" s="217">
        <v>3</v>
      </c>
      <c r="E315" s="214" t="s">
        <v>739</v>
      </c>
      <c r="F315" s="199" t="s">
        <v>69</v>
      </c>
      <c r="G315" s="230" t="s">
        <v>49</v>
      </c>
      <c r="H315" s="210"/>
      <c r="I315" s="255" t="s">
        <v>319</v>
      </c>
      <c r="J315" s="217" t="s">
        <v>313</v>
      </c>
      <c r="K315" s="195">
        <v>4</v>
      </c>
      <c r="L315" s="195">
        <v>10</v>
      </c>
      <c r="M315" s="195">
        <v>10</v>
      </c>
      <c r="N315" s="219">
        <v>8</v>
      </c>
      <c r="O315" s="217" t="s">
        <v>299</v>
      </c>
      <c r="P315" s="220" t="s">
        <v>320</v>
      </c>
      <c r="Q315" s="217" t="s">
        <v>321</v>
      </c>
      <c r="R315" s="217" t="s">
        <v>319</v>
      </c>
      <c r="S315" s="217">
        <v>0</v>
      </c>
      <c r="T315" s="217"/>
      <c r="U315" s="217"/>
      <c r="V315" s="217"/>
      <c r="W315" s="217"/>
      <c r="X315" s="221"/>
    </row>
    <row r="316" spans="1:24" x14ac:dyDescent="0.3">
      <c r="A316" s="201" t="s">
        <v>599</v>
      </c>
      <c r="B316" s="202" t="s">
        <v>603</v>
      </c>
      <c r="C316" s="202" t="s">
        <v>744</v>
      </c>
      <c r="D316" s="217">
        <v>4</v>
      </c>
      <c r="E316" s="214" t="s">
        <v>739</v>
      </c>
      <c r="F316" s="199" t="s">
        <v>71</v>
      </c>
      <c r="G316" s="230" t="s">
        <v>51</v>
      </c>
      <c r="H316" s="210"/>
      <c r="I316" s="255" t="s">
        <v>323</v>
      </c>
      <c r="J316" s="217" t="s">
        <v>313</v>
      </c>
      <c r="K316" s="195">
        <v>2</v>
      </c>
      <c r="L316" s="195">
        <v>2</v>
      </c>
      <c r="M316" s="195">
        <v>50</v>
      </c>
      <c r="N316" s="219">
        <v>12</v>
      </c>
      <c r="O316" s="217" t="s">
        <v>324</v>
      </c>
      <c r="P316" s="220" t="s">
        <v>325</v>
      </c>
      <c r="Q316" s="217" t="s">
        <v>326</v>
      </c>
      <c r="R316" s="217" t="s">
        <v>323</v>
      </c>
      <c r="S316" s="217">
        <v>0</v>
      </c>
      <c r="T316" s="217"/>
      <c r="U316" s="217"/>
      <c r="V316" s="217"/>
      <c r="W316" s="217"/>
      <c r="X316" s="221"/>
    </row>
    <row r="317" spans="1:24" x14ac:dyDescent="0.3">
      <c r="A317" s="201" t="s">
        <v>599</v>
      </c>
      <c r="B317" s="202" t="s">
        <v>603</v>
      </c>
      <c r="C317" s="202" t="s">
        <v>744</v>
      </c>
      <c r="D317" s="217">
        <v>5</v>
      </c>
      <c r="E317" s="214" t="s">
        <v>740</v>
      </c>
      <c r="F317" s="199" t="s">
        <v>72</v>
      </c>
      <c r="G317" s="230" t="s">
        <v>52</v>
      </c>
      <c r="H317" s="210"/>
      <c r="I317" s="255" t="s">
        <v>323</v>
      </c>
      <c r="J317" s="217" t="s">
        <v>313</v>
      </c>
      <c r="K317" s="195">
        <v>9</v>
      </c>
      <c r="L317" s="195">
        <v>20</v>
      </c>
      <c r="M317" s="195">
        <v>20</v>
      </c>
      <c r="N317" s="219">
        <v>3</v>
      </c>
      <c r="O317" s="217" t="s">
        <v>324</v>
      </c>
      <c r="P317" s="220" t="s">
        <v>327</v>
      </c>
      <c r="Q317" s="217" t="s">
        <v>328</v>
      </c>
      <c r="R317" s="217" t="s">
        <v>323</v>
      </c>
      <c r="S317" s="217">
        <v>0</v>
      </c>
      <c r="T317" s="217"/>
      <c r="U317" s="217"/>
      <c r="V317" s="217"/>
      <c r="W317" s="217"/>
      <c r="X317" s="221"/>
    </row>
    <row r="318" spans="1:24" x14ac:dyDescent="0.3">
      <c r="A318" s="201" t="s">
        <v>599</v>
      </c>
      <c r="B318" s="202" t="s">
        <v>603</v>
      </c>
      <c r="C318" s="202" t="s">
        <v>744</v>
      </c>
      <c r="D318" s="217">
        <v>6</v>
      </c>
      <c r="E318" s="214" t="s">
        <v>741</v>
      </c>
      <c r="F318" s="199" t="s">
        <v>70</v>
      </c>
      <c r="G318" s="230" t="s">
        <v>50</v>
      </c>
      <c r="H318" s="210"/>
      <c r="I318" s="255" t="s">
        <v>512</v>
      </c>
      <c r="J318" s="217" t="s">
        <v>298</v>
      </c>
      <c r="K318" s="195">
        <v>8</v>
      </c>
      <c r="L318" s="195">
        <v>20</v>
      </c>
      <c r="M318" s="195">
        <v>10</v>
      </c>
      <c r="N318" s="219">
        <v>9</v>
      </c>
      <c r="O318" s="217" t="s">
        <v>299</v>
      </c>
      <c r="P318" s="220" t="s">
        <v>513</v>
      </c>
      <c r="Q318" s="217" t="s">
        <v>514</v>
      </c>
      <c r="R318" s="217" t="s">
        <v>512</v>
      </c>
      <c r="S318" s="217">
        <v>0</v>
      </c>
      <c r="T318" s="217"/>
      <c r="U318" s="217"/>
      <c r="V318" s="217"/>
      <c r="W318" s="217"/>
      <c r="X318" s="221"/>
    </row>
    <row r="319" spans="1:24" x14ac:dyDescent="0.3">
      <c r="A319" s="201" t="s">
        <v>599</v>
      </c>
      <c r="B319" s="202" t="s">
        <v>603</v>
      </c>
      <c r="C319" s="202" t="s">
        <v>744</v>
      </c>
      <c r="D319" s="217">
        <v>7</v>
      </c>
      <c r="E319" s="214" t="s">
        <v>741</v>
      </c>
      <c r="F319" s="199" t="s">
        <v>73</v>
      </c>
      <c r="G319" s="230" t="s">
        <v>53</v>
      </c>
      <c r="H319" s="210"/>
      <c r="I319" s="255" t="s">
        <v>512</v>
      </c>
      <c r="J319" s="217" t="s">
        <v>298</v>
      </c>
      <c r="K319" s="195">
        <v>8</v>
      </c>
      <c r="L319" s="195">
        <v>19</v>
      </c>
      <c r="M319" s="195">
        <v>10</v>
      </c>
      <c r="N319" s="219">
        <v>8</v>
      </c>
      <c r="O319" s="217" t="s">
        <v>299</v>
      </c>
      <c r="P319" s="220" t="s">
        <v>515</v>
      </c>
      <c r="Q319" s="217" t="s">
        <v>516</v>
      </c>
      <c r="R319" s="217" t="s">
        <v>512</v>
      </c>
      <c r="S319" s="217">
        <v>0</v>
      </c>
      <c r="T319" s="217"/>
      <c r="U319" s="217"/>
      <c r="V319" s="217"/>
      <c r="W319" s="217"/>
      <c r="X319" s="221"/>
    </row>
    <row r="320" spans="1:24" x14ac:dyDescent="0.3">
      <c r="A320" s="201" t="s">
        <v>599</v>
      </c>
      <c r="B320" s="202" t="s">
        <v>603</v>
      </c>
      <c r="C320" s="202" t="s">
        <v>744</v>
      </c>
      <c r="D320" s="217">
        <v>8</v>
      </c>
      <c r="E320" s="214" t="s">
        <v>742</v>
      </c>
      <c r="F320" s="199" t="s">
        <v>60</v>
      </c>
      <c r="G320" s="230" t="s">
        <v>40</v>
      </c>
      <c r="H320" s="210"/>
      <c r="I320" s="255" t="s">
        <v>517</v>
      </c>
      <c r="J320" s="217" t="s">
        <v>313</v>
      </c>
      <c r="K320" s="195">
        <v>89</v>
      </c>
      <c r="L320" s="195">
        <v>143</v>
      </c>
      <c r="M320" s="195">
        <v>20</v>
      </c>
      <c r="N320" s="223">
        <v>13</v>
      </c>
      <c r="O320" s="217" t="s">
        <v>299</v>
      </c>
      <c r="P320" s="220" t="s">
        <v>518</v>
      </c>
      <c r="Q320" s="217" t="s">
        <v>519</v>
      </c>
      <c r="R320" s="217" t="s">
        <v>520</v>
      </c>
      <c r="S320" s="217">
        <v>0</v>
      </c>
      <c r="T320" s="217"/>
      <c r="U320" s="217"/>
      <c r="V320" s="217"/>
      <c r="W320" s="217"/>
      <c r="X320" s="221"/>
    </row>
    <row r="321" spans="1:24" x14ac:dyDescent="0.3">
      <c r="A321" s="201" t="s">
        <v>599</v>
      </c>
      <c r="B321" s="202" t="s">
        <v>603</v>
      </c>
      <c r="C321" s="202" t="s">
        <v>744</v>
      </c>
      <c r="D321" s="217">
        <v>9</v>
      </c>
      <c r="E321" s="214" t="s">
        <v>742</v>
      </c>
      <c r="F321" s="199" t="s">
        <v>68</v>
      </c>
      <c r="G321" s="231" t="s">
        <v>48</v>
      </c>
      <c r="H321" s="210"/>
      <c r="I321" s="255" t="s">
        <v>319</v>
      </c>
      <c r="J321" s="217" t="s">
        <v>313</v>
      </c>
      <c r="K321" s="195">
        <v>8</v>
      </c>
      <c r="L321" s="195">
        <v>10</v>
      </c>
      <c r="M321" s="195">
        <v>10</v>
      </c>
      <c r="N321" s="223">
        <v>7</v>
      </c>
      <c r="O321" s="224" t="s">
        <v>299</v>
      </c>
      <c r="P321" s="220" t="s">
        <v>329</v>
      </c>
      <c r="Q321" s="217" t="s">
        <v>330</v>
      </c>
      <c r="R321" s="217" t="s">
        <v>319</v>
      </c>
      <c r="S321" s="217">
        <v>0</v>
      </c>
      <c r="T321" s="217"/>
      <c r="U321" s="217"/>
      <c r="V321" s="217"/>
      <c r="W321" s="217"/>
      <c r="X321" s="221"/>
    </row>
    <row r="322" spans="1:24" x14ac:dyDescent="0.3">
      <c r="A322" s="201" t="s">
        <v>599</v>
      </c>
      <c r="B322" s="202" t="s">
        <v>603</v>
      </c>
      <c r="C322" s="202" t="s">
        <v>744</v>
      </c>
      <c r="D322" s="217">
        <v>10</v>
      </c>
      <c r="E322" s="214" t="s">
        <v>743</v>
      </c>
      <c r="F322" s="199" t="s">
        <v>67</v>
      </c>
      <c r="G322" s="231" t="s">
        <v>47</v>
      </c>
      <c r="H322" s="210"/>
      <c r="I322" s="255" t="s">
        <v>522</v>
      </c>
      <c r="J322" s="217" t="s">
        <v>313</v>
      </c>
      <c r="K322" s="195">
        <v>4</v>
      </c>
      <c r="L322" s="195">
        <v>16</v>
      </c>
      <c r="M322" s="195">
        <v>20</v>
      </c>
      <c r="N322" s="217">
        <v>9</v>
      </c>
      <c r="O322" s="217" t="s">
        <v>299</v>
      </c>
      <c r="P322" s="220" t="s">
        <v>523</v>
      </c>
      <c r="Q322" s="217" t="s">
        <v>524</v>
      </c>
      <c r="R322" s="217" t="s">
        <v>525</v>
      </c>
      <c r="S322" s="217">
        <v>0</v>
      </c>
      <c r="T322" s="217"/>
      <c r="U322" s="217"/>
      <c r="V322" s="217"/>
      <c r="W322" s="217"/>
      <c r="X322" s="221"/>
    </row>
    <row r="323" spans="1:24" ht="19.95" customHeight="1" thickBot="1" x14ac:dyDescent="0.35">
      <c r="A323" s="386" t="s">
        <v>604</v>
      </c>
      <c r="B323" s="387"/>
      <c r="C323" s="387"/>
      <c r="D323" s="225">
        <f>COUNTA(G313:G322)</f>
        <v>10</v>
      </c>
      <c r="E323" s="225"/>
      <c r="F323" s="226"/>
      <c r="G323" s="232"/>
      <c r="H323" s="225"/>
      <c r="I323" s="226"/>
      <c r="J323" s="225"/>
      <c r="K323" s="225"/>
      <c r="L323" s="225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7"/>
    </row>
    <row r="324" spans="1:24" x14ac:dyDescent="0.3">
      <c r="A324" s="201" t="s">
        <v>599</v>
      </c>
      <c r="B324" s="202" t="s">
        <v>598</v>
      </c>
      <c r="C324" s="202" t="s">
        <v>744</v>
      </c>
      <c r="D324" s="217">
        <v>1</v>
      </c>
      <c r="E324" s="214" t="s">
        <v>713</v>
      </c>
      <c r="F324" s="199" t="s">
        <v>59</v>
      </c>
      <c r="G324" s="230" t="s">
        <v>39</v>
      </c>
      <c r="H324" s="210"/>
      <c r="I324" s="255" t="s">
        <v>544</v>
      </c>
      <c r="J324" s="217" t="s">
        <v>298</v>
      </c>
      <c r="K324" s="195">
        <v>74</v>
      </c>
      <c r="L324" s="195">
        <v>146</v>
      </c>
      <c r="M324" s="195">
        <v>100</v>
      </c>
      <c r="N324" s="219">
        <v>50</v>
      </c>
      <c r="O324" s="217" t="s">
        <v>578</v>
      </c>
      <c r="P324" s="220" t="s">
        <v>749</v>
      </c>
      <c r="Q324" s="217" t="s">
        <v>211</v>
      </c>
      <c r="R324" s="217" t="s">
        <v>750</v>
      </c>
      <c r="S324" s="217">
        <v>100</v>
      </c>
      <c r="T324" s="217"/>
      <c r="U324" s="217" t="s">
        <v>305</v>
      </c>
      <c r="V324" s="217"/>
      <c r="W324" s="217" t="s">
        <v>211</v>
      </c>
      <c r="X324" s="221"/>
    </row>
    <row r="325" spans="1:24" x14ac:dyDescent="0.3">
      <c r="A325" s="201" t="s">
        <v>599</v>
      </c>
      <c r="B325" s="202" t="s">
        <v>598</v>
      </c>
      <c r="C325" s="202" t="s">
        <v>744</v>
      </c>
      <c r="D325" s="217">
        <v>2</v>
      </c>
      <c r="E325" s="214" t="s">
        <v>745</v>
      </c>
      <c r="F325" s="199" t="s">
        <v>58</v>
      </c>
      <c r="G325" s="230" t="s">
        <v>38</v>
      </c>
      <c r="H325" s="210"/>
      <c r="I325" s="255" t="s">
        <v>526</v>
      </c>
      <c r="J325" s="217" t="s">
        <v>298</v>
      </c>
      <c r="K325" s="195">
        <v>8</v>
      </c>
      <c r="L325" s="195">
        <v>11</v>
      </c>
      <c r="M325" s="195">
        <v>20</v>
      </c>
      <c r="N325" s="219">
        <v>8</v>
      </c>
      <c r="O325" s="217" t="s">
        <v>578</v>
      </c>
      <c r="P325" s="220" t="s">
        <v>527</v>
      </c>
      <c r="Q325" s="217" t="s">
        <v>528</v>
      </c>
      <c r="R325" s="217" t="s">
        <v>529</v>
      </c>
      <c r="S325" s="217">
        <v>100</v>
      </c>
      <c r="T325" s="217"/>
      <c r="U325" s="217"/>
      <c r="V325" s="217"/>
      <c r="W325" s="217" t="s">
        <v>211</v>
      </c>
      <c r="X325" s="221"/>
    </row>
    <row r="326" spans="1:24" x14ac:dyDescent="0.3">
      <c r="A326" s="201" t="s">
        <v>599</v>
      </c>
      <c r="B326" s="202" t="s">
        <v>598</v>
      </c>
      <c r="C326" s="202" t="s">
        <v>744</v>
      </c>
      <c r="D326" s="217">
        <v>3</v>
      </c>
      <c r="E326" s="214" t="s">
        <v>745</v>
      </c>
      <c r="F326" s="199" t="s">
        <v>66</v>
      </c>
      <c r="G326" s="230" t="s">
        <v>46</v>
      </c>
      <c r="H326" s="210"/>
      <c r="I326" s="255" t="s">
        <v>530</v>
      </c>
      <c r="J326" s="217" t="s">
        <v>298</v>
      </c>
      <c r="K326" s="195">
        <v>108</v>
      </c>
      <c r="L326" s="195">
        <v>199</v>
      </c>
      <c r="M326" s="195">
        <v>120</v>
      </c>
      <c r="N326" s="219">
        <v>30</v>
      </c>
      <c r="O326" s="217" t="s">
        <v>578</v>
      </c>
      <c r="P326" s="220" t="s">
        <v>127</v>
      </c>
      <c r="Q326" s="217" t="s">
        <v>531</v>
      </c>
      <c r="R326" s="217" t="s">
        <v>529</v>
      </c>
      <c r="S326" s="217">
        <v>100</v>
      </c>
      <c r="T326" s="217"/>
      <c r="U326" s="217"/>
      <c r="V326" s="217"/>
      <c r="W326" s="217" t="s">
        <v>211</v>
      </c>
      <c r="X326" s="221"/>
    </row>
    <row r="327" spans="1:24" x14ac:dyDescent="0.3">
      <c r="A327" s="201" t="s">
        <v>599</v>
      </c>
      <c r="B327" s="202" t="s">
        <v>598</v>
      </c>
      <c r="C327" s="202" t="s">
        <v>744</v>
      </c>
      <c r="D327" s="217">
        <v>4</v>
      </c>
      <c r="E327" s="214" t="s">
        <v>746</v>
      </c>
      <c r="F327" s="199" t="s">
        <v>63</v>
      </c>
      <c r="G327" s="230" t="s">
        <v>43</v>
      </c>
      <c r="H327" s="210"/>
      <c r="I327" s="255" t="s">
        <v>540</v>
      </c>
      <c r="J327" s="217" t="s">
        <v>298</v>
      </c>
      <c r="K327" s="195">
        <v>20</v>
      </c>
      <c r="L327" s="195">
        <v>30</v>
      </c>
      <c r="M327" s="195">
        <v>50</v>
      </c>
      <c r="N327" s="219">
        <v>8</v>
      </c>
      <c r="O327" s="217" t="s">
        <v>578</v>
      </c>
      <c r="P327" s="220" t="s">
        <v>542</v>
      </c>
      <c r="Q327" s="217" t="s">
        <v>543</v>
      </c>
      <c r="R327" s="217" t="s">
        <v>584</v>
      </c>
      <c r="S327" s="217">
        <v>100</v>
      </c>
      <c r="T327" s="217"/>
      <c r="U327" s="217"/>
      <c r="V327" s="217"/>
      <c r="W327" s="217" t="s">
        <v>211</v>
      </c>
      <c r="X327" s="221"/>
    </row>
    <row r="328" spans="1:24" x14ac:dyDescent="0.3">
      <c r="A328" s="201" t="s">
        <v>599</v>
      </c>
      <c r="B328" s="202" t="s">
        <v>598</v>
      </c>
      <c r="C328" s="202" t="s">
        <v>744</v>
      </c>
      <c r="D328" s="217">
        <v>5</v>
      </c>
      <c r="E328" s="214" t="s">
        <v>746</v>
      </c>
      <c r="F328" s="199" t="s">
        <v>61</v>
      </c>
      <c r="G328" s="230" t="s">
        <v>41</v>
      </c>
      <c r="H328" s="210"/>
      <c r="I328" s="255" t="s">
        <v>537</v>
      </c>
      <c r="J328" s="217" t="s">
        <v>298</v>
      </c>
      <c r="K328" s="195">
        <v>44</v>
      </c>
      <c r="L328" s="195">
        <v>50</v>
      </c>
      <c r="M328" s="195">
        <v>60</v>
      </c>
      <c r="N328" s="219">
        <v>10</v>
      </c>
      <c r="O328" s="217" t="s">
        <v>578</v>
      </c>
      <c r="P328" s="220" t="s">
        <v>581</v>
      </c>
      <c r="Q328" s="217" t="s">
        <v>211</v>
      </c>
      <c r="R328" s="217" t="s">
        <v>582</v>
      </c>
      <c r="S328" s="217">
        <v>100</v>
      </c>
      <c r="T328" s="217"/>
      <c r="U328" s="217"/>
      <c r="V328" s="217"/>
      <c r="W328" s="217" t="s">
        <v>211</v>
      </c>
      <c r="X328" s="221"/>
    </row>
    <row r="329" spans="1:24" x14ac:dyDescent="0.3">
      <c r="A329" s="201" t="s">
        <v>599</v>
      </c>
      <c r="B329" s="202" t="s">
        <v>598</v>
      </c>
      <c r="C329" s="202" t="s">
        <v>744</v>
      </c>
      <c r="D329" s="217">
        <v>6</v>
      </c>
      <c r="E329" s="214" t="s">
        <v>746</v>
      </c>
      <c r="F329" s="199" t="s">
        <v>64</v>
      </c>
      <c r="G329" s="230" t="s">
        <v>44</v>
      </c>
      <c r="H329" s="210"/>
      <c r="I329" s="255" t="s">
        <v>580</v>
      </c>
      <c r="J329" s="217" t="s">
        <v>298</v>
      </c>
      <c r="K329" s="195">
        <v>12</v>
      </c>
      <c r="L329" s="195">
        <v>25</v>
      </c>
      <c r="M329" s="195">
        <v>50</v>
      </c>
      <c r="N329" s="219">
        <v>5</v>
      </c>
      <c r="O329" s="217" t="s">
        <v>578</v>
      </c>
      <c r="P329" s="220" t="s">
        <v>334</v>
      </c>
      <c r="Q329" s="217" t="s">
        <v>335</v>
      </c>
      <c r="R329" s="217" t="s">
        <v>336</v>
      </c>
      <c r="S329" s="217">
        <v>100</v>
      </c>
      <c r="T329" s="217"/>
      <c r="U329" s="217"/>
      <c r="V329" s="217"/>
      <c r="W329" s="217" t="s">
        <v>211</v>
      </c>
      <c r="X329" s="221"/>
    </row>
    <row r="330" spans="1:24" x14ac:dyDescent="0.3">
      <c r="A330" s="201" t="s">
        <v>599</v>
      </c>
      <c r="B330" s="202" t="s">
        <v>598</v>
      </c>
      <c r="C330" s="202" t="s">
        <v>744</v>
      </c>
      <c r="D330" s="217">
        <v>7</v>
      </c>
      <c r="E330" s="214" t="s">
        <v>747</v>
      </c>
      <c r="F330" s="199" t="s">
        <v>62</v>
      </c>
      <c r="G330" s="230" t="s">
        <v>532</v>
      </c>
      <c r="H330" s="210"/>
      <c r="I330" s="255" t="s">
        <v>533</v>
      </c>
      <c r="J330" s="217" t="s">
        <v>298</v>
      </c>
      <c r="K330" s="195">
        <v>8</v>
      </c>
      <c r="L330" s="195">
        <v>6</v>
      </c>
      <c r="M330" s="195">
        <v>20</v>
      </c>
      <c r="N330" s="219">
        <v>5</v>
      </c>
      <c r="O330" s="217" t="s">
        <v>578</v>
      </c>
      <c r="P330" s="220" t="s">
        <v>534</v>
      </c>
      <c r="Q330" s="217" t="s">
        <v>535</v>
      </c>
      <c r="R330" s="217" t="s">
        <v>549</v>
      </c>
      <c r="S330" s="217">
        <v>100</v>
      </c>
      <c r="T330" s="217"/>
      <c r="U330" s="217"/>
      <c r="V330" s="217"/>
      <c r="W330" s="217" t="s">
        <v>211</v>
      </c>
      <c r="X330" s="221"/>
    </row>
    <row r="331" spans="1:24" x14ac:dyDescent="0.3">
      <c r="A331" s="201" t="s">
        <v>599</v>
      </c>
      <c r="B331" s="202" t="s">
        <v>598</v>
      </c>
      <c r="C331" s="202" t="s">
        <v>744</v>
      </c>
      <c r="D331" s="217">
        <v>8</v>
      </c>
      <c r="E331" s="214" t="s">
        <v>747</v>
      </c>
      <c r="F331" s="199" t="s">
        <v>65</v>
      </c>
      <c r="G331" s="230" t="s">
        <v>45</v>
      </c>
      <c r="H331" s="210"/>
      <c r="I331" s="255" t="s">
        <v>550</v>
      </c>
      <c r="J331" s="217" t="s">
        <v>298</v>
      </c>
      <c r="K331" s="195">
        <v>20</v>
      </c>
      <c r="L331" s="195">
        <v>31</v>
      </c>
      <c r="M331" s="195">
        <v>30</v>
      </c>
      <c r="N331" s="223">
        <v>10</v>
      </c>
      <c r="O331" s="217" t="s">
        <v>578</v>
      </c>
      <c r="P331" s="220" t="s">
        <v>551</v>
      </c>
      <c r="Q331" s="217" t="s">
        <v>552</v>
      </c>
      <c r="R331" s="217" t="s">
        <v>553</v>
      </c>
      <c r="S331" s="217">
        <v>100</v>
      </c>
      <c r="T331" s="217"/>
      <c r="U331" s="217"/>
      <c r="V331" s="217"/>
      <c r="W331" s="217" t="s">
        <v>211</v>
      </c>
      <c r="X331" s="221"/>
    </row>
    <row r="332" spans="1:24" x14ac:dyDescent="0.3">
      <c r="A332" s="201" t="s">
        <v>599</v>
      </c>
      <c r="B332" s="202" t="s">
        <v>598</v>
      </c>
      <c r="C332" s="202" t="s">
        <v>744</v>
      </c>
      <c r="D332" s="217">
        <v>9</v>
      </c>
      <c r="E332" s="214" t="s">
        <v>748</v>
      </c>
      <c r="F332" s="199" t="s">
        <v>56</v>
      </c>
      <c r="G332" s="231" t="s">
        <v>590</v>
      </c>
      <c r="H332" s="210"/>
      <c r="I332" s="255" t="s">
        <v>341</v>
      </c>
      <c r="J332" s="217" t="s">
        <v>298</v>
      </c>
      <c r="K332" s="195">
        <v>12</v>
      </c>
      <c r="L332" s="195">
        <v>26</v>
      </c>
      <c r="M332" s="195">
        <v>30</v>
      </c>
      <c r="N332" s="223">
        <v>5</v>
      </c>
      <c r="O332" s="224" t="s">
        <v>578</v>
      </c>
      <c r="P332" s="220" t="s">
        <v>339</v>
      </c>
      <c r="Q332" s="217" t="s">
        <v>340</v>
      </c>
      <c r="R332" s="217" t="s">
        <v>341</v>
      </c>
      <c r="S332" s="217">
        <v>100</v>
      </c>
      <c r="T332" s="217"/>
      <c r="U332" s="217"/>
      <c r="V332" s="217"/>
      <c r="W332" s="217" t="s">
        <v>211</v>
      </c>
      <c r="X332" s="221"/>
    </row>
    <row r="333" spans="1:24" x14ac:dyDescent="0.3">
      <c r="A333" s="201" t="s">
        <v>599</v>
      </c>
      <c r="B333" s="202" t="s">
        <v>598</v>
      </c>
      <c r="C333" s="202" t="s">
        <v>744</v>
      </c>
      <c r="D333" s="217">
        <v>10</v>
      </c>
      <c r="E333" s="214" t="s">
        <v>748</v>
      </c>
      <c r="F333" s="199" t="s">
        <v>57</v>
      </c>
      <c r="G333" s="231" t="s">
        <v>37</v>
      </c>
      <c r="H333" s="210"/>
      <c r="I333" s="255" t="s">
        <v>555</v>
      </c>
      <c r="J333" s="217" t="s">
        <v>298</v>
      </c>
      <c r="K333" s="195">
        <v>8</v>
      </c>
      <c r="L333" s="195">
        <v>17</v>
      </c>
      <c r="M333" s="195">
        <v>20</v>
      </c>
      <c r="N333" s="217">
        <v>10</v>
      </c>
      <c r="O333" s="217" t="s">
        <v>578</v>
      </c>
      <c r="P333" s="220" t="s">
        <v>557</v>
      </c>
      <c r="Q333" s="217" t="s">
        <v>558</v>
      </c>
      <c r="R333" s="217" t="s">
        <v>559</v>
      </c>
      <c r="S333" s="217">
        <v>100</v>
      </c>
      <c r="T333" s="217"/>
      <c r="U333" s="217"/>
      <c r="V333" s="217"/>
      <c r="W333" s="217"/>
      <c r="X333" s="221"/>
    </row>
    <row r="334" spans="1:24" ht="19.95" customHeight="1" thickBot="1" x14ac:dyDescent="0.35">
      <c r="A334" s="386" t="s">
        <v>604</v>
      </c>
      <c r="B334" s="387"/>
      <c r="C334" s="387"/>
      <c r="D334" s="225">
        <f>COUNTA(G324:G333)</f>
        <v>10</v>
      </c>
      <c r="E334" s="225"/>
      <c r="F334" s="226"/>
      <c r="G334" s="232"/>
      <c r="H334" s="225"/>
      <c r="I334" s="226"/>
      <c r="J334" s="225"/>
      <c r="K334" s="225"/>
      <c r="L334" s="225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7"/>
    </row>
    <row r="335" spans="1:24" x14ac:dyDescent="0.3">
      <c r="A335" s="201" t="s">
        <v>601</v>
      </c>
      <c r="B335" s="202" t="s">
        <v>600</v>
      </c>
      <c r="C335" s="202" t="s">
        <v>744</v>
      </c>
      <c r="D335" s="217">
        <v>1</v>
      </c>
      <c r="E335" s="214" t="s">
        <v>751</v>
      </c>
      <c r="F335" s="199" t="s">
        <v>98</v>
      </c>
      <c r="G335" s="230" t="s">
        <v>79</v>
      </c>
      <c r="H335" s="210"/>
      <c r="I335" s="255" t="s">
        <v>483</v>
      </c>
      <c r="J335" s="217" t="s">
        <v>298</v>
      </c>
      <c r="K335" s="195">
        <v>12</v>
      </c>
      <c r="L335" s="195">
        <v>21</v>
      </c>
      <c r="M335" s="195">
        <v>30</v>
      </c>
      <c r="N335" s="219">
        <v>9</v>
      </c>
      <c r="O335" s="217" t="s">
        <v>484</v>
      </c>
      <c r="P335" s="220" t="s">
        <v>158</v>
      </c>
      <c r="Q335" s="217" t="s">
        <v>485</v>
      </c>
      <c r="R335" s="217" t="s">
        <v>483</v>
      </c>
      <c r="S335" s="217" t="s">
        <v>757</v>
      </c>
      <c r="T335" s="217" t="s">
        <v>211</v>
      </c>
      <c r="U335" s="217" t="s">
        <v>305</v>
      </c>
      <c r="V335" s="217" t="s">
        <v>211</v>
      </c>
      <c r="W335" s="217" t="s">
        <v>211</v>
      </c>
      <c r="X335" s="221"/>
    </row>
    <row r="336" spans="1:24" x14ac:dyDescent="0.3">
      <c r="A336" s="201" t="s">
        <v>601</v>
      </c>
      <c r="B336" s="202" t="s">
        <v>600</v>
      </c>
      <c r="C336" s="202" t="s">
        <v>744</v>
      </c>
      <c r="D336" s="217">
        <v>2</v>
      </c>
      <c r="E336" s="214" t="s">
        <v>751</v>
      </c>
      <c r="F336" s="199" t="s">
        <v>105</v>
      </c>
      <c r="G336" s="230" t="s">
        <v>86</v>
      </c>
      <c r="H336" s="210"/>
      <c r="I336" s="255" t="s">
        <v>487</v>
      </c>
      <c r="J336" s="217" t="s">
        <v>298</v>
      </c>
      <c r="K336" s="195">
        <v>16</v>
      </c>
      <c r="L336" s="195">
        <v>21</v>
      </c>
      <c r="M336" s="195">
        <v>30</v>
      </c>
      <c r="N336" s="219">
        <v>5</v>
      </c>
      <c r="O336" s="217" t="s">
        <v>484</v>
      </c>
      <c r="P336" s="220" t="s">
        <v>488</v>
      </c>
      <c r="Q336" s="217" t="s">
        <v>489</v>
      </c>
      <c r="R336" s="217" t="s">
        <v>487</v>
      </c>
      <c r="S336" s="217" t="s">
        <v>758</v>
      </c>
      <c r="T336" s="217" t="s">
        <v>299</v>
      </c>
      <c r="U336" s="217" t="s">
        <v>299</v>
      </c>
      <c r="V336" s="217" t="s">
        <v>299</v>
      </c>
      <c r="W336" s="217" t="s">
        <v>299</v>
      </c>
      <c r="X336" s="221"/>
    </row>
    <row r="337" spans="1:24" x14ac:dyDescent="0.3">
      <c r="A337" s="201" t="s">
        <v>601</v>
      </c>
      <c r="B337" s="202" t="s">
        <v>600</v>
      </c>
      <c r="C337" s="202" t="s">
        <v>744</v>
      </c>
      <c r="D337" s="217">
        <v>3</v>
      </c>
      <c r="E337" s="214" t="s">
        <v>752</v>
      </c>
      <c r="F337" s="199" t="s">
        <v>99</v>
      </c>
      <c r="G337" s="230" t="s">
        <v>80</v>
      </c>
      <c r="H337" s="210"/>
      <c r="I337" s="255" t="s">
        <v>483</v>
      </c>
      <c r="J337" s="217" t="s">
        <v>298</v>
      </c>
      <c r="K337" s="195">
        <v>16</v>
      </c>
      <c r="L337" s="195">
        <v>17</v>
      </c>
      <c r="M337" s="195">
        <v>30</v>
      </c>
      <c r="N337" s="219">
        <v>13</v>
      </c>
      <c r="O337" s="217" t="s">
        <v>306</v>
      </c>
      <c r="P337" s="220" t="s">
        <v>491</v>
      </c>
      <c r="Q337" s="217" t="s">
        <v>492</v>
      </c>
      <c r="R337" s="217" t="s">
        <v>483</v>
      </c>
      <c r="S337" s="217" t="s">
        <v>758</v>
      </c>
      <c r="T337" s="217" t="s">
        <v>211</v>
      </c>
      <c r="U337" s="217" t="s">
        <v>305</v>
      </c>
      <c r="V337" s="217" t="s">
        <v>211</v>
      </c>
      <c r="W337" s="217" t="s">
        <v>211</v>
      </c>
      <c r="X337" s="221"/>
    </row>
    <row r="338" spans="1:24" x14ac:dyDescent="0.3">
      <c r="A338" s="201" t="s">
        <v>601</v>
      </c>
      <c r="B338" s="202" t="s">
        <v>600</v>
      </c>
      <c r="C338" s="202" t="s">
        <v>744</v>
      </c>
      <c r="D338" s="217">
        <v>4</v>
      </c>
      <c r="E338" s="214" t="s">
        <v>753</v>
      </c>
      <c r="F338" s="199" t="s">
        <v>104</v>
      </c>
      <c r="G338" s="230" t="s">
        <v>85</v>
      </c>
      <c r="H338" s="210"/>
      <c r="I338" s="255" t="s">
        <v>308</v>
      </c>
      <c r="J338" s="217" t="s">
        <v>298</v>
      </c>
      <c r="K338" s="195">
        <v>8</v>
      </c>
      <c r="L338" s="195">
        <v>8</v>
      </c>
      <c r="M338" s="195">
        <v>10</v>
      </c>
      <c r="N338" s="219">
        <v>2</v>
      </c>
      <c r="O338" s="217" t="s">
        <v>306</v>
      </c>
      <c r="P338" s="220" t="s">
        <v>153</v>
      </c>
      <c r="Q338" s="217" t="s">
        <v>309</v>
      </c>
      <c r="R338" s="217" t="s">
        <v>310</v>
      </c>
      <c r="S338" s="217" t="s">
        <v>656</v>
      </c>
      <c r="T338" s="217" t="s">
        <v>211</v>
      </c>
      <c r="U338" s="217" t="s">
        <v>211</v>
      </c>
      <c r="V338" s="217" t="s">
        <v>211</v>
      </c>
      <c r="W338" s="217" t="s">
        <v>211</v>
      </c>
      <c r="X338" s="221"/>
    </row>
    <row r="339" spans="1:24" x14ac:dyDescent="0.3">
      <c r="A339" s="201" t="s">
        <v>601</v>
      </c>
      <c r="B339" s="202" t="s">
        <v>600</v>
      </c>
      <c r="C339" s="202" t="s">
        <v>744</v>
      </c>
      <c r="D339" s="217">
        <v>5</v>
      </c>
      <c r="E339" s="214" t="s">
        <v>754</v>
      </c>
      <c r="F339" s="199" t="s">
        <v>107</v>
      </c>
      <c r="G339" s="230" t="s">
        <v>88</v>
      </c>
      <c r="H339" s="210"/>
      <c r="I339" s="255" t="s">
        <v>494</v>
      </c>
      <c r="J339" s="217" t="s">
        <v>298</v>
      </c>
      <c r="K339" s="195">
        <v>8</v>
      </c>
      <c r="L339" s="195">
        <v>10</v>
      </c>
      <c r="M339" s="195">
        <v>10</v>
      </c>
      <c r="N339" s="219">
        <v>2</v>
      </c>
      <c r="O339" s="217" t="s">
        <v>484</v>
      </c>
      <c r="P339" s="220" t="s">
        <v>495</v>
      </c>
      <c r="Q339" s="217" t="s">
        <v>496</v>
      </c>
      <c r="R339" s="217" t="s">
        <v>494</v>
      </c>
      <c r="S339" s="217" t="s">
        <v>304</v>
      </c>
      <c r="T339" s="217" t="s">
        <v>211</v>
      </c>
      <c r="U339" s="217" t="s">
        <v>305</v>
      </c>
      <c r="V339" s="217" t="s">
        <v>211</v>
      </c>
      <c r="W339" s="217" t="s">
        <v>211</v>
      </c>
      <c r="X339" s="221"/>
    </row>
    <row r="340" spans="1:24" x14ac:dyDescent="0.3">
      <c r="A340" s="201" t="s">
        <v>601</v>
      </c>
      <c r="B340" s="202" t="s">
        <v>600</v>
      </c>
      <c r="C340" s="202" t="s">
        <v>744</v>
      </c>
      <c r="D340" s="217">
        <v>6</v>
      </c>
      <c r="E340" s="214" t="s">
        <v>755</v>
      </c>
      <c r="F340" s="199" t="s">
        <v>103</v>
      </c>
      <c r="G340" s="230" t="s">
        <v>84</v>
      </c>
      <c r="H340" s="210"/>
      <c r="I340" s="255" t="s">
        <v>759</v>
      </c>
      <c r="J340" s="217" t="s">
        <v>313</v>
      </c>
      <c r="K340" s="195">
        <v>8</v>
      </c>
      <c r="L340" s="195">
        <v>12</v>
      </c>
      <c r="M340" s="195">
        <v>20</v>
      </c>
      <c r="N340" s="219">
        <v>8</v>
      </c>
      <c r="O340" s="217" t="s">
        <v>484</v>
      </c>
      <c r="P340" s="220" t="s">
        <v>763</v>
      </c>
      <c r="Q340" s="217" t="s">
        <v>764</v>
      </c>
      <c r="R340" s="217" t="s">
        <v>765</v>
      </c>
      <c r="S340" s="217" t="s">
        <v>463</v>
      </c>
      <c r="T340" s="217" t="s">
        <v>299</v>
      </c>
      <c r="U340" s="217" t="s">
        <v>305</v>
      </c>
      <c r="V340" s="217" t="s">
        <v>299</v>
      </c>
      <c r="W340" s="217" t="s">
        <v>299</v>
      </c>
      <c r="X340" s="221"/>
    </row>
    <row r="341" spans="1:24" x14ac:dyDescent="0.3">
      <c r="A341" s="201" t="s">
        <v>601</v>
      </c>
      <c r="B341" s="202" t="s">
        <v>600</v>
      </c>
      <c r="C341" s="202" t="s">
        <v>744</v>
      </c>
      <c r="D341" s="217">
        <v>7</v>
      </c>
      <c r="E341" s="214" t="s">
        <v>755</v>
      </c>
      <c r="F341" s="199" t="s">
        <v>113</v>
      </c>
      <c r="G341" s="231" t="s">
        <v>94</v>
      </c>
      <c r="H341" s="210"/>
      <c r="I341" s="255" t="s">
        <v>760</v>
      </c>
      <c r="J341" s="217" t="s">
        <v>313</v>
      </c>
      <c r="K341" s="195">
        <v>16</v>
      </c>
      <c r="L341" s="195">
        <v>18</v>
      </c>
      <c r="M341" s="195">
        <v>30</v>
      </c>
      <c r="N341" s="219">
        <v>22</v>
      </c>
      <c r="O341" s="217" t="s">
        <v>306</v>
      </c>
      <c r="P341" s="220" t="s">
        <v>766</v>
      </c>
      <c r="Q341" s="217" t="s">
        <v>511</v>
      </c>
      <c r="R341" s="217" t="s">
        <v>767</v>
      </c>
      <c r="S341" s="217" t="s">
        <v>758</v>
      </c>
      <c r="T341" s="217" t="s">
        <v>299</v>
      </c>
      <c r="U341" s="217" t="s">
        <v>305</v>
      </c>
      <c r="V341" s="217" t="s">
        <v>299</v>
      </c>
      <c r="W341" s="217" t="s">
        <v>299</v>
      </c>
      <c r="X341" s="221"/>
    </row>
    <row r="342" spans="1:24" x14ac:dyDescent="0.3">
      <c r="A342" s="201" t="s">
        <v>601</v>
      </c>
      <c r="B342" s="202" t="s">
        <v>600</v>
      </c>
      <c r="C342" s="202" t="s">
        <v>744</v>
      </c>
      <c r="D342" s="217">
        <v>8</v>
      </c>
      <c r="E342" s="214" t="s">
        <v>756</v>
      </c>
      <c r="F342" s="199" t="s">
        <v>100</v>
      </c>
      <c r="G342" s="230" t="s">
        <v>81</v>
      </c>
      <c r="H342" s="210"/>
      <c r="I342" s="255" t="s">
        <v>504</v>
      </c>
      <c r="J342" s="217" t="s">
        <v>298</v>
      </c>
      <c r="K342" s="195">
        <v>12</v>
      </c>
      <c r="L342" s="195">
        <v>16</v>
      </c>
      <c r="M342" s="195">
        <v>20</v>
      </c>
      <c r="N342" s="223">
        <v>4</v>
      </c>
      <c r="O342" s="217" t="s">
        <v>306</v>
      </c>
      <c r="P342" s="220" t="s">
        <v>227</v>
      </c>
      <c r="Q342" s="217" t="s">
        <v>505</v>
      </c>
      <c r="R342" s="217" t="s">
        <v>504</v>
      </c>
      <c r="S342" s="217" t="s">
        <v>463</v>
      </c>
      <c r="T342" s="217" t="s">
        <v>299</v>
      </c>
      <c r="U342" s="217" t="s">
        <v>299</v>
      </c>
      <c r="V342" s="217" t="s">
        <v>299</v>
      </c>
      <c r="W342" s="217" t="s">
        <v>299</v>
      </c>
      <c r="X342" s="221"/>
    </row>
    <row r="343" spans="1:24" x14ac:dyDescent="0.3">
      <c r="A343" s="201" t="s">
        <v>601</v>
      </c>
      <c r="B343" s="202" t="s">
        <v>600</v>
      </c>
      <c r="C343" s="202" t="s">
        <v>744</v>
      </c>
      <c r="D343" s="217">
        <v>9</v>
      </c>
      <c r="E343" s="214" t="s">
        <v>755</v>
      </c>
      <c r="F343" s="199" t="s">
        <v>106</v>
      </c>
      <c r="G343" s="231" t="s">
        <v>87</v>
      </c>
      <c r="H343" s="210"/>
      <c r="I343" s="255" t="s">
        <v>761</v>
      </c>
      <c r="J343" s="217" t="s">
        <v>313</v>
      </c>
      <c r="K343" s="195">
        <v>16</v>
      </c>
      <c r="L343" s="195">
        <v>23</v>
      </c>
      <c r="M343" s="195">
        <v>20</v>
      </c>
      <c r="N343" s="223">
        <v>12</v>
      </c>
      <c r="O343" s="224" t="s">
        <v>484</v>
      </c>
      <c r="P343" s="220" t="s">
        <v>768</v>
      </c>
      <c r="Q343" s="217" t="s">
        <v>769</v>
      </c>
      <c r="R343" s="217" t="s">
        <v>770</v>
      </c>
      <c r="S343" s="217" t="s">
        <v>463</v>
      </c>
      <c r="T343" s="217" t="s">
        <v>299</v>
      </c>
      <c r="U343" s="217" t="s">
        <v>299</v>
      </c>
      <c r="V343" s="217" t="s">
        <v>299</v>
      </c>
      <c r="W343" s="217" t="s">
        <v>299</v>
      </c>
      <c r="X343" s="221"/>
    </row>
    <row r="344" spans="1:24" x14ac:dyDescent="0.3">
      <c r="A344" s="201" t="s">
        <v>601</v>
      </c>
      <c r="B344" s="202" t="s">
        <v>600</v>
      </c>
      <c r="C344" s="202" t="s">
        <v>744</v>
      </c>
      <c r="D344" s="217">
        <v>10</v>
      </c>
      <c r="E344" s="214" t="s">
        <v>743</v>
      </c>
      <c r="F344" s="199" t="s">
        <v>102</v>
      </c>
      <c r="G344" s="231" t="s">
        <v>83</v>
      </c>
      <c r="H344" s="210"/>
      <c r="I344" s="255" t="s">
        <v>762</v>
      </c>
      <c r="J344" s="217" t="s">
        <v>313</v>
      </c>
      <c r="K344" s="195">
        <v>22</v>
      </c>
      <c r="L344" s="195">
        <v>20</v>
      </c>
      <c r="M344" s="195">
        <v>30</v>
      </c>
      <c r="N344" s="217">
        <v>10</v>
      </c>
      <c r="O344" s="217" t="s">
        <v>771</v>
      </c>
      <c r="P344" s="220" t="s">
        <v>772</v>
      </c>
      <c r="Q344" s="217" t="s">
        <v>773</v>
      </c>
      <c r="R344" s="217" t="s">
        <v>762</v>
      </c>
      <c r="S344" s="217" t="s">
        <v>758</v>
      </c>
      <c r="T344" s="217" t="s">
        <v>299</v>
      </c>
      <c r="U344" s="217" t="s">
        <v>299</v>
      </c>
      <c r="V344" s="217" t="s">
        <v>299</v>
      </c>
      <c r="W344" s="217" t="s">
        <v>299</v>
      </c>
      <c r="X344" s="221"/>
    </row>
    <row r="345" spans="1:24" ht="19.95" customHeight="1" thickBot="1" x14ac:dyDescent="0.35">
      <c r="A345" s="386" t="s">
        <v>604</v>
      </c>
      <c r="B345" s="387"/>
      <c r="C345" s="387"/>
      <c r="D345" s="225">
        <f>COUNTA(G335:G344)</f>
        <v>10</v>
      </c>
      <c r="E345" s="225"/>
      <c r="F345" s="226"/>
      <c r="G345" s="232"/>
      <c r="H345" s="225"/>
      <c r="I345" s="226"/>
      <c r="J345" s="225"/>
      <c r="K345" s="225"/>
      <c r="L345" s="225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7"/>
    </row>
    <row r="346" spans="1:24" x14ac:dyDescent="0.3">
      <c r="A346" s="201" t="s">
        <v>601</v>
      </c>
      <c r="B346" s="202" t="s">
        <v>602</v>
      </c>
      <c r="C346" s="202" t="s">
        <v>744</v>
      </c>
      <c r="D346" s="217">
        <v>1</v>
      </c>
      <c r="E346" s="214" t="s">
        <v>774</v>
      </c>
      <c r="F346" s="199" t="s">
        <v>109</v>
      </c>
      <c r="G346" s="230" t="s">
        <v>90</v>
      </c>
      <c r="H346" s="210"/>
      <c r="I346" s="255" t="s">
        <v>779</v>
      </c>
      <c r="J346" s="217" t="s">
        <v>298</v>
      </c>
      <c r="K346" s="195">
        <v>16</v>
      </c>
      <c r="L346" s="195">
        <v>32</v>
      </c>
      <c r="M346" s="195">
        <v>20</v>
      </c>
      <c r="N346" s="219">
        <v>20</v>
      </c>
      <c r="O346" s="217" t="s">
        <v>484</v>
      </c>
      <c r="P346" s="220" t="s">
        <v>459</v>
      </c>
      <c r="Q346" s="217" t="s">
        <v>780</v>
      </c>
      <c r="R346" s="217" t="s">
        <v>779</v>
      </c>
      <c r="S346" s="217">
        <v>20</v>
      </c>
      <c r="T346" s="217" t="s">
        <v>211</v>
      </c>
      <c r="U346" s="217" t="s">
        <v>305</v>
      </c>
      <c r="V346" s="217" t="s">
        <v>211</v>
      </c>
      <c r="W346" s="217" t="s">
        <v>211</v>
      </c>
      <c r="X346" s="221" t="s">
        <v>781</v>
      </c>
    </row>
    <row r="347" spans="1:24" x14ac:dyDescent="0.3">
      <c r="A347" s="201" t="s">
        <v>601</v>
      </c>
      <c r="B347" s="202" t="s">
        <v>602</v>
      </c>
      <c r="C347" s="202" t="s">
        <v>744</v>
      </c>
      <c r="D347" s="217">
        <v>2</v>
      </c>
      <c r="E347" s="214" t="s">
        <v>774</v>
      </c>
      <c r="F347" s="199" t="s">
        <v>111</v>
      </c>
      <c r="G347" s="230" t="s">
        <v>92</v>
      </c>
      <c r="H347" s="210"/>
      <c r="I347" s="255" t="s">
        <v>720</v>
      </c>
      <c r="J347" s="217" t="s">
        <v>298</v>
      </c>
      <c r="K347" s="195">
        <v>16</v>
      </c>
      <c r="L347" s="195">
        <v>32</v>
      </c>
      <c r="M347" s="195">
        <v>20</v>
      </c>
      <c r="N347" s="219">
        <v>20</v>
      </c>
      <c r="O347" s="217" t="s">
        <v>306</v>
      </c>
      <c r="P347" s="220" t="s">
        <v>465</v>
      </c>
      <c r="Q347" s="217" t="s">
        <v>721</v>
      </c>
      <c r="R347" s="217" t="s">
        <v>720</v>
      </c>
      <c r="S347" s="217">
        <v>20</v>
      </c>
      <c r="T347" s="217" t="s">
        <v>211</v>
      </c>
      <c r="U347" s="217" t="s">
        <v>305</v>
      </c>
      <c r="V347" s="217" t="s">
        <v>211</v>
      </c>
      <c r="W347" s="217" t="s">
        <v>211</v>
      </c>
      <c r="X347" s="221" t="s">
        <v>781</v>
      </c>
    </row>
    <row r="348" spans="1:24" x14ac:dyDescent="0.3">
      <c r="A348" s="201" t="s">
        <v>601</v>
      </c>
      <c r="B348" s="202" t="s">
        <v>602</v>
      </c>
      <c r="C348" s="202" t="s">
        <v>744</v>
      </c>
      <c r="D348" s="217">
        <v>3</v>
      </c>
      <c r="E348" s="214" t="s">
        <v>775</v>
      </c>
      <c r="F348" s="199" t="s">
        <v>108</v>
      </c>
      <c r="G348" s="230" t="s">
        <v>89</v>
      </c>
      <c r="H348" s="210"/>
      <c r="I348" s="255" t="s">
        <v>461</v>
      </c>
      <c r="J348" s="217" t="s">
        <v>298</v>
      </c>
      <c r="K348" s="195">
        <v>16</v>
      </c>
      <c r="L348" s="195">
        <v>16</v>
      </c>
      <c r="M348" s="195">
        <v>20</v>
      </c>
      <c r="N348" s="219">
        <v>20</v>
      </c>
      <c r="O348" s="217" t="s">
        <v>306</v>
      </c>
      <c r="P348" s="220" t="s">
        <v>724</v>
      </c>
      <c r="Q348" s="217" t="s">
        <v>299</v>
      </c>
      <c r="R348" s="217" t="s">
        <v>461</v>
      </c>
      <c r="S348" s="217">
        <v>20</v>
      </c>
      <c r="T348" s="217" t="s">
        <v>211</v>
      </c>
      <c r="U348" s="217" t="s">
        <v>211</v>
      </c>
      <c r="V348" s="217" t="s">
        <v>211</v>
      </c>
      <c r="W348" s="217" t="s">
        <v>211</v>
      </c>
      <c r="X348" s="221" t="s">
        <v>716</v>
      </c>
    </row>
    <row r="349" spans="1:24" x14ac:dyDescent="0.3">
      <c r="A349" s="201" t="s">
        <v>601</v>
      </c>
      <c r="B349" s="202" t="s">
        <v>602</v>
      </c>
      <c r="C349" s="202" t="s">
        <v>744</v>
      </c>
      <c r="D349" s="217">
        <v>4</v>
      </c>
      <c r="E349" s="214" t="s">
        <v>775</v>
      </c>
      <c r="F349" s="199" t="s">
        <v>101</v>
      </c>
      <c r="G349" s="230" t="s">
        <v>82</v>
      </c>
      <c r="H349" s="210"/>
      <c r="I349" s="255" t="s">
        <v>469</v>
      </c>
      <c r="J349" s="217" t="s">
        <v>298</v>
      </c>
      <c r="K349" s="195">
        <v>12</v>
      </c>
      <c r="L349" s="195">
        <v>16</v>
      </c>
      <c r="M349" s="195">
        <v>20</v>
      </c>
      <c r="N349" s="219">
        <v>20</v>
      </c>
      <c r="O349" s="217" t="s">
        <v>484</v>
      </c>
      <c r="P349" s="220" t="s">
        <v>715</v>
      </c>
      <c r="Q349" s="217" t="s">
        <v>782</v>
      </c>
      <c r="R349" s="217" t="s">
        <v>469</v>
      </c>
      <c r="S349" s="217">
        <v>20</v>
      </c>
      <c r="T349" s="217" t="s">
        <v>211</v>
      </c>
      <c r="U349" s="217" t="s">
        <v>305</v>
      </c>
      <c r="V349" s="217" t="s">
        <v>211</v>
      </c>
      <c r="W349" s="217" t="s">
        <v>211</v>
      </c>
      <c r="X349" s="221"/>
    </row>
    <row r="350" spans="1:24" x14ac:dyDescent="0.3">
      <c r="A350" s="201" t="s">
        <v>601</v>
      </c>
      <c r="B350" s="202" t="s">
        <v>602</v>
      </c>
      <c r="C350" s="202" t="s">
        <v>744</v>
      </c>
      <c r="D350" s="217">
        <v>5</v>
      </c>
      <c r="E350" s="214" t="s">
        <v>776</v>
      </c>
      <c r="F350" s="199" t="s">
        <v>112</v>
      </c>
      <c r="G350" s="230" t="s">
        <v>93</v>
      </c>
      <c r="H350" s="210"/>
      <c r="I350" s="255" t="s">
        <v>476</v>
      </c>
      <c r="J350" s="217" t="s">
        <v>298</v>
      </c>
      <c r="K350" s="195">
        <v>44</v>
      </c>
      <c r="L350" s="195">
        <v>64</v>
      </c>
      <c r="M350" s="195">
        <v>20</v>
      </c>
      <c r="N350" s="219">
        <v>20</v>
      </c>
      <c r="O350" s="217" t="s">
        <v>306</v>
      </c>
      <c r="P350" s="220" t="s">
        <v>189</v>
      </c>
      <c r="Q350" s="217" t="s">
        <v>783</v>
      </c>
      <c r="R350" s="217" t="s">
        <v>476</v>
      </c>
      <c r="S350" s="217">
        <v>20</v>
      </c>
      <c r="T350" s="217" t="s">
        <v>299</v>
      </c>
      <c r="U350" s="217" t="s">
        <v>305</v>
      </c>
      <c r="V350" s="217" t="s">
        <v>299</v>
      </c>
      <c r="W350" s="217" t="s">
        <v>299</v>
      </c>
      <c r="X350" s="221"/>
    </row>
    <row r="351" spans="1:24" x14ac:dyDescent="0.3">
      <c r="A351" s="201" t="s">
        <v>601</v>
      </c>
      <c r="B351" s="202" t="s">
        <v>602</v>
      </c>
      <c r="C351" s="202" t="s">
        <v>744</v>
      </c>
      <c r="D351" s="217">
        <v>6</v>
      </c>
      <c r="E351" s="214" t="s">
        <v>776</v>
      </c>
      <c r="F351" s="199" t="s">
        <v>110</v>
      </c>
      <c r="G351" s="230" t="s">
        <v>91</v>
      </c>
      <c r="H351" s="210"/>
      <c r="I351" s="255" t="s">
        <v>481</v>
      </c>
      <c r="J351" s="217" t="s">
        <v>298</v>
      </c>
      <c r="K351" s="195">
        <v>12</v>
      </c>
      <c r="L351" s="195">
        <v>15</v>
      </c>
      <c r="M351" s="195">
        <v>20</v>
      </c>
      <c r="N351" s="219">
        <v>20</v>
      </c>
      <c r="O351" s="217" t="s">
        <v>306</v>
      </c>
      <c r="P351" s="220" t="s">
        <v>784</v>
      </c>
      <c r="Q351" s="217" t="s">
        <v>721</v>
      </c>
      <c r="R351" s="217" t="s">
        <v>481</v>
      </c>
      <c r="S351" s="217">
        <v>20</v>
      </c>
      <c r="T351" s="217" t="s">
        <v>299</v>
      </c>
      <c r="U351" s="217" t="s">
        <v>305</v>
      </c>
      <c r="V351" s="217" t="s">
        <v>299</v>
      </c>
      <c r="W351" s="217" t="s">
        <v>299</v>
      </c>
      <c r="X351" s="221"/>
    </row>
    <row r="352" spans="1:24" x14ac:dyDescent="0.3">
      <c r="A352" s="201" t="s">
        <v>601</v>
      </c>
      <c r="B352" s="202" t="s">
        <v>602</v>
      </c>
      <c r="C352" s="202" t="s">
        <v>744</v>
      </c>
      <c r="D352" s="217">
        <v>7</v>
      </c>
      <c r="E352" s="214" t="s">
        <v>777</v>
      </c>
      <c r="F352" s="199" t="s">
        <v>115</v>
      </c>
      <c r="G352" s="230" t="s">
        <v>96</v>
      </c>
      <c r="H352" s="210"/>
      <c r="I352" s="255" t="s">
        <v>476</v>
      </c>
      <c r="J352" s="217" t="s">
        <v>298</v>
      </c>
      <c r="K352" s="195">
        <v>12</v>
      </c>
      <c r="L352" s="195">
        <v>24</v>
      </c>
      <c r="M352" s="195">
        <v>20</v>
      </c>
      <c r="N352" s="223">
        <v>20</v>
      </c>
      <c r="O352" s="217" t="s">
        <v>306</v>
      </c>
      <c r="P352" s="220" t="s">
        <v>477</v>
      </c>
      <c r="Q352" s="217" t="s">
        <v>726</v>
      </c>
      <c r="R352" s="217" t="s">
        <v>476</v>
      </c>
      <c r="S352" s="217">
        <v>20</v>
      </c>
      <c r="T352" s="217" t="s">
        <v>299</v>
      </c>
      <c r="U352" s="217" t="s">
        <v>299</v>
      </c>
      <c r="V352" s="217" t="s">
        <v>299</v>
      </c>
      <c r="W352" s="217" t="s">
        <v>299</v>
      </c>
      <c r="X352" s="221"/>
    </row>
    <row r="353" spans="1:24" x14ac:dyDescent="0.3">
      <c r="A353" s="201" t="s">
        <v>601</v>
      </c>
      <c r="B353" s="202" t="s">
        <v>602</v>
      </c>
      <c r="C353" s="202" t="s">
        <v>744</v>
      </c>
      <c r="D353" s="217">
        <v>8</v>
      </c>
      <c r="E353" s="214" t="s">
        <v>777</v>
      </c>
      <c r="F353" s="199" t="s">
        <v>1051</v>
      </c>
      <c r="G353" s="231" t="s">
        <v>680</v>
      </c>
      <c r="H353" s="210"/>
      <c r="I353" s="255" t="s">
        <v>785</v>
      </c>
      <c r="J353" s="217" t="s">
        <v>298</v>
      </c>
      <c r="K353" s="195">
        <v>8</v>
      </c>
      <c r="L353" s="195">
        <v>15</v>
      </c>
      <c r="M353" s="195">
        <v>20</v>
      </c>
      <c r="N353" s="223">
        <v>20</v>
      </c>
      <c r="O353" s="224" t="s">
        <v>306</v>
      </c>
      <c r="P353" s="220" t="s">
        <v>786</v>
      </c>
      <c r="Q353" s="217" t="s">
        <v>787</v>
      </c>
      <c r="R353" s="217" t="s">
        <v>785</v>
      </c>
      <c r="S353" s="217">
        <v>20</v>
      </c>
      <c r="T353" s="217" t="s">
        <v>299</v>
      </c>
      <c r="U353" s="217" t="s">
        <v>299</v>
      </c>
      <c r="V353" s="217" t="s">
        <v>299</v>
      </c>
      <c r="W353" s="217" t="s">
        <v>299</v>
      </c>
      <c r="X353" s="221"/>
    </row>
    <row r="354" spans="1:24" x14ac:dyDescent="0.3">
      <c r="A354" s="201" t="s">
        <v>601</v>
      </c>
      <c r="B354" s="202" t="s">
        <v>602</v>
      </c>
      <c r="C354" s="202" t="s">
        <v>744</v>
      </c>
      <c r="D354" s="217">
        <v>9</v>
      </c>
      <c r="E354" s="214" t="s">
        <v>778</v>
      </c>
      <c r="F354" s="199" t="s">
        <v>97</v>
      </c>
      <c r="G354" s="231" t="s">
        <v>78</v>
      </c>
      <c r="H354" s="210"/>
      <c r="I354" s="255" t="s">
        <v>473</v>
      </c>
      <c r="J354" s="217" t="s">
        <v>298</v>
      </c>
      <c r="K354" s="195">
        <v>44</v>
      </c>
      <c r="L354" s="195">
        <v>88</v>
      </c>
      <c r="M354" s="195">
        <v>20</v>
      </c>
      <c r="N354" s="217">
        <v>20</v>
      </c>
      <c r="O354" s="217" t="s">
        <v>306</v>
      </c>
      <c r="P354" s="220" t="s">
        <v>788</v>
      </c>
      <c r="Q354" s="217" t="s">
        <v>299</v>
      </c>
      <c r="R354" s="217" t="s">
        <v>473</v>
      </c>
      <c r="S354" s="217">
        <v>20</v>
      </c>
      <c r="T354" s="217" t="s">
        <v>299</v>
      </c>
      <c r="U354" s="217" t="s">
        <v>299</v>
      </c>
      <c r="V354" s="217" t="s">
        <v>299</v>
      </c>
      <c r="W354" s="217" t="s">
        <v>299</v>
      </c>
      <c r="X354" s="221" t="s">
        <v>716</v>
      </c>
    </row>
    <row r="355" spans="1:24" ht="19.95" customHeight="1" thickBot="1" x14ac:dyDescent="0.35">
      <c r="A355" s="386" t="s">
        <v>604</v>
      </c>
      <c r="B355" s="387"/>
      <c r="C355" s="387"/>
      <c r="D355" s="225">
        <f>COUNTA(G346:G354)</f>
        <v>9</v>
      </c>
      <c r="E355" s="225"/>
      <c r="F355" s="226"/>
      <c r="G355" s="232"/>
      <c r="H355" s="225"/>
      <c r="I355" s="226"/>
      <c r="J355" s="225"/>
      <c r="K355" s="225"/>
      <c r="L355" s="225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7"/>
    </row>
    <row r="356" spans="1:24" x14ac:dyDescent="0.3">
      <c r="A356" s="388" t="s">
        <v>816</v>
      </c>
      <c r="B356" s="389"/>
      <c r="C356" s="390"/>
      <c r="D356" s="237">
        <f>SUM(D323,D334,D345,D355)</f>
        <v>39</v>
      </c>
      <c r="E356" s="237"/>
      <c r="F356" s="237"/>
      <c r="G356" s="237"/>
      <c r="H356" s="237"/>
      <c r="I356" s="238"/>
      <c r="J356" s="237"/>
      <c r="K356" s="237"/>
      <c r="L356" s="237"/>
      <c r="M356" s="237"/>
      <c r="N356" s="237"/>
      <c r="O356" s="237"/>
      <c r="P356" s="237"/>
      <c r="Q356" s="237"/>
      <c r="R356" s="237"/>
      <c r="S356" s="237"/>
      <c r="T356" s="237"/>
      <c r="U356" s="237"/>
      <c r="V356" s="237"/>
      <c r="W356" s="237"/>
      <c r="X356" s="237"/>
    </row>
    <row r="357" spans="1:24" x14ac:dyDescent="0.3">
      <c r="A357" s="201" t="s">
        <v>601</v>
      </c>
      <c r="B357" s="202" t="s">
        <v>602</v>
      </c>
      <c r="C357" s="202" t="s">
        <v>799</v>
      </c>
      <c r="D357" s="217">
        <v>1</v>
      </c>
      <c r="E357" s="214" t="s">
        <v>794</v>
      </c>
      <c r="F357" s="199" t="s">
        <v>109</v>
      </c>
      <c r="G357" s="230" t="s">
        <v>90</v>
      </c>
      <c r="H357" s="210"/>
      <c r="I357" s="255" t="s">
        <v>779</v>
      </c>
      <c r="J357" s="217" t="s">
        <v>298</v>
      </c>
      <c r="K357" s="195">
        <v>8</v>
      </c>
      <c r="L357" s="195">
        <v>24</v>
      </c>
      <c r="M357" s="195">
        <v>20</v>
      </c>
      <c r="N357" s="219">
        <v>20</v>
      </c>
      <c r="O357" s="217" t="s">
        <v>484</v>
      </c>
      <c r="P357" s="220" t="s">
        <v>459</v>
      </c>
      <c r="Q357" s="217" t="s">
        <v>780</v>
      </c>
      <c r="R357" s="217" t="s">
        <v>779</v>
      </c>
      <c r="S357" s="217">
        <v>20</v>
      </c>
      <c r="T357" s="217" t="s">
        <v>211</v>
      </c>
      <c r="U357" s="217" t="s">
        <v>305</v>
      </c>
      <c r="V357" s="217" t="s">
        <v>211</v>
      </c>
      <c r="W357" s="217" t="s">
        <v>211</v>
      </c>
      <c r="X357" s="221" t="s">
        <v>781</v>
      </c>
    </row>
    <row r="358" spans="1:24" x14ac:dyDescent="0.3">
      <c r="A358" s="201" t="s">
        <v>601</v>
      </c>
      <c r="B358" s="202" t="s">
        <v>602</v>
      </c>
      <c r="C358" s="202" t="s">
        <v>799</v>
      </c>
      <c r="D358" s="217">
        <v>2</v>
      </c>
      <c r="E358" s="214" t="s">
        <v>794</v>
      </c>
      <c r="F358" s="199" t="s">
        <v>111</v>
      </c>
      <c r="G358" s="230" t="s">
        <v>92</v>
      </c>
      <c r="H358" s="210"/>
      <c r="I358" s="255" t="s">
        <v>720</v>
      </c>
      <c r="J358" s="217" t="s">
        <v>298</v>
      </c>
      <c r="K358" s="195">
        <v>12</v>
      </c>
      <c r="L358" s="195">
        <v>24</v>
      </c>
      <c r="M358" s="195">
        <v>20</v>
      </c>
      <c r="N358" s="219">
        <v>20</v>
      </c>
      <c r="O358" s="217" t="s">
        <v>306</v>
      </c>
      <c r="P358" s="220" t="s">
        <v>465</v>
      </c>
      <c r="Q358" s="217" t="s">
        <v>721</v>
      </c>
      <c r="R358" s="217" t="s">
        <v>720</v>
      </c>
      <c r="S358" s="217">
        <v>20</v>
      </c>
      <c r="T358" s="217" t="s">
        <v>211</v>
      </c>
      <c r="U358" s="217" t="s">
        <v>305</v>
      </c>
      <c r="V358" s="217" t="s">
        <v>211</v>
      </c>
      <c r="W358" s="217" t="s">
        <v>211</v>
      </c>
      <c r="X358" s="221" t="s">
        <v>781</v>
      </c>
    </row>
    <row r="359" spans="1:24" x14ac:dyDescent="0.3">
      <c r="A359" s="201" t="s">
        <v>601</v>
      </c>
      <c r="B359" s="202" t="s">
        <v>602</v>
      </c>
      <c r="C359" s="202" t="s">
        <v>799</v>
      </c>
      <c r="D359" s="217">
        <v>3</v>
      </c>
      <c r="E359" s="214" t="s">
        <v>795</v>
      </c>
      <c r="F359" s="199" t="s">
        <v>108</v>
      </c>
      <c r="G359" s="230" t="s">
        <v>89</v>
      </c>
      <c r="H359" s="210"/>
      <c r="I359" s="255" t="s">
        <v>461</v>
      </c>
      <c r="J359" s="217" t="s">
        <v>298</v>
      </c>
      <c r="K359" s="195">
        <v>20</v>
      </c>
      <c r="L359" s="195">
        <v>20</v>
      </c>
      <c r="M359" s="195">
        <v>20</v>
      </c>
      <c r="N359" s="219">
        <v>20</v>
      </c>
      <c r="O359" s="217" t="s">
        <v>306</v>
      </c>
      <c r="P359" s="220" t="s">
        <v>724</v>
      </c>
      <c r="Q359" s="217" t="s">
        <v>299</v>
      </c>
      <c r="R359" s="217" t="s">
        <v>461</v>
      </c>
      <c r="S359" s="217">
        <v>20</v>
      </c>
      <c r="T359" s="217" t="s">
        <v>211</v>
      </c>
      <c r="U359" s="217" t="s">
        <v>211</v>
      </c>
      <c r="V359" s="217" t="s">
        <v>211</v>
      </c>
      <c r="W359" s="217" t="s">
        <v>211</v>
      </c>
      <c r="X359" s="221" t="s">
        <v>716</v>
      </c>
    </row>
    <row r="360" spans="1:24" x14ac:dyDescent="0.3">
      <c r="A360" s="201" t="s">
        <v>601</v>
      </c>
      <c r="B360" s="202" t="s">
        <v>602</v>
      </c>
      <c r="C360" s="202" t="s">
        <v>799</v>
      </c>
      <c r="D360" s="217">
        <v>4</v>
      </c>
      <c r="E360" s="214" t="s">
        <v>795</v>
      </c>
      <c r="F360" s="199" t="s">
        <v>101</v>
      </c>
      <c r="G360" s="230" t="s">
        <v>82</v>
      </c>
      <c r="H360" s="210"/>
      <c r="I360" s="255" t="s">
        <v>469</v>
      </c>
      <c r="J360" s="217" t="s">
        <v>298</v>
      </c>
      <c r="K360" s="195">
        <v>12</v>
      </c>
      <c r="L360" s="195">
        <v>17</v>
      </c>
      <c r="M360" s="195">
        <v>20</v>
      </c>
      <c r="N360" s="219">
        <v>20</v>
      </c>
      <c r="O360" s="217" t="s">
        <v>484</v>
      </c>
      <c r="P360" s="220" t="s">
        <v>715</v>
      </c>
      <c r="Q360" s="217" t="s">
        <v>782</v>
      </c>
      <c r="R360" s="217" t="s">
        <v>469</v>
      </c>
      <c r="S360" s="217">
        <v>20</v>
      </c>
      <c r="T360" s="217" t="s">
        <v>211</v>
      </c>
      <c r="U360" s="217" t="s">
        <v>305</v>
      </c>
      <c r="V360" s="217" t="s">
        <v>211</v>
      </c>
      <c r="W360" s="217" t="s">
        <v>211</v>
      </c>
      <c r="X360" s="221"/>
    </row>
    <row r="361" spans="1:24" x14ac:dyDescent="0.3">
      <c r="A361" s="201" t="s">
        <v>601</v>
      </c>
      <c r="B361" s="202" t="s">
        <v>602</v>
      </c>
      <c r="C361" s="202" t="s">
        <v>799</v>
      </c>
      <c r="D361" s="217">
        <v>5</v>
      </c>
      <c r="E361" s="214" t="s">
        <v>796</v>
      </c>
      <c r="F361" s="199" t="s">
        <v>112</v>
      </c>
      <c r="G361" s="230" t="s">
        <v>93</v>
      </c>
      <c r="H361" s="210"/>
      <c r="I361" s="255" t="s">
        <v>476</v>
      </c>
      <c r="J361" s="217" t="s">
        <v>298</v>
      </c>
      <c r="K361" s="195">
        <v>20</v>
      </c>
      <c r="L361" s="195">
        <v>20</v>
      </c>
      <c r="M361" s="195">
        <v>20</v>
      </c>
      <c r="N361" s="219">
        <v>20</v>
      </c>
      <c r="O361" s="217" t="s">
        <v>306</v>
      </c>
      <c r="P361" s="220" t="s">
        <v>189</v>
      </c>
      <c r="Q361" s="217" t="s">
        <v>783</v>
      </c>
      <c r="R361" s="217" t="s">
        <v>476</v>
      </c>
      <c r="S361" s="217">
        <v>20</v>
      </c>
      <c r="T361" s="217" t="s">
        <v>299</v>
      </c>
      <c r="U361" s="217" t="s">
        <v>305</v>
      </c>
      <c r="V361" s="217" t="s">
        <v>299</v>
      </c>
      <c r="W361" s="217" t="s">
        <v>299</v>
      </c>
      <c r="X361" s="221"/>
    </row>
    <row r="362" spans="1:24" x14ac:dyDescent="0.3">
      <c r="A362" s="201" t="s">
        <v>601</v>
      </c>
      <c r="B362" s="202" t="s">
        <v>602</v>
      </c>
      <c r="C362" s="202" t="s">
        <v>799</v>
      </c>
      <c r="D362" s="217">
        <v>6</v>
      </c>
      <c r="E362" s="214" t="s">
        <v>796</v>
      </c>
      <c r="F362" s="199" t="s">
        <v>115</v>
      </c>
      <c r="G362" s="230" t="s">
        <v>96</v>
      </c>
      <c r="H362" s="210"/>
      <c r="I362" s="255" t="s">
        <v>476</v>
      </c>
      <c r="J362" s="217" t="s">
        <v>298</v>
      </c>
      <c r="K362" s="195">
        <v>16</v>
      </c>
      <c r="L362" s="195">
        <v>20</v>
      </c>
      <c r="M362" s="195">
        <v>20</v>
      </c>
      <c r="N362" s="219">
        <v>20</v>
      </c>
      <c r="O362" s="217" t="s">
        <v>306</v>
      </c>
      <c r="P362" s="220" t="s">
        <v>477</v>
      </c>
      <c r="Q362" s="217" t="s">
        <v>721</v>
      </c>
      <c r="R362" s="217" t="s">
        <v>481</v>
      </c>
      <c r="S362" s="217">
        <v>20</v>
      </c>
      <c r="T362" s="217" t="s">
        <v>299</v>
      </c>
      <c r="U362" s="217" t="s">
        <v>305</v>
      </c>
      <c r="V362" s="217" t="s">
        <v>299</v>
      </c>
      <c r="W362" s="217" t="s">
        <v>299</v>
      </c>
      <c r="X362" s="221"/>
    </row>
    <row r="363" spans="1:24" x14ac:dyDescent="0.3">
      <c r="A363" s="201" t="s">
        <v>601</v>
      </c>
      <c r="B363" s="202" t="s">
        <v>602</v>
      </c>
      <c r="C363" s="202" t="s">
        <v>799</v>
      </c>
      <c r="D363" s="217">
        <v>7</v>
      </c>
      <c r="E363" s="214" t="s">
        <v>797</v>
      </c>
      <c r="F363" s="199" t="s">
        <v>110</v>
      </c>
      <c r="G363" s="230" t="s">
        <v>91</v>
      </c>
      <c r="H363" s="210"/>
      <c r="I363" s="255" t="s">
        <v>481</v>
      </c>
      <c r="J363" s="217" t="s">
        <v>298</v>
      </c>
      <c r="K363" s="195">
        <v>8</v>
      </c>
      <c r="L363" s="195">
        <v>22</v>
      </c>
      <c r="M363" s="195">
        <v>20</v>
      </c>
      <c r="N363" s="219">
        <v>20</v>
      </c>
      <c r="O363" s="217" t="s">
        <v>306</v>
      </c>
      <c r="P363" s="220" t="s">
        <v>784</v>
      </c>
      <c r="Q363" s="217" t="s">
        <v>726</v>
      </c>
      <c r="R363" s="217" t="s">
        <v>476</v>
      </c>
      <c r="S363" s="217">
        <v>20</v>
      </c>
      <c r="T363" s="217" t="s">
        <v>299</v>
      </c>
      <c r="U363" s="217" t="s">
        <v>299</v>
      </c>
      <c r="V363" s="217" t="s">
        <v>299</v>
      </c>
      <c r="W363" s="217" t="s">
        <v>299</v>
      </c>
      <c r="X363" s="221"/>
    </row>
    <row r="364" spans="1:24" x14ac:dyDescent="0.3">
      <c r="A364" s="201" t="s">
        <v>601</v>
      </c>
      <c r="B364" s="202" t="s">
        <v>602</v>
      </c>
      <c r="C364" s="202" t="s">
        <v>799</v>
      </c>
      <c r="D364" s="217">
        <v>8</v>
      </c>
      <c r="E364" s="214" t="s">
        <v>797</v>
      </c>
      <c r="F364" s="199" t="s">
        <v>1051</v>
      </c>
      <c r="G364" s="230" t="s">
        <v>680</v>
      </c>
      <c r="H364" s="210"/>
      <c r="I364" s="255" t="s">
        <v>785</v>
      </c>
      <c r="J364" s="217" t="s">
        <v>298</v>
      </c>
      <c r="K364" s="195">
        <v>20</v>
      </c>
      <c r="L364" s="195">
        <v>30</v>
      </c>
      <c r="M364" s="195">
        <v>20</v>
      </c>
      <c r="N364" s="223">
        <v>20</v>
      </c>
      <c r="O364" s="217" t="s">
        <v>306</v>
      </c>
      <c r="P364" s="220" t="s">
        <v>786</v>
      </c>
      <c r="Q364" s="217" t="s">
        <v>787</v>
      </c>
      <c r="R364" s="217" t="s">
        <v>785</v>
      </c>
      <c r="S364" s="217">
        <v>20</v>
      </c>
      <c r="T364" s="217" t="s">
        <v>299</v>
      </c>
      <c r="U364" s="217" t="s">
        <v>299</v>
      </c>
      <c r="V364" s="217" t="s">
        <v>299</v>
      </c>
      <c r="W364" s="217" t="s">
        <v>299</v>
      </c>
      <c r="X364" s="221"/>
    </row>
    <row r="365" spans="1:24" x14ac:dyDescent="0.3">
      <c r="A365" s="201" t="s">
        <v>601</v>
      </c>
      <c r="B365" s="202" t="s">
        <v>602</v>
      </c>
      <c r="C365" s="202" t="s">
        <v>799</v>
      </c>
      <c r="D365" s="217">
        <v>9</v>
      </c>
      <c r="E365" s="214" t="s">
        <v>798</v>
      </c>
      <c r="F365" s="199" t="s">
        <v>97</v>
      </c>
      <c r="G365" s="231" t="s">
        <v>78</v>
      </c>
      <c r="H365" s="210"/>
      <c r="I365" s="255" t="s">
        <v>473</v>
      </c>
      <c r="J365" s="217" t="s">
        <v>298</v>
      </c>
      <c r="K365" s="195">
        <v>8</v>
      </c>
      <c r="L365" s="195">
        <v>15</v>
      </c>
      <c r="M365" s="195">
        <v>20</v>
      </c>
      <c r="N365" s="223">
        <v>20</v>
      </c>
      <c r="O365" s="224" t="s">
        <v>306</v>
      </c>
      <c r="P365" s="220" t="s">
        <v>788</v>
      </c>
      <c r="Q365" s="217" t="s">
        <v>299</v>
      </c>
      <c r="R365" s="217" t="s">
        <v>473</v>
      </c>
      <c r="S365" s="217">
        <v>20</v>
      </c>
      <c r="T365" s="217" t="s">
        <v>299</v>
      </c>
      <c r="U365" s="217" t="s">
        <v>299</v>
      </c>
      <c r="V365" s="217" t="s">
        <v>299</v>
      </c>
      <c r="W365" s="217" t="s">
        <v>299</v>
      </c>
      <c r="X365" s="221" t="s">
        <v>716</v>
      </c>
    </row>
    <row r="366" spans="1:24" x14ac:dyDescent="0.3">
      <c r="A366" s="201" t="s">
        <v>601</v>
      </c>
      <c r="B366" s="202" t="s">
        <v>602</v>
      </c>
      <c r="C366" s="202" t="s">
        <v>799</v>
      </c>
      <c r="D366" s="217">
        <v>10</v>
      </c>
      <c r="E366" s="214" t="s">
        <v>798</v>
      </c>
      <c r="F366" s="199" t="s">
        <v>451</v>
      </c>
      <c r="G366" s="231" t="s">
        <v>226</v>
      </c>
      <c r="H366" s="210"/>
      <c r="I366" s="255" t="s">
        <v>718</v>
      </c>
      <c r="J366" s="217" t="s">
        <v>299</v>
      </c>
      <c r="K366" s="195">
        <v>12</v>
      </c>
      <c r="L366" s="195">
        <v>12</v>
      </c>
      <c r="M366" s="195">
        <v>20</v>
      </c>
      <c r="N366" s="217">
        <v>20</v>
      </c>
      <c r="O366" s="217" t="s">
        <v>306</v>
      </c>
      <c r="P366" s="220" t="s">
        <v>722</v>
      </c>
      <c r="Q366" s="217" t="s">
        <v>299</v>
      </c>
      <c r="R366" s="217" t="s">
        <v>718</v>
      </c>
      <c r="S366" s="217" t="s">
        <v>299</v>
      </c>
      <c r="T366" s="217" t="s">
        <v>299</v>
      </c>
      <c r="U366" s="217" t="s">
        <v>299</v>
      </c>
      <c r="V366" s="217" t="s">
        <v>299</v>
      </c>
      <c r="W366" s="217" t="s">
        <v>299</v>
      </c>
      <c r="X366" s="221"/>
    </row>
    <row r="367" spans="1:24" ht="19.95" customHeight="1" thickBot="1" x14ac:dyDescent="0.35">
      <c r="A367" s="386" t="s">
        <v>604</v>
      </c>
      <c r="B367" s="387"/>
      <c r="C367" s="387"/>
      <c r="D367" s="225">
        <f>COUNTA(G357:G366)</f>
        <v>10</v>
      </c>
      <c r="E367" s="225"/>
      <c r="F367" s="226"/>
      <c r="G367" s="232"/>
      <c r="H367" s="225"/>
      <c r="I367" s="226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7"/>
    </row>
    <row r="368" spans="1:24" x14ac:dyDescent="0.3">
      <c r="A368" s="201" t="s">
        <v>601</v>
      </c>
      <c r="B368" s="202" t="s">
        <v>600</v>
      </c>
      <c r="C368" s="202" t="s">
        <v>799</v>
      </c>
      <c r="D368" s="217">
        <v>1</v>
      </c>
      <c r="E368" s="214" t="s">
        <v>800</v>
      </c>
      <c r="F368" s="199" t="s">
        <v>98</v>
      </c>
      <c r="G368" s="230" t="s">
        <v>79</v>
      </c>
      <c r="H368" s="210"/>
      <c r="I368" s="255" t="s">
        <v>483</v>
      </c>
      <c r="J368" s="217" t="s">
        <v>298</v>
      </c>
      <c r="K368" s="195">
        <v>13</v>
      </c>
      <c r="L368" s="195">
        <v>17</v>
      </c>
      <c r="M368" s="195">
        <v>20</v>
      </c>
      <c r="N368" s="219">
        <v>3</v>
      </c>
      <c r="O368" s="217" t="s">
        <v>484</v>
      </c>
      <c r="P368" s="220" t="s">
        <v>158</v>
      </c>
      <c r="Q368" s="217" t="s">
        <v>485</v>
      </c>
      <c r="R368" s="217" t="s">
        <v>483</v>
      </c>
      <c r="S368" s="217" t="s">
        <v>460</v>
      </c>
      <c r="T368" s="217" t="s">
        <v>211</v>
      </c>
      <c r="U368" s="217" t="s">
        <v>305</v>
      </c>
      <c r="V368" s="217" t="s">
        <v>211</v>
      </c>
      <c r="W368" s="217" t="s">
        <v>211</v>
      </c>
      <c r="X368" s="221"/>
    </row>
    <row r="369" spans="1:24" x14ac:dyDescent="0.3">
      <c r="A369" s="201" t="s">
        <v>601</v>
      </c>
      <c r="B369" s="202" t="s">
        <v>600</v>
      </c>
      <c r="C369" s="202" t="s">
        <v>799</v>
      </c>
      <c r="D369" s="217">
        <v>2</v>
      </c>
      <c r="E369" s="214" t="s">
        <v>800</v>
      </c>
      <c r="F369" s="199" t="s">
        <v>105</v>
      </c>
      <c r="G369" s="230" t="s">
        <v>86</v>
      </c>
      <c r="H369" s="210"/>
      <c r="I369" s="255" t="s">
        <v>487</v>
      </c>
      <c r="J369" s="217" t="s">
        <v>298</v>
      </c>
      <c r="K369" s="195">
        <v>16</v>
      </c>
      <c r="L369" s="195">
        <v>28</v>
      </c>
      <c r="M369" s="195">
        <v>30</v>
      </c>
      <c r="N369" s="219">
        <v>2</v>
      </c>
      <c r="O369" s="217" t="s">
        <v>484</v>
      </c>
      <c r="P369" s="220" t="s">
        <v>488</v>
      </c>
      <c r="Q369" s="217" t="s">
        <v>489</v>
      </c>
      <c r="R369" s="217" t="s">
        <v>487</v>
      </c>
      <c r="S369" s="217" t="s">
        <v>758</v>
      </c>
      <c r="T369" s="217" t="s">
        <v>299</v>
      </c>
      <c r="U369" s="217" t="s">
        <v>299</v>
      </c>
      <c r="V369" s="217" t="s">
        <v>299</v>
      </c>
      <c r="W369" s="217" t="s">
        <v>299</v>
      </c>
      <c r="X369" s="221"/>
    </row>
    <row r="370" spans="1:24" x14ac:dyDescent="0.3">
      <c r="A370" s="201" t="s">
        <v>601</v>
      </c>
      <c r="B370" s="202" t="s">
        <v>600</v>
      </c>
      <c r="C370" s="202" t="s">
        <v>799</v>
      </c>
      <c r="D370" s="217">
        <v>3</v>
      </c>
      <c r="E370" s="214" t="s">
        <v>801</v>
      </c>
      <c r="F370" s="199" t="s">
        <v>99</v>
      </c>
      <c r="G370" s="230" t="s">
        <v>80</v>
      </c>
      <c r="H370" s="210"/>
      <c r="I370" s="255" t="s">
        <v>483</v>
      </c>
      <c r="J370" s="217" t="s">
        <v>298</v>
      </c>
      <c r="K370" s="195">
        <v>16</v>
      </c>
      <c r="L370" s="195">
        <v>11</v>
      </c>
      <c r="M370" s="195">
        <v>20</v>
      </c>
      <c r="N370" s="219">
        <v>9</v>
      </c>
      <c r="O370" s="217" t="s">
        <v>306</v>
      </c>
      <c r="P370" s="220" t="s">
        <v>491</v>
      </c>
      <c r="Q370" s="217" t="s">
        <v>492</v>
      </c>
      <c r="R370" s="217" t="s">
        <v>483</v>
      </c>
      <c r="S370" s="217" t="s">
        <v>460</v>
      </c>
      <c r="T370" s="217" t="s">
        <v>211</v>
      </c>
      <c r="U370" s="217" t="s">
        <v>305</v>
      </c>
      <c r="V370" s="217" t="s">
        <v>211</v>
      </c>
      <c r="W370" s="217" t="s">
        <v>211</v>
      </c>
      <c r="X370" s="221"/>
    </row>
    <row r="371" spans="1:24" x14ac:dyDescent="0.3">
      <c r="A371" s="201" t="s">
        <v>601</v>
      </c>
      <c r="B371" s="202" t="s">
        <v>600</v>
      </c>
      <c r="C371" s="202" t="s">
        <v>799</v>
      </c>
      <c r="D371" s="217">
        <v>4</v>
      </c>
      <c r="E371" s="214" t="s">
        <v>802</v>
      </c>
      <c r="F371" s="199" t="s">
        <v>104</v>
      </c>
      <c r="G371" s="230" t="s">
        <v>85</v>
      </c>
      <c r="H371" s="210"/>
      <c r="I371" s="255" t="s">
        <v>308</v>
      </c>
      <c r="J371" s="217" t="s">
        <v>298</v>
      </c>
      <c r="K371" s="195">
        <v>8</v>
      </c>
      <c r="L371" s="195">
        <v>8</v>
      </c>
      <c r="M371" s="195">
        <v>20</v>
      </c>
      <c r="N371" s="219">
        <v>12</v>
      </c>
      <c r="O371" s="217" t="s">
        <v>306</v>
      </c>
      <c r="P371" s="220" t="s">
        <v>153</v>
      </c>
      <c r="Q371" s="217" t="s">
        <v>309</v>
      </c>
      <c r="R371" s="217" t="s">
        <v>310</v>
      </c>
      <c r="S371" s="217" t="s">
        <v>463</v>
      </c>
      <c r="T371" s="217" t="s">
        <v>211</v>
      </c>
      <c r="U371" s="217" t="s">
        <v>211</v>
      </c>
      <c r="V371" s="217" t="s">
        <v>211</v>
      </c>
      <c r="W371" s="217" t="s">
        <v>211</v>
      </c>
      <c r="X371" s="221"/>
    </row>
    <row r="372" spans="1:24" x14ac:dyDescent="0.3">
      <c r="A372" s="201" t="s">
        <v>601</v>
      </c>
      <c r="B372" s="202" t="s">
        <v>600</v>
      </c>
      <c r="C372" s="202" t="s">
        <v>799</v>
      </c>
      <c r="D372" s="217">
        <v>5</v>
      </c>
      <c r="E372" s="214" t="s">
        <v>803</v>
      </c>
      <c r="F372" s="199" t="s">
        <v>107</v>
      </c>
      <c r="G372" s="230" t="s">
        <v>88</v>
      </c>
      <c r="H372" s="210"/>
      <c r="I372" s="255" t="s">
        <v>494</v>
      </c>
      <c r="J372" s="217" t="s">
        <v>298</v>
      </c>
      <c r="K372" s="195">
        <v>8</v>
      </c>
      <c r="L372" s="195">
        <v>8</v>
      </c>
      <c r="M372" s="195">
        <v>20</v>
      </c>
      <c r="N372" s="219">
        <v>12</v>
      </c>
      <c r="O372" s="217" t="s">
        <v>484</v>
      </c>
      <c r="P372" s="220" t="s">
        <v>495</v>
      </c>
      <c r="Q372" s="217" t="s">
        <v>496</v>
      </c>
      <c r="R372" s="217" t="s">
        <v>494</v>
      </c>
      <c r="S372" s="217" t="s">
        <v>804</v>
      </c>
      <c r="T372" s="217" t="s">
        <v>211</v>
      </c>
      <c r="U372" s="217" t="s">
        <v>305</v>
      </c>
      <c r="V372" s="217" t="s">
        <v>211</v>
      </c>
      <c r="W372" s="217" t="s">
        <v>211</v>
      </c>
      <c r="X372" s="221"/>
    </row>
    <row r="373" spans="1:24" x14ac:dyDescent="0.3">
      <c r="A373" s="201" t="s">
        <v>601</v>
      </c>
      <c r="B373" s="202" t="s">
        <v>600</v>
      </c>
      <c r="C373" s="202" t="s">
        <v>799</v>
      </c>
      <c r="D373" s="217">
        <v>6</v>
      </c>
      <c r="E373" s="214" t="s">
        <v>805</v>
      </c>
      <c r="F373" s="199" t="s">
        <v>103</v>
      </c>
      <c r="G373" s="230" t="s">
        <v>84</v>
      </c>
      <c r="H373" s="210"/>
      <c r="I373" s="255" t="s">
        <v>759</v>
      </c>
      <c r="J373" s="217" t="s">
        <v>313</v>
      </c>
      <c r="K373" s="195">
        <v>8</v>
      </c>
      <c r="L373" s="195">
        <v>10</v>
      </c>
      <c r="M373" s="195">
        <v>10</v>
      </c>
      <c r="N373" s="219">
        <v>0</v>
      </c>
      <c r="O373" s="217" t="s">
        <v>484</v>
      </c>
      <c r="P373" s="220" t="s">
        <v>763</v>
      </c>
      <c r="Q373" s="217" t="s">
        <v>764</v>
      </c>
      <c r="R373" s="217" t="s">
        <v>765</v>
      </c>
      <c r="S373" s="217" t="s">
        <v>806</v>
      </c>
      <c r="T373" s="217" t="s">
        <v>299</v>
      </c>
      <c r="U373" s="217" t="s">
        <v>305</v>
      </c>
      <c r="V373" s="217" t="s">
        <v>299</v>
      </c>
      <c r="W373" s="217" t="s">
        <v>299</v>
      </c>
      <c r="X373" s="221"/>
    </row>
    <row r="374" spans="1:24" x14ac:dyDescent="0.3">
      <c r="A374" s="201" t="s">
        <v>601</v>
      </c>
      <c r="B374" s="202" t="s">
        <v>600</v>
      </c>
      <c r="C374" s="202" t="s">
        <v>799</v>
      </c>
      <c r="D374" s="217">
        <v>7</v>
      </c>
      <c r="E374" s="214" t="s">
        <v>807</v>
      </c>
      <c r="F374" s="199" t="s">
        <v>113</v>
      </c>
      <c r="G374" s="231" t="s">
        <v>94</v>
      </c>
      <c r="H374" s="210"/>
      <c r="I374" s="255" t="s">
        <v>760</v>
      </c>
      <c r="J374" s="217" t="s">
        <v>313</v>
      </c>
      <c r="K374" s="195">
        <v>8</v>
      </c>
      <c r="L374" s="195">
        <v>7</v>
      </c>
      <c r="M374" s="195">
        <v>20</v>
      </c>
      <c r="N374" s="219">
        <v>8</v>
      </c>
      <c r="O374" s="217" t="s">
        <v>306</v>
      </c>
      <c r="P374" s="220" t="s">
        <v>766</v>
      </c>
      <c r="Q374" s="217" t="s">
        <v>511</v>
      </c>
      <c r="R374" s="217" t="s">
        <v>767</v>
      </c>
      <c r="S374" s="217" t="s">
        <v>463</v>
      </c>
      <c r="T374" s="217" t="s">
        <v>299</v>
      </c>
      <c r="U374" s="217" t="s">
        <v>305</v>
      </c>
      <c r="V374" s="217" t="s">
        <v>299</v>
      </c>
      <c r="W374" s="217" t="s">
        <v>299</v>
      </c>
      <c r="X374" s="221"/>
    </row>
    <row r="375" spans="1:24" x14ac:dyDescent="0.3">
      <c r="A375" s="201" t="s">
        <v>601</v>
      </c>
      <c r="B375" s="202" t="s">
        <v>600</v>
      </c>
      <c r="C375" s="202" t="s">
        <v>799</v>
      </c>
      <c r="D375" s="217">
        <v>8</v>
      </c>
      <c r="E375" s="214" t="s">
        <v>808</v>
      </c>
      <c r="F375" s="199" t="s">
        <v>100</v>
      </c>
      <c r="G375" s="230" t="s">
        <v>81</v>
      </c>
      <c r="H375" s="210"/>
      <c r="I375" s="255" t="s">
        <v>504</v>
      </c>
      <c r="J375" s="217" t="s">
        <v>298</v>
      </c>
      <c r="K375" s="195">
        <v>12</v>
      </c>
      <c r="L375" s="195">
        <v>16</v>
      </c>
      <c r="M375" s="195">
        <v>20</v>
      </c>
      <c r="N375" s="223">
        <v>4</v>
      </c>
      <c r="O375" s="217" t="s">
        <v>306</v>
      </c>
      <c r="P375" s="220" t="s">
        <v>227</v>
      </c>
      <c r="Q375" s="217" t="s">
        <v>505</v>
      </c>
      <c r="R375" s="217" t="s">
        <v>504</v>
      </c>
      <c r="S375" s="217" t="s">
        <v>463</v>
      </c>
      <c r="T375" s="217" t="s">
        <v>299</v>
      </c>
      <c r="U375" s="217" t="s">
        <v>299</v>
      </c>
      <c r="V375" s="217" t="s">
        <v>299</v>
      </c>
      <c r="W375" s="217" t="s">
        <v>299</v>
      </c>
      <c r="X375" s="221"/>
    </row>
    <row r="376" spans="1:24" x14ac:dyDescent="0.3">
      <c r="A376" s="201" t="s">
        <v>601</v>
      </c>
      <c r="B376" s="202" t="s">
        <v>600</v>
      </c>
      <c r="C376" s="202" t="s">
        <v>799</v>
      </c>
      <c r="D376" s="217">
        <v>9</v>
      </c>
      <c r="E376" s="214" t="s">
        <v>809</v>
      </c>
      <c r="F376" s="199" t="s">
        <v>106</v>
      </c>
      <c r="G376" s="231" t="s">
        <v>87</v>
      </c>
      <c r="H376" s="210"/>
      <c r="I376" s="255" t="s">
        <v>761</v>
      </c>
      <c r="J376" s="217" t="s">
        <v>313</v>
      </c>
      <c r="K376" s="195">
        <v>8</v>
      </c>
      <c r="L376" s="195">
        <v>5</v>
      </c>
      <c r="M376" s="195">
        <v>10</v>
      </c>
      <c r="N376" s="223">
        <v>5</v>
      </c>
      <c r="O376" s="224" t="s">
        <v>484</v>
      </c>
      <c r="P376" s="220" t="s">
        <v>768</v>
      </c>
      <c r="Q376" s="217" t="s">
        <v>769</v>
      </c>
      <c r="R376" s="217" t="s">
        <v>770</v>
      </c>
      <c r="S376" s="217" t="s">
        <v>463</v>
      </c>
      <c r="T376" s="217" t="s">
        <v>299</v>
      </c>
      <c r="U376" s="217" t="s">
        <v>299</v>
      </c>
      <c r="V376" s="217" t="s">
        <v>299</v>
      </c>
      <c r="W376" s="217" t="s">
        <v>299</v>
      </c>
      <c r="X376" s="221"/>
    </row>
    <row r="377" spans="1:24" x14ac:dyDescent="0.3">
      <c r="A377" s="201" t="s">
        <v>601</v>
      </c>
      <c r="B377" s="202" t="s">
        <v>600</v>
      </c>
      <c r="C377" s="202" t="s">
        <v>799</v>
      </c>
      <c r="D377" s="217">
        <v>10</v>
      </c>
      <c r="E377" s="214" t="s">
        <v>810</v>
      </c>
      <c r="F377" s="199" t="s">
        <v>102</v>
      </c>
      <c r="G377" s="231" t="s">
        <v>83</v>
      </c>
      <c r="H377" s="210"/>
      <c r="I377" s="255" t="s">
        <v>762</v>
      </c>
      <c r="J377" s="217" t="s">
        <v>313</v>
      </c>
      <c r="K377" s="195">
        <v>8</v>
      </c>
      <c r="L377" s="195">
        <v>8</v>
      </c>
      <c r="M377" s="195">
        <v>10</v>
      </c>
      <c r="N377" s="217">
        <v>2</v>
      </c>
      <c r="O377" s="217" t="s">
        <v>771</v>
      </c>
      <c r="P377" s="220" t="s">
        <v>772</v>
      </c>
      <c r="Q377" s="217" t="s">
        <v>773</v>
      </c>
      <c r="R377" s="217" t="s">
        <v>762</v>
      </c>
      <c r="S377" s="217" t="s">
        <v>806</v>
      </c>
      <c r="T377" s="217" t="s">
        <v>299</v>
      </c>
      <c r="U377" s="217" t="s">
        <v>299</v>
      </c>
      <c r="V377" s="217" t="s">
        <v>299</v>
      </c>
      <c r="W377" s="217" t="s">
        <v>299</v>
      </c>
      <c r="X377" s="221"/>
    </row>
    <row r="378" spans="1:24" ht="19.95" customHeight="1" thickBot="1" x14ac:dyDescent="0.35">
      <c r="A378" s="386" t="s">
        <v>604</v>
      </c>
      <c r="B378" s="387"/>
      <c r="C378" s="387"/>
      <c r="D378" s="225">
        <f>COUNTA(G368:G377)</f>
        <v>10</v>
      </c>
      <c r="E378" s="225"/>
      <c r="F378" s="226"/>
      <c r="G378" s="232"/>
      <c r="H378" s="225"/>
      <c r="I378" s="226"/>
      <c r="J378" s="225"/>
      <c r="K378" s="225"/>
      <c r="L378" s="225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7"/>
    </row>
    <row r="379" spans="1:24" x14ac:dyDescent="0.3">
      <c r="A379" s="201" t="s">
        <v>599</v>
      </c>
      <c r="B379" s="202" t="s">
        <v>603</v>
      </c>
      <c r="C379" s="202" t="s">
        <v>799</v>
      </c>
      <c r="D379" s="217">
        <v>1</v>
      </c>
      <c r="E379" s="214" t="s">
        <v>811</v>
      </c>
      <c r="F379" s="199" t="s">
        <v>75</v>
      </c>
      <c r="G379" s="230" t="s">
        <v>55</v>
      </c>
      <c r="H379" s="210"/>
      <c r="I379" s="255" t="s">
        <v>312</v>
      </c>
      <c r="J379" s="217" t="s">
        <v>313</v>
      </c>
      <c r="K379" s="195">
        <v>12</v>
      </c>
      <c r="L379" s="195">
        <v>13</v>
      </c>
      <c r="M379" s="195"/>
      <c r="N379" s="219"/>
      <c r="O379" s="217" t="s">
        <v>299</v>
      </c>
      <c r="P379" s="220" t="s">
        <v>314</v>
      </c>
      <c r="Q379" s="217" t="s">
        <v>315</v>
      </c>
      <c r="R379" s="217" t="s">
        <v>312</v>
      </c>
      <c r="S379" s="217"/>
      <c r="T379" s="217"/>
      <c r="U379" s="217"/>
      <c r="V379" s="217"/>
      <c r="W379" s="217"/>
      <c r="X379" s="221"/>
    </row>
    <row r="380" spans="1:24" x14ac:dyDescent="0.3">
      <c r="A380" s="201" t="s">
        <v>599</v>
      </c>
      <c r="B380" s="202" t="s">
        <v>603</v>
      </c>
      <c r="C380" s="202" t="s">
        <v>799</v>
      </c>
      <c r="D380" s="217">
        <v>2</v>
      </c>
      <c r="E380" s="214" t="s">
        <v>811</v>
      </c>
      <c r="F380" s="199" t="s">
        <v>74</v>
      </c>
      <c r="G380" s="230" t="s">
        <v>54</v>
      </c>
      <c r="H380" s="210"/>
      <c r="I380" s="255" t="s">
        <v>312</v>
      </c>
      <c r="J380" s="217" t="s">
        <v>313</v>
      </c>
      <c r="K380" s="195">
        <v>20</v>
      </c>
      <c r="L380" s="195">
        <v>44</v>
      </c>
      <c r="M380" s="195"/>
      <c r="N380" s="219"/>
      <c r="O380" s="217" t="s">
        <v>299</v>
      </c>
      <c r="P380" s="220" t="s">
        <v>316</v>
      </c>
      <c r="Q380" s="217" t="s">
        <v>317</v>
      </c>
      <c r="R380" s="217" t="s">
        <v>312</v>
      </c>
      <c r="S380" s="217"/>
      <c r="T380" s="217"/>
      <c r="U380" s="217"/>
      <c r="V380" s="217"/>
      <c r="W380" s="217"/>
      <c r="X380" s="221"/>
    </row>
    <row r="381" spans="1:24" x14ac:dyDescent="0.3">
      <c r="A381" s="201" t="s">
        <v>599</v>
      </c>
      <c r="B381" s="202" t="s">
        <v>603</v>
      </c>
      <c r="C381" s="202" t="s">
        <v>799</v>
      </c>
      <c r="D381" s="217">
        <v>3</v>
      </c>
      <c r="E381" s="214" t="s">
        <v>812</v>
      </c>
      <c r="F381" s="199" t="s">
        <v>69</v>
      </c>
      <c r="G381" s="230" t="s">
        <v>49</v>
      </c>
      <c r="H381" s="210"/>
      <c r="I381" s="255" t="s">
        <v>319</v>
      </c>
      <c r="J381" s="217" t="s">
        <v>313</v>
      </c>
      <c r="K381" s="195">
        <v>5</v>
      </c>
      <c r="L381" s="195">
        <v>13</v>
      </c>
      <c r="M381" s="195"/>
      <c r="N381" s="219"/>
      <c r="O381" s="217" t="s">
        <v>299</v>
      </c>
      <c r="P381" s="220" t="s">
        <v>320</v>
      </c>
      <c r="Q381" s="217" t="s">
        <v>321</v>
      </c>
      <c r="R381" s="217" t="s">
        <v>319</v>
      </c>
      <c r="S381" s="217"/>
      <c r="T381" s="217"/>
      <c r="U381" s="217"/>
      <c r="V381" s="217"/>
      <c r="W381" s="217"/>
      <c r="X381" s="221"/>
    </row>
    <row r="382" spans="1:24" x14ac:dyDescent="0.3">
      <c r="A382" s="201" t="s">
        <v>599</v>
      </c>
      <c r="B382" s="202" t="s">
        <v>603</v>
      </c>
      <c r="C382" s="202" t="s">
        <v>799</v>
      </c>
      <c r="D382" s="217">
        <v>4</v>
      </c>
      <c r="E382" s="214" t="s">
        <v>812</v>
      </c>
      <c r="F382" s="199" t="s">
        <v>71</v>
      </c>
      <c r="G382" s="230" t="s">
        <v>51</v>
      </c>
      <c r="H382" s="210"/>
      <c r="I382" s="255" t="s">
        <v>323</v>
      </c>
      <c r="J382" s="217" t="s">
        <v>313</v>
      </c>
      <c r="K382" s="195">
        <v>7</v>
      </c>
      <c r="L382" s="195">
        <v>12</v>
      </c>
      <c r="M382" s="195"/>
      <c r="N382" s="219"/>
      <c r="O382" s="217" t="s">
        <v>324</v>
      </c>
      <c r="P382" s="220" t="s">
        <v>325</v>
      </c>
      <c r="Q382" s="217" t="s">
        <v>326</v>
      </c>
      <c r="R382" s="217" t="s">
        <v>323</v>
      </c>
      <c r="S382" s="217"/>
      <c r="T382" s="217"/>
      <c r="U382" s="217"/>
      <c r="V382" s="217"/>
      <c r="W382" s="217"/>
      <c r="X382" s="221"/>
    </row>
    <row r="383" spans="1:24" x14ac:dyDescent="0.3">
      <c r="A383" s="201" t="s">
        <v>599</v>
      </c>
      <c r="B383" s="202" t="s">
        <v>603</v>
      </c>
      <c r="C383" s="202" t="s">
        <v>799</v>
      </c>
      <c r="D383" s="217">
        <v>5</v>
      </c>
      <c r="E383" s="214" t="s">
        <v>813</v>
      </c>
      <c r="F383" s="199" t="s">
        <v>72</v>
      </c>
      <c r="G383" s="230" t="s">
        <v>52</v>
      </c>
      <c r="H383" s="210"/>
      <c r="I383" s="255" t="s">
        <v>323</v>
      </c>
      <c r="J383" s="217" t="s">
        <v>313</v>
      </c>
      <c r="K383" s="195">
        <v>27</v>
      </c>
      <c r="L383" s="195">
        <v>70</v>
      </c>
      <c r="M383" s="195"/>
      <c r="N383" s="219"/>
      <c r="O383" s="217" t="s">
        <v>324</v>
      </c>
      <c r="P383" s="220" t="s">
        <v>327</v>
      </c>
      <c r="Q383" s="217" t="s">
        <v>328</v>
      </c>
      <c r="R383" s="217" t="s">
        <v>323</v>
      </c>
      <c r="S383" s="217"/>
      <c r="T383" s="217"/>
      <c r="U383" s="217"/>
      <c r="V383" s="217"/>
      <c r="W383" s="217"/>
      <c r="X383" s="221"/>
    </row>
    <row r="384" spans="1:24" x14ac:dyDescent="0.3">
      <c r="A384" s="201" t="s">
        <v>599</v>
      </c>
      <c r="B384" s="202" t="s">
        <v>603</v>
      </c>
      <c r="C384" s="202" t="s">
        <v>799</v>
      </c>
      <c r="D384" s="217">
        <v>6</v>
      </c>
      <c r="E384" s="214" t="s">
        <v>813</v>
      </c>
      <c r="F384" s="199" t="s">
        <v>70</v>
      </c>
      <c r="G384" s="230" t="s">
        <v>50</v>
      </c>
      <c r="H384" s="210"/>
      <c r="I384" s="255" t="s">
        <v>512</v>
      </c>
      <c r="J384" s="217" t="s">
        <v>298</v>
      </c>
      <c r="K384" s="195">
        <v>12</v>
      </c>
      <c r="L384" s="195">
        <v>42</v>
      </c>
      <c r="M384" s="195"/>
      <c r="N384" s="219"/>
      <c r="O384" s="217" t="s">
        <v>299</v>
      </c>
      <c r="P384" s="220" t="s">
        <v>513</v>
      </c>
      <c r="Q384" s="217" t="s">
        <v>514</v>
      </c>
      <c r="R384" s="217" t="s">
        <v>512</v>
      </c>
      <c r="S384" s="217"/>
      <c r="T384" s="217"/>
      <c r="U384" s="217"/>
      <c r="V384" s="217"/>
      <c r="W384" s="217"/>
      <c r="X384" s="221"/>
    </row>
    <row r="385" spans="1:24" x14ac:dyDescent="0.3">
      <c r="A385" s="201" t="s">
        <v>599</v>
      </c>
      <c r="B385" s="202" t="s">
        <v>603</v>
      </c>
      <c r="C385" s="202" t="s">
        <v>799</v>
      </c>
      <c r="D385" s="217">
        <v>7</v>
      </c>
      <c r="E385" s="214" t="s">
        <v>814</v>
      </c>
      <c r="F385" s="199" t="s">
        <v>73</v>
      </c>
      <c r="G385" s="231" t="s">
        <v>53</v>
      </c>
      <c r="H385" s="210"/>
      <c r="I385" s="255" t="s">
        <v>512</v>
      </c>
      <c r="J385" s="217" t="s">
        <v>298</v>
      </c>
      <c r="K385" s="195">
        <v>8</v>
      </c>
      <c r="L385" s="195">
        <v>44</v>
      </c>
      <c r="M385" s="195"/>
      <c r="N385" s="219"/>
      <c r="O385" s="217" t="s">
        <v>299</v>
      </c>
      <c r="P385" s="220" t="s">
        <v>515</v>
      </c>
      <c r="Q385" s="217" t="s">
        <v>516</v>
      </c>
      <c r="R385" s="217" t="s">
        <v>512</v>
      </c>
      <c r="S385" s="217"/>
      <c r="T385" s="217"/>
      <c r="U385" s="217"/>
      <c r="V385" s="217"/>
      <c r="W385" s="217"/>
      <c r="X385" s="221"/>
    </row>
    <row r="386" spans="1:24" x14ac:dyDescent="0.3">
      <c r="A386" s="201" t="s">
        <v>599</v>
      </c>
      <c r="B386" s="202" t="s">
        <v>603</v>
      </c>
      <c r="C386" s="202" t="s">
        <v>799</v>
      </c>
      <c r="D386" s="217">
        <v>8</v>
      </c>
      <c r="E386" s="214" t="s">
        <v>814</v>
      </c>
      <c r="F386" s="199" t="s">
        <v>60</v>
      </c>
      <c r="G386" s="230" t="s">
        <v>40</v>
      </c>
      <c r="H386" s="210"/>
      <c r="I386" s="255" t="s">
        <v>517</v>
      </c>
      <c r="J386" s="217" t="s">
        <v>313</v>
      </c>
      <c r="K386" s="195">
        <v>8</v>
      </c>
      <c r="L386" s="195">
        <v>28</v>
      </c>
      <c r="M386" s="195"/>
      <c r="N386" s="223"/>
      <c r="O386" s="217" t="s">
        <v>299</v>
      </c>
      <c r="P386" s="220" t="s">
        <v>518</v>
      </c>
      <c r="Q386" s="217" t="s">
        <v>519</v>
      </c>
      <c r="R386" s="217" t="s">
        <v>520</v>
      </c>
      <c r="S386" s="217"/>
      <c r="T386" s="217"/>
      <c r="U386" s="217"/>
      <c r="V386" s="217"/>
      <c r="W386" s="217"/>
      <c r="X386" s="221"/>
    </row>
    <row r="387" spans="1:24" x14ac:dyDescent="0.3">
      <c r="A387" s="201" t="s">
        <v>599</v>
      </c>
      <c r="B387" s="202" t="s">
        <v>603</v>
      </c>
      <c r="C387" s="202" t="s">
        <v>799</v>
      </c>
      <c r="D387" s="217">
        <v>9</v>
      </c>
      <c r="E387" s="214" t="s">
        <v>815</v>
      </c>
      <c r="F387" s="199" t="s">
        <v>68</v>
      </c>
      <c r="G387" s="231" t="s">
        <v>48</v>
      </c>
      <c r="H387" s="210"/>
      <c r="I387" s="255" t="s">
        <v>319</v>
      </c>
      <c r="J387" s="217" t="s">
        <v>313</v>
      </c>
      <c r="K387" s="195">
        <v>10</v>
      </c>
      <c r="L387" s="195">
        <v>11</v>
      </c>
      <c r="M387" s="195"/>
      <c r="N387" s="223"/>
      <c r="O387" s="224" t="s">
        <v>299</v>
      </c>
      <c r="P387" s="220" t="s">
        <v>329</v>
      </c>
      <c r="Q387" s="217" t="s">
        <v>330</v>
      </c>
      <c r="R387" s="217" t="s">
        <v>319</v>
      </c>
      <c r="S387" s="217"/>
      <c r="T387" s="217"/>
      <c r="U387" s="217"/>
      <c r="V387" s="217"/>
      <c r="W387" s="217"/>
      <c r="X387" s="221"/>
    </row>
    <row r="388" spans="1:24" x14ac:dyDescent="0.3">
      <c r="A388" s="201" t="s">
        <v>599</v>
      </c>
      <c r="B388" s="202" t="s">
        <v>603</v>
      </c>
      <c r="C388" s="202" t="s">
        <v>799</v>
      </c>
      <c r="D388" s="217">
        <v>10</v>
      </c>
      <c r="E388" s="214" t="s">
        <v>815</v>
      </c>
      <c r="F388" s="199" t="s">
        <v>67</v>
      </c>
      <c r="G388" s="231" t="s">
        <v>47</v>
      </c>
      <c r="H388" s="210"/>
      <c r="I388" s="255" t="s">
        <v>522</v>
      </c>
      <c r="J388" s="217" t="s">
        <v>313</v>
      </c>
      <c r="K388" s="195">
        <v>6</v>
      </c>
      <c r="L388" s="195">
        <v>15</v>
      </c>
      <c r="M388" s="195"/>
      <c r="N388" s="217"/>
      <c r="O388" s="217" t="s">
        <v>299</v>
      </c>
      <c r="P388" s="220" t="s">
        <v>523</v>
      </c>
      <c r="Q388" s="217" t="s">
        <v>524</v>
      </c>
      <c r="R388" s="217" t="s">
        <v>525</v>
      </c>
      <c r="S388" s="217"/>
      <c r="T388" s="217"/>
      <c r="U388" s="217"/>
      <c r="V388" s="217"/>
      <c r="W388" s="217"/>
      <c r="X388" s="221"/>
    </row>
    <row r="389" spans="1:24" ht="19.95" customHeight="1" thickBot="1" x14ac:dyDescent="0.35">
      <c r="A389" s="386" t="s">
        <v>604</v>
      </c>
      <c r="B389" s="387"/>
      <c r="C389" s="387"/>
      <c r="D389" s="225">
        <f>COUNTA(G379:G388)</f>
        <v>10</v>
      </c>
      <c r="E389" s="225"/>
      <c r="F389" s="226"/>
      <c r="G389" s="232"/>
      <c r="H389" s="225"/>
      <c r="I389" s="226"/>
      <c r="J389" s="225"/>
      <c r="K389" s="225"/>
      <c r="L389" s="225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7"/>
    </row>
    <row r="390" spans="1:24" x14ac:dyDescent="0.3">
      <c r="A390" s="201" t="s">
        <v>599</v>
      </c>
      <c r="B390" s="202" t="s">
        <v>598</v>
      </c>
      <c r="C390" s="202" t="s">
        <v>799</v>
      </c>
      <c r="D390" s="217">
        <v>1</v>
      </c>
      <c r="E390" s="214" t="s">
        <v>811</v>
      </c>
      <c r="F390" s="199" t="s">
        <v>61</v>
      </c>
      <c r="G390" s="230" t="s">
        <v>41</v>
      </c>
      <c r="H390" s="210"/>
      <c r="I390" s="255" t="s">
        <v>537</v>
      </c>
      <c r="J390" s="217" t="s">
        <v>298</v>
      </c>
      <c r="K390" s="195">
        <v>32</v>
      </c>
      <c r="L390" s="195">
        <v>61</v>
      </c>
      <c r="M390" s="195">
        <v>0</v>
      </c>
      <c r="N390" s="219">
        <v>60</v>
      </c>
      <c r="O390" s="217" t="s">
        <v>578</v>
      </c>
      <c r="P390" s="220" t="s">
        <v>581</v>
      </c>
      <c r="Q390" s="217" t="s">
        <v>211</v>
      </c>
      <c r="R390" s="217" t="s">
        <v>582</v>
      </c>
      <c r="S390" s="217">
        <v>0</v>
      </c>
      <c r="T390" s="217"/>
      <c r="U390" s="217" t="s">
        <v>305</v>
      </c>
      <c r="V390" s="217"/>
      <c r="W390" s="217" t="s">
        <v>211</v>
      </c>
      <c r="X390" s="221"/>
    </row>
    <row r="391" spans="1:24" x14ac:dyDescent="0.3">
      <c r="A391" s="201" t="s">
        <v>599</v>
      </c>
      <c r="B391" s="202" t="s">
        <v>598</v>
      </c>
      <c r="C391" s="202" t="s">
        <v>799</v>
      </c>
      <c r="D391" s="217">
        <v>2</v>
      </c>
      <c r="E391" s="214" t="s">
        <v>811</v>
      </c>
      <c r="F391" s="199" t="s">
        <v>64</v>
      </c>
      <c r="G391" s="230" t="s">
        <v>44</v>
      </c>
      <c r="H391" s="210"/>
      <c r="I391" s="255" t="s">
        <v>580</v>
      </c>
      <c r="J391" s="217" t="s">
        <v>298</v>
      </c>
      <c r="K391" s="195">
        <v>12</v>
      </c>
      <c r="L391" s="195">
        <v>20</v>
      </c>
      <c r="M391" s="195">
        <v>50</v>
      </c>
      <c r="N391" s="219">
        <v>5</v>
      </c>
      <c r="O391" s="217" t="s">
        <v>578</v>
      </c>
      <c r="P391" s="220" t="s">
        <v>334</v>
      </c>
      <c r="Q391" s="217" t="s">
        <v>335</v>
      </c>
      <c r="R391" s="217" t="s">
        <v>336</v>
      </c>
      <c r="S391" s="217">
        <v>0</v>
      </c>
      <c r="T391" s="217"/>
      <c r="U391" s="217" t="s">
        <v>305</v>
      </c>
      <c r="V391" s="217"/>
      <c r="W391" s="217" t="s">
        <v>211</v>
      </c>
      <c r="X391" s="221"/>
    </row>
    <row r="392" spans="1:24" x14ac:dyDescent="0.3">
      <c r="A392" s="201" t="s">
        <v>599</v>
      </c>
      <c r="B392" s="202" t="s">
        <v>598</v>
      </c>
      <c r="C392" s="202" t="s">
        <v>799</v>
      </c>
      <c r="D392" s="217">
        <v>3</v>
      </c>
      <c r="E392" s="214" t="s">
        <v>812</v>
      </c>
      <c r="F392" s="199" t="s">
        <v>59</v>
      </c>
      <c r="G392" s="230" t="s">
        <v>39</v>
      </c>
      <c r="H392" s="210"/>
      <c r="I392" s="255" t="s">
        <v>544</v>
      </c>
      <c r="J392" s="217" t="s">
        <v>298</v>
      </c>
      <c r="K392" s="195">
        <v>20</v>
      </c>
      <c r="L392" s="195">
        <v>35</v>
      </c>
      <c r="M392" s="195">
        <v>0</v>
      </c>
      <c r="N392" s="219">
        <v>50</v>
      </c>
      <c r="O392" s="217" t="s">
        <v>578</v>
      </c>
      <c r="P392" s="220" t="s">
        <v>749</v>
      </c>
      <c r="Q392" s="217" t="s">
        <v>211</v>
      </c>
      <c r="R392" s="217" t="s">
        <v>750</v>
      </c>
      <c r="S392" s="217">
        <v>0</v>
      </c>
      <c r="T392" s="217"/>
      <c r="U392" s="217" t="s">
        <v>305</v>
      </c>
      <c r="V392" s="217"/>
      <c r="W392" s="217" t="s">
        <v>211</v>
      </c>
      <c r="X392" s="221"/>
    </row>
    <row r="393" spans="1:24" x14ac:dyDescent="0.3">
      <c r="A393" s="201" t="s">
        <v>599</v>
      </c>
      <c r="B393" s="202" t="s">
        <v>598</v>
      </c>
      <c r="C393" s="202" t="s">
        <v>799</v>
      </c>
      <c r="D393" s="217">
        <v>4</v>
      </c>
      <c r="E393" s="214" t="s">
        <v>812</v>
      </c>
      <c r="F393" s="199" t="s">
        <v>63</v>
      </c>
      <c r="G393" s="230" t="s">
        <v>43</v>
      </c>
      <c r="H393" s="210"/>
      <c r="I393" s="255" t="s">
        <v>540</v>
      </c>
      <c r="J393" s="217" t="s">
        <v>298</v>
      </c>
      <c r="K393" s="195">
        <v>16</v>
      </c>
      <c r="L393" s="195">
        <v>21</v>
      </c>
      <c r="M393" s="195">
        <v>0</v>
      </c>
      <c r="N393" s="219">
        <v>30</v>
      </c>
      <c r="O393" s="217" t="s">
        <v>578</v>
      </c>
      <c r="P393" s="220" t="s">
        <v>542</v>
      </c>
      <c r="Q393" s="217" t="s">
        <v>543</v>
      </c>
      <c r="R393" s="217" t="s">
        <v>584</v>
      </c>
      <c r="S393" s="217">
        <v>0</v>
      </c>
      <c r="T393" s="217"/>
      <c r="U393" s="217" t="s">
        <v>305</v>
      </c>
      <c r="V393" s="217"/>
      <c r="W393" s="217" t="s">
        <v>211</v>
      </c>
      <c r="X393" s="221"/>
    </row>
    <row r="394" spans="1:24" x14ac:dyDescent="0.3">
      <c r="A394" s="201" t="s">
        <v>599</v>
      </c>
      <c r="B394" s="202" t="s">
        <v>598</v>
      </c>
      <c r="C394" s="202" t="s">
        <v>799</v>
      </c>
      <c r="D394" s="217">
        <v>5</v>
      </c>
      <c r="E394" s="214" t="s">
        <v>813</v>
      </c>
      <c r="F394" s="199" t="s">
        <v>56</v>
      </c>
      <c r="G394" s="230" t="s">
        <v>590</v>
      </c>
      <c r="H394" s="210"/>
      <c r="I394" s="255" t="s">
        <v>341</v>
      </c>
      <c r="J394" s="217" t="s">
        <v>298</v>
      </c>
      <c r="K394" s="195">
        <v>16</v>
      </c>
      <c r="L394" s="195">
        <v>36</v>
      </c>
      <c r="M394" s="195">
        <v>0</v>
      </c>
      <c r="N394" s="219">
        <v>40</v>
      </c>
      <c r="O394" s="217" t="s">
        <v>578</v>
      </c>
      <c r="P394" s="220" t="s">
        <v>339</v>
      </c>
      <c r="Q394" s="217" t="s">
        <v>340</v>
      </c>
      <c r="R394" s="217" t="s">
        <v>341</v>
      </c>
      <c r="S394" s="217">
        <v>0</v>
      </c>
      <c r="T394" s="217"/>
      <c r="U394" s="217" t="s">
        <v>305</v>
      </c>
      <c r="V394" s="217"/>
      <c r="W394" s="217" t="s">
        <v>211</v>
      </c>
      <c r="X394" s="221"/>
    </row>
    <row r="395" spans="1:24" x14ac:dyDescent="0.3">
      <c r="A395" s="201" t="s">
        <v>599</v>
      </c>
      <c r="B395" s="202" t="s">
        <v>598</v>
      </c>
      <c r="C395" s="202" t="s">
        <v>799</v>
      </c>
      <c r="D395" s="217">
        <v>6</v>
      </c>
      <c r="E395" s="214" t="s">
        <v>813</v>
      </c>
      <c r="F395" s="199" t="s">
        <v>57</v>
      </c>
      <c r="G395" s="230" t="s">
        <v>37</v>
      </c>
      <c r="H395" s="210"/>
      <c r="I395" s="255" t="s">
        <v>555</v>
      </c>
      <c r="J395" s="217" t="s">
        <v>298</v>
      </c>
      <c r="K395" s="195">
        <v>12</v>
      </c>
      <c r="L395" s="195">
        <v>12</v>
      </c>
      <c r="M395" s="195">
        <v>0</v>
      </c>
      <c r="N395" s="219">
        <v>30</v>
      </c>
      <c r="O395" s="217" t="s">
        <v>578</v>
      </c>
      <c r="P395" s="220" t="s">
        <v>557</v>
      </c>
      <c r="Q395" s="217" t="s">
        <v>558</v>
      </c>
      <c r="R395" s="217" t="s">
        <v>559</v>
      </c>
      <c r="S395" s="217">
        <v>0</v>
      </c>
      <c r="T395" s="217"/>
      <c r="U395" s="217" t="s">
        <v>305</v>
      </c>
      <c r="V395" s="217"/>
      <c r="W395" s="217" t="s">
        <v>211</v>
      </c>
      <c r="X395" s="221"/>
    </row>
    <row r="396" spans="1:24" x14ac:dyDescent="0.3">
      <c r="A396" s="201" t="s">
        <v>599</v>
      </c>
      <c r="B396" s="202" t="s">
        <v>598</v>
      </c>
      <c r="C396" s="202" t="s">
        <v>799</v>
      </c>
      <c r="D396" s="217">
        <v>7</v>
      </c>
      <c r="E396" s="214" t="s">
        <v>814</v>
      </c>
      <c r="F396" s="199" t="s">
        <v>58</v>
      </c>
      <c r="G396" s="230" t="s">
        <v>38</v>
      </c>
      <c r="H396" s="210"/>
      <c r="I396" s="255" t="s">
        <v>526</v>
      </c>
      <c r="J396" s="217" t="s">
        <v>298</v>
      </c>
      <c r="K396" s="195">
        <v>12</v>
      </c>
      <c r="L396" s="195">
        <v>7</v>
      </c>
      <c r="M396" s="195">
        <v>60</v>
      </c>
      <c r="N396" s="219">
        <v>10</v>
      </c>
      <c r="O396" s="217" t="s">
        <v>578</v>
      </c>
      <c r="P396" s="220" t="s">
        <v>527</v>
      </c>
      <c r="Q396" s="217" t="s">
        <v>528</v>
      </c>
      <c r="R396" s="217" t="s">
        <v>529</v>
      </c>
      <c r="S396" s="217">
        <v>0</v>
      </c>
      <c r="T396" s="217" t="s">
        <v>305</v>
      </c>
      <c r="U396" s="217"/>
      <c r="V396" s="217"/>
      <c r="W396" s="217" t="s">
        <v>211</v>
      </c>
      <c r="X396" s="221"/>
    </row>
    <row r="397" spans="1:24" x14ac:dyDescent="0.3">
      <c r="A397" s="201" t="s">
        <v>599</v>
      </c>
      <c r="B397" s="202" t="s">
        <v>598</v>
      </c>
      <c r="C397" s="202" t="s">
        <v>799</v>
      </c>
      <c r="D397" s="217">
        <v>8</v>
      </c>
      <c r="E397" s="214" t="s">
        <v>814</v>
      </c>
      <c r="F397" s="199" t="s">
        <v>66</v>
      </c>
      <c r="G397" s="230" t="s">
        <v>46</v>
      </c>
      <c r="H397" s="210"/>
      <c r="I397" s="255" t="s">
        <v>530</v>
      </c>
      <c r="J397" s="217" t="s">
        <v>298</v>
      </c>
      <c r="K397" s="195">
        <v>36</v>
      </c>
      <c r="L397" s="195">
        <v>61</v>
      </c>
      <c r="M397" s="195">
        <v>10</v>
      </c>
      <c r="N397" s="223">
        <v>60</v>
      </c>
      <c r="O397" s="217" t="s">
        <v>578</v>
      </c>
      <c r="P397" s="220" t="s">
        <v>127</v>
      </c>
      <c r="Q397" s="217" t="s">
        <v>531</v>
      </c>
      <c r="R397" s="217" t="s">
        <v>529</v>
      </c>
      <c r="S397" s="217">
        <v>0</v>
      </c>
      <c r="T397" s="217" t="s">
        <v>305</v>
      </c>
      <c r="U397" s="217"/>
      <c r="V397" s="217"/>
      <c r="W397" s="217" t="s">
        <v>211</v>
      </c>
      <c r="X397" s="221"/>
    </row>
    <row r="398" spans="1:24" x14ac:dyDescent="0.3">
      <c r="A398" s="201" t="s">
        <v>599</v>
      </c>
      <c r="B398" s="202" t="s">
        <v>598</v>
      </c>
      <c r="C398" s="202" t="s">
        <v>799</v>
      </c>
      <c r="D398" s="217">
        <v>9</v>
      </c>
      <c r="E398" s="214" t="s">
        <v>815</v>
      </c>
      <c r="F398" s="199" t="s">
        <v>62</v>
      </c>
      <c r="G398" s="231" t="s">
        <v>532</v>
      </c>
      <c r="H398" s="210"/>
      <c r="I398" s="255" t="s">
        <v>533</v>
      </c>
      <c r="J398" s="217" t="s">
        <v>298</v>
      </c>
      <c r="K398" s="195">
        <v>12</v>
      </c>
      <c r="L398" s="195">
        <v>12</v>
      </c>
      <c r="M398" s="195"/>
      <c r="N398" s="223"/>
      <c r="O398" s="224" t="s">
        <v>578</v>
      </c>
      <c r="P398" s="220" t="s">
        <v>534</v>
      </c>
      <c r="Q398" s="217" t="s">
        <v>535</v>
      </c>
      <c r="R398" s="217" t="s">
        <v>549</v>
      </c>
      <c r="S398" s="217">
        <v>0</v>
      </c>
      <c r="T398" s="217"/>
      <c r="U398" s="217" t="s">
        <v>305</v>
      </c>
      <c r="V398" s="217"/>
      <c r="W398" s="217" t="s">
        <v>211</v>
      </c>
      <c r="X398" s="221"/>
    </row>
    <row r="399" spans="1:24" x14ac:dyDescent="0.3">
      <c r="A399" s="201" t="s">
        <v>599</v>
      </c>
      <c r="B399" s="202" t="s">
        <v>598</v>
      </c>
      <c r="C399" s="202" t="s">
        <v>799</v>
      </c>
      <c r="D399" s="217">
        <v>10</v>
      </c>
      <c r="E399" s="214" t="s">
        <v>815</v>
      </c>
      <c r="F399" s="199" t="s">
        <v>65</v>
      </c>
      <c r="G399" s="231" t="s">
        <v>45</v>
      </c>
      <c r="H399" s="210"/>
      <c r="I399" s="255" t="s">
        <v>550</v>
      </c>
      <c r="J399" s="217" t="s">
        <v>298</v>
      </c>
      <c r="K399" s="195">
        <v>12</v>
      </c>
      <c r="L399" s="195">
        <v>22</v>
      </c>
      <c r="M399" s="195">
        <v>0</v>
      </c>
      <c r="N399" s="217">
        <v>40</v>
      </c>
      <c r="O399" s="217" t="s">
        <v>578</v>
      </c>
      <c r="P399" s="220" t="s">
        <v>551</v>
      </c>
      <c r="Q399" s="217" t="s">
        <v>552</v>
      </c>
      <c r="R399" s="217" t="s">
        <v>553</v>
      </c>
      <c r="S399" s="217">
        <v>0</v>
      </c>
      <c r="T399" s="217" t="s">
        <v>305</v>
      </c>
      <c r="U399" s="217"/>
      <c r="V399" s="217"/>
      <c r="W399" s="217"/>
      <c r="X399" s="221"/>
    </row>
    <row r="400" spans="1:24" ht="19.95" customHeight="1" thickBot="1" x14ac:dyDescent="0.35">
      <c r="A400" s="386" t="s">
        <v>604</v>
      </c>
      <c r="B400" s="387"/>
      <c r="C400" s="387"/>
      <c r="D400" s="225">
        <f>COUNTA(G390:G399)</f>
        <v>10</v>
      </c>
      <c r="E400" s="225"/>
      <c r="F400" s="226"/>
      <c r="G400" s="232"/>
      <c r="H400" s="225"/>
      <c r="I400" s="226"/>
      <c r="J400" s="225"/>
      <c r="K400" s="225"/>
      <c r="L400" s="225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7"/>
    </row>
    <row r="401" spans="1:24" x14ac:dyDescent="0.3">
      <c r="A401" s="388" t="s">
        <v>817</v>
      </c>
      <c r="B401" s="389"/>
      <c r="C401" s="390"/>
      <c r="D401" s="237">
        <f>SUM(D367,D378,D389,D400)</f>
        <v>40</v>
      </c>
      <c r="E401" s="237"/>
      <c r="F401" s="237"/>
      <c r="G401" s="237"/>
      <c r="H401" s="237"/>
      <c r="I401" s="238"/>
      <c r="J401" s="237"/>
      <c r="K401" s="237"/>
      <c r="L401" s="237"/>
      <c r="M401" s="237"/>
      <c r="N401" s="237"/>
      <c r="O401" s="237"/>
      <c r="P401" s="237"/>
      <c r="Q401" s="237"/>
      <c r="R401" s="237"/>
      <c r="S401" s="237"/>
      <c r="T401" s="237"/>
      <c r="U401" s="237"/>
      <c r="V401" s="237"/>
      <c r="W401" s="237"/>
      <c r="X401" s="237"/>
    </row>
    <row r="402" spans="1:24" x14ac:dyDescent="0.3">
      <c r="A402" s="201" t="s">
        <v>601</v>
      </c>
      <c r="B402" s="202" t="s">
        <v>602</v>
      </c>
      <c r="C402" s="202" t="s">
        <v>822</v>
      </c>
      <c r="D402" s="217">
        <v>1</v>
      </c>
      <c r="E402" s="214" t="s">
        <v>821</v>
      </c>
      <c r="F402" s="199" t="s">
        <v>109</v>
      </c>
      <c r="G402" s="230" t="s">
        <v>90</v>
      </c>
      <c r="H402" s="210"/>
      <c r="I402" s="255" t="s">
        <v>779</v>
      </c>
      <c r="J402" s="217" t="s">
        <v>298</v>
      </c>
      <c r="K402" s="195">
        <v>16</v>
      </c>
      <c r="L402" s="195">
        <v>40</v>
      </c>
      <c r="M402" s="195">
        <v>20</v>
      </c>
      <c r="N402" s="219">
        <v>20</v>
      </c>
      <c r="O402" s="217" t="s">
        <v>484</v>
      </c>
      <c r="P402" s="220" t="s">
        <v>459</v>
      </c>
      <c r="Q402" s="217" t="s">
        <v>780</v>
      </c>
      <c r="R402" s="217" t="s">
        <v>779</v>
      </c>
      <c r="S402" s="217">
        <v>20</v>
      </c>
      <c r="T402" s="217" t="s">
        <v>211</v>
      </c>
      <c r="U402" s="217" t="s">
        <v>305</v>
      </c>
      <c r="V402" s="217" t="s">
        <v>211</v>
      </c>
      <c r="W402" s="217" t="s">
        <v>211</v>
      </c>
      <c r="X402" s="221" t="s">
        <v>781</v>
      </c>
    </row>
    <row r="403" spans="1:24" x14ac:dyDescent="0.3">
      <c r="A403" s="201" t="s">
        <v>601</v>
      </c>
      <c r="B403" s="202" t="s">
        <v>602</v>
      </c>
      <c r="C403" s="202" t="s">
        <v>822</v>
      </c>
      <c r="D403" s="217">
        <v>2</v>
      </c>
      <c r="E403" s="214" t="s">
        <v>821</v>
      </c>
      <c r="F403" s="199" t="s">
        <v>111</v>
      </c>
      <c r="G403" s="230" t="s">
        <v>92</v>
      </c>
      <c r="H403" s="210"/>
      <c r="I403" s="255" t="s">
        <v>720</v>
      </c>
      <c r="J403" s="217" t="s">
        <v>298</v>
      </c>
      <c r="K403" s="195">
        <v>16</v>
      </c>
      <c r="L403" s="195">
        <v>40</v>
      </c>
      <c r="M403" s="195">
        <v>20</v>
      </c>
      <c r="N403" s="219">
        <v>20</v>
      </c>
      <c r="O403" s="217" t="s">
        <v>306</v>
      </c>
      <c r="P403" s="220" t="s">
        <v>465</v>
      </c>
      <c r="Q403" s="217" t="s">
        <v>721</v>
      </c>
      <c r="R403" s="217" t="s">
        <v>720</v>
      </c>
      <c r="S403" s="217">
        <v>20</v>
      </c>
      <c r="T403" s="217" t="s">
        <v>211</v>
      </c>
      <c r="U403" s="217" t="s">
        <v>305</v>
      </c>
      <c r="V403" s="217" t="s">
        <v>211</v>
      </c>
      <c r="W403" s="217" t="s">
        <v>211</v>
      </c>
      <c r="X403" s="221" t="s">
        <v>781</v>
      </c>
    </row>
    <row r="404" spans="1:24" x14ac:dyDescent="0.3">
      <c r="A404" s="201" t="s">
        <v>601</v>
      </c>
      <c r="B404" s="202" t="s">
        <v>602</v>
      </c>
      <c r="C404" s="202" t="s">
        <v>822</v>
      </c>
      <c r="D404" s="217">
        <v>3</v>
      </c>
      <c r="E404" s="214">
        <v>44569</v>
      </c>
      <c r="F404" s="199" t="s">
        <v>108</v>
      </c>
      <c r="G404" s="230" t="s">
        <v>89</v>
      </c>
      <c r="H404" s="210"/>
      <c r="I404" s="255" t="s">
        <v>461</v>
      </c>
      <c r="J404" s="217" t="s">
        <v>298</v>
      </c>
      <c r="K404" s="195">
        <v>24</v>
      </c>
      <c r="L404" s="195">
        <v>24</v>
      </c>
      <c r="M404" s="195">
        <v>20</v>
      </c>
      <c r="N404" s="219">
        <v>20</v>
      </c>
      <c r="O404" s="217" t="s">
        <v>306</v>
      </c>
      <c r="P404" s="220" t="s">
        <v>724</v>
      </c>
      <c r="Q404" s="217" t="s">
        <v>299</v>
      </c>
      <c r="R404" s="217" t="s">
        <v>461</v>
      </c>
      <c r="S404" s="217">
        <v>20</v>
      </c>
      <c r="T404" s="217" t="s">
        <v>211</v>
      </c>
      <c r="U404" s="217" t="s">
        <v>211</v>
      </c>
      <c r="V404" s="217" t="s">
        <v>211</v>
      </c>
      <c r="W404" s="217" t="s">
        <v>211</v>
      </c>
      <c r="X404" s="221" t="s">
        <v>716</v>
      </c>
    </row>
    <row r="405" spans="1:24" x14ac:dyDescent="0.3">
      <c r="A405" s="201" t="s">
        <v>601</v>
      </c>
      <c r="B405" s="202" t="s">
        <v>602</v>
      </c>
      <c r="C405" s="202" t="s">
        <v>822</v>
      </c>
      <c r="D405" s="217">
        <v>4</v>
      </c>
      <c r="E405" s="214">
        <v>44569</v>
      </c>
      <c r="F405" s="199" t="s">
        <v>101</v>
      </c>
      <c r="G405" s="230" t="s">
        <v>82</v>
      </c>
      <c r="H405" s="210"/>
      <c r="I405" s="255" t="s">
        <v>469</v>
      </c>
      <c r="J405" s="217" t="s">
        <v>298</v>
      </c>
      <c r="K405" s="195">
        <v>56</v>
      </c>
      <c r="L405" s="195">
        <v>118</v>
      </c>
      <c r="M405" s="195">
        <v>20</v>
      </c>
      <c r="N405" s="219">
        <v>20</v>
      </c>
      <c r="O405" s="217" t="s">
        <v>484</v>
      </c>
      <c r="P405" s="220" t="s">
        <v>715</v>
      </c>
      <c r="Q405" s="217" t="s">
        <v>782</v>
      </c>
      <c r="R405" s="217" t="s">
        <v>469</v>
      </c>
      <c r="S405" s="217">
        <v>20</v>
      </c>
      <c r="T405" s="217" t="s">
        <v>211</v>
      </c>
      <c r="U405" s="217" t="s">
        <v>305</v>
      </c>
      <c r="V405" s="217" t="s">
        <v>211</v>
      </c>
      <c r="W405" s="217" t="s">
        <v>211</v>
      </c>
      <c r="X405" s="221"/>
    </row>
    <row r="406" spans="1:24" x14ac:dyDescent="0.3">
      <c r="A406" s="201" t="s">
        <v>601</v>
      </c>
      <c r="B406" s="202" t="s">
        <v>602</v>
      </c>
      <c r="C406" s="202" t="s">
        <v>822</v>
      </c>
      <c r="D406" s="217">
        <v>5</v>
      </c>
      <c r="E406" s="214">
        <v>44600</v>
      </c>
      <c r="F406" s="199" t="s">
        <v>112</v>
      </c>
      <c r="G406" s="230" t="s">
        <v>93</v>
      </c>
      <c r="H406" s="210"/>
      <c r="I406" s="255" t="s">
        <v>476</v>
      </c>
      <c r="J406" s="217" t="s">
        <v>298</v>
      </c>
      <c r="K406" s="195">
        <v>22</v>
      </c>
      <c r="L406" s="195">
        <v>22</v>
      </c>
      <c r="M406" s="195">
        <v>20</v>
      </c>
      <c r="N406" s="219">
        <v>20</v>
      </c>
      <c r="O406" s="217" t="s">
        <v>306</v>
      </c>
      <c r="P406" s="220" t="s">
        <v>189</v>
      </c>
      <c r="Q406" s="217" t="s">
        <v>783</v>
      </c>
      <c r="R406" s="217" t="s">
        <v>476</v>
      </c>
      <c r="S406" s="217">
        <v>20</v>
      </c>
      <c r="T406" s="217" t="s">
        <v>299</v>
      </c>
      <c r="U406" s="217" t="s">
        <v>305</v>
      </c>
      <c r="V406" s="217" t="s">
        <v>299</v>
      </c>
      <c r="W406" s="217" t="s">
        <v>299</v>
      </c>
      <c r="X406" s="221"/>
    </row>
    <row r="407" spans="1:24" x14ac:dyDescent="0.3">
      <c r="A407" s="201" t="s">
        <v>601</v>
      </c>
      <c r="B407" s="202" t="s">
        <v>602</v>
      </c>
      <c r="C407" s="202" t="s">
        <v>822</v>
      </c>
      <c r="D407" s="217">
        <v>6</v>
      </c>
      <c r="E407" s="214">
        <v>44600</v>
      </c>
      <c r="F407" s="199" t="s">
        <v>110</v>
      </c>
      <c r="G407" s="230" t="s">
        <v>91</v>
      </c>
      <c r="H407" s="210"/>
      <c r="I407" s="255" t="s">
        <v>481</v>
      </c>
      <c r="J407" s="217" t="s">
        <v>298</v>
      </c>
      <c r="K407" s="195">
        <v>12</v>
      </c>
      <c r="L407" s="195">
        <v>18</v>
      </c>
      <c r="M407" s="195">
        <v>20</v>
      </c>
      <c r="N407" s="219">
        <v>20</v>
      </c>
      <c r="O407" s="217" t="s">
        <v>306</v>
      </c>
      <c r="P407" s="220" t="s">
        <v>784</v>
      </c>
      <c r="Q407" s="217" t="s">
        <v>721</v>
      </c>
      <c r="R407" s="217" t="s">
        <v>481</v>
      </c>
      <c r="S407" s="217">
        <v>20</v>
      </c>
      <c r="T407" s="217" t="s">
        <v>299</v>
      </c>
      <c r="U407" s="217" t="s">
        <v>305</v>
      </c>
      <c r="V407" s="217" t="s">
        <v>299</v>
      </c>
      <c r="W407" s="217" t="s">
        <v>299</v>
      </c>
      <c r="X407" s="221"/>
    </row>
    <row r="408" spans="1:24" x14ac:dyDescent="0.3">
      <c r="A408" s="201" t="s">
        <v>601</v>
      </c>
      <c r="B408" s="202" t="s">
        <v>602</v>
      </c>
      <c r="C408" s="202" t="s">
        <v>822</v>
      </c>
      <c r="D408" s="217">
        <v>7</v>
      </c>
      <c r="E408" s="214">
        <v>44628</v>
      </c>
      <c r="F408" s="199" t="s">
        <v>115</v>
      </c>
      <c r="G408" s="231" t="s">
        <v>96</v>
      </c>
      <c r="H408" s="210"/>
      <c r="I408" s="255" t="s">
        <v>476</v>
      </c>
      <c r="J408" s="217" t="s">
        <v>298</v>
      </c>
      <c r="K408" s="195">
        <v>16</v>
      </c>
      <c r="L408" s="195">
        <v>20</v>
      </c>
      <c r="M408" s="195">
        <v>20</v>
      </c>
      <c r="N408" s="219">
        <v>20</v>
      </c>
      <c r="O408" s="217" t="s">
        <v>306</v>
      </c>
      <c r="P408" s="220" t="s">
        <v>477</v>
      </c>
      <c r="Q408" s="217" t="s">
        <v>726</v>
      </c>
      <c r="R408" s="217" t="s">
        <v>476</v>
      </c>
      <c r="S408" s="217">
        <v>20</v>
      </c>
      <c r="T408" s="217" t="s">
        <v>299</v>
      </c>
      <c r="U408" s="217" t="s">
        <v>299</v>
      </c>
      <c r="V408" s="217" t="s">
        <v>299</v>
      </c>
      <c r="W408" s="217" t="s">
        <v>299</v>
      </c>
      <c r="X408" s="221"/>
    </row>
    <row r="409" spans="1:24" x14ac:dyDescent="0.3">
      <c r="A409" s="201" t="s">
        <v>601</v>
      </c>
      <c r="B409" s="202" t="s">
        <v>602</v>
      </c>
      <c r="C409" s="202" t="s">
        <v>822</v>
      </c>
      <c r="D409" s="217">
        <v>8</v>
      </c>
      <c r="E409" s="214">
        <v>44628</v>
      </c>
      <c r="F409" s="199" t="s">
        <v>1051</v>
      </c>
      <c r="G409" s="230" t="s">
        <v>680</v>
      </c>
      <c r="H409" s="210"/>
      <c r="I409" s="255" t="s">
        <v>785</v>
      </c>
      <c r="J409" s="217" t="s">
        <v>298</v>
      </c>
      <c r="K409" s="195">
        <v>8</v>
      </c>
      <c r="L409" s="195">
        <v>13</v>
      </c>
      <c r="M409" s="195">
        <v>20</v>
      </c>
      <c r="N409" s="223">
        <v>20</v>
      </c>
      <c r="O409" s="217" t="s">
        <v>306</v>
      </c>
      <c r="P409" s="220" t="s">
        <v>786</v>
      </c>
      <c r="Q409" s="217" t="s">
        <v>787</v>
      </c>
      <c r="R409" s="217" t="s">
        <v>785</v>
      </c>
      <c r="S409" s="217">
        <v>20</v>
      </c>
      <c r="T409" s="217" t="s">
        <v>299</v>
      </c>
      <c r="U409" s="217" t="s">
        <v>299</v>
      </c>
      <c r="V409" s="217" t="s">
        <v>299</v>
      </c>
      <c r="W409" s="217" t="s">
        <v>299</v>
      </c>
      <c r="X409" s="221"/>
    </row>
    <row r="410" spans="1:24" x14ac:dyDescent="0.3">
      <c r="A410" s="201" t="s">
        <v>601</v>
      </c>
      <c r="B410" s="202" t="s">
        <v>602</v>
      </c>
      <c r="C410" s="202" t="s">
        <v>822</v>
      </c>
      <c r="D410" s="217">
        <v>9</v>
      </c>
      <c r="E410" s="214">
        <v>44659</v>
      </c>
      <c r="F410" s="199" t="s">
        <v>97</v>
      </c>
      <c r="G410" s="231" t="s">
        <v>78</v>
      </c>
      <c r="H410" s="210"/>
      <c r="I410" s="255" t="s">
        <v>473</v>
      </c>
      <c r="J410" s="217" t="s">
        <v>298</v>
      </c>
      <c r="K410" s="195">
        <v>8</v>
      </c>
      <c r="L410" s="195">
        <v>8</v>
      </c>
      <c r="M410" s="195">
        <v>20</v>
      </c>
      <c r="N410" s="223">
        <v>20</v>
      </c>
      <c r="O410" s="224" t="s">
        <v>306</v>
      </c>
      <c r="P410" s="220" t="s">
        <v>788</v>
      </c>
      <c r="Q410" s="217" t="s">
        <v>299</v>
      </c>
      <c r="R410" s="217" t="s">
        <v>473</v>
      </c>
      <c r="S410" s="217">
        <v>20</v>
      </c>
      <c r="T410" s="217" t="s">
        <v>299</v>
      </c>
      <c r="U410" s="217" t="s">
        <v>299</v>
      </c>
      <c r="V410" s="217" t="s">
        <v>299</v>
      </c>
      <c r="W410" s="217" t="s">
        <v>299</v>
      </c>
      <c r="X410" s="221" t="s">
        <v>716</v>
      </c>
    </row>
    <row r="411" spans="1:24" x14ac:dyDescent="0.3">
      <c r="A411" s="201" t="s">
        <v>601</v>
      </c>
      <c r="B411" s="202" t="s">
        <v>602</v>
      </c>
      <c r="C411" s="202" t="s">
        <v>822</v>
      </c>
      <c r="D411" s="217">
        <v>10</v>
      </c>
      <c r="E411" s="214">
        <v>44659</v>
      </c>
      <c r="F411" s="199" t="s">
        <v>451</v>
      </c>
      <c r="G411" s="231" t="s">
        <v>226</v>
      </c>
      <c r="H411" s="210"/>
      <c r="I411" s="255" t="s">
        <v>718</v>
      </c>
      <c r="J411" s="217" t="s">
        <v>298</v>
      </c>
      <c r="K411" s="195">
        <v>12</v>
      </c>
      <c r="L411" s="195">
        <v>12</v>
      </c>
      <c r="M411" s="195">
        <v>20</v>
      </c>
      <c r="N411" s="217">
        <v>20</v>
      </c>
      <c r="O411" s="217" t="s">
        <v>306</v>
      </c>
      <c r="P411" s="220" t="s">
        <v>722</v>
      </c>
      <c r="Q411" s="217" t="s">
        <v>299</v>
      </c>
      <c r="R411" s="217" t="s">
        <v>718</v>
      </c>
      <c r="S411" s="217" t="s">
        <v>299</v>
      </c>
      <c r="T411" s="217" t="s">
        <v>299</v>
      </c>
      <c r="U411" s="217" t="s">
        <v>299</v>
      </c>
      <c r="V411" s="217" t="s">
        <v>299</v>
      </c>
      <c r="W411" s="217" t="s">
        <v>299</v>
      </c>
      <c r="X411" s="221"/>
    </row>
    <row r="412" spans="1:24" ht="19.95" customHeight="1" thickBot="1" x14ac:dyDescent="0.35">
      <c r="A412" s="386" t="s">
        <v>604</v>
      </c>
      <c r="B412" s="387"/>
      <c r="C412" s="387"/>
      <c r="D412" s="225">
        <f>COUNTA(G402:G411)</f>
        <v>10</v>
      </c>
      <c r="E412" s="225"/>
      <c r="F412" s="226"/>
      <c r="G412" s="232"/>
      <c r="H412" s="225"/>
      <c r="I412" s="226"/>
      <c r="J412" s="225"/>
      <c r="K412" s="225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7"/>
    </row>
    <row r="413" spans="1:24" x14ac:dyDescent="0.3">
      <c r="A413" s="201" t="s">
        <v>601</v>
      </c>
      <c r="B413" s="202" t="s">
        <v>600</v>
      </c>
      <c r="C413" s="202" t="s">
        <v>822</v>
      </c>
      <c r="D413" s="217">
        <v>1</v>
      </c>
      <c r="E413" s="214" t="s">
        <v>823</v>
      </c>
      <c r="F413" s="199" t="s">
        <v>98</v>
      </c>
      <c r="G413" s="230" t="s">
        <v>79</v>
      </c>
      <c r="H413" s="210"/>
      <c r="I413" s="255" t="s">
        <v>483</v>
      </c>
      <c r="J413" s="217" t="s">
        <v>298</v>
      </c>
      <c r="K413" s="195">
        <v>16</v>
      </c>
      <c r="L413" s="195">
        <v>14</v>
      </c>
      <c r="M413" s="195">
        <v>20</v>
      </c>
      <c r="N413" s="219">
        <v>6</v>
      </c>
      <c r="O413" s="217" t="s">
        <v>484</v>
      </c>
      <c r="P413" s="220" t="s">
        <v>158</v>
      </c>
      <c r="Q413" s="217" t="s">
        <v>485</v>
      </c>
      <c r="R413" s="217" t="s">
        <v>483</v>
      </c>
      <c r="S413" s="217" t="s">
        <v>824</v>
      </c>
      <c r="T413" s="217" t="s">
        <v>211</v>
      </c>
      <c r="U413" s="217" t="s">
        <v>305</v>
      </c>
      <c r="V413" s="217" t="s">
        <v>211</v>
      </c>
      <c r="W413" s="217" t="s">
        <v>211</v>
      </c>
      <c r="X413" s="221"/>
    </row>
    <row r="414" spans="1:24" x14ac:dyDescent="0.3">
      <c r="A414" s="201" t="s">
        <v>601</v>
      </c>
      <c r="B414" s="202" t="s">
        <v>600</v>
      </c>
      <c r="C414" s="202" t="s">
        <v>822</v>
      </c>
      <c r="D414" s="217">
        <v>2</v>
      </c>
      <c r="E414" s="214" t="s">
        <v>825</v>
      </c>
      <c r="F414" s="199" t="s">
        <v>105</v>
      </c>
      <c r="G414" s="230" t="s">
        <v>86</v>
      </c>
      <c r="H414" s="210"/>
      <c r="I414" s="255" t="s">
        <v>487</v>
      </c>
      <c r="J414" s="217" t="s">
        <v>298</v>
      </c>
      <c r="K414" s="195">
        <v>14</v>
      </c>
      <c r="L414" s="195">
        <v>13</v>
      </c>
      <c r="M414" s="195">
        <v>20</v>
      </c>
      <c r="N414" s="219">
        <v>7</v>
      </c>
      <c r="O414" s="217" t="s">
        <v>484</v>
      </c>
      <c r="P414" s="220" t="s">
        <v>488</v>
      </c>
      <c r="Q414" s="217" t="s">
        <v>489</v>
      </c>
      <c r="R414" s="217" t="s">
        <v>487</v>
      </c>
      <c r="S414" s="217" t="s">
        <v>824</v>
      </c>
      <c r="T414" s="217" t="s">
        <v>299</v>
      </c>
      <c r="U414" s="217" t="s">
        <v>299</v>
      </c>
      <c r="V414" s="217" t="s">
        <v>299</v>
      </c>
      <c r="W414" s="217" t="s">
        <v>299</v>
      </c>
      <c r="X414" s="221"/>
    </row>
    <row r="415" spans="1:24" x14ac:dyDescent="0.3">
      <c r="A415" s="201" t="s">
        <v>601</v>
      </c>
      <c r="B415" s="202" t="s">
        <v>600</v>
      </c>
      <c r="C415" s="202" t="s">
        <v>822</v>
      </c>
      <c r="D415" s="217">
        <v>3</v>
      </c>
      <c r="E415" s="214" t="s">
        <v>826</v>
      </c>
      <c r="F415" s="199" t="s">
        <v>99</v>
      </c>
      <c r="G415" s="230" t="s">
        <v>80</v>
      </c>
      <c r="H415" s="210"/>
      <c r="I415" s="255" t="s">
        <v>483</v>
      </c>
      <c r="J415" s="217" t="s">
        <v>298</v>
      </c>
      <c r="K415" s="195">
        <v>19</v>
      </c>
      <c r="L415" s="195">
        <v>11</v>
      </c>
      <c r="M415" s="195">
        <v>20</v>
      </c>
      <c r="N415" s="219">
        <v>9</v>
      </c>
      <c r="O415" s="217" t="s">
        <v>306</v>
      </c>
      <c r="P415" s="220" t="s">
        <v>491</v>
      </c>
      <c r="Q415" s="217" t="s">
        <v>492</v>
      </c>
      <c r="R415" s="217" t="s">
        <v>483</v>
      </c>
      <c r="S415" s="217" t="s">
        <v>827</v>
      </c>
      <c r="T415" s="217" t="s">
        <v>211</v>
      </c>
      <c r="U415" s="217" t="s">
        <v>305</v>
      </c>
      <c r="V415" s="217" t="s">
        <v>211</v>
      </c>
      <c r="W415" s="217" t="s">
        <v>211</v>
      </c>
      <c r="X415" s="221"/>
    </row>
    <row r="416" spans="1:24" x14ac:dyDescent="0.3">
      <c r="A416" s="201" t="s">
        <v>601</v>
      </c>
      <c r="B416" s="202" t="s">
        <v>600</v>
      </c>
      <c r="C416" s="202" t="s">
        <v>822</v>
      </c>
      <c r="D416" s="217">
        <v>4</v>
      </c>
      <c r="E416" s="214" t="s">
        <v>828</v>
      </c>
      <c r="F416" s="199" t="s">
        <v>104</v>
      </c>
      <c r="G416" s="230" t="s">
        <v>85</v>
      </c>
      <c r="H416" s="210"/>
      <c r="I416" s="255" t="s">
        <v>308</v>
      </c>
      <c r="J416" s="217" t="s">
        <v>298</v>
      </c>
      <c r="K416" s="195">
        <v>10</v>
      </c>
      <c r="L416" s="195">
        <v>10</v>
      </c>
      <c r="M416" s="195">
        <v>20</v>
      </c>
      <c r="N416" s="219">
        <v>10</v>
      </c>
      <c r="O416" s="217" t="s">
        <v>306</v>
      </c>
      <c r="P416" s="220" t="s">
        <v>153</v>
      </c>
      <c r="Q416" s="217" t="s">
        <v>309</v>
      </c>
      <c r="R416" s="217" t="s">
        <v>310</v>
      </c>
      <c r="S416" s="217" t="s">
        <v>827</v>
      </c>
      <c r="T416" s="217" t="s">
        <v>211</v>
      </c>
      <c r="U416" s="217" t="s">
        <v>211</v>
      </c>
      <c r="V416" s="217" t="s">
        <v>211</v>
      </c>
      <c r="W416" s="217" t="s">
        <v>211</v>
      </c>
      <c r="X416" s="221"/>
    </row>
    <row r="417" spans="1:24" x14ac:dyDescent="0.3">
      <c r="A417" s="201" t="s">
        <v>601</v>
      </c>
      <c r="B417" s="202" t="s">
        <v>600</v>
      </c>
      <c r="C417" s="202" t="s">
        <v>822</v>
      </c>
      <c r="D417" s="217">
        <v>5</v>
      </c>
      <c r="E417" s="214" t="s">
        <v>829</v>
      </c>
      <c r="F417" s="199" t="s">
        <v>107</v>
      </c>
      <c r="G417" s="230" t="s">
        <v>88</v>
      </c>
      <c r="H417" s="210"/>
      <c r="I417" s="255" t="s">
        <v>494</v>
      </c>
      <c r="J417" s="217" t="s">
        <v>298</v>
      </c>
      <c r="K417" s="195">
        <v>8</v>
      </c>
      <c r="L417" s="195">
        <v>5</v>
      </c>
      <c r="M417" s="195">
        <v>20</v>
      </c>
      <c r="N417" s="219">
        <v>8</v>
      </c>
      <c r="O417" s="217" t="s">
        <v>484</v>
      </c>
      <c r="P417" s="220" t="s">
        <v>495</v>
      </c>
      <c r="Q417" s="217" t="s">
        <v>496</v>
      </c>
      <c r="R417" s="217" t="s">
        <v>494</v>
      </c>
      <c r="S417" s="217" t="s">
        <v>824</v>
      </c>
      <c r="T417" s="217" t="s">
        <v>211</v>
      </c>
      <c r="U417" s="217" t="s">
        <v>305</v>
      </c>
      <c r="V417" s="217" t="s">
        <v>211</v>
      </c>
      <c r="W417" s="217" t="s">
        <v>211</v>
      </c>
      <c r="X417" s="221"/>
    </row>
    <row r="418" spans="1:24" x14ac:dyDescent="0.3">
      <c r="A418" s="201" t="s">
        <v>601</v>
      </c>
      <c r="B418" s="202" t="s">
        <v>600</v>
      </c>
      <c r="C418" s="202" t="s">
        <v>822</v>
      </c>
      <c r="D418" s="217">
        <v>6</v>
      </c>
      <c r="E418" s="214">
        <v>44600</v>
      </c>
      <c r="F418" s="199" t="s">
        <v>103</v>
      </c>
      <c r="G418" s="230" t="s">
        <v>84</v>
      </c>
      <c r="H418" s="210"/>
      <c r="I418" s="255" t="s">
        <v>759</v>
      </c>
      <c r="J418" s="217" t="s">
        <v>313</v>
      </c>
      <c r="K418" s="195">
        <v>8</v>
      </c>
      <c r="L418" s="195">
        <v>10</v>
      </c>
      <c r="M418" s="195">
        <v>20</v>
      </c>
      <c r="N418" s="219">
        <v>10</v>
      </c>
      <c r="O418" s="217" t="s">
        <v>484</v>
      </c>
      <c r="P418" s="220" t="s">
        <v>763</v>
      </c>
      <c r="Q418" s="217" t="s">
        <v>764</v>
      </c>
      <c r="R418" s="217" t="s">
        <v>765</v>
      </c>
      <c r="S418" s="217" t="s">
        <v>824</v>
      </c>
      <c r="T418" s="217" t="s">
        <v>299</v>
      </c>
      <c r="U418" s="217" t="s">
        <v>305</v>
      </c>
      <c r="V418" s="217" t="s">
        <v>299</v>
      </c>
      <c r="W418" s="217" t="s">
        <v>299</v>
      </c>
      <c r="X418" s="221"/>
    </row>
    <row r="419" spans="1:24" x14ac:dyDescent="0.3">
      <c r="A419" s="201" t="s">
        <v>601</v>
      </c>
      <c r="B419" s="202" t="s">
        <v>600</v>
      </c>
      <c r="C419" s="202" t="s">
        <v>822</v>
      </c>
      <c r="D419" s="217">
        <v>7</v>
      </c>
      <c r="E419" s="214">
        <v>44628</v>
      </c>
      <c r="F419" s="199" t="s">
        <v>113</v>
      </c>
      <c r="G419" s="231" t="s">
        <v>94</v>
      </c>
      <c r="H419" s="210"/>
      <c r="I419" s="255" t="s">
        <v>760</v>
      </c>
      <c r="J419" s="217" t="s">
        <v>313</v>
      </c>
      <c r="K419" s="195">
        <v>12</v>
      </c>
      <c r="L419" s="195">
        <v>10</v>
      </c>
      <c r="M419" s="195">
        <v>20</v>
      </c>
      <c r="N419" s="219">
        <v>10</v>
      </c>
      <c r="O419" s="217" t="s">
        <v>306</v>
      </c>
      <c r="P419" s="220" t="s">
        <v>766</v>
      </c>
      <c r="Q419" s="217" t="s">
        <v>511</v>
      </c>
      <c r="R419" s="217" t="s">
        <v>767</v>
      </c>
      <c r="S419" s="217" t="s">
        <v>830</v>
      </c>
      <c r="T419" s="217" t="s">
        <v>299</v>
      </c>
      <c r="U419" s="217" t="s">
        <v>305</v>
      </c>
      <c r="V419" s="217" t="s">
        <v>299</v>
      </c>
      <c r="W419" s="217" t="s">
        <v>299</v>
      </c>
      <c r="X419" s="221"/>
    </row>
    <row r="420" spans="1:24" x14ac:dyDescent="0.3">
      <c r="A420" s="201" t="s">
        <v>601</v>
      </c>
      <c r="B420" s="202" t="s">
        <v>600</v>
      </c>
      <c r="C420" s="202" t="s">
        <v>822</v>
      </c>
      <c r="D420" s="217">
        <v>8</v>
      </c>
      <c r="E420" s="214" t="s">
        <v>831</v>
      </c>
      <c r="F420" s="199" t="s">
        <v>100</v>
      </c>
      <c r="G420" s="230" t="s">
        <v>81</v>
      </c>
      <c r="H420" s="210"/>
      <c r="I420" s="255" t="s">
        <v>504</v>
      </c>
      <c r="J420" s="217" t="s">
        <v>298</v>
      </c>
      <c r="K420" s="195">
        <v>12</v>
      </c>
      <c r="L420" s="195">
        <v>14</v>
      </c>
      <c r="M420" s="195">
        <v>20</v>
      </c>
      <c r="N420" s="223">
        <v>6</v>
      </c>
      <c r="O420" s="217" t="s">
        <v>306</v>
      </c>
      <c r="P420" s="220" t="s">
        <v>227</v>
      </c>
      <c r="Q420" s="217" t="s">
        <v>505</v>
      </c>
      <c r="R420" s="217" t="s">
        <v>504</v>
      </c>
      <c r="S420" s="217" t="s">
        <v>824</v>
      </c>
      <c r="T420" s="217" t="s">
        <v>299</v>
      </c>
      <c r="U420" s="217" t="s">
        <v>299</v>
      </c>
      <c r="V420" s="217" t="s">
        <v>299</v>
      </c>
      <c r="W420" s="217" t="s">
        <v>299</v>
      </c>
      <c r="X420" s="221"/>
    </row>
    <row r="421" spans="1:24" x14ac:dyDescent="0.3">
      <c r="A421" s="201" t="s">
        <v>601</v>
      </c>
      <c r="B421" s="202" t="s">
        <v>600</v>
      </c>
      <c r="C421" s="202" t="s">
        <v>822</v>
      </c>
      <c r="D421" s="217">
        <v>9</v>
      </c>
      <c r="E421" s="214">
        <v>44659</v>
      </c>
      <c r="F421" s="199" t="s">
        <v>106</v>
      </c>
      <c r="G421" s="231" t="s">
        <v>87</v>
      </c>
      <c r="H421" s="210"/>
      <c r="I421" s="255" t="s">
        <v>761</v>
      </c>
      <c r="J421" s="217" t="s">
        <v>313</v>
      </c>
      <c r="K421" s="195">
        <v>12</v>
      </c>
      <c r="L421" s="195">
        <v>8</v>
      </c>
      <c r="M421" s="195">
        <v>20</v>
      </c>
      <c r="N421" s="223">
        <v>12</v>
      </c>
      <c r="O421" s="224" t="s">
        <v>484</v>
      </c>
      <c r="P421" s="220" t="s">
        <v>768</v>
      </c>
      <c r="Q421" s="217" t="s">
        <v>769</v>
      </c>
      <c r="R421" s="217" t="s">
        <v>770</v>
      </c>
      <c r="S421" s="217" t="s">
        <v>824</v>
      </c>
      <c r="T421" s="217" t="s">
        <v>299</v>
      </c>
      <c r="U421" s="217" t="s">
        <v>299</v>
      </c>
      <c r="V421" s="217" t="s">
        <v>299</v>
      </c>
      <c r="W421" s="217" t="s">
        <v>299</v>
      </c>
      <c r="X421" s="221"/>
    </row>
    <row r="422" spans="1:24" x14ac:dyDescent="0.3">
      <c r="A422" s="201" t="s">
        <v>601</v>
      </c>
      <c r="B422" s="202" t="s">
        <v>600</v>
      </c>
      <c r="C422" s="202" t="s">
        <v>822</v>
      </c>
      <c r="D422" s="217">
        <v>10</v>
      </c>
      <c r="E422" s="214">
        <v>44659</v>
      </c>
      <c r="F422" s="199" t="s">
        <v>102</v>
      </c>
      <c r="G422" s="231" t="s">
        <v>83</v>
      </c>
      <c r="H422" s="210"/>
      <c r="I422" s="255" t="s">
        <v>762</v>
      </c>
      <c r="J422" s="217" t="s">
        <v>313</v>
      </c>
      <c r="K422" s="195">
        <v>12</v>
      </c>
      <c r="L422" s="195">
        <v>10</v>
      </c>
      <c r="M422" s="195">
        <v>20</v>
      </c>
      <c r="N422" s="217">
        <v>10</v>
      </c>
      <c r="O422" s="217" t="s">
        <v>771</v>
      </c>
      <c r="P422" s="220" t="s">
        <v>772</v>
      </c>
      <c r="Q422" s="217" t="s">
        <v>773</v>
      </c>
      <c r="R422" s="217" t="s">
        <v>762</v>
      </c>
      <c r="S422" s="217" t="s">
        <v>824</v>
      </c>
      <c r="T422" s="217" t="s">
        <v>299</v>
      </c>
      <c r="U422" s="217" t="s">
        <v>299</v>
      </c>
      <c r="V422" s="217" t="s">
        <v>299</v>
      </c>
      <c r="W422" s="217" t="s">
        <v>299</v>
      </c>
      <c r="X422" s="221"/>
    </row>
    <row r="423" spans="1:24" ht="19.95" customHeight="1" thickBot="1" x14ac:dyDescent="0.35">
      <c r="A423" s="386" t="s">
        <v>604</v>
      </c>
      <c r="B423" s="387"/>
      <c r="C423" s="387"/>
      <c r="D423" s="225">
        <f>COUNTA(G413:G422)</f>
        <v>10</v>
      </c>
      <c r="E423" s="225"/>
      <c r="F423" s="226"/>
      <c r="G423" s="232"/>
      <c r="H423" s="225"/>
      <c r="I423" s="226"/>
      <c r="J423" s="225"/>
      <c r="K423" s="225"/>
      <c r="L423" s="225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7"/>
    </row>
    <row r="424" spans="1:24" x14ac:dyDescent="0.3">
      <c r="A424" s="201" t="s">
        <v>599</v>
      </c>
      <c r="B424" s="202" t="s">
        <v>598</v>
      </c>
      <c r="C424" s="202" t="s">
        <v>822</v>
      </c>
      <c r="D424" s="217">
        <v>1</v>
      </c>
      <c r="E424" s="214" t="s">
        <v>832</v>
      </c>
      <c r="F424" s="199" t="s">
        <v>58</v>
      </c>
      <c r="G424" s="230" t="s">
        <v>38</v>
      </c>
      <c r="H424" s="210"/>
      <c r="I424" s="255" t="s">
        <v>526</v>
      </c>
      <c r="J424" s="217" t="s">
        <v>298</v>
      </c>
      <c r="K424" s="195">
        <v>53</v>
      </c>
      <c r="L424" s="195">
        <v>70</v>
      </c>
      <c r="M424" s="195">
        <v>100</v>
      </c>
      <c r="N424" s="219">
        <v>10</v>
      </c>
      <c r="O424" s="217" t="s">
        <v>578</v>
      </c>
      <c r="P424" s="220" t="s">
        <v>527</v>
      </c>
      <c r="Q424" s="217" t="s">
        <v>528</v>
      </c>
      <c r="R424" s="217" t="s">
        <v>529</v>
      </c>
      <c r="S424" s="217">
        <v>0</v>
      </c>
      <c r="T424" s="217" t="s">
        <v>305</v>
      </c>
      <c r="U424" s="217"/>
      <c r="V424" s="217"/>
      <c r="W424" s="217"/>
      <c r="X424" s="221"/>
    </row>
    <row r="425" spans="1:24" x14ac:dyDescent="0.3">
      <c r="A425" s="201" t="s">
        <v>599</v>
      </c>
      <c r="B425" s="202" t="s">
        <v>598</v>
      </c>
      <c r="C425" s="202" t="s">
        <v>822</v>
      </c>
      <c r="D425" s="217">
        <v>2</v>
      </c>
      <c r="E425" s="214" t="s">
        <v>832</v>
      </c>
      <c r="F425" s="199" t="s">
        <v>66</v>
      </c>
      <c r="G425" s="230" t="s">
        <v>46</v>
      </c>
      <c r="H425" s="210"/>
      <c r="I425" s="255" t="s">
        <v>530</v>
      </c>
      <c r="J425" s="217" t="s">
        <v>298</v>
      </c>
      <c r="K425" s="195">
        <v>40</v>
      </c>
      <c r="L425" s="195">
        <v>51</v>
      </c>
      <c r="M425" s="195">
        <v>40</v>
      </c>
      <c r="N425" s="219">
        <v>20</v>
      </c>
      <c r="O425" s="217" t="s">
        <v>578</v>
      </c>
      <c r="P425" s="220" t="s">
        <v>127</v>
      </c>
      <c r="Q425" s="217" t="s">
        <v>531</v>
      </c>
      <c r="R425" s="217" t="s">
        <v>529</v>
      </c>
      <c r="S425" s="217">
        <v>30</v>
      </c>
      <c r="T425" s="217" t="s">
        <v>305</v>
      </c>
      <c r="U425" s="217"/>
      <c r="V425" s="217"/>
      <c r="W425" s="217"/>
      <c r="X425" s="221"/>
    </row>
    <row r="426" spans="1:24" x14ac:dyDescent="0.3">
      <c r="A426" s="201" t="s">
        <v>599</v>
      </c>
      <c r="B426" s="202" t="s">
        <v>598</v>
      </c>
      <c r="C426" s="202" t="s">
        <v>822</v>
      </c>
      <c r="D426" s="217">
        <v>3</v>
      </c>
      <c r="E426" s="214">
        <v>44569</v>
      </c>
      <c r="F426" s="199" t="s">
        <v>62</v>
      </c>
      <c r="G426" s="230" t="s">
        <v>532</v>
      </c>
      <c r="H426" s="210"/>
      <c r="I426" s="255" t="s">
        <v>533</v>
      </c>
      <c r="J426" s="217" t="s">
        <v>298</v>
      </c>
      <c r="K426" s="195">
        <v>12</v>
      </c>
      <c r="L426" s="195">
        <v>21</v>
      </c>
      <c r="M426" s="195">
        <v>10</v>
      </c>
      <c r="N426" s="219">
        <v>20</v>
      </c>
      <c r="O426" s="217" t="s">
        <v>578</v>
      </c>
      <c r="P426" s="220" t="s">
        <v>534</v>
      </c>
      <c r="Q426" s="217" t="s">
        <v>535</v>
      </c>
      <c r="R426" s="217" t="s">
        <v>549</v>
      </c>
      <c r="S426" s="217">
        <v>30</v>
      </c>
      <c r="T426" s="217"/>
      <c r="U426" s="217" t="s">
        <v>305</v>
      </c>
      <c r="V426" s="217"/>
      <c r="W426" s="217"/>
      <c r="X426" s="221"/>
    </row>
    <row r="427" spans="1:24" x14ac:dyDescent="0.3">
      <c r="A427" s="201" t="s">
        <v>599</v>
      </c>
      <c r="B427" s="202" t="s">
        <v>598</v>
      </c>
      <c r="C427" s="202" t="s">
        <v>822</v>
      </c>
      <c r="D427" s="217">
        <v>4</v>
      </c>
      <c r="E427" s="214">
        <v>44569</v>
      </c>
      <c r="F427" s="199" t="s">
        <v>65</v>
      </c>
      <c r="G427" s="230" t="s">
        <v>45</v>
      </c>
      <c r="H427" s="210"/>
      <c r="I427" s="255" t="s">
        <v>550</v>
      </c>
      <c r="J427" s="217" t="s">
        <v>298</v>
      </c>
      <c r="K427" s="195">
        <v>16</v>
      </c>
      <c r="L427" s="195">
        <v>34</v>
      </c>
      <c r="M427" s="195">
        <v>0</v>
      </c>
      <c r="N427" s="219">
        <v>40</v>
      </c>
      <c r="O427" s="217" t="s">
        <v>578</v>
      </c>
      <c r="P427" s="220" t="s">
        <v>551</v>
      </c>
      <c r="Q427" s="217" t="s">
        <v>552</v>
      </c>
      <c r="R427" s="217" t="s">
        <v>553</v>
      </c>
      <c r="S427" s="217">
        <v>0</v>
      </c>
      <c r="T427" s="217" t="s">
        <v>305</v>
      </c>
      <c r="U427" s="217"/>
      <c r="V427" s="217"/>
      <c r="W427" s="217"/>
      <c r="X427" s="221"/>
    </row>
    <row r="428" spans="1:24" x14ac:dyDescent="0.3">
      <c r="A428" s="201" t="s">
        <v>599</v>
      </c>
      <c r="B428" s="202" t="s">
        <v>598</v>
      </c>
      <c r="C428" s="202" t="s">
        <v>822</v>
      </c>
      <c r="D428" s="217">
        <v>5</v>
      </c>
      <c r="E428" s="214">
        <v>44600</v>
      </c>
      <c r="F428" s="199" t="s">
        <v>61</v>
      </c>
      <c r="G428" s="230" t="s">
        <v>41</v>
      </c>
      <c r="H428" s="210"/>
      <c r="I428" s="255" t="s">
        <v>537</v>
      </c>
      <c r="J428" s="217" t="s">
        <v>298</v>
      </c>
      <c r="K428" s="195">
        <v>16</v>
      </c>
      <c r="L428" s="195">
        <v>58</v>
      </c>
      <c r="M428" s="195">
        <v>0</v>
      </c>
      <c r="N428" s="219">
        <v>60</v>
      </c>
      <c r="O428" s="217" t="s">
        <v>578</v>
      </c>
      <c r="P428" s="220" t="s">
        <v>581</v>
      </c>
      <c r="Q428" s="217" t="s">
        <v>211</v>
      </c>
      <c r="R428" s="217" t="s">
        <v>582</v>
      </c>
      <c r="S428" s="217">
        <v>30</v>
      </c>
      <c r="T428" s="217"/>
      <c r="U428" s="217" t="s">
        <v>305</v>
      </c>
      <c r="V428" s="217"/>
      <c r="W428" s="217" t="s">
        <v>211</v>
      </c>
      <c r="X428" s="221"/>
    </row>
    <row r="429" spans="1:24" x14ac:dyDescent="0.3">
      <c r="A429" s="201" t="s">
        <v>599</v>
      </c>
      <c r="B429" s="202" t="s">
        <v>598</v>
      </c>
      <c r="C429" s="202" t="s">
        <v>822</v>
      </c>
      <c r="D429" s="217">
        <v>6</v>
      </c>
      <c r="E429" s="214">
        <v>44600</v>
      </c>
      <c r="F429" s="199" t="s">
        <v>64</v>
      </c>
      <c r="G429" s="230" t="s">
        <v>44</v>
      </c>
      <c r="H429" s="210"/>
      <c r="I429" s="255" t="s">
        <v>580</v>
      </c>
      <c r="J429" s="217" t="s">
        <v>298</v>
      </c>
      <c r="K429" s="195">
        <v>12</v>
      </c>
      <c r="L429" s="195">
        <v>24</v>
      </c>
      <c r="M429" s="195">
        <v>50</v>
      </c>
      <c r="N429" s="219">
        <v>5</v>
      </c>
      <c r="O429" s="217" t="s">
        <v>578</v>
      </c>
      <c r="P429" s="220" t="s">
        <v>334</v>
      </c>
      <c r="Q429" s="217" t="s">
        <v>335</v>
      </c>
      <c r="R429" s="217" t="s">
        <v>336</v>
      </c>
      <c r="S429" s="217">
        <v>0</v>
      </c>
      <c r="T429" s="217"/>
      <c r="U429" s="217" t="s">
        <v>305</v>
      </c>
      <c r="V429" s="217"/>
      <c r="W429" s="217" t="s">
        <v>211</v>
      </c>
      <c r="X429" s="221"/>
    </row>
    <row r="430" spans="1:24" x14ac:dyDescent="0.3">
      <c r="A430" s="201" t="s">
        <v>599</v>
      </c>
      <c r="B430" s="202" t="s">
        <v>598</v>
      </c>
      <c r="C430" s="202" t="s">
        <v>822</v>
      </c>
      <c r="D430" s="217">
        <v>7</v>
      </c>
      <c r="E430" s="214">
        <v>44628</v>
      </c>
      <c r="F430" s="199" t="s">
        <v>56</v>
      </c>
      <c r="G430" s="230" t="s">
        <v>36</v>
      </c>
      <c r="H430" s="210"/>
      <c r="I430" s="255" t="s">
        <v>341</v>
      </c>
      <c r="J430" s="217" t="s">
        <v>298</v>
      </c>
      <c r="K430" s="195">
        <v>20</v>
      </c>
      <c r="L430" s="195">
        <v>25</v>
      </c>
      <c r="M430" s="195">
        <v>0</v>
      </c>
      <c r="N430" s="219">
        <v>40</v>
      </c>
      <c r="O430" s="217" t="s">
        <v>578</v>
      </c>
      <c r="P430" s="220" t="s">
        <v>339</v>
      </c>
      <c r="Q430" s="217" t="s">
        <v>340</v>
      </c>
      <c r="R430" s="217" t="s">
        <v>341</v>
      </c>
      <c r="S430" s="217">
        <v>30</v>
      </c>
      <c r="T430" s="217"/>
      <c r="U430" s="217" t="s">
        <v>305</v>
      </c>
      <c r="V430" s="217"/>
      <c r="W430" s="217" t="s">
        <v>211</v>
      </c>
      <c r="X430" s="221"/>
    </row>
    <row r="431" spans="1:24" x14ac:dyDescent="0.3">
      <c r="A431" s="201" t="s">
        <v>599</v>
      </c>
      <c r="B431" s="202" t="s">
        <v>598</v>
      </c>
      <c r="C431" s="202" t="s">
        <v>822</v>
      </c>
      <c r="D431" s="217">
        <v>8</v>
      </c>
      <c r="E431" s="214">
        <v>44628</v>
      </c>
      <c r="F431" s="199" t="s">
        <v>57</v>
      </c>
      <c r="G431" s="230" t="s">
        <v>37</v>
      </c>
      <c r="H431" s="210"/>
      <c r="I431" s="255" t="s">
        <v>555</v>
      </c>
      <c r="J431" s="217" t="s">
        <v>298</v>
      </c>
      <c r="K431" s="195">
        <v>12</v>
      </c>
      <c r="L431" s="195">
        <v>32</v>
      </c>
      <c r="M431" s="195">
        <v>10</v>
      </c>
      <c r="N431" s="223">
        <v>30</v>
      </c>
      <c r="O431" s="217" t="s">
        <v>578</v>
      </c>
      <c r="P431" s="220" t="s">
        <v>557</v>
      </c>
      <c r="Q431" s="217" t="s">
        <v>558</v>
      </c>
      <c r="R431" s="217" t="s">
        <v>559</v>
      </c>
      <c r="S431" s="217">
        <v>30</v>
      </c>
      <c r="T431" s="217"/>
      <c r="U431" s="217" t="s">
        <v>305</v>
      </c>
      <c r="V431" s="217"/>
      <c r="W431" s="217" t="s">
        <v>211</v>
      </c>
      <c r="X431" s="221"/>
    </row>
    <row r="432" spans="1:24" x14ac:dyDescent="0.3">
      <c r="A432" s="201" t="s">
        <v>599</v>
      </c>
      <c r="B432" s="202" t="s">
        <v>598</v>
      </c>
      <c r="C432" s="202" t="s">
        <v>822</v>
      </c>
      <c r="D432" s="217">
        <v>9</v>
      </c>
      <c r="E432" s="214">
        <v>44659</v>
      </c>
      <c r="F432" s="199" t="s">
        <v>59</v>
      </c>
      <c r="G432" s="231" t="s">
        <v>39</v>
      </c>
      <c r="H432" s="210"/>
      <c r="I432" s="255" t="s">
        <v>544</v>
      </c>
      <c r="J432" s="217" t="s">
        <v>298</v>
      </c>
      <c r="K432" s="195">
        <v>28</v>
      </c>
      <c r="L432" s="195">
        <v>32</v>
      </c>
      <c r="M432" s="195">
        <v>0</v>
      </c>
      <c r="N432" s="223">
        <v>50</v>
      </c>
      <c r="O432" s="224" t="s">
        <v>578</v>
      </c>
      <c r="P432" s="220" t="s">
        <v>749</v>
      </c>
      <c r="Q432" s="217" t="s">
        <v>211</v>
      </c>
      <c r="R432" s="217" t="s">
        <v>750</v>
      </c>
      <c r="S432" s="217">
        <v>0</v>
      </c>
      <c r="T432" s="217"/>
      <c r="U432" s="217" t="s">
        <v>305</v>
      </c>
      <c r="V432" s="217"/>
      <c r="W432" s="217" t="s">
        <v>211</v>
      </c>
      <c r="X432" s="221"/>
    </row>
    <row r="433" spans="1:24" x14ac:dyDescent="0.3">
      <c r="A433" s="201" t="s">
        <v>599</v>
      </c>
      <c r="B433" s="202" t="s">
        <v>598</v>
      </c>
      <c r="C433" s="202" t="s">
        <v>822</v>
      </c>
      <c r="D433" s="217">
        <v>10</v>
      </c>
      <c r="E433" s="214">
        <v>44659</v>
      </c>
      <c r="F433" s="199" t="s">
        <v>63</v>
      </c>
      <c r="G433" s="231" t="s">
        <v>43</v>
      </c>
      <c r="H433" s="210"/>
      <c r="I433" s="255" t="s">
        <v>540</v>
      </c>
      <c r="J433" s="217" t="s">
        <v>298</v>
      </c>
      <c r="K433" s="195">
        <v>24</v>
      </c>
      <c r="L433" s="195">
        <v>23</v>
      </c>
      <c r="M433" s="195">
        <v>0</v>
      </c>
      <c r="N433" s="217">
        <v>30</v>
      </c>
      <c r="O433" s="217" t="s">
        <v>578</v>
      </c>
      <c r="P433" s="220" t="s">
        <v>542</v>
      </c>
      <c r="Q433" s="217" t="s">
        <v>543</v>
      </c>
      <c r="R433" s="217" t="s">
        <v>584</v>
      </c>
      <c r="S433" s="217">
        <v>30</v>
      </c>
      <c r="T433" s="217"/>
      <c r="U433" s="217" t="s">
        <v>305</v>
      </c>
      <c r="V433" s="217"/>
      <c r="W433" s="217" t="s">
        <v>211</v>
      </c>
      <c r="X433" s="221"/>
    </row>
    <row r="434" spans="1:24" ht="19.95" customHeight="1" thickBot="1" x14ac:dyDescent="0.35">
      <c r="A434" s="386" t="s">
        <v>604</v>
      </c>
      <c r="B434" s="387"/>
      <c r="C434" s="387"/>
      <c r="D434" s="225">
        <f>COUNTA(G424:G433)</f>
        <v>10</v>
      </c>
      <c r="E434" s="225"/>
      <c r="F434" s="226"/>
      <c r="G434" s="232"/>
      <c r="H434" s="232"/>
      <c r="I434" s="226"/>
      <c r="J434" s="225"/>
      <c r="K434" s="225"/>
      <c r="L434" s="225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7"/>
    </row>
    <row r="435" spans="1:24" x14ac:dyDescent="0.3">
      <c r="A435" s="201" t="s">
        <v>599</v>
      </c>
      <c r="B435" s="202" t="s">
        <v>603</v>
      </c>
      <c r="C435" s="202" t="s">
        <v>822</v>
      </c>
      <c r="D435" s="217">
        <v>1</v>
      </c>
      <c r="E435" s="214">
        <v>44772</v>
      </c>
      <c r="F435" s="199" t="s">
        <v>75</v>
      </c>
      <c r="G435" s="230" t="s">
        <v>55</v>
      </c>
      <c r="H435" s="210"/>
      <c r="I435" s="255" t="s">
        <v>312</v>
      </c>
      <c r="J435" s="217" t="s">
        <v>313</v>
      </c>
      <c r="K435" s="195">
        <v>12</v>
      </c>
      <c r="L435" s="195">
        <v>12</v>
      </c>
      <c r="M435" s="195"/>
      <c r="N435" s="219"/>
      <c r="O435" s="217" t="s">
        <v>299</v>
      </c>
      <c r="P435" s="220" t="s">
        <v>314</v>
      </c>
      <c r="Q435" s="217" t="s">
        <v>315</v>
      </c>
      <c r="R435" s="217" t="s">
        <v>312</v>
      </c>
      <c r="S435" s="217">
        <v>0</v>
      </c>
      <c r="T435" s="217"/>
      <c r="U435" s="217"/>
      <c r="V435" s="217"/>
      <c r="W435" s="217"/>
      <c r="X435" s="221"/>
    </row>
    <row r="436" spans="1:24" x14ac:dyDescent="0.3">
      <c r="A436" s="201" t="s">
        <v>599</v>
      </c>
      <c r="B436" s="202" t="s">
        <v>603</v>
      </c>
      <c r="C436" s="202" t="s">
        <v>822</v>
      </c>
      <c r="D436" s="217">
        <v>2</v>
      </c>
      <c r="E436" s="214">
        <v>44772</v>
      </c>
      <c r="F436" s="199" t="s">
        <v>74</v>
      </c>
      <c r="G436" s="230" t="s">
        <v>54</v>
      </c>
      <c r="H436" s="210"/>
      <c r="I436" s="255" t="s">
        <v>312</v>
      </c>
      <c r="J436" s="217" t="s">
        <v>313</v>
      </c>
      <c r="K436" s="195">
        <v>16</v>
      </c>
      <c r="L436" s="195">
        <v>16</v>
      </c>
      <c r="M436" s="195"/>
      <c r="N436" s="219"/>
      <c r="O436" s="217" t="s">
        <v>299</v>
      </c>
      <c r="P436" s="220" t="s">
        <v>316</v>
      </c>
      <c r="Q436" s="217" t="s">
        <v>317</v>
      </c>
      <c r="R436" s="217" t="s">
        <v>312</v>
      </c>
      <c r="S436" s="217">
        <v>0</v>
      </c>
      <c r="T436" s="217"/>
      <c r="U436" s="217"/>
      <c r="V436" s="217"/>
      <c r="W436" s="217"/>
      <c r="X436" s="221"/>
    </row>
    <row r="437" spans="1:24" x14ac:dyDescent="0.3">
      <c r="A437" s="201" t="s">
        <v>599</v>
      </c>
      <c r="B437" s="202" t="s">
        <v>603</v>
      </c>
      <c r="C437" s="202" t="s">
        <v>822</v>
      </c>
      <c r="D437" s="217">
        <v>3</v>
      </c>
      <c r="E437" s="214">
        <v>44774</v>
      </c>
      <c r="F437" s="199" t="s">
        <v>69</v>
      </c>
      <c r="G437" s="230" t="s">
        <v>49</v>
      </c>
      <c r="H437" s="210"/>
      <c r="I437" s="255" t="s">
        <v>319</v>
      </c>
      <c r="J437" s="217" t="s">
        <v>313</v>
      </c>
      <c r="K437" s="195">
        <v>6</v>
      </c>
      <c r="L437" s="195">
        <v>8</v>
      </c>
      <c r="M437" s="195"/>
      <c r="N437" s="219"/>
      <c r="O437" s="217" t="s">
        <v>299</v>
      </c>
      <c r="P437" s="220" t="s">
        <v>320</v>
      </c>
      <c r="Q437" s="217" t="s">
        <v>321</v>
      </c>
      <c r="R437" s="217" t="s">
        <v>319</v>
      </c>
      <c r="S437" s="217">
        <v>0</v>
      </c>
      <c r="T437" s="217"/>
      <c r="U437" s="217"/>
      <c r="V437" s="217"/>
      <c r="W437" s="217"/>
      <c r="X437" s="221"/>
    </row>
    <row r="438" spans="1:24" x14ac:dyDescent="0.3">
      <c r="A438" s="201" t="s">
        <v>599</v>
      </c>
      <c r="B438" s="202" t="s">
        <v>603</v>
      </c>
      <c r="C438" s="202" t="s">
        <v>822</v>
      </c>
      <c r="D438" s="217">
        <v>4</v>
      </c>
      <c r="E438" s="214">
        <v>44774</v>
      </c>
      <c r="F438" s="199" t="s">
        <v>71</v>
      </c>
      <c r="G438" s="230" t="s">
        <v>51</v>
      </c>
      <c r="H438" s="210"/>
      <c r="I438" s="255" t="s">
        <v>323</v>
      </c>
      <c r="J438" s="217" t="s">
        <v>313</v>
      </c>
      <c r="K438" s="195">
        <v>7</v>
      </c>
      <c r="L438" s="195">
        <v>10</v>
      </c>
      <c r="M438" s="195"/>
      <c r="N438" s="219"/>
      <c r="O438" s="217" t="s">
        <v>324</v>
      </c>
      <c r="P438" s="220" t="s">
        <v>325</v>
      </c>
      <c r="Q438" s="217" t="s">
        <v>326</v>
      </c>
      <c r="R438" s="217" t="s">
        <v>323</v>
      </c>
      <c r="S438" s="217">
        <v>0</v>
      </c>
      <c r="T438" s="217"/>
      <c r="U438" s="217"/>
      <c r="V438" s="217"/>
      <c r="W438" s="217"/>
      <c r="X438" s="221"/>
    </row>
    <row r="439" spans="1:24" x14ac:dyDescent="0.3">
      <c r="A439" s="201" t="s">
        <v>599</v>
      </c>
      <c r="B439" s="202" t="s">
        <v>603</v>
      </c>
      <c r="C439" s="202" t="s">
        <v>822</v>
      </c>
      <c r="D439" s="217">
        <v>5</v>
      </c>
      <c r="E439" s="214">
        <v>44775</v>
      </c>
      <c r="F439" s="199" t="s">
        <v>72</v>
      </c>
      <c r="G439" s="230" t="s">
        <v>52</v>
      </c>
      <c r="H439" s="210"/>
      <c r="I439" s="255" t="s">
        <v>323</v>
      </c>
      <c r="J439" s="217" t="s">
        <v>313</v>
      </c>
      <c r="K439" s="195">
        <v>6</v>
      </c>
      <c r="L439" s="195">
        <v>15</v>
      </c>
      <c r="M439" s="195"/>
      <c r="N439" s="219"/>
      <c r="O439" s="217" t="s">
        <v>324</v>
      </c>
      <c r="P439" s="220" t="s">
        <v>327</v>
      </c>
      <c r="Q439" s="217" t="s">
        <v>328</v>
      </c>
      <c r="R439" s="217" t="s">
        <v>323</v>
      </c>
      <c r="S439" s="217">
        <v>0</v>
      </c>
      <c r="T439" s="217"/>
      <c r="U439" s="217"/>
      <c r="V439" s="217"/>
      <c r="W439" s="217"/>
      <c r="X439" s="221"/>
    </row>
    <row r="440" spans="1:24" x14ac:dyDescent="0.3">
      <c r="A440" s="201" t="s">
        <v>599</v>
      </c>
      <c r="B440" s="202" t="s">
        <v>603</v>
      </c>
      <c r="C440" s="202" t="s">
        <v>822</v>
      </c>
      <c r="D440" s="217">
        <v>6</v>
      </c>
      <c r="E440" s="214">
        <v>44775</v>
      </c>
      <c r="F440" s="199" t="s">
        <v>70</v>
      </c>
      <c r="G440" s="230" t="s">
        <v>50</v>
      </c>
      <c r="H440" s="210"/>
      <c r="I440" s="255" t="s">
        <v>512</v>
      </c>
      <c r="J440" s="217" t="s">
        <v>298</v>
      </c>
      <c r="K440" s="195">
        <v>8</v>
      </c>
      <c r="L440" s="195">
        <v>39</v>
      </c>
      <c r="M440" s="195"/>
      <c r="N440" s="219"/>
      <c r="O440" s="217" t="s">
        <v>299</v>
      </c>
      <c r="P440" s="220" t="s">
        <v>513</v>
      </c>
      <c r="Q440" s="217" t="s">
        <v>514</v>
      </c>
      <c r="R440" s="217" t="s">
        <v>512</v>
      </c>
      <c r="S440" s="217">
        <v>0</v>
      </c>
      <c r="T440" s="217"/>
      <c r="U440" s="217"/>
      <c r="V440" s="217"/>
      <c r="W440" s="217"/>
      <c r="X440" s="221"/>
    </row>
    <row r="441" spans="1:24" x14ac:dyDescent="0.3">
      <c r="A441" s="201" t="s">
        <v>599</v>
      </c>
      <c r="B441" s="202" t="s">
        <v>603</v>
      </c>
      <c r="C441" s="202" t="s">
        <v>822</v>
      </c>
      <c r="D441" s="217">
        <v>7</v>
      </c>
      <c r="E441" s="214">
        <v>44776</v>
      </c>
      <c r="F441" s="199" t="s">
        <v>73</v>
      </c>
      <c r="G441" s="231" t="s">
        <v>53</v>
      </c>
      <c r="H441" s="210"/>
      <c r="I441" s="255" t="s">
        <v>512</v>
      </c>
      <c r="J441" s="217" t="s">
        <v>298</v>
      </c>
      <c r="K441" s="195">
        <v>8</v>
      </c>
      <c r="L441" s="195">
        <v>34</v>
      </c>
      <c r="M441" s="195"/>
      <c r="N441" s="219"/>
      <c r="O441" s="217" t="s">
        <v>299</v>
      </c>
      <c r="P441" s="220" t="s">
        <v>515</v>
      </c>
      <c r="Q441" s="217" t="s">
        <v>516</v>
      </c>
      <c r="R441" s="217" t="s">
        <v>512</v>
      </c>
      <c r="S441" s="217">
        <v>0</v>
      </c>
      <c r="T441" s="217"/>
      <c r="U441" s="217"/>
      <c r="V441" s="217"/>
      <c r="W441" s="217"/>
      <c r="X441" s="221"/>
    </row>
    <row r="442" spans="1:24" x14ac:dyDescent="0.3">
      <c r="A442" s="201" t="s">
        <v>599</v>
      </c>
      <c r="B442" s="202" t="s">
        <v>603</v>
      </c>
      <c r="C442" s="202" t="s">
        <v>822</v>
      </c>
      <c r="D442" s="217">
        <v>8</v>
      </c>
      <c r="E442" s="214">
        <v>44776</v>
      </c>
      <c r="F442" s="199" t="s">
        <v>60</v>
      </c>
      <c r="G442" s="230" t="s">
        <v>40</v>
      </c>
      <c r="H442" s="210"/>
      <c r="I442" s="255" t="s">
        <v>517</v>
      </c>
      <c r="J442" s="217" t="s">
        <v>313</v>
      </c>
      <c r="K442" s="195">
        <v>12</v>
      </c>
      <c r="L442" s="195">
        <v>20</v>
      </c>
      <c r="M442" s="195"/>
      <c r="N442" s="223"/>
      <c r="O442" s="217" t="s">
        <v>299</v>
      </c>
      <c r="P442" s="220" t="s">
        <v>518</v>
      </c>
      <c r="Q442" s="217" t="s">
        <v>519</v>
      </c>
      <c r="R442" s="217" t="s">
        <v>520</v>
      </c>
      <c r="S442" s="217">
        <v>0</v>
      </c>
      <c r="T442" s="217"/>
      <c r="U442" s="217"/>
      <c r="V442" s="217"/>
      <c r="W442" s="217"/>
      <c r="X442" s="221"/>
    </row>
    <row r="443" spans="1:24" x14ac:dyDescent="0.3">
      <c r="A443" s="201" t="s">
        <v>599</v>
      </c>
      <c r="B443" s="202" t="s">
        <v>603</v>
      </c>
      <c r="C443" s="202" t="s">
        <v>822</v>
      </c>
      <c r="D443" s="217">
        <v>9</v>
      </c>
      <c r="E443" s="214">
        <v>44777</v>
      </c>
      <c r="F443" s="199" t="s">
        <v>68</v>
      </c>
      <c r="G443" s="231" t="s">
        <v>48</v>
      </c>
      <c r="H443" s="210"/>
      <c r="I443" s="255" t="s">
        <v>319</v>
      </c>
      <c r="J443" s="217" t="s">
        <v>313</v>
      </c>
      <c r="K443" s="195">
        <v>16</v>
      </c>
      <c r="L443" s="195">
        <v>12</v>
      </c>
      <c r="M443" s="195"/>
      <c r="N443" s="223"/>
      <c r="O443" s="224" t="s">
        <v>299</v>
      </c>
      <c r="P443" s="220" t="s">
        <v>329</v>
      </c>
      <c r="Q443" s="217" t="s">
        <v>330</v>
      </c>
      <c r="R443" s="217" t="s">
        <v>319</v>
      </c>
      <c r="S443" s="217">
        <v>0</v>
      </c>
      <c r="T443" s="217"/>
      <c r="U443" s="217"/>
      <c r="V443" s="217"/>
      <c r="W443" s="217"/>
      <c r="X443" s="221"/>
    </row>
    <row r="444" spans="1:24" x14ac:dyDescent="0.3">
      <c r="A444" s="201" t="s">
        <v>599</v>
      </c>
      <c r="B444" s="202" t="s">
        <v>603</v>
      </c>
      <c r="C444" s="202" t="s">
        <v>822</v>
      </c>
      <c r="D444" s="217">
        <v>10</v>
      </c>
      <c r="E444" s="214">
        <v>44777</v>
      </c>
      <c r="F444" s="199" t="s">
        <v>67</v>
      </c>
      <c r="G444" s="231" t="s">
        <v>47</v>
      </c>
      <c r="H444" s="210"/>
      <c r="I444" s="255" t="s">
        <v>522</v>
      </c>
      <c r="J444" s="217" t="s">
        <v>313</v>
      </c>
      <c r="K444" s="195">
        <v>5</v>
      </c>
      <c r="L444" s="195">
        <v>8</v>
      </c>
      <c r="M444" s="195"/>
      <c r="N444" s="217"/>
      <c r="O444" s="217" t="s">
        <v>299</v>
      </c>
      <c r="P444" s="220" t="s">
        <v>523</v>
      </c>
      <c r="Q444" s="217" t="s">
        <v>524</v>
      </c>
      <c r="R444" s="217" t="s">
        <v>525</v>
      </c>
      <c r="S444" s="217">
        <v>0</v>
      </c>
      <c r="T444" s="217"/>
      <c r="U444" s="217"/>
      <c r="V444" s="217"/>
      <c r="W444" s="217"/>
      <c r="X444" s="221"/>
    </row>
    <row r="445" spans="1:24" ht="19.95" customHeight="1" thickBot="1" x14ac:dyDescent="0.35">
      <c r="A445" s="386" t="s">
        <v>604</v>
      </c>
      <c r="B445" s="387"/>
      <c r="C445" s="387"/>
      <c r="D445" s="225">
        <f>COUNTA(G435:G444)</f>
        <v>10</v>
      </c>
      <c r="E445" s="225"/>
      <c r="F445" s="226"/>
      <c r="G445" s="232"/>
      <c r="H445" s="225"/>
      <c r="I445" s="226"/>
      <c r="J445" s="225"/>
      <c r="K445" s="225"/>
      <c r="L445" s="225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7"/>
    </row>
    <row r="446" spans="1:24" x14ac:dyDescent="0.3">
      <c r="A446" s="388" t="s">
        <v>833</v>
      </c>
      <c r="B446" s="389"/>
      <c r="C446" s="390"/>
      <c r="D446" s="237">
        <f>SUM(D412,D423,D434,D445)</f>
        <v>40</v>
      </c>
      <c r="E446" s="237"/>
      <c r="F446" s="237"/>
      <c r="G446" s="237"/>
      <c r="H446" s="237"/>
      <c r="I446" s="238"/>
      <c r="J446" s="237"/>
      <c r="K446" s="237"/>
      <c r="L446" s="237"/>
      <c r="M446" s="237"/>
      <c r="N446" s="237"/>
      <c r="O446" s="237"/>
      <c r="P446" s="237"/>
      <c r="Q446" s="237"/>
      <c r="R446" s="237"/>
      <c r="S446" s="237"/>
      <c r="T446" s="237"/>
      <c r="U446" s="237"/>
      <c r="V446" s="237"/>
      <c r="W446" s="237"/>
      <c r="X446" s="237"/>
    </row>
    <row r="447" spans="1:24" x14ac:dyDescent="0.3">
      <c r="A447" s="201" t="s">
        <v>601</v>
      </c>
      <c r="B447" s="202" t="s">
        <v>602</v>
      </c>
      <c r="C447" s="202" t="s">
        <v>840</v>
      </c>
      <c r="D447" s="217">
        <v>1</v>
      </c>
      <c r="E447" s="214">
        <v>44720</v>
      </c>
      <c r="F447" s="199" t="s">
        <v>109</v>
      </c>
      <c r="G447" s="230" t="s">
        <v>90</v>
      </c>
      <c r="H447" s="210"/>
      <c r="I447" s="255" t="s">
        <v>779</v>
      </c>
      <c r="J447" s="217" t="s">
        <v>298</v>
      </c>
      <c r="K447" s="231">
        <v>24</v>
      </c>
      <c r="L447" s="231">
        <v>32</v>
      </c>
      <c r="M447" s="231">
        <v>20</v>
      </c>
      <c r="N447" s="260">
        <v>20</v>
      </c>
      <c r="O447" s="255" t="s">
        <v>484</v>
      </c>
      <c r="P447" s="220" t="s">
        <v>459</v>
      </c>
      <c r="Q447" s="217" t="s">
        <v>780</v>
      </c>
      <c r="R447" s="217" t="s">
        <v>779</v>
      </c>
      <c r="S447" s="217">
        <v>20</v>
      </c>
      <c r="T447" s="217" t="s">
        <v>211</v>
      </c>
      <c r="U447" s="217" t="s">
        <v>305</v>
      </c>
      <c r="V447" s="217" t="s">
        <v>211</v>
      </c>
      <c r="W447" s="217" t="s">
        <v>211</v>
      </c>
      <c r="X447" s="221" t="s">
        <v>781</v>
      </c>
    </row>
    <row r="448" spans="1:24" x14ac:dyDescent="0.3">
      <c r="A448" s="201" t="s">
        <v>601</v>
      </c>
      <c r="B448" s="202" t="s">
        <v>602</v>
      </c>
      <c r="C448" s="202" t="s">
        <v>840</v>
      </c>
      <c r="D448" s="217">
        <v>2</v>
      </c>
      <c r="E448" s="214">
        <v>44720</v>
      </c>
      <c r="F448" s="199" t="s">
        <v>111</v>
      </c>
      <c r="G448" s="230" t="s">
        <v>92</v>
      </c>
      <c r="H448" s="210"/>
      <c r="I448" s="255" t="s">
        <v>720</v>
      </c>
      <c r="J448" s="217" t="s">
        <v>298</v>
      </c>
      <c r="K448" s="231">
        <v>24</v>
      </c>
      <c r="L448" s="231">
        <v>40</v>
      </c>
      <c r="M448" s="231">
        <v>20</v>
      </c>
      <c r="N448" s="260">
        <v>20</v>
      </c>
      <c r="O448" s="255" t="s">
        <v>306</v>
      </c>
      <c r="P448" s="220" t="s">
        <v>465</v>
      </c>
      <c r="Q448" s="217" t="s">
        <v>721</v>
      </c>
      <c r="R448" s="217" t="s">
        <v>720</v>
      </c>
      <c r="S448" s="217">
        <v>20</v>
      </c>
      <c r="T448" s="217" t="s">
        <v>211</v>
      </c>
      <c r="U448" s="217" t="s">
        <v>305</v>
      </c>
      <c r="V448" s="217" t="s">
        <v>211</v>
      </c>
      <c r="W448" s="217" t="s">
        <v>211</v>
      </c>
      <c r="X448" s="221" t="s">
        <v>781</v>
      </c>
    </row>
    <row r="449" spans="1:24" x14ac:dyDescent="0.3">
      <c r="A449" s="201" t="s">
        <v>601</v>
      </c>
      <c r="B449" s="202" t="s">
        <v>602</v>
      </c>
      <c r="C449" s="202" t="s">
        <v>840</v>
      </c>
      <c r="D449" s="217">
        <v>3</v>
      </c>
      <c r="E449" s="214">
        <v>44781</v>
      </c>
      <c r="F449" s="199" t="s">
        <v>108</v>
      </c>
      <c r="G449" s="230" t="s">
        <v>89</v>
      </c>
      <c r="H449" s="210"/>
      <c r="I449" s="255" t="s">
        <v>461</v>
      </c>
      <c r="J449" s="217" t="s">
        <v>298</v>
      </c>
      <c r="K449" s="231">
        <v>68</v>
      </c>
      <c r="L449" s="231">
        <v>116</v>
      </c>
      <c r="M449" s="231">
        <v>20</v>
      </c>
      <c r="N449" s="260">
        <v>20</v>
      </c>
      <c r="O449" s="255" t="s">
        <v>306</v>
      </c>
      <c r="P449" s="220" t="s">
        <v>724</v>
      </c>
      <c r="Q449" s="217" t="s">
        <v>299</v>
      </c>
      <c r="R449" s="217" t="s">
        <v>461</v>
      </c>
      <c r="S449" s="217">
        <v>20</v>
      </c>
      <c r="T449" s="217" t="s">
        <v>211</v>
      </c>
      <c r="U449" s="217" t="s">
        <v>211</v>
      </c>
      <c r="V449" s="217" t="s">
        <v>211</v>
      </c>
      <c r="W449" s="217" t="s">
        <v>211</v>
      </c>
      <c r="X449" s="221" t="s">
        <v>716</v>
      </c>
    </row>
    <row r="450" spans="1:24" x14ac:dyDescent="0.3">
      <c r="A450" s="201" t="s">
        <v>601</v>
      </c>
      <c r="B450" s="202" t="s">
        <v>602</v>
      </c>
      <c r="C450" s="202" t="s">
        <v>840</v>
      </c>
      <c r="D450" s="217">
        <v>4</v>
      </c>
      <c r="E450" s="214">
        <v>44781</v>
      </c>
      <c r="F450" s="199" t="s">
        <v>101</v>
      </c>
      <c r="G450" s="230" t="s">
        <v>82</v>
      </c>
      <c r="H450" s="210"/>
      <c r="I450" s="255" t="s">
        <v>469</v>
      </c>
      <c r="J450" s="217" t="s">
        <v>298</v>
      </c>
      <c r="K450" s="231">
        <v>12</v>
      </c>
      <c r="L450" s="231">
        <v>14</v>
      </c>
      <c r="M450" s="231">
        <v>20</v>
      </c>
      <c r="N450" s="260">
        <v>20</v>
      </c>
      <c r="O450" s="255" t="s">
        <v>484</v>
      </c>
      <c r="P450" s="220" t="s">
        <v>715</v>
      </c>
      <c r="Q450" s="217" t="s">
        <v>782</v>
      </c>
      <c r="R450" s="217" t="s">
        <v>469</v>
      </c>
      <c r="S450" s="217">
        <v>20</v>
      </c>
      <c r="T450" s="217" t="s">
        <v>211</v>
      </c>
      <c r="U450" s="217" t="s">
        <v>305</v>
      </c>
      <c r="V450" s="217" t="s">
        <v>211</v>
      </c>
      <c r="W450" s="217" t="s">
        <v>211</v>
      </c>
      <c r="X450" s="221"/>
    </row>
    <row r="451" spans="1:24" x14ac:dyDescent="0.3">
      <c r="A451" s="201" t="s">
        <v>601</v>
      </c>
      <c r="B451" s="202" t="s">
        <v>602</v>
      </c>
      <c r="C451" s="202" t="s">
        <v>840</v>
      </c>
      <c r="D451" s="217">
        <v>5</v>
      </c>
      <c r="E451" s="214">
        <v>44812</v>
      </c>
      <c r="F451" s="199" t="s">
        <v>112</v>
      </c>
      <c r="G451" s="230" t="s">
        <v>93</v>
      </c>
      <c r="H451" s="210"/>
      <c r="I451" s="255" t="s">
        <v>476</v>
      </c>
      <c r="J451" s="217" t="s">
        <v>298</v>
      </c>
      <c r="K451" s="231">
        <v>12</v>
      </c>
      <c r="L451" s="231">
        <v>12</v>
      </c>
      <c r="M451" s="231">
        <v>20</v>
      </c>
      <c r="N451" s="260">
        <v>20</v>
      </c>
      <c r="O451" s="255" t="s">
        <v>306</v>
      </c>
      <c r="P451" s="220" t="s">
        <v>189</v>
      </c>
      <c r="Q451" s="217" t="s">
        <v>783</v>
      </c>
      <c r="R451" s="217" t="s">
        <v>476</v>
      </c>
      <c r="S451" s="217">
        <v>20</v>
      </c>
      <c r="T451" s="217" t="s">
        <v>299</v>
      </c>
      <c r="U451" s="217" t="s">
        <v>305</v>
      </c>
      <c r="V451" s="217" t="s">
        <v>299</v>
      </c>
      <c r="W451" s="217" t="s">
        <v>299</v>
      </c>
      <c r="X451" s="221"/>
    </row>
    <row r="452" spans="1:24" x14ac:dyDescent="0.3">
      <c r="A452" s="201" t="s">
        <v>601</v>
      </c>
      <c r="B452" s="202" t="s">
        <v>602</v>
      </c>
      <c r="C452" s="202" t="s">
        <v>840</v>
      </c>
      <c r="D452" s="217">
        <v>6</v>
      </c>
      <c r="E452" s="214">
        <v>44812</v>
      </c>
      <c r="F452" s="199" t="s">
        <v>110</v>
      </c>
      <c r="G452" s="230" t="s">
        <v>91</v>
      </c>
      <c r="H452" s="210"/>
      <c r="I452" s="255" t="s">
        <v>481</v>
      </c>
      <c r="J452" s="217" t="s">
        <v>298</v>
      </c>
      <c r="K452" s="231">
        <v>24</v>
      </c>
      <c r="L452" s="231">
        <v>56</v>
      </c>
      <c r="M452" s="231">
        <v>20</v>
      </c>
      <c r="N452" s="260">
        <v>20</v>
      </c>
      <c r="O452" s="255" t="s">
        <v>306</v>
      </c>
      <c r="P452" s="220" t="s">
        <v>784</v>
      </c>
      <c r="Q452" s="217" t="s">
        <v>721</v>
      </c>
      <c r="R452" s="217" t="s">
        <v>481</v>
      </c>
      <c r="S452" s="217">
        <v>20</v>
      </c>
      <c r="T452" s="217" t="s">
        <v>299</v>
      </c>
      <c r="U452" s="217" t="s">
        <v>305</v>
      </c>
      <c r="V452" s="217" t="s">
        <v>299</v>
      </c>
      <c r="W452" s="217" t="s">
        <v>299</v>
      </c>
      <c r="X452" s="221"/>
    </row>
    <row r="453" spans="1:24" x14ac:dyDescent="0.3">
      <c r="A453" s="201" t="s">
        <v>601</v>
      </c>
      <c r="B453" s="202" t="s">
        <v>602</v>
      </c>
      <c r="C453" s="202" t="s">
        <v>840</v>
      </c>
      <c r="D453" s="217">
        <v>7</v>
      </c>
      <c r="E453" s="214">
        <v>44842</v>
      </c>
      <c r="F453" s="199" t="s">
        <v>115</v>
      </c>
      <c r="G453" s="231" t="s">
        <v>96</v>
      </c>
      <c r="H453" s="210"/>
      <c r="I453" s="255" t="s">
        <v>476</v>
      </c>
      <c r="J453" s="217" t="s">
        <v>298</v>
      </c>
      <c r="K453" s="231">
        <v>16</v>
      </c>
      <c r="L453" s="231">
        <v>16</v>
      </c>
      <c r="M453" s="231">
        <v>20</v>
      </c>
      <c r="N453" s="260">
        <v>20</v>
      </c>
      <c r="O453" s="255" t="s">
        <v>306</v>
      </c>
      <c r="P453" s="220" t="s">
        <v>477</v>
      </c>
      <c r="Q453" s="217" t="s">
        <v>726</v>
      </c>
      <c r="R453" s="217" t="s">
        <v>476</v>
      </c>
      <c r="S453" s="217">
        <v>20</v>
      </c>
      <c r="T453" s="217" t="s">
        <v>299</v>
      </c>
      <c r="U453" s="217" t="s">
        <v>299</v>
      </c>
      <c r="V453" s="217" t="s">
        <v>299</v>
      </c>
      <c r="W453" s="217" t="s">
        <v>299</v>
      </c>
      <c r="X453" s="221"/>
    </row>
    <row r="454" spans="1:24" x14ac:dyDescent="0.3">
      <c r="A454" s="201" t="s">
        <v>601</v>
      </c>
      <c r="B454" s="202" t="s">
        <v>602</v>
      </c>
      <c r="C454" s="202" t="s">
        <v>840</v>
      </c>
      <c r="D454" s="217">
        <v>8</v>
      </c>
      <c r="E454" s="214">
        <v>44842</v>
      </c>
      <c r="F454" s="199" t="s">
        <v>1051</v>
      </c>
      <c r="G454" s="230" t="s">
        <v>680</v>
      </c>
      <c r="H454" s="210"/>
      <c r="I454" s="255" t="s">
        <v>785</v>
      </c>
      <c r="J454" s="217" t="s">
        <v>298</v>
      </c>
      <c r="K454" s="231">
        <v>24</v>
      </c>
      <c r="L454" s="231">
        <v>15</v>
      </c>
      <c r="M454" s="231">
        <v>20</v>
      </c>
      <c r="N454" s="261">
        <v>20</v>
      </c>
      <c r="O454" s="255" t="s">
        <v>306</v>
      </c>
      <c r="P454" s="220" t="s">
        <v>786</v>
      </c>
      <c r="Q454" s="217" t="s">
        <v>787</v>
      </c>
      <c r="R454" s="217" t="s">
        <v>785</v>
      </c>
      <c r="S454" s="217">
        <v>20</v>
      </c>
      <c r="T454" s="217" t="s">
        <v>299</v>
      </c>
      <c r="U454" s="217" t="s">
        <v>299</v>
      </c>
      <c r="V454" s="217" t="s">
        <v>299</v>
      </c>
      <c r="W454" s="217" t="s">
        <v>299</v>
      </c>
      <c r="X454" s="221"/>
    </row>
    <row r="455" spans="1:24" x14ac:dyDescent="0.3">
      <c r="A455" s="201" t="s">
        <v>601</v>
      </c>
      <c r="B455" s="202" t="s">
        <v>602</v>
      </c>
      <c r="C455" s="202" t="s">
        <v>840</v>
      </c>
      <c r="D455" s="217">
        <v>9</v>
      </c>
      <c r="E455" s="214" t="s">
        <v>841</v>
      </c>
      <c r="F455" s="199" t="s">
        <v>97</v>
      </c>
      <c r="G455" s="231" t="s">
        <v>78</v>
      </c>
      <c r="H455" s="210"/>
      <c r="I455" s="255" t="s">
        <v>473</v>
      </c>
      <c r="J455" s="217" t="s">
        <v>298</v>
      </c>
      <c r="K455" s="231">
        <v>12</v>
      </c>
      <c r="L455" s="231">
        <v>12</v>
      </c>
      <c r="M455" s="231">
        <v>20</v>
      </c>
      <c r="N455" s="261">
        <v>20</v>
      </c>
      <c r="O455" s="255" t="s">
        <v>306</v>
      </c>
      <c r="P455" s="220" t="s">
        <v>788</v>
      </c>
      <c r="Q455" s="217" t="s">
        <v>299</v>
      </c>
      <c r="R455" s="217" t="s">
        <v>473</v>
      </c>
      <c r="S455" s="217">
        <v>20</v>
      </c>
      <c r="T455" s="217" t="s">
        <v>299</v>
      </c>
      <c r="U455" s="217" t="s">
        <v>299</v>
      </c>
      <c r="V455" s="217" t="s">
        <v>299</v>
      </c>
      <c r="W455" s="217" t="s">
        <v>299</v>
      </c>
      <c r="X455" s="221" t="s">
        <v>716</v>
      </c>
    </row>
    <row r="456" spans="1:24" x14ac:dyDescent="0.3">
      <c r="A456" s="201" t="s">
        <v>601</v>
      </c>
      <c r="B456" s="202" t="s">
        <v>602</v>
      </c>
      <c r="C456" s="202" t="s">
        <v>840</v>
      </c>
      <c r="D456" s="217">
        <v>10</v>
      </c>
      <c r="E456" s="214">
        <v>44873</v>
      </c>
      <c r="F456" s="199" t="s">
        <v>451</v>
      </c>
      <c r="G456" s="231" t="s">
        <v>226</v>
      </c>
      <c r="H456" s="210"/>
      <c r="I456" s="255" t="s">
        <v>718</v>
      </c>
      <c r="J456" s="217" t="s">
        <v>298</v>
      </c>
      <c r="K456" s="231">
        <v>24</v>
      </c>
      <c r="L456" s="231">
        <v>16</v>
      </c>
      <c r="M456" s="231">
        <v>20</v>
      </c>
      <c r="N456" s="262">
        <v>20</v>
      </c>
      <c r="O456" s="255" t="s">
        <v>306</v>
      </c>
      <c r="P456" s="220" t="s">
        <v>722</v>
      </c>
      <c r="Q456" s="217" t="s">
        <v>299</v>
      </c>
      <c r="R456" s="217" t="s">
        <v>718</v>
      </c>
      <c r="S456" s="217" t="s">
        <v>299</v>
      </c>
      <c r="T456" s="217" t="s">
        <v>299</v>
      </c>
      <c r="U456" s="217" t="s">
        <v>299</v>
      </c>
      <c r="V456" s="217" t="s">
        <v>299</v>
      </c>
      <c r="W456" s="217" t="s">
        <v>299</v>
      </c>
      <c r="X456" s="221"/>
    </row>
    <row r="457" spans="1:24" ht="19.95" customHeight="1" thickBot="1" x14ac:dyDescent="0.35">
      <c r="A457" s="386" t="s">
        <v>604</v>
      </c>
      <c r="B457" s="387"/>
      <c r="C457" s="387"/>
      <c r="D457" s="225">
        <f>COUNTA(G447:G456)</f>
        <v>10</v>
      </c>
      <c r="E457" s="225"/>
      <c r="F457" s="226"/>
      <c r="G457" s="232"/>
      <c r="H457" s="225"/>
      <c r="I457" s="226"/>
      <c r="J457" s="225"/>
      <c r="K457" s="263"/>
      <c r="L457" s="263"/>
      <c r="M457" s="263"/>
      <c r="N457" s="264"/>
      <c r="O457" s="226"/>
      <c r="P457" s="225"/>
      <c r="Q457" s="225"/>
      <c r="R457" s="225"/>
      <c r="S457" s="225"/>
      <c r="T457" s="225"/>
      <c r="U457" s="225"/>
      <c r="V457" s="225"/>
      <c r="W457" s="225"/>
      <c r="X457" s="227"/>
    </row>
    <row r="458" spans="1:24" x14ac:dyDescent="0.3">
      <c r="A458" s="201" t="s">
        <v>601</v>
      </c>
      <c r="B458" s="202" t="s">
        <v>600</v>
      </c>
      <c r="C458" s="202" t="s">
        <v>840</v>
      </c>
      <c r="D458" s="217">
        <v>1</v>
      </c>
      <c r="E458" s="214">
        <v>44720</v>
      </c>
      <c r="F458" s="199" t="s">
        <v>98</v>
      </c>
      <c r="G458" s="230" t="s">
        <v>79</v>
      </c>
      <c r="H458" s="210"/>
      <c r="I458" s="255" t="s">
        <v>483</v>
      </c>
      <c r="J458" s="217" t="s">
        <v>298</v>
      </c>
      <c r="K458" s="231">
        <v>16</v>
      </c>
      <c r="L458" s="231">
        <v>17</v>
      </c>
      <c r="M458" s="231">
        <v>20</v>
      </c>
      <c r="N458" s="260">
        <v>3</v>
      </c>
      <c r="O458" s="255"/>
      <c r="P458" s="220" t="s">
        <v>484</v>
      </c>
      <c r="Q458" s="217" t="s">
        <v>158</v>
      </c>
      <c r="R458" s="217" t="s">
        <v>485</v>
      </c>
      <c r="S458" s="217" t="s">
        <v>483</v>
      </c>
      <c r="T458" s="217" t="s">
        <v>824</v>
      </c>
      <c r="U458" s="217" t="s">
        <v>211</v>
      </c>
      <c r="V458" s="217" t="s">
        <v>305</v>
      </c>
      <c r="W458" s="217" t="s">
        <v>211</v>
      </c>
      <c r="X458" s="221" t="s">
        <v>211</v>
      </c>
    </row>
    <row r="459" spans="1:24" x14ac:dyDescent="0.3">
      <c r="A459" s="201" t="s">
        <v>601</v>
      </c>
      <c r="B459" s="202" t="s">
        <v>600</v>
      </c>
      <c r="C459" s="202" t="s">
        <v>840</v>
      </c>
      <c r="D459" s="217">
        <v>2</v>
      </c>
      <c r="E459" s="214" t="s">
        <v>842</v>
      </c>
      <c r="F459" s="199" t="s">
        <v>105</v>
      </c>
      <c r="G459" s="230" t="s">
        <v>86</v>
      </c>
      <c r="H459" s="210"/>
      <c r="I459" s="255" t="s">
        <v>487</v>
      </c>
      <c r="J459" s="217" t="s">
        <v>298</v>
      </c>
      <c r="K459" s="231">
        <v>16</v>
      </c>
      <c r="L459" s="231">
        <v>17</v>
      </c>
      <c r="M459" s="231">
        <v>20</v>
      </c>
      <c r="N459" s="260">
        <v>3</v>
      </c>
      <c r="O459" s="255"/>
      <c r="P459" s="220" t="s">
        <v>484</v>
      </c>
      <c r="Q459" s="217" t="s">
        <v>488</v>
      </c>
      <c r="R459" s="217" t="s">
        <v>489</v>
      </c>
      <c r="S459" s="217" t="s">
        <v>487</v>
      </c>
      <c r="T459" s="217" t="s">
        <v>824</v>
      </c>
      <c r="U459" s="217" t="s">
        <v>299</v>
      </c>
      <c r="V459" s="217" t="s">
        <v>299</v>
      </c>
      <c r="W459" s="217" t="s">
        <v>299</v>
      </c>
      <c r="X459" s="221" t="s">
        <v>299</v>
      </c>
    </row>
    <row r="460" spans="1:24" x14ac:dyDescent="0.3">
      <c r="A460" s="201" t="s">
        <v>601</v>
      </c>
      <c r="B460" s="202" t="s">
        <v>600</v>
      </c>
      <c r="C460" s="202" t="s">
        <v>840</v>
      </c>
      <c r="D460" s="217">
        <v>3</v>
      </c>
      <c r="E460" s="214" t="s">
        <v>843</v>
      </c>
      <c r="F460" s="199" t="s">
        <v>99</v>
      </c>
      <c r="G460" s="230" t="s">
        <v>80</v>
      </c>
      <c r="H460" s="210"/>
      <c r="I460" s="255" t="s">
        <v>483</v>
      </c>
      <c r="J460" s="217" t="s">
        <v>298</v>
      </c>
      <c r="K460" s="231">
        <v>14</v>
      </c>
      <c r="L460" s="231">
        <v>9</v>
      </c>
      <c r="M460" s="231">
        <v>20</v>
      </c>
      <c r="N460" s="260">
        <v>0</v>
      </c>
      <c r="O460" s="255"/>
      <c r="P460" s="220" t="s">
        <v>306</v>
      </c>
      <c r="Q460" s="217" t="s">
        <v>491</v>
      </c>
      <c r="R460" s="217" t="s">
        <v>492</v>
      </c>
      <c r="S460" s="217" t="s">
        <v>483</v>
      </c>
      <c r="T460" s="217" t="s">
        <v>827</v>
      </c>
      <c r="U460" s="217" t="s">
        <v>211</v>
      </c>
      <c r="V460" s="217" t="s">
        <v>305</v>
      </c>
      <c r="W460" s="217" t="s">
        <v>211</v>
      </c>
      <c r="X460" s="221" t="s">
        <v>211</v>
      </c>
    </row>
    <row r="461" spans="1:24" x14ac:dyDescent="0.3">
      <c r="A461" s="201" t="s">
        <v>601</v>
      </c>
      <c r="B461" s="202" t="s">
        <v>600</v>
      </c>
      <c r="C461" s="202" t="s">
        <v>840</v>
      </c>
      <c r="D461" s="217">
        <v>4</v>
      </c>
      <c r="E461" s="214" t="s">
        <v>844</v>
      </c>
      <c r="F461" s="199" t="s">
        <v>104</v>
      </c>
      <c r="G461" s="230" t="s">
        <v>85</v>
      </c>
      <c r="H461" s="210"/>
      <c r="I461" s="255" t="s">
        <v>308</v>
      </c>
      <c r="J461" s="217" t="s">
        <v>298</v>
      </c>
      <c r="K461" s="231">
        <v>8</v>
      </c>
      <c r="L461" s="231">
        <v>15</v>
      </c>
      <c r="M461" s="231">
        <v>20</v>
      </c>
      <c r="N461" s="260">
        <v>5</v>
      </c>
      <c r="O461" s="255"/>
      <c r="P461" s="220" t="s">
        <v>306</v>
      </c>
      <c r="Q461" s="217" t="s">
        <v>153</v>
      </c>
      <c r="R461" s="217" t="s">
        <v>309</v>
      </c>
      <c r="S461" s="217" t="s">
        <v>310</v>
      </c>
      <c r="T461" s="217" t="s">
        <v>827</v>
      </c>
      <c r="U461" s="217" t="s">
        <v>211</v>
      </c>
      <c r="V461" s="217" t="s">
        <v>211</v>
      </c>
      <c r="W461" s="217" t="s">
        <v>211</v>
      </c>
      <c r="X461" s="221" t="s">
        <v>211</v>
      </c>
    </row>
    <row r="462" spans="1:24" x14ac:dyDescent="0.3">
      <c r="A462" s="201" t="s">
        <v>601</v>
      </c>
      <c r="B462" s="202" t="s">
        <v>600</v>
      </c>
      <c r="C462" s="202" t="s">
        <v>840</v>
      </c>
      <c r="D462" s="217">
        <v>5</v>
      </c>
      <c r="E462" s="214">
        <v>44873</v>
      </c>
      <c r="F462" s="199" t="s">
        <v>107</v>
      </c>
      <c r="G462" s="230" t="s">
        <v>88</v>
      </c>
      <c r="H462" s="210"/>
      <c r="I462" s="255" t="s">
        <v>494</v>
      </c>
      <c r="J462" s="217" t="s">
        <v>298</v>
      </c>
      <c r="K462" s="231">
        <v>8</v>
      </c>
      <c r="L462" s="231">
        <v>20</v>
      </c>
      <c r="M462" s="231">
        <v>10</v>
      </c>
      <c r="N462" s="260">
        <v>0</v>
      </c>
      <c r="O462" s="255"/>
      <c r="P462" s="220" t="s">
        <v>484</v>
      </c>
      <c r="Q462" s="217" t="s">
        <v>495</v>
      </c>
      <c r="R462" s="217" t="s">
        <v>496</v>
      </c>
      <c r="S462" s="217" t="s">
        <v>494</v>
      </c>
      <c r="T462" s="217" t="s">
        <v>824</v>
      </c>
      <c r="U462" s="217" t="s">
        <v>211</v>
      </c>
      <c r="V462" s="217" t="s">
        <v>305</v>
      </c>
      <c r="W462" s="217" t="s">
        <v>211</v>
      </c>
      <c r="X462" s="221" t="s">
        <v>211</v>
      </c>
    </row>
    <row r="463" spans="1:24" x14ac:dyDescent="0.3">
      <c r="A463" s="201" t="s">
        <v>601</v>
      </c>
      <c r="B463" s="202" t="s">
        <v>600</v>
      </c>
      <c r="C463" s="202" t="s">
        <v>840</v>
      </c>
      <c r="D463" s="217">
        <v>6</v>
      </c>
      <c r="E463" s="214">
        <v>44873</v>
      </c>
      <c r="F463" s="199" t="s">
        <v>103</v>
      </c>
      <c r="G463" s="230" t="s">
        <v>84</v>
      </c>
      <c r="H463" s="210"/>
      <c r="I463" s="255" t="s">
        <v>759</v>
      </c>
      <c r="J463" s="217" t="s">
        <v>313</v>
      </c>
      <c r="K463" s="231">
        <v>4</v>
      </c>
      <c r="L463" s="231">
        <v>8</v>
      </c>
      <c r="M463" s="231">
        <v>10</v>
      </c>
      <c r="N463" s="260">
        <v>2</v>
      </c>
      <c r="O463" s="255"/>
      <c r="P463" s="220" t="s">
        <v>484</v>
      </c>
      <c r="Q463" s="217" t="s">
        <v>763</v>
      </c>
      <c r="R463" s="217" t="s">
        <v>764</v>
      </c>
      <c r="S463" s="217" t="s">
        <v>765</v>
      </c>
      <c r="T463" s="217" t="s">
        <v>824</v>
      </c>
      <c r="U463" s="217" t="s">
        <v>299</v>
      </c>
      <c r="V463" s="217" t="s">
        <v>305</v>
      </c>
      <c r="W463" s="217" t="s">
        <v>299</v>
      </c>
      <c r="X463" s="221" t="s">
        <v>299</v>
      </c>
    </row>
    <row r="464" spans="1:24" x14ac:dyDescent="0.3">
      <c r="A464" s="201" t="s">
        <v>601</v>
      </c>
      <c r="B464" s="202" t="s">
        <v>600</v>
      </c>
      <c r="C464" s="202" t="s">
        <v>840</v>
      </c>
      <c r="D464" s="217">
        <v>7</v>
      </c>
      <c r="E464" s="214">
        <v>44873</v>
      </c>
      <c r="F464" s="199" t="s">
        <v>113</v>
      </c>
      <c r="G464" s="231" t="s">
        <v>94</v>
      </c>
      <c r="H464" s="210"/>
      <c r="I464" s="255" t="s">
        <v>760</v>
      </c>
      <c r="J464" s="217" t="s">
        <v>313</v>
      </c>
      <c r="K464" s="231">
        <v>12</v>
      </c>
      <c r="L464" s="231">
        <v>19</v>
      </c>
      <c r="M464" s="231">
        <v>20</v>
      </c>
      <c r="N464" s="260">
        <v>0</v>
      </c>
      <c r="O464" s="255"/>
      <c r="P464" s="220" t="s">
        <v>306</v>
      </c>
      <c r="Q464" s="217" t="s">
        <v>766</v>
      </c>
      <c r="R464" s="217" t="s">
        <v>511</v>
      </c>
      <c r="S464" s="217" t="s">
        <v>767</v>
      </c>
      <c r="T464" s="217" t="s">
        <v>830</v>
      </c>
      <c r="U464" s="217" t="s">
        <v>299</v>
      </c>
      <c r="V464" s="217" t="s">
        <v>305</v>
      </c>
      <c r="W464" s="217" t="s">
        <v>299</v>
      </c>
      <c r="X464" s="221" t="s">
        <v>299</v>
      </c>
    </row>
    <row r="465" spans="1:24" x14ac:dyDescent="0.3">
      <c r="A465" s="201" t="s">
        <v>601</v>
      </c>
      <c r="B465" s="202" t="s">
        <v>600</v>
      </c>
      <c r="C465" s="202" t="s">
        <v>840</v>
      </c>
      <c r="D465" s="217">
        <v>8</v>
      </c>
      <c r="E465" s="214" t="s">
        <v>845</v>
      </c>
      <c r="F465" s="199" t="s">
        <v>100</v>
      </c>
      <c r="G465" s="230" t="s">
        <v>81</v>
      </c>
      <c r="H465" s="210"/>
      <c r="I465" s="255" t="s">
        <v>504</v>
      </c>
      <c r="J465" s="217" t="s">
        <v>298</v>
      </c>
      <c r="K465" s="231">
        <v>12</v>
      </c>
      <c r="L465" s="231">
        <v>20</v>
      </c>
      <c r="M465" s="231">
        <v>20</v>
      </c>
      <c r="N465" s="261">
        <v>0</v>
      </c>
      <c r="O465" s="255"/>
      <c r="P465" s="220" t="s">
        <v>306</v>
      </c>
      <c r="Q465" s="217" t="s">
        <v>227</v>
      </c>
      <c r="R465" s="217" t="s">
        <v>505</v>
      </c>
      <c r="S465" s="217" t="s">
        <v>504</v>
      </c>
      <c r="T465" s="217" t="s">
        <v>824</v>
      </c>
      <c r="U465" s="217" t="s">
        <v>299</v>
      </c>
      <c r="V465" s="217" t="s">
        <v>299</v>
      </c>
      <c r="W465" s="217" t="s">
        <v>299</v>
      </c>
      <c r="X465" s="221" t="s">
        <v>299</v>
      </c>
    </row>
    <row r="466" spans="1:24" x14ac:dyDescent="0.3">
      <c r="A466" s="201" t="s">
        <v>601</v>
      </c>
      <c r="B466" s="202" t="s">
        <v>600</v>
      </c>
      <c r="C466" s="202" t="s">
        <v>840</v>
      </c>
      <c r="D466" s="217">
        <v>9</v>
      </c>
      <c r="E466" s="214">
        <v>44873</v>
      </c>
      <c r="F466" s="199" t="s">
        <v>106</v>
      </c>
      <c r="G466" s="231" t="s">
        <v>87</v>
      </c>
      <c r="H466" s="210"/>
      <c r="I466" s="255" t="s">
        <v>761</v>
      </c>
      <c r="J466" s="217" t="s">
        <v>313</v>
      </c>
      <c r="K466" s="231">
        <v>8</v>
      </c>
      <c r="L466" s="231">
        <v>12</v>
      </c>
      <c r="M466" s="231">
        <v>10</v>
      </c>
      <c r="N466" s="261">
        <v>1</v>
      </c>
      <c r="O466" s="255"/>
      <c r="P466" s="220" t="s">
        <v>484</v>
      </c>
      <c r="Q466" s="217" t="s">
        <v>768</v>
      </c>
      <c r="R466" s="217" t="s">
        <v>769</v>
      </c>
      <c r="S466" s="217" t="s">
        <v>770</v>
      </c>
      <c r="T466" s="217" t="s">
        <v>824</v>
      </c>
      <c r="U466" s="217" t="s">
        <v>299</v>
      </c>
      <c r="V466" s="217" t="s">
        <v>299</v>
      </c>
      <c r="W466" s="217" t="s">
        <v>299</v>
      </c>
      <c r="X466" s="221" t="s">
        <v>299</v>
      </c>
    </row>
    <row r="467" spans="1:24" x14ac:dyDescent="0.3">
      <c r="A467" s="201" t="s">
        <v>601</v>
      </c>
      <c r="B467" s="202" t="s">
        <v>600</v>
      </c>
      <c r="C467" s="202" t="s">
        <v>840</v>
      </c>
      <c r="D467" s="217">
        <v>10</v>
      </c>
      <c r="E467" s="214">
        <v>44873</v>
      </c>
      <c r="F467" s="199" t="s">
        <v>102</v>
      </c>
      <c r="G467" s="231" t="s">
        <v>83</v>
      </c>
      <c r="H467" s="210"/>
      <c r="I467" s="255" t="s">
        <v>762</v>
      </c>
      <c r="J467" s="217" t="s">
        <v>313</v>
      </c>
      <c r="K467" s="231">
        <v>12</v>
      </c>
      <c r="L467" s="231">
        <v>20</v>
      </c>
      <c r="M467" s="231">
        <v>20</v>
      </c>
      <c r="N467" s="262">
        <v>0</v>
      </c>
      <c r="O467" s="255"/>
      <c r="P467" s="220" t="s">
        <v>771</v>
      </c>
      <c r="Q467" s="217" t="s">
        <v>772</v>
      </c>
      <c r="R467" s="217" t="s">
        <v>773</v>
      </c>
      <c r="S467" s="217" t="s">
        <v>762</v>
      </c>
      <c r="T467" s="217" t="s">
        <v>824</v>
      </c>
      <c r="U467" s="217" t="s">
        <v>299</v>
      </c>
      <c r="V467" s="217" t="s">
        <v>299</v>
      </c>
      <c r="W467" s="217" t="s">
        <v>299</v>
      </c>
      <c r="X467" s="221" t="s">
        <v>299</v>
      </c>
    </row>
    <row r="468" spans="1:24" ht="19.95" customHeight="1" thickBot="1" x14ac:dyDescent="0.35">
      <c r="A468" s="386" t="s">
        <v>604</v>
      </c>
      <c r="B468" s="387"/>
      <c r="C468" s="387"/>
      <c r="D468" s="225">
        <f>COUNTA(G458:G467)</f>
        <v>10</v>
      </c>
      <c r="E468" s="225"/>
      <c r="F468" s="226"/>
      <c r="G468" s="232"/>
      <c r="H468" s="225"/>
      <c r="I468" s="226"/>
      <c r="J468" s="225"/>
      <c r="K468" s="263"/>
      <c r="L468" s="263"/>
      <c r="M468" s="263"/>
      <c r="N468" s="264"/>
      <c r="O468" s="226"/>
      <c r="P468" s="225"/>
      <c r="Q468" s="225"/>
      <c r="R468" s="225"/>
      <c r="S468" s="225"/>
      <c r="T468" s="225"/>
      <c r="U468" s="225"/>
      <c r="V468" s="225"/>
      <c r="W468" s="225"/>
      <c r="X468" s="227"/>
    </row>
    <row r="469" spans="1:24" x14ac:dyDescent="0.3">
      <c r="A469" s="201" t="s">
        <v>599</v>
      </c>
      <c r="B469" s="202" t="s">
        <v>603</v>
      </c>
      <c r="C469" s="202" t="s">
        <v>840</v>
      </c>
      <c r="D469" s="217">
        <v>1</v>
      </c>
      <c r="E469" s="214">
        <v>44783</v>
      </c>
      <c r="F469" s="199" t="s">
        <v>75</v>
      </c>
      <c r="G469" s="230" t="s">
        <v>55</v>
      </c>
      <c r="H469" s="210"/>
      <c r="I469" s="255" t="s">
        <v>312</v>
      </c>
      <c r="J469" s="217" t="s">
        <v>313</v>
      </c>
      <c r="K469" s="231">
        <v>12</v>
      </c>
      <c r="L469" s="231">
        <v>12</v>
      </c>
      <c r="M469" s="231"/>
      <c r="N469" s="260"/>
      <c r="O469" s="255"/>
      <c r="P469" s="220" t="s">
        <v>299</v>
      </c>
      <c r="Q469" s="217" t="s">
        <v>314</v>
      </c>
      <c r="R469" s="217" t="s">
        <v>315</v>
      </c>
      <c r="S469" s="217" t="s">
        <v>312</v>
      </c>
      <c r="T469" s="217">
        <v>0</v>
      </c>
      <c r="U469" s="217"/>
      <c r="V469" s="217"/>
      <c r="W469" s="217"/>
      <c r="X469" s="221"/>
    </row>
    <row r="470" spans="1:24" x14ac:dyDescent="0.3">
      <c r="A470" s="201" t="s">
        <v>599</v>
      </c>
      <c r="B470" s="202" t="s">
        <v>603</v>
      </c>
      <c r="C470" s="202" t="s">
        <v>840</v>
      </c>
      <c r="D470" s="217">
        <v>2</v>
      </c>
      <c r="E470" s="214">
        <v>44783</v>
      </c>
      <c r="F470" s="199" t="s">
        <v>74</v>
      </c>
      <c r="G470" s="230" t="s">
        <v>54</v>
      </c>
      <c r="H470" s="210"/>
      <c r="I470" s="255" t="s">
        <v>312</v>
      </c>
      <c r="J470" s="217" t="s">
        <v>313</v>
      </c>
      <c r="K470" s="231">
        <v>16</v>
      </c>
      <c r="L470" s="231">
        <v>16</v>
      </c>
      <c r="M470" s="231"/>
      <c r="N470" s="260"/>
      <c r="O470" s="255"/>
      <c r="P470" s="220" t="s">
        <v>299</v>
      </c>
      <c r="Q470" s="217" t="s">
        <v>316</v>
      </c>
      <c r="R470" s="217" t="s">
        <v>317</v>
      </c>
      <c r="S470" s="217" t="s">
        <v>312</v>
      </c>
      <c r="T470" s="217">
        <v>0</v>
      </c>
      <c r="U470" s="217"/>
      <c r="V470" s="217"/>
      <c r="W470" s="217"/>
      <c r="X470" s="221"/>
    </row>
    <row r="471" spans="1:24" x14ac:dyDescent="0.3">
      <c r="A471" s="201" t="s">
        <v>599</v>
      </c>
      <c r="B471" s="202" t="s">
        <v>603</v>
      </c>
      <c r="C471" s="202" t="s">
        <v>840</v>
      </c>
      <c r="D471" s="217">
        <v>3</v>
      </c>
      <c r="E471" s="214">
        <v>44784</v>
      </c>
      <c r="F471" s="199" t="s">
        <v>69</v>
      </c>
      <c r="G471" s="230" t="s">
        <v>49</v>
      </c>
      <c r="H471" s="210"/>
      <c r="I471" s="255" t="s">
        <v>319</v>
      </c>
      <c r="J471" s="217" t="s">
        <v>313</v>
      </c>
      <c r="K471" s="231">
        <v>6</v>
      </c>
      <c r="L471" s="231">
        <v>8</v>
      </c>
      <c r="M471" s="231"/>
      <c r="N471" s="260"/>
      <c r="O471" s="255"/>
      <c r="P471" s="220" t="s">
        <v>299</v>
      </c>
      <c r="Q471" s="217" t="s">
        <v>320</v>
      </c>
      <c r="R471" s="217" t="s">
        <v>321</v>
      </c>
      <c r="S471" s="217" t="s">
        <v>319</v>
      </c>
      <c r="T471" s="217">
        <v>0</v>
      </c>
      <c r="U471" s="217"/>
      <c r="V471" s="217"/>
      <c r="W471" s="217"/>
      <c r="X471" s="221"/>
    </row>
    <row r="472" spans="1:24" x14ac:dyDescent="0.3">
      <c r="A472" s="201" t="s">
        <v>599</v>
      </c>
      <c r="B472" s="202" t="s">
        <v>603</v>
      </c>
      <c r="C472" s="202" t="s">
        <v>840</v>
      </c>
      <c r="D472" s="217">
        <v>4</v>
      </c>
      <c r="E472" s="214">
        <v>44784</v>
      </c>
      <c r="F472" s="199" t="s">
        <v>71</v>
      </c>
      <c r="G472" s="230" t="s">
        <v>51</v>
      </c>
      <c r="H472" s="210"/>
      <c r="I472" s="255" t="s">
        <v>323</v>
      </c>
      <c r="J472" s="217" t="s">
        <v>313</v>
      </c>
      <c r="K472" s="231">
        <v>7</v>
      </c>
      <c r="L472" s="231">
        <v>10</v>
      </c>
      <c r="M472" s="231"/>
      <c r="N472" s="260"/>
      <c r="O472" s="255"/>
      <c r="P472" s="220" t="s">
        <v>324</v>
      </c>
      <c r="Q472" s="217" t="s">
        <v>325</v>
      </c>
      <c r="R472" s="217" t="s">
        <v>326</v>
      </c>
      <c r="S472" s="217" t="s">
        <v>323</v>
      </c>
      <c r="T472" s="217">
        <v>0</v>
      </c>
      <c r="U472" s="217"/>
      <c r="V472" s="217"/>
      <c r="W472" s="217"/>
      <c r="X472" s="221"/>
    </row>
    <row r="473" spans="1:24" x14ac:dyDescent="0.3">
      <c r="A473" s="201" t="s">
        <v>599</v>
      </c>
      <c r="B473" s="202" t="s">
        <v>603</v>
      </c>
      <c r="C473" s="202" t="s">
        <v>840</v>
      </c>
      <c r="D473" s="217">
        <v>5</v>
      </c>
      <c r="E473" s="214">
        <v>44784</v>
      </c>
      <c r="F473" s="199" t="s">
        <v>72</v>
      </c>
      <c r="G473" s="230" t="s">
        <v>52</v>
      </c>
      <c r="H473" s="210"/>
      <c r="I473" s="255" t="s">
        <v>323</v>
      </c>
      <c r="J473" s="217" t="s">
        <v>313</v>
      </c>
      <c r="K473" s="231">
        <v>6</v>
      </c>
      <c r="L473" s="231">
        <v>15</v>
      </c>
      <c r="M473" s="231"/>
      <c r="N473" s="260"/>
      <c r="O473" s="255"/>
      <c r="P473" s="220" t="s">
        <v>324</v>
      </c>
      <c r="Q473" s="217" t="s">
        <v>327</v>
      </c>
      <c r="R473" s="217" t="s">
        <v>328</v>
      </c>
      <c r="S473" s="217" t="s">
        <v>323</v>
      </c>
      <c r="T473" s="217">
        <v>0</v>
      </c>
      <c r="U473" s="217"/>
      <c r="V473" s="217"/>
      <c r="W473" s="217"/>
      <c r="X473" s="221"/>
    </row>
    <row r="474" spans="1:24" x14ac:dyDescent="0.3">
      <c r="A474" s="201" t="s">
        <v>599</v>
      </c>
      <c r="B474" s="202" t="s">
        <v>603</v>
      </c>
      <c r="C474" s="202" t="s">
        <v>840</v>
      </c>
      <c r="D474" s="217">
        <v>6</v>
      </c>
      <c r="E474" s="214">
        <v>44784</v>
      </c>
      <c r="F474" s="199" t="s">
        <v>70</v>
      </c>
      <c r="G474" s="230" t="s">
        <v>50</v>
      </c>
      <c r="H474" s="210"/>
      <c r="I474" s="255" t="s">
        <v>512</v>
      </c>
      <c r="J474" s="217" t="s">
        <v>298</v>
      </c>
      <c r="K474" s="231">
        <v>8</v>
      </c>
      <c r="L474" s="231">
        <v>39</v>
      </c>
      <c r="M474" s="231"/>
      <c r="N474" s="260"/>
      <c r="O474" s="255"/>
      <c r="P474" s="220" t="s">
        <v>299</v>
      </c>
      <c r="Q474" s="217" t="s">
        <v>513</v>
      </c>
      <c r="R474" s="217" t="s">
        <v>514</v>
      </c>
      <c r="S474" s="217" t="s">
        <v>512</v>
      </c>
      <c r="T474" s="217">
        <v>0</v>
      </c>
      <c r="U474" s="217"/>
      <c r="V474" s="217"/>
      <c r="W474" s="217"/>
      <c r="X474" s="221"/>
    </row>
    <row r="475" spans="1:24" x14ac:dyDescent="0.3">
      <c r="A475" s="201" t="s">
        <v>599</v>
      </c>
      <c r="B475" s="202" t="s">
        <v>603</v>
      </c>
      <c r="C475" s="202" t="s">
        <v>840</v>
      </c>
      <c r="D475" s="217">
        <v>7</v>
      </c>
      <c r="E475" s="214">
        <v>44784</v>
      </c>
      <c r="F475" s="199" t="s">
        <v>73</v>
      </c>
      <c r="G475" s="231" t="s">
        <v>53</v>
      </c>
      <c r="H475" s="210"/>
      <c r="I475" s="255" t="s">
        <v>512</v>
      </c>
      <c r="J475" s="217" t="s">
        <v>298</v>
      </c>
      <c r="K475" s="231">
        <v>8</v>
      </c>
      <c r="L475" s="231">
        <v>34</v>
      </c>
      <c r="M475" s="231"/>
      <c r="N475" s="260"/>
      <c r="O475" s="255"/>
      <c r="P475" s="220" t="s">
        <v>299</v>
      </c>
      <c r="Q475" s="217" t="s">
        <v>515</v>
      </c>
      <c r="R475" s="217" t="s">
        <v>516</v>
      </c>
      <c r="S475" s="217" t="s">
        <v>512</v>
      </c>
      <c r="T475" s="217">
        <v>0</v>
      </c>
      <c r="U475" s="217"/>
      <c r="V475" s="217"/>
      <c r="W475" s="217"/>
      <c r="X475" s="221"/>
    </row>
    <row r="476" spans="1:24" x14ac:dyDescent="0.3">
      <c r="A476" s="201" t="s">
        <v>599</v>
      </c>
      <c r="B476" s="202" t="s">
        <v>603</v>
      </c>
      <c r="C476" s="202" t="s">
        <v>840</v>
      </c>
      <c r="D476" s="217">
        <v>8</v>
      </c>
      <c r="E476" s="214">
        <v>44783</v>
      </c>
      <c r="F476" s="199" t="s">
        <v>60</v>
      </c>
      <c r="G476" s="230" t="s">
        <v>40</v>
      </c>
      <c r="H476" s="210"/>
      <c r="I476" s="255" t="s">
        <v>517</v>
      </c>
      <c r="J476" s="217" t="s">
        <v>313</v>
      </c>
      <c r="K476" s="231">
        <v>12</v>
      </c>
      <c r="L476" s="231">
        <v>20</v>
      </c>
      <c r="M476" s="231"/>
      <c r="N476" s="261"/>
      <c r="O476" s="255"/>
      <c r="P476" s="220" t="s">
        <v>299</v>
      </c>
      <c r="Q476" s="217" t="s">
        <v>518</v>
      </c>
      <c r="R476" s="217" t="s">
        <v>519</v>
      </c>
      <c r="S476" s="217" t="s">
        <v>520</v>
      </c>
      <c r="T476" s="217">
        <v>0</v>
      </c>
      <c r="U476" s="217"/>
      <c r="V476" s="217"/>
      <c r="W476" s="217"/>
      <c r="X476" s="221"/>
    </row>
    <row r="477" spans="1:24" x14ac:dyDescent="0.3">
      <c r="A477" s="201" t="s">
        <v>599</v>
      </c>
      <c r="B477" s="202" t="s">
        <v>603</v>
      </c>
      <c r="C477" s="202" t="s">
        <v>840</v>
      </c>
      <c r="D477" s="217">
        <v>9</v>
      </c>
      <c r="E477" s="214">
        <v>44783</v>
      </c>
      <c r="F477" s="199" t="s">
        <v>68</v>
      </c>
      <c r="G477" s="231" t="s">
        <v>48</v>
      </c>
      <c r="H477" s="210"/>
      <c r="I477" s="255" t="s">
        <v>319</v>
      </c>
      <c r="J477" s="217" t="s">
        <v>313</v>
      </c>
      <c r="K477" s="231">
        <v>16</v>
      </c>
      <c r="L477" s="231">
        <v>12</v>
      </c>
      <c r="M477" s="231"/>
      <c r="N477" s="261"/>
      <c r="O477" s="255"/>
      <c r="P477" s="220" t="s">
        <v>299</v>
      </c>
      <c r="Q477" s="217" t="s">
        <v>329</v>
      </c>
      <c r="R477" s="217" t="s">
        <v>330</v>
      </c>
      <c r="S477" s="217" t="s">
        <v>319</v>
      </c>
      <c r="T477" s="217">
        <v>0</v>
      </c>
      <c r="U477" s="217"/>
      <c r="V477" s="217"/>
      <c r="W477" s="217"/>
      <c r="X477" s="221"/>
    </row>
    <row r="478" spans="1:24" x14ac:dyDescent="0.3">
      <c r="A478" s="201" t="s">
        <v>599</v>
      </c>
      <c r="B478" s="202" t="s">
        <v>603</v>
      </c>
      <c r="C478" s="202" t="s">
        <v>840</v>
      </c>
      <c r="D478" s="217">
        <v>10</v>
      </c>
      <c r="E478" s="214">
        <v>44784</v>
      </c>
      <c r="F478" s="199" t="s">
        <v>67</v>
      </c>
      <c r="G478" s="231" t="s">
        <v>47</v>
      </c>
      <c r="H478" s="210"/>
      <c r="I478" s="255" t="s">
        <v>522</v>
      </c>
      <c r="J478" s="217" t="s">
        <v>313</v>
      </c>
      <c r="K478" s="231">
        <v>5</v>
      </c>
      <c r="L478" s="231">
        <v>8</v>
      </c>
      <c r="M478" s="231"/>
      <c r="N478" s="262"/>
      <c r="O478" s="255"/>
      <c r="P478" s="220" t="s">
        <v>299</v>
      </c>
      <c r="Q478" s="217" t="s">
        <v>523</v>
      </c>
      <c r="R478" s="217" t="s">
        <v>524</v>
      </c>
      <c r="S478" s="217" t="s">
        <v>525</v>
      </c>
      <c r="T478" s="217">
        <v>0</v>
      </c>
      <c r="U478" s="217"/>
      <c r="V478" s="217"/>
      <c r="W478" s="217"/>
      <c r="X478" s="221"/>
    </row>
    <row r="479" spans="1:24" ht="19.95" customHeight="1" thickBot="1" x14ac:dyDescent="0.35">
      <c r="A479" s="386" t="s">
        <v>604</v>
      </c>
      <c r="B479" s="387"/>
      <c r="C479" s="387"/>
      <c r="D479" s="225">
        <f>COUNTA(G469:G478)</f>
        <v>10</v>
      </c>
      <c r="E479" s="225"/>
      <c r="F479" s="226"/>
      <c r="G479" s="232"/>
      <c r="H479" s="232"/>
      <c r="I479" s="226"/>
      <c r="J479" s="225"/>
      <c r="K479" s="263"/>
      <c r="L479" s="263"/>
      <c r="M479" s="263"/>
      <c r="N479" s="264"/>
      <c r="O479" s="226"/>
      <c r="P479" s="225"/>
      <c r="Q479" s="225"/>
      <c r="R479" s="225"/>
      <c r="S479" s="225"/>
      <c r="T479" s="225"/>
      <c r="U479" s="225"/>
      <c r="V479" s="225"/>
      <c r="W479" s="225"/>
      <c r="X479" s="227"/>
    </row>
    <row r="480" spans="1:24" x14ac:dyDescent="0.3">
      <c r="A480" s="201" t="s">
        <v>599</v>
      </c>
      <c r="B480" s="202" t="s">
        <v>598</v>
      </c>
      <c r="C480" s="202" t="s">
        <v>840</v>
      </c>
      <c r="D480" s="217">
        <v>1</v>
      </c>
      <c r="E480" s="214">
        <v>44873</v>
      </c>
      <c r="F480" s="199" t="s">
        <v>58</v>
      </c>
      <c r="G480" s="230" t="s">
        <v>38</v>
      </c>
      <c r="H480" s="210"/>
      <c r="I480" s="255" t="s">
        <v>526</v>
      </c>
      <c r="J480" s="217" t="s">
        <v>298</v>
      </c>
      <c r="K480" s="231">
        <v>21</v>
      </c>
      <c r="L480" s="231">
        <v>15</v>
      </c>
      <c r="M480" s="231">
        <v>0</v>
      </c>
      <c r="N480" s="260">
        <v>90</v>
      </c>
      <c r="O480" s="255"/>
      <c r="P480" s="220" t="s">
        <v>578</v>
      </c>
      <c r="Q480" s="217" t="s">
        <v>527</v>
      </c>
      <c r="R480" s="217" t="s">
        <v>528</v>
      </c>
      <c r="S480" s="217" t="s">
        <v>529</v>
      </c>
      <c r="T480" s="217">
        <v>0</v>
      </c>
      <c r="U480" s="217" t="s">
        <v>305</v>
      </c>
      <c r="V480" s="217"/>
      <c r="W480" s="217"/>
      <c r="X480" s="221"/>
    </row>
    <row r="481" spans="1:24" x14ac:dyDescent="0.3">
      <c r="A481" s="201" t="s">
        <v>599</v>
      </c>
      <c r="B481" s="202" t="s">
        <v>598</v>
      </c>
      <c r="C481" s="202" t="s">
        <v>840</v>
      </c>
      <c r="D481" s="217">
        <v>2</v>
      </c>
      <c r="E481" s="214">
        <v>44873</v>
      </c>
      <c r="F481" s="199" t="s">
        <v>66</v>
      </c>
      <c r="G481" s="230" t="s">
        <v>46</v>
      </c>
      <c r="H481" s="210"/>
      <c r="I481" s="255" t="s">
        <v>530</v>
      </c>
      <c r="J481" s="217" t="s">
        <v>298</v>
      </c>
      <c r="K481" s="231">
        <v>16</v>
      </c>
      <c r="L481" s="231">
        <v>28</v>
      </c>
      <c r="M481" s="231">
        <v>0</v>
      </c>
      <c r="N481" s="260">
        <v>40</v>
      </c>
      <c r="O481" s="255"/>
      <c r="P481" s="220" t="s">
        <v>578</v>
      </c>
      <c r="Q481" s="217" t="s">
        <v>127</v>
      </c>
      <c r="R481" s="217" t="s">
        <v>531</v>
      </c>
      <c r="S481" s="217" t="s">
        <v>529</v>
      </c>
      <c r="T481" s="217">
        <v>30</v>
      </c>
      <c r="U481" s="217" t="s">
        <v>305</v>
      </c>
      <c r="V481" s="217"/>
      <c r="W481" s="217"/>
      <c r="X481" s="221"/>
    </row>
    <row r="482" spans="1:24" x14ac:dyDescent="0.3">
      <c r="A482" s="201" t="s">
        <v>599</v>
      </c>
      <c r="B482" s="202" t="s">
        <v>598</v>
      </c>
      <c r="C482" s="202" t="s">
        <v>840</v>
      </c>
      <c r="D482" s="217">
        <v>3</v>
      </c>
      <c r="E482" s="214">
        <v>44873</v>
      </c>
      <c r="F482" s="199" t="s">
        <v>62</v>
      </c>
      <c r="G482" s="230" t="s">
        <v>532</v>
      </c>
      <c r="H482" s="210"/>
      <c r="I482" s="255" t="s">
        <v>533</v>
      </c>
      <c r="J482" s="217" t="s">
        <v>298</v>
      </c>
      <c r="K482" s="231">
        <v>12</v>
      </c>
      <c r="L482" s="231">
        <v>19</v>
      </c>
      <c r="M482" s="231">
        <v>0</v>
      </c>
      <c r="N482" s="260">
        <v>30</v>
      </c>
      <c r="O482" s="255"/>
      <c r="P482" s="220" t="s">
        <v>578</v>
      </c>
      <c r="Q482" s="217" t="s">
        <v>534</v>
      </c>
      <c r="R482" s="217" t="s">
        <v>535</v>
      </c>
      <c r="S482" s="217" t="s">
        <v>549</v>
      </c>
      <c r="T482" s="217">
        <v>30</v>
      </c>
      <c r="U482" s="217"/>
      <c r="V482" s="217" t="s">
        <v>305</v>
      </c>
      <c r="W482" s="217"/>
      <c r="X482" s="221"/>
    </row>
    <row r="483" spans="1:24" x14ac:dyDescent="0.3">
      <c r="A483" s="201" t="s">
        <v>599</v>
      </c>
      <c r="B483" s="202" t="s">
        <v>598</v>
      </c>
      <c r="C483" s="202" t="s">
        <v>840</v>
      </c>
      <c r="D483" s="217">
        <v>4</v>
      </c>
      <c r="E483" s="214">
        <v>44873</v>
      </c>
      <c r="F483" s="199" t="s">
        <v>65</v>
      </c>
      <c r="G483" s="230" t="s">
        <v>45</v>
      </c>
      <c r="H483" s="210"/>
      <c r="I483" s="255" t="s">
        <v>550</v>
      </c>
      <c r="J483" s="217" t="s">
        <v>298</v>
      </c>
      <c r="K483" s="231">
        <v>12</v>
      </c>
      <c r="L483" s="231">
        <v>25</v>
      </c>
      <c r="M483" s="231">
        <v>0</v>
      </c>
      <c r="N483" s="260">
        <v>40</v>
      </c>
      <c r="O483" s="255"/>
      <c r="P483" s="220" t="s">
        <v>578</v>
      </c>
      <c r="Q483" s="217" t="s">
        <v>551</v>
      </c>
      <c r="R483" s="217" t="s">
        <v>552</v>
      </c>
      <c r="S483" s="217" t="s">
        <v>553</v>
      </c>
      <c r="T483" s="217">
        <v>0</v>
      </c>
      <c r="U483" s="217" t="s">
        <v>305</v>
      </c>
      <c r="V483" s="217"/>
      <c r="W483" s="217"/>
      <c r="X483" s="221"/>
    </row>
    <row r="484" spans="1:24" x14ac:dyDescent="0.3">
      <c r="A484" s="201" t="s">
        <v>599</v>
      </c>
      <c r="B484" s="202" t="s">
        <v>598</v>
      </c>
      <c r="C484" s="202" t="s">
        <v>840</v>
      </c>
      <c r="D484" s="217">
        <v>5</v>
      </c>
      <c r="E484" s="214">
        <v>44842</v>
      </c>
      <c r="F484" s="199" t="s">
        <v>61</v>
      </c>
      <c r="G484" s="230" t="s">
        <v>41</v>
      </c>
      <c r="H484" s="210"/>
      <c r="I484" s="255" t="s">
        <v>537</v>
      </c>
      <c r="J484" s="217" t="s">
        <v>298</v>
      </c>
      <c r="K484" s="231">
        <v>28</v>
      </c>
      <c r="L484" s="231">
        <v>43</v>
      </c>
      <c r="M484" s="231">
        <v>0</v>
      </c>
      <c r="N484" s="260">
        <v>60</v>
      </c>
      <c r="O484" s="255"/>
      <c r="P484" s="220" t="s">
        <v>578</v>
      </c>
      <c r="Q484" s="217" t="s">
        <v>581</v>
      </c>
      <c r="R484" s="217" t="s">
        <v>211</v>
      </c>
      <c r="S484" s="217" t="s">
        <v>582</v>
      </c>
      <c r="T484" s="217">
        <v>30</v>
      </c>
      <c r="U484" s="217"/>
      <c r="V484" s="217" t="s">
        <v>305</v>
      </c>
      <c r="W484" s="217"/>
      <c r="X484" s="221" t="s">
        <v>211</v>
      </c>
    </row>
    <row r="485" spans="1:24" x14ac:dyDescent="0.3">
      <c r="A485" s="201" t="s">
        <v>599</v>
      </c>
      <c r="B485" s="202" t="s">
        <v>598</v>
      </c>
      <c r="C485" s="202" t="s">
        <v>840</v>
      </c>
      <c r="D485" s="217">
        <v>6</v>
      </c>
      <c r="E485" s="214">
        <v>44842</v>
      </c>
      <c r="F485" s="199" t="s">
        <v>64</v>
      </c>
      <c r="G485" s="230" t="s">
        <v>44</v>
      </c>
      <c r="H485" s="210"/>
      <c r="I485" s="255" t="s">
        <v>580</v>
      </c>
      <c r="J485" s="217" t="s">
        <v>298</v>
      </c>
      <c r="K485" s="231">
        <v>12</v>
      </c>
      <c r="L485" s="231">
        <v>25</v>
      </c>
      <c r="M485" s="231">
        <v>0</v>
      </c>
      <c r="N485" s="260">
        <v>40</v>
      </c>
      <c r="O485" s="255"/>
      <c r="P485" s="220" t="s">
        <v>578</v>
      </c>
      <c r="Q485" s="217" t="s">
        <v>334</v>
      </c>
      <c r="R485" s="217" t="s">
        <v>335</v>
      </c>
      <c r="S485" s="217" t="s">
        <v>336</v>
      </c>
      <c r="T485" s="217">
        <v>0</v>
      </c>
      <c r="U485" s="217"/>
      <c r="V485" s="217" t="s">
        <v>305</v>
      </c>
      <c r="W485" s="217"/>
      <c r="X485" s="221" t="s">
        <v>211</v>
      </c>
    </row>
    <row r="486" spans="1:24" x14ac:dyDescent="0.3">
      <c r="A486" s="201" t="s">
        <v>599</v>
      </c>
      <c r="B486" s="202" t="s">
        <v>598</v>
      </c>
      <c r="C486" s="202" t="s">
        <v>840</v>
      </c>
      <c r="D486" s="217">
        <v>7</v>
      </c>
      <c r="E486" s="214">
        <v>44842</v>
      </c>
      <c r="F486" s="199" t="s">
        <v>59</v>
      </c>
      <c r="G486" s="230" t="s">
        <v>39</v>
      </c>
      <c r="H486" s="210"/>
      <c r="I486" s="255" t="s">
        <v>544</v>
      </c>
      <c r="J486" s="217" t="s">
        <v>298</v>
      </c>
      <c r="K486" s="231">
        <v>20</v>
      </c>
      <c r="L486" s="231">
        <v>32</v>
      </c>
      <c r="M486" s="231">
        <v>0</v>
      </c>
      <c r="N486" s="260">
        <v>50</v>
      </c>
      <c r="O486" s="255"/>
      <c r="P486" s="220" t="s">
        <v>578</v>
      </c>
      <c r="Q486" s="217" t="s">
        <v>749</v>
      </c>
      <c r="R486" s="217" t="s">
        <v>211</v>
      </c>
      <c r="S486" s="217" t="s">
        <v>750</v>
      </c>
      <c r="T486" s="217">
        <v>0</v>
      </c>
      <c r="U486" s="217"/>
      <c r="V486" s="217" t="s">
        <v>305</v>
      </c>
      <c r="W486" s="217"/>
      <c r="X486" s="221" t="s">
        <v>211</v>
      </c>
    </row>
    <row r="487" spans="1:24" x14ac:dyDescent="0.3">
      <c r="A487" s="201" t="s">
        <v>599</v>
      </c>
      <c r="B487" s="202" t="s">
        <v>598</v>
      </c>
      <c r="C487" s="202" t="s">
        <v>840</v>
      </c>
      <c r="D487" s="217">
        <v>8</v>
      </c>
      <c r="E487" s="214">
        <v>44842</v>
      </c>
      <c r="F487" s="199" t="s">
        <v>63</v>
      </c>
      <c r="G487" s="230" t="s">
        <v>43</v>
      </c>
      <c r="H487" s="210"/>
      <c r="I487" s="255" t="s">
        <v>540</v>
      </c>
      <c r="J487" s="217" t="s">
        <v>298</v>
      </c>
      <c r="K487" s="231">
        <v>15</v>
      </c>
      <c r="L487" s="231">
        <v>27</v>
      </c>
      <c r="M487" s="231">
        <v>0</v>
      </c>
      <c r="N487" s="261">
        <v>40</v>
      </c>
      <c r="O487" s="255"/>
      <c r="P487" s="220" t="s">
        <v>578</v>
      </c>
      <c r="Q487" s="217" t="s">
        <v>542</v>
      </c>
      <c r="R487" s="217" t="s">
        <v>543</v>
      </c>
      <c r="S487" s="217" t="s">
        <v>584</v>
      </c>
      <c r="T487" s="217">
        <v>30</v>
      </c>
      <c r="U487" s="217"/>
      <c r="V487" s="217" t="s">
        <v>305</v>
      </c>
      <c r="W487" s="217"/>
      <c r="X487" s="221" t="s">
        <v>211</v>
      </c>
    </row>
    <row r="488" spans="1:24" x14ac:dyDescent="0.3">
      <c r="A488" s="201" t="s">
        <v>599</v>
      </c>
      <c r="B488" s="202" t="s">
        <v>598</v>
      </c>
      <c r="C488" s="202" t="s">
        <v>840</v>
      </c>
      <c r="D488" s="217">
        <v>9</v>
      </c>
      <c r="E488" s="214">
        <v>44873</v>
      </c>
      <c r="F488" s="199" t="s">
        <v>56</v>
      </c>
      <c r="G488" s="231" t="s">
        <v>36</v>
      </c>
      <c r="H488" s="210"/>
      <c r="I488" s="255" t="s">
        <v>341</v>
      </c>
      <c r="J488" s="217" t="s">
        <v>298</v>
      </c>
      <c r="K488" s="231">
        <v>15</v>
      </c>
      <c r="L488" s="231">
        <v>24</v>
      </c>
      <c r="M488" s="231">
        <v>0</v>
      </c>
      <c r="N488" s="261">
        <v>40</v>
      </c>
      <c r="O488" s="255"/>
      <c r="P488" s="220" t="s">
        <v>578</v>
      </c>
      <c r="Q488" s="217" t="s">
        <v>339</v>
      </c>
      <c r="R488" s="217" t="s">
        <v>340</v>
      </c>
      <c r="S488" s="217" t="s">
        <v>341</v>
      </c>
      <c r="T488" s="217">
        <v>30</v>
      </c>
      <c r="U488" s="217"/>
      <c r="V488" s="217" t="s">
        <v>305</v>
      </c>
      <c r="W488" s="217"/>
      <c r="X488" s="221" t="s">
        <v>211</v>
      </c>
    </row>
    <row r="489" spans="1:24" x14ac:dyDescent="0.3">
      <c r="A489" s="201" t="s">
        <v>599</v>
      </c>
      <c r="B489" s="202" t="s">
        <v>598</v>
      </c>
      <c r="C489" s="202" t="s">
        <v>840</v>
      </c>
      <c r="D489" s="217">
        <v>10</v>
      </c>
      <c r="E489" s="214">
        <v>44873</v>
      </c>
      <c r="F489" s="199" t="s">
        <v>57</v>
      </c>
      <c r="G489" s="231" t="s">
        <v>37</v>
      </c>
      <c r="H489" s="210"/>
      <c r="I489" s="255" t="s">
        <v>555</v>
      </c>
      <c r="J489" s="217" t="s">
        <v>298</v>
      </c>
      <c r="K489" s="231">
        <v>12</v>
      </c>
      <c r="L489" s="231">
        <v>30</v>
      </c>
      <c r="M489" s="231">
        <v>0</v>
      </c>
      <c r="N489" s="262">
        <v>40</v>
      </c>
      <c r="O489" s="255"/>
      <c r="P489" s="220" t="s">
        <v>578</v>
      </c>
      <c r="Q489" s="217" t="s">
        <v>557</v>
      </c>
      <c r="R489" s="217" t="s">
        <v>558</v>
      </c>
      <c r="S489" s="217" t="s">
        <v>559</v>
      </c>
      <c r="T489" s="217">
        <v>30</v>
      </c>
      <c r="U489" s="217"/>
      <c r="V489" s="217" t="s">
        <v>305</v>
      </c>
      <c r="W489" s="217"/>
      <c r="X489" s="221" t="s">
        <v>211</v>
      </c>
    </row>
    <row r="490" spans="1:24" ht="19.95" customHeight="1" thickBot="1" x14ac:dyDescent="0.35">
      <c r="A490" s="386" t="s">
        <v>604</v>
      </c>
      <c r="B490" s="387"/>
      <c r="C490" s="387"/>
      <c r="D490" s="225">
        <f>COUNTA(G480:G489)</f>
        <v>10</v>
      </c>
      <c r="E490" s="225"/>
      <c r="F490" s="226"/>
      <c r="G490" s="232"/>
      <c r="H490" s="225"/>
      <c r="I490" s="226"/>
      <c r="J490" s="225"/>
      <c r="K490" s="225"/>
      <c r="L490" s="225"/>
      <c r="M490" s="225"/>
      <c r="N490" s="264"/>
      <c r="O490" s="226"/>
      <c r="P490" s="225"/>
      <c r="Q490" s="225"/>
      <c r="R490" s="225"/>
      <c r="S490" s="225"/>
      <c r="T490" s="225"/>
      <c r="U490" s="225"/>
      <c r="V490" s="225"/>
      <c r="W490" s="225"/>
      <c r="X490" s="227"/>
    </row>
    <row r="491" spans="1:24" x14ac:dyDescent="0.3">
      <c r="A491" s="388" t="s">
        <v>833</v>
      </c>
      <c r="B491" s="389"/>
      <c r="C491" s="390"/>
      <c r="D491" s="237">
        <f>SUM(D457,D468,D479,D490)</f>
        <v>40</v>
      </c>
      <c r="E491" s="237"/>
      <c r="F491" s="237"/>
      <c r="G491" s="237"/>
      <c r="H491" s="237"/>
      <c r="I491" s="238"/>
      <c r="J491" s="237"/>
      <c r="K491" s="237"/>
      <c r="L491" s="237"/>
      <c r="M491" s="237"/>
      <c r="N491" s="265"/>
      <c r="O491" s="238"/>
      <c r="P491" s="237"/>
      <c r="Q491" s="237"/>
      <c r="R491" s="237"/>
      <c r="S491" s="237"/>
      <c r="T491" s="237"/>
      <c r="U491" s="237"/>
      <c r="V491" s="237"/>
      <c r="W491" s="237"/>
      <c r="X491" s="237"/>
    </row>
    <row r="492" spans="1:24" x14ac:dyDescent="0.3">
      <c r="A492" s="201" t="s">
        <v>601</v>
      </c>
      <c r="B492" s="202" t="s">
        <v>602</v>
      </c>
      <c r="C492" s="202" t="s">
        <v>863</v>
      </c>
      <c r="D492" s="217">
        <v>1</v>
      </c>
      <c r="E492" s="214" t="s">
        <v>846</v>
      </c>
      <c r="F492" s="199" t="s">
        <v>109</v>
      </c>
      <c r="G492" s="230" t="s">
        <v>90</v>
      </c>
      <c r="H492" s="210"/>
      <c r="I492" s="255" t="s">
        <v>779</v>
      </c>
      <c r="J492" s="217" t="s">
        <v>298</v>
      </c>
      <c r="K492" s="231">
        <v>24</v>
      </c>
      <c r="L492" s="231">
        <v>48</v>
      </c>
      <c r="M492" s="231">
        <v>20</v>
      </c>
      <c r="N492" s="260">
        <v>20</v>
      </c>
      <c r="O492" s="255" t="s">
        <v>484</v>
      </c>
      <c r="P492" s="220" t="s">
        <v>459</v>
      </c>
      <c r="Q492" s="217" t="s">
        <v>780</v>
      </c>
      <c r="R492" s="217" t="s">
        <v>779</v>
      </c>
      <c r="S492" s="217">
        <v>20</v>
      </c>
      <c r="T492" s="217" t="s">
        <v>211</v>
      </c>
      <c r="U492" s="217" t="s">
        <v>305</v>
      </c>
      <c r="V492" s="217" t="s">
        <v>211</v>
      </c>
      <c r="W492" s="217" t="s">
        <v>211</v>
      </c>
      <c r="X492" s="221" t="s">
        <v>781</v>
      </c>
    </row>
    <row r="493" spans="1:24" x14ac:dyDescent="0.3">
      <c r="A493" s="201" t="s">
        <v>601</v>
      </c>
      <c r="B493" s="202" t="s">
        <v>602</v>
      </c>
      <c r="C493" s="202" t="s">
        <v>863</v>
      </c>
      <c r="D493" s="217">
        <v>2</v>
      </c>
      <c r="E493" s="214" t="s">
        <v>846</v>
      </c>
      <c r="F493" s="199" t="s">
        <v>111</v>
      </c>
      <c r="G493" s="230" t="s">
        <v>92</v>
      </c>
      <c r="H493" s="210"/>
      <c r="I493" s="255" t="s">
        <v>720</v>
      </c>
      <c r="J493" s="217" t="s">
        <v>298</v>
      </c>
      <c r="K493" s="231">
        <v>48</v>
      </c>
      <c r="L493" s="231">
        <v>56</v>
      </c>
      <c r="M493" s="231">
        <v>20</v>
      </c>
      <c r="N493" s="260">
        <v>20</v>
      </c>
      <c r="O493" s="255" t="s">
        <v>306</v>
      </c>
      <c r="P493" s="220" t="s">
        <v>465</v>
      </c>
      <c r="Q493" s="217" t="s">
        <v>721</v>
      </c>
      <c r="R493" s="217" t="s">
        <v>720</v>
      </c>
      <c r="S493" s="217">
        <v>20</v>
      </c>
      <c r="T493" s="217" t="s">
        <v>211</v>
      </c>
      <c r="U493" s="217" t="s">
        <v>305</v>
      </c>
      <c r="V493" s="217" t="s">
        <v>211</v>
      </c>
      <c r="W493" s="217" t="s">
        <v>211</v>
      </c>
      <c r="X493" s="221" t="s">
        <v>781</v>
      </c>
    </row>
    <row r="494" spans="1:24" x14ac:dyDescent="0.3">
      <c r="A494" s="201" t="s">
        <v>601</v>
      </c>
      <c r="B494" s="202" t="s">
        <v>602</v>
      </c>
      <c r="C494" s="202" t="s">
        <v>863</v>
      </c>
      <c r="D494" s="217">
        <v>3</v>
      </c>
      <c r="E494" s="214" t="s">
        <v>847</v>
      </c>
      <c r="F494" s="199" t="s">
        <v>108</v>
      </c>
      <c r="G494" s="230" t="s">
        <v>89</v>
      </c>
      <c r="H494" s="210"/>
      <c r="I494" s="255" t="s">
        <v>461</v>
      </c>
      <c r="J494" s="217" t="s">
        <v>298</v>
      </c>
      <c r="K494" s="231">
        <v>20</v>
      </c>
      <c r="L494" s="231">
        <v>20</v>
      </c>
      <c r="M494" s="231">
        <v>20</v>
      </c>
      <c r="N494" s="260">
        <v>20</v>
      </c>
      <c r="O494" s="255" t="s">
        <v>306</v>
      </c>
      <c r="P494" s="220" t="s">
        <v>724</v>
      </c>
      <c r="Q494" s="217" t="s">
        <v>299</v>
      </c>
      <c r="R494" s="217" t="s">
        <v>461</v>
      </c>
      <c r="S494" s="217">
        <v>20</v>
      </c>
      <c r="T494" s="217" t="s">
        <v>211</v>
      </c>
      <c r="U494" s="217" t="s">
        <v>211</v>
      </c>
      <c r="V494" s="217" t="s">
        <v>211</v>
      </c>
      <c r="W494" s="217" t="s">
        <v>211</v>
      </c>
      <c r="X494" s="221" t="s">
        <v>716</v>
      </c>
    </row>
    <row r="495" spans="1:24" x14ac:dyDescent="0.3">
      <c r="A495" s="201" t="s">
        <v>601</v>
      </c>
      <c r="B495" s="202" t="s">
        <v>602</v>
      </c>
      <c r="C495" s="202" t="s">
        <v>863</v>
      </c>
      <c r="D495" s="217">
        <v>4</v>
      </c>
      <c r="E495" s="214" t="s">
        <v>847</v>
      </c>
      <c r="F495" s="199" t="s">
        <v>101</v>
      </c>
      <c r="G495" s="230" t="s">
        <v>82</v>
      </c>
      <c r="H495" s="210"/>
      <c r="I495" s="255" t="s">
        <v>469</v>
      </c>
      <c r="J495" s="217" t="s">
        <v>298</v>
      </c>
      <c r="K495" s="231">
        <v>12</v>
      </c>
      <c r="L495" s="231">
        <v>20</v>
      </c>
      <c r="M495" s="231">
        <v>20</v>
      </c>
      <c r="N495" s="260">
        <v>20</v>
      </c>
      <c r="O495" s="255" t="s">
        <v>484</v>
      </c>
      <c r="P495" s="220" t="s">
        <v>715</v>
      </c>
      <c r="Q495" s="217" t="s">
        <v>782</v>
      </c>
      <c r="R495" s="217" t="s">
        <v>469</v>
      </c>
      <c r="S495" s="217">
        <v>20</v>
      </c>
      <c r="T495" s="217" t="s">
        <v>211</v>
      </c>
      <c r="U495" s="217" t="s">
        <v>305</v>
      </c>
      <c r="V495" s="217" t="s">
        <v>211</v>
      </c>
      <c r="W495" s="217" t="s">
        <v>211</v>
      </c>
      <c r="X495" s="221"/>
    </row>
    <row r="496" spans="1:24" x14ac:dyDescent="0.3">
      <c r="A496" s="201" t="s">
        <v>601</v>
      </c>
      <c r="B496" s="202" t="s">
        <v>602</v>
      </c>
      <c r="C496" s="202" t="s">
        <v>863</v>
      </c>
      <c r="D496" s="217">
        <v>5</v>
      </c>
      <c r="E496" s="214" t="s">
        <v>848</v>
      </c>
      <c r="F496" s="199" t="s">
        <v>112</v>
      </c>
      <c r="G496" s="230" t="s">
        <v>93</v>
      </c>
      <c r="H496" s="210"/>
      <c r="I496" s="255" t="s">
        <v>476</v>
      </c>
      <c r="J496" s="217" t="s">
        <v>298</v>
      </c>
      <c r="K496" s="231">
        <v>20</v>
      </c>
      <c r="L496" s="231">
        <v>20</v>
      </c>
      <c r="M496" s="231">
        <v>20</v>
      </c>
      <c r="N496" s="260">
        <v>20</v>
      </c>
      <c r="O496" s="255" t="s">
        <v>306</v>
      </c>
      <c r="P496" s="220" t="s">
        <v>189</v>
      </c>
      <c r="Q496" s="217" t="s">
        <v>783</v>
      </c>
      <c r="R496" s="217" t="s">
        <v>476</v>
      </c>
      <c r="S496" s="217">
        <v>20</v>
      </c>
      <c r="T496" s="217" t="s">
        <v>299</v>
      </c>
      <c r="U496" s="217" t="s">
        <v>305</v>
      </c>
      <c r="V496" s="217" t="s">
        <v>299</v>
      </c>
      <c r="W496" s="217" t="s">
        <v>299</v>
      </c>
      <c r="X496" s="221"/>
    </row>
    <row r="497" spans="1:24" x14ac:dyDescent="0.3">
      <c r="A497" s="201" t="s">
        <v>601</v>
      </c>
      <c r="B497" s="202" t="s">
        <v>602</v>
      </c>
      <c r="C497" s="202" t="s">
        <v>863</v>
      </c>
      <c r="D497" s="217">
        <v>6</v>
      </c>
      <c r="E497" s="214" t="s">
        <v>848</v>
      </c>
      <c r="F497" s="199" t="s">
        <v>110</v>
      </c>
      <c r="G497" s="230" t="s">
        <v>91</v>
      </c>
      <c r="H497" s="210"/>
      <c r="I497" s="255" t="s">
        <v>481</v>
      </c>
      <c r="J497" s="217" t="s">
        <v>298</v>
      </c>
      <c r="K497" s="231">
        <v>76</v>
      </c>
      <c r="L497" s="231">
        <v>104</v>
      </c>
      <c r="M497" s="231">
        <v>20</v>
      </c>
      <c r="N497" s="260">
        <v>20</v>
      </c>
      <c r="O497" s="255" t="s">
        <v>306</v>
      </c>
      <c r="P497" s="220" t="s">
        <v>784</v>
      </c>
      <c r="Q497" s="217" t="s">
        <v>721</v>
      </c>
      <c r="R497" s="217" t="s">
        <v>481</v>
      </c>
      <c r="S497" s="217">
        <v>20</v>
      </c>
      <c r="T497" s="217" t="s">
        <v>299</v>
      </c>
      <c r="U497" s="217" t="s">
        <v>305</v>
      </c>
      <c r="V497" s="217" t="s">
        <v>299</v>
      </c>
      <c r="W497" s="217" t="s">
        <v>299</v>
      </c>
      <c r="X497" s="221"/>
    </row>
    <row r="498" spans="1:24" x14ac:dyDescent="0.3">
      <c r="A498" s="201" t="s">
        <v>601</v>
      </c>
      <c r="B498" s="202" t="s">
        <v>602</v>
      </c>
      <c r="C498" s="202" t="s">
        <v>863</v>
      </c>
      <c r="D498" s="217">
        <v>7</v>
      </c>
      <c r="E498" s="214" t="s">
        <v>849</v>
      </c>
      <c r="F498" s="199" t="s">
        <v>115</v>
      </c>
      <c r="G498" s="231" t="s">
        <v>96</v>
      </c>
      <c r="H498" s="210"/>
      <c r="I498" s="255" t="s">
        <v>476</v>
      </c>
      <c r="J498" s="217" t="s">
        <v>298</v>
      </c>
      <c r="K498" s="231">
        <v>16</v>
      </c>
      <c r="L498" s="231">
        <v>24</v>
      </c>
      <c r="M498" s="231">
        <v>20</v>
      </c>
      <c r="N498" s="260">
        <v>20</v>
      </c>
      <c r="O498" s="255" t="s">
        <v>306</v>
      </c>
      <c r="P498" s="220" t="s">
        <v>477</v>
      </c>
      <c r="Q498" s="217" t="s">
        <v>726</v>
      </c>
      <c r="R498" s="217" t="s">
        <v>476</v>
      </c>
      <c r="S498" s="217">
        <v>20</v>
      </c>
      <c r="T498" s="217" t="s">
        <v>299</v>
      </c>
      <c r="U498" s="217" t="s">
        <v>299</v>
      </c>
      <c r="V498" s="217" t="s">
        <v>299</v>
      </c>
      <c r="W498" s="217" t="s">
        <v>299</v>
      </c>
      <c r="X498" s="221"/>
    </row>
    <row r="499" spans="1:24" x14ac:dyDescent="0.3">
      <c r="A499" s="201" t="s">
        <v>601</v>
      </c>
      <c r="B499" s="202" t="s">
        <v>602</v>
      </c>
      <c r="C499" s="202" t="s">
        <v>863</v>
      </c>
      <c r="D499" s="217">
        <v>8</v>
      </c>
      <c r="E499" s="214" t="s">
        <v>849</v>
      </c>
      <c r="F499" s="199" t="s">
        <v>1051</v>
      </c>
      <c r="G499" s="230" t="s">
        <v>680</v>
      </c>
      <c r="H499" s="210"/>
      <c r="I499" s="255" t="s">
        <v>785</v>
      </c>
      <c r="J499" s="217" t="s">
        <v>298</v>
      </c>
      <c r="K499" s="231">
        <v>32</v>
      </c>
      <c r="L499" s="231">
        <v>36</v>
      </c>
      <c r="M499" s="231">
        <v>20</v>
      </c>
      <c r="N499" s="261">
        <v>20</v>
      </c>
      <c r="O499" s="255" t="s">
        <v>306</v>
      </c>
      <c r="P499" s="220" t="s">
        <v>786</v>
      </c>
      <c r="Q499" s="217" t="s">
        <v>787</v>
      </c>
      <c r="R499" s="217" t="s">
        <v>785</v>
      </c>
      <c r="S499" s="217">
        <v>20</v>
      </c>
      <c r="T499" s="217" t="s">
        <v>299</v>
      </c>
      <c r="U499" s="217" t="s">
        <v>299</v>
      </c>
      <c r="V499" s="217" t="s">
        <v>299</v>
      </c>
      <c r="W499" s="217" t="s">
        <v>299</v>
      </c>
      <c r="X499" s="221"/>
    </row>
    <row r="500" spans="1:24" x14ac:dyDescent="0.3">
      <c r="A500" s="201" t="s">
        <v>601</v>
      </c>
      <c r="B500" s="202" t="s">
        <v>602</v>
      </c>
      <c r="C500" s="202" t="s">
        <v>863</v>
      </c>
      <c r="D500" s="217">
        <v>9</v>
      </c>
      <c r="E500" s="214" t="s">
        <v>850</v>
      </c>
      <c r="F500" s="199" t="s">
        <v>97</v>
      </c>
      <c r="G500" s="231" t="s">
        <v>78</v>
      </c>
      <c r="H500" s="210"/>
      <c r="I500" s="255" t="s">
        <v>473</v>
      </c>
      <c r="J500" s="217" t="s">
        <v>298</v>
      </c>
      <c r="K500" s="231">
        <v>16</v>
      </c>
      <c r="L500" s="231">
        <v>12</v>
      </c>
      <c r="M500" s="231">
        <v>20</v>
      </c>
      <c r="N500" s="261">
        <v>20</v>
      </c>
      <c r="O500" s="255" t="s">
        <v>306</v>
      </c>
      <c r="P500" s="220" t="s">
        <v>788</v>
      </c>
      <c r="Q500" s="217" t="s">
        <v>299</v>
      </c>
      <c r="R500" s="217" t="s">
        <v>473</v>
      </c>
      <c r="S500" s="217">
        <v>20</v>
      </c>
      <c r="T500" s="217" t="s">
        <v>299</v>
      </c>
      <c r="U500" s="217" t="s">
        <v>299</v>
      </c>
      <c r="V500" s="217" t="s">
        <v>299</v>
      </c>
      <c r="W500" s="217" t="s">
        <v>299</v>
      </c>
      <c r="X500" s="221" t="s">
        <v>716</v>
      </c>
    </row>
    <row r="501" spans="1:24" x14ac:dyDescent="0.3">
      <c r="A501" s="201" t="s">
        <v>601</v>
      </c>
      <c r="B501" s="202" t="s">
        <v>602</v>
      </c>
      <c r="C501" s="202" t="s">
        <v>863</v>
      </c>
      <c r="D501" s="217">
        <v>10</v>
      </c>
      <c r="E501" s="214" t="s">
        <v>851</v>
      </c>
      <c r="F501" s="199" t="s">
        <v>451</v>
      </c>
      <c r="G501" s="231" t="s">
        <v>226</v>
      </c>
      <c r="H501" s="210"/>
      <c r="I501" s="255" t="s">
        <v>718</v>
      </c>
      <c r="J501" s="217" t="s">
        <v>298</v>
      </c>
      <c r="K501" s="231">
        <v>16</v>
      </c>
      <c r="L501" s="231">
        <v>25</v>
      </c>
      <c r="M501" s="231">
        <v>20</v>
      </c>
      <c r="N501" s="262">
        <v>20</v>
      </c>
      <c r="O501" s="255" t="s">
        <v>306</v>
      </c>
      <c r="P501" s="220" t="s">
        <v>722</v>
      </c>
      <c r="Q501" s="217" t="s">
        <v>299</v>
      </c>
      <c r="R501" s="217" t="s">
        <v>718</v>
      </c>
      <c r="S501" s="217" t="s">
        <v>299</v>
      </c>
      <c r="T501" s="217" t="s">
        <v>299</v>
      </c>
      <c r="U501" s="217" t="s">
        <v>299</v>
      </c>
      <c r="V501" s="217" t="s">
        <v>299</v>
      </c>
      <c r="W501" s="217" t="s">
        <v>299</v>
      </c>
      <c r="X501" s="221"/>
    </row>
    <row r="502" spans="1:24" ht="19.95" customHeight="1" thickBot="1" x14ac:dyDescent="0.35">
      <c r="A502" s="386" t="s">
        <v>604</v>
      </c>
      <c r="B502" s="387"/>
      <c r="C502" s="387"/>
      <c r="D502" s="225">
        <f>COUNTA(G492:G501)</f>
        <v>10</v>
      </c>
      <c r="E502" s="225"/>
      <c r="F502" s="226"/>
      <c r="G502" s="232"/>
      <c r="H502" s="225"/>
      <c r="I502" s="226"/>
      <c r="J502" s="225"/>
      <c r="K502" s="263"/>
      <c r="L502" s="263"/>
      <c r="M502" s="263"/>
      <c r="N502" s="264"/>
      <c r="O502" s="226"/>
      <c r="P502" s="225"/>
      <c r="Q502" s="225"/>
      <c r="R502" s="225"/>
      <c r="S502" s="225"/>
      <c r="T502" s="225"/>
      <c r="U502" s="225"/>
      <c r="V502" s="225"/>
      <c r="W502" s="225"/>
      <c r="X502" s="227"/>
    </row>
    <row r="503" spans="1:24" x14ac:dyDescent="0.3">
      <c r="A503" s="201" t="s">
        <v>601</v>
      </c>
      <c r="B503" s="202" t="s">
        <v>600</v>
      </c>
      <c r="C503" s="202" t="s">
        <v>863</v>
      </c>
      <c r="D503" s="217">
        <v>1</v>
      </c>
      <c r="E503" s="214" t="s">
        <v>852</v>
      </c>
      <c r="F503" s="199" t="s">
        <v>98</v>
      </c>
      <c r="G503" s="230" t="s">
        <v>79</v>
      </c>
      <c r="H503" s="210"/>
      <c r="I503" s="255" t="s">
        <v>483</v>
      </c>
      <c r="J503" s="217" t="s">
        <v>298</v>
      </c>
      <c r="K503" s="231">
        <v>96</v>
      </c>
      <c r="L503" s="231">
        <v>169</v>
      </c>
      <c r="M503" s="231">
        <v>20</v>
      </c>
      <c r="N503" s="260">
        <v>20</v>
      </c>
      <c r="O503" s="255"/>
      <c r="P503" s="220" t="s">
        <v>484</v>
      </c>
      <c r="Q503" s="217" t="s">
        <v>158</v>
      </c>
      <c r="R503" s="217" t="s">
        <v>485</v>
      </c>
      <c r="S503" s="217" t="s">
        <v>483</v>
      </c>
      <c r="T503" s="217" t="s">
        <v>860</v>
      </c>
      <c r="U503" s="217" t="s">
        <v>211</v>
      </c>
      <c r="V503" s="217" t="s">
        <v>305</v>
      </c>
      <c r="W503" s="217" t="s">
        <v>211</v>
      </c>
      <c r="X503" s="221" t="s">
        <v>211</v>
      </c>
    </row>
    <row r="504" spans="1:24" x14ac:dyDescent="0.3">
      <c r="A504" s="201" t="s">
        <v>601</v>
      </c>
      <c r="B504" s="202" t="s">
        <v>600</v>
      </c>
      <c r="C504" s="202" t="s">
        <v>863</v>
      </c>
      <c r="D504" s="217">
        <v>2</v>
      </c>
      <c r="E504" s="214" t="s">
        <v>853</v>
      </c>
      <c r="F504" s="199" t="s">
        <v>105</v>
      </c>
      <c r="G504" s="230" t="s">
        <v>86</v>
      </c>
      <c r="H504" s="210"/>
      <c r="I504" s="255" t="s">
        <v>487</v>
      </c>
      <c r="J504" s="217" t="s">
        <v>298</v>
      </c>
      <c r="K504" s="231">
        <v>207</v>
      </c>
      <c r="L504" s="231">
        <v>186</v>
      </c>
      <c r="M504" s="231">
        <v>20</v>
      </c>
      <c r="N504" s="260">
        <v>20</v>
      </c>
      <c r="O504" s="255"/>
      <c r="P504" s="220" t="s">
        <v>484</v>
      </c>
      <c r="Q504" s="217" t="s">
        <v>488</v>
      </c>
      <c r="R504" s="217" t="s">
        <v>489</v>
      </c>
      <c r="S504" s="217" t="s">
        <v>487</v>
      </c>
      <c r="T504" s="217" t="s">
        <v>824</v>
      </c>
      <c r="U504" s="217" t="s">
        <v>299</v>
      </c>
      <c r="V504" s="217" t="s">
        <v>299</v>
      </c>
      <c r="W504" s="217" t="s">
        <v>299</v>
      </c>
      <c r="X504" s="221" t="s">
        <v>299</v>
      </c>
    </row>
    <row r="505" spans="1:24" x14ac:dyDescent="0.3">
      <c r="A505" s="201" t="s">
        <v>601</v>
      </c>
      <c r="B505" s="202" t="s">
        <v>600</v>
      </c>
      <c r="C505" s="202" t="s">
        <v>863</v>
      </c>
      <c r="D505" s="217">
        <v>3</v>
      </c>
      <c r="E505" s="214" t="s">
        <v>854</v>
      </c>
      <c r="F505" s="199" t="s">
        <v>99</v>
      </c>
      <c r="G505" s="230" t="s">
        <v>80</v>
      </c>
      <c r="H505" s="210"/>
      <c r="I505" s="255" t="s">
        <v>483</v>
      </c>
      <c r="J505" s="217" t="s">
        <v>298</v>
      </c>
      <c r="K505" s="231">
        <v>16</v>
      </c>
      <c r="L505" s="231">
        <v>14</v>
      </c>
      <c r="M505" s="231">
        <v>20</v>
      </c>
      <c r="N505" s="260">
        <v>20</v>
      </c>
      <c r="O505" s="255"/>
      <c r="P505" s="220" t="s">
        <v>306</v>
      </c>
      <c r="Q505" s="217" t="s">
        <v>491</v>
      </c>
      <c r="R505" s="217" t="s">
        <v>492</v>
      </c>
      <c r="S505" s="217" t="s">
        <v>483</v>
      </c>
      <c r="T505" s="217" t="s">
        <v>827</v>
      </c>
      <c r="U505" s="217" t="s">
        <v>211</v>
      </c>
      <c r="V505" s="217" t="s">
        <v>305</v>
      </c>
      <c r="W505" s="217" t="s">
        <v>211</v>
      </c>
      <c r="X505" s="221" t="s">
        <v>211</v>
      </c>
    </row>
    <row r="506" spans="1:24" x14ac:dyDescent="0.3">
      <c r="A506" s="201" t="s">
        <v>601</v>
      </c>
      <c r="B506" s="202" t="s">
        <v>600</v>
      </c>
      <c r="C506" s="202" t="s">
        <v>863</v>
      </c>
      <c r="D506" s="217">
        <v>4</v>
      </c>
      <c r="E506" s="214" t="s">
        <v>855</v>
      </c>
      <c r="F506" s="199" t="s">
        <v>104</v>
      </c>
      <c r="G506" s="230" t="s">
        <v>85</v>
      </c>
      <c r="H506" s="210"/>
      <c r="I506" s="255" t="s">
        <v>308</v>
      </c>
      <c r="J506" s="217" t="s">
        <v>298</v>
      </c>
      <c r="K506" s="231">
        <v>12</v>
      </c>
      <c r="L506" s="231">
        <v>10</v>
      </c>
      <c r="M506" s="231">
        <v>20</v>
      </c>
      <c r="N506" s="260">
        <v>5</v>
      </c>
      <c r="O506" s="255"/>
      <c r="P506" s="220" t="s">
        <v>306</v>
      </c>
      <c r="Q506" s="217" t="s">
        <v>153</v>
      </c>
      <c r="R506" s="217" t="s">
        <v>309</v>
      </c>
      <c r="S506" s="217" t="s">
        <v>310</v>
      </c>
      <c r="T506" s="217" t="s">
        <v>827</v>
      </c>
      <c r="U506" s="217" t="s">
        <v>211</v>
      </c>
      <c r="V506" s="217" t="s">
        <v>211</v>
      </c>
      <c r="W506" s="217" t="s">
        <v>211</v>
      </c>
      <c r="X506" s="221" t="s">
        <v>211</v>
      </c>
    </row>
    <row r="507" spans="1:24" x14ac:dyDescent="0.3">
      <c r="A507" s="201" t="s">
        <v>601</v>
      </c>
      <c r="B507" s="202" t="s">
        <v>600</v>
      </c>
      <c r="C507" s="202" t="s">
        <v>863</v>
      </c>
      <c r="D507" s="217">
        <v>5</v>
      </c>
      <c r="E507" s="214" t="s">
        <v>856</v>
      </c>
      <c r="F507" s="199" t="s">
        <v>107</v>
      </c>
      <c r="G507" s="230" t="s">
        <v>88</v>
      </c>
      <c r="H507" s="210"/>
      <c r="I507" s="255" t="s">
        <v>494</v>
      </c>
      <c r="J507" s="217" t="s">
        <v>298</v>
      </c>
      <c r="K507" s="231">
        <v>87</v>
      </c>
      <c r="L507" s="231">
        <v>126</v>
      </c>
      <c r="M507" s="231">
        <v>10</v>
      </c>
      <c r="N507" s="260">
        <v>0</v>
      </c>
      <c r="O507" s="255"/>
      <c r="P507" s="220" t="s">
        <v>484</v>
      </c>
      <c r="Q507" s="217" t="s">
        <v>495</v>
      </c>
      <c r="R507" s="217" t="s">
        <v>496</v>
      </c>
      <c r="S507" s="217" t="s">
        <v>494</v>
      </c>
      <c r="T507" s="217" t="s">
        <v>824</v>
      </c>
      <c r="U507" s="217" t="s">
        <v>211</v>
      </c>
      <c r="V507" s="217" t="s">
        <v>305</v>
      </c>
      <c r="W507" s="217" t="s">
        <v>211</v>
      </c>
      <c r="X507" s="221" t="s">
        <v>211</v>
      </c>
    </row>
    <row r="508" spans="1:24" x14ac:dyDescent="0.3">
      <c r="A508" s="201" t="s">
        <v>601</v>
      </c>
      <c r="B508" s="202" t="s">
        <v>600</v>
      </c>
      <c r="C508" s="202" t="s">
        <v>863</v>
      </c>
      <c r="D508" s="217">
        <v>6</v>
      </c>
      <c r="E508" s="214" t="s">
        <v>856</v>
      </c>
      <c r="F508" s="199" t="s">
        <v>103</v>
      </c>
      <c r="G508" s="230" t="s">
        <v>84</v>
      </c>
      <c r="H508" s="210"/>
      <c r="I508" s="255" t="s">
        <v>759</v>
      </c>
      <c r="J508" s="217" t="s">
        <v>313</v>
      </c>
      <c r="K508" s="231">
        <v>8</v>
      </c>
      <c r="L508" s="231">
        <v>10</v>
      </c>
      <c r="M508" s="231">
        <v>10</v>
      </c>
      <c r="N508" s="260">
        <v>2</v>
      </c>
      <c r="O508" s="255"/>
      <c r="P508" s="220" t="s">
        <v>484</v>
      </c>
      <c r="Q508" s="217" t="s">
        <v>763</v>
      </c>
      <c r="R508" s="217" t="s">
        <v>764</v>
      </c>
      <c r="S508" s="217" t="s">
        <v>765</v>
      </c>
      <c r="T508" s="217" t="s">
        <v>824</v>
      </c>
      <c r="U508" s="217" t="s">
        <v>299</v>
      </c>
      <c r="V508" s="217" t="s">
        <v>305</v>
      </c>
      <c r="W508" s="217" t="s">
        <v>299</v>
      </c>
      <c r="X508" s="221" t="s">
        <v>299</v>
      </c>
    </row>
    <row r="509" spans="1:24" x14ac:dyDescent="0.3">
      <c r="A509" s="201" t="s">
        <v>601</v>
      </c>
      <c r="B509" s="202" t="s">
        <v>600</v>
      </c>
      <c r="C509" s="202" t="s">
        <v>863</v>
      </c>
      <c r="D509" s="217">
        <v>7</v>
      </c>
      <c r="E509" s="214" t="s">
        <v>857</v>
      </c>
      <c r="F509" s="199" t="s">
        <v>113</v>
      </c>
      <c r="G509" s="231" t="s">
        <v>94</v>
      </c>
      <c r="H509" s="210"/>
      <c r="I509" s="255" t="s">
        <v>760</v>
      </c>
      <c r="J509" s="217" t="s">
        <v>313</v>
      </c>
      <c r="K509" s="231">
        <v>12</v>
      </c>
      <c r="L509" s="231">
        <v>16</v>
      </c>
      <c r="M509" s="231">
        <v>20</v>
      </c>
      <c r="N509" s="260">
        <v>0</v>
      </c>
      <c r="O509" s="255"/>
      <c r="P509" s="220" t="s">
        <v>306</v>
      </c>
      <c r="Q509" s="217" t="s">
        <v>766</v>
      </c>
      <c r="R509" s="217" t="s">
        <v>511</v>
      </c>
      <c r="S509" s="217" t="s">
        <v>767</v>
      </c>
      <c r="T509" s="217" t="s">
        <v>830</v>
      </c>
      <c r="U509" s="217" t="s">
        <v>299</v>
      </c>
      <c r="V509" s="217" t="s">
        <v>305</v>
      </c>
      <c r="W509" s="217" t="s">
        <v>299</v>
      </c>
      <c r="X509" s="221" t="s">
        <v>299</v>
      </c>
    </row>
    <row r="510" spans="1:24" x14ac:dyDescent="0.3">
      <c r="A510" s="201" t="s">
        <v>601</v>
      </c>
      <c r="B510" s="202" t="s">
        <v>600</v>
      </c>
      <c r="C510" s="202" t="s">
        <v>863</v>
      </c>
      <c r="D510" s="217">
        <v>8</v>
      </c>
      <c r="E510" s="214" t="s">
        <v>858</v>
      </c>
      <c r="F510" s="199" t="s">
        <v>100</v>
      </c>
      <c r="G510" s="230" t="s">
        <v>81</v>
      </c>
      <c r="H510" s="210"/>
      <c r="I510" s="255" t="s">
        <v>504</v>
      </c>
      <c r="J510" s="217" t="s">
        <v>298</v>
      </c>
      <c r="K510" s="231">
        <v>24</v>
      </c>
      <c r="L510" s="231">
        <v>28</v>
      </c>
      <c r="M510" s="231">
        <v>20</v>
      </c>
      <c r="N510" s="261">
        <v>0</v>
      </c>
      <c r="O510" s="255"/>
      <c r="P510" s="220" t="s">
        <v>306</v>
      </c>
      <c r="Q510" s="217" t="s">
        <v>227</v>
      </c>
      <c r="R510" s="217" t="s">
        <v>505</v>
      </c>
      <c r="S510" s="217" t="s">
        <v>504</v>
      </c>
      <c r="T510" s="217" t="s">
        <v>824</v>
      </c>
      <c r="U510" s="217" t="s">
        <v>299</v>
      </c>
      <c r="V510" s="217" t="s">
        <v>299</v>
      </c>
      <c r="W510" s="217" t="s">
        <v>299</v>
      </c>
      <c r="X510" s="221" t="s">
        <v>299</v>
      </c>
    </row>
    <row r="511" spans="1:24" x14ac:dyDescent="0.3">
      <c r="A511" s="201" t="s">
        <v>601</v>
      </c>
      <c r="B511" s="202" t="s">
        <v>600</v>
      </c>
      <c r="C511" s="202" t="s">
        <v>863</v>
      </c>
      <c r="D511" s="217">
        <v>9</v>
      </c>
      <c r="E511" s="214" t="s">
        <v>859</v>
      </c>
      <c r="F511" s="199" t="s">
        <v>106</v>
      </c>
      <c r="G511" s="231" t="s">
        <v>87</v>
      </c>
      <c r="H511" s="210"/>
      <c r="I511" s="255" t="s">
        <v>761</v>
      </c>
      <c r="J511" s="217" t="s">
        <v>313</v>
      </c>
      <c r="K511" s="231">
        <v>12</v>
      </c>
      <c r="L511" s="231">
        <v>10</v>
      </c>
      <c r="M511" s="231">
        <v>10</v>
      </c>
      <c r="N511" s="261">
        <v>1</v>
      </c>
      <c r="O511" s="255"/>
      <c r="P511" s="220" t="s">
        <v>484</v>
      </c>
      <c r="Q511" s="217" t="s">
        <v>768</v>
      </c>
      <c r="R511" s="217" t="s">
        <v>769</v>
      </c>
      <c r="S511" s="217" t="s">
        <v>770</v>
      </c>
      <c r="T511" s="217" t="s">
        <v>824</v>
      </c>
      <c r="U511" s="217" t="s">
        <v>299</v>
      </c>
      <c r="V511" s="217" t="s">
        <v>299</v>
      </c>
      <c r="W511" s="217" t="s">
        <v>299</v>
      </c>
      <c r="X511" s="221" t="s">
        <v>299</v>
      </c>
    </row>
    <row r="512" spans="1:24" x14ac:dyDescent="0.3">
      <c r="A512" s="201" t="s">
        <v>601</v>
      </c>
      <c r="B512" s="202" t="s">
        <v>600</v>
      </c>
      <c r="C512" s="202" t="s">
        <v>863</v>
      </c>
      <c r="D512" s="217">
        <v>10</v>
      </c>
      <c r="E512" s="214" t="s">
        <v>859</v>
      </c>
      <c r="F512" s="199" t="s">
        <v>102</v>
      </c>
      <c r="G512" s="231" t="s">
        <v>83</v>
      </c>
      <c r="H512" s="210"/>
      <c r="I512" s="255" t="s">
        <v>762</v>
      </c>
      <c r="J512" s="217" t="s">
        <v>313</v>
      </c>
      <c r="K512" s="231">
        <v>16</v>
      </c>
      <c r="L512" s="231">
        <v>11</v>
      </c>
      <c r="M512" s="231">
        <v>20</v>
      </c>
      <c r="N512" s="262">
        <v>0</v>
      </c>
      <c r="O512" s="255"/>
      <c r="P512" s="220" t="s">
        <v>771</v>
      </c>
      <c r="Q512" s="217" t="s">
        <v>772</v>
      </c>
      <c r="R512" s="217" t="s">
        <v>773</v>
      </c>
      <c r="S512" s="217" t="s">
        <v>762</v>
      </c>
      <c r="T512" s="217" t="s">
        <v>824</v>
      </c>
      <c r="U512" s="217" t="s">
        <v>299</v>
      </c>
      <c r="V512" s="217" t="s">
        <v>299</v>
      </c>
      <c r="W512" s="217" t="s">
        <v>299</v>
      </c>
      <c r="X512" s="221" t="s">
        <v>299</v>
      </c>
    </row>
    <row r="513" spans="1:24" ht="19.95" customHeight="1" thickBot="1" x14ac:dyDescent="0.35">
      <c r="A513" s="386" t="s">
        <v>604</v>
      </c>
      <c r="B513" s="387"/>
      <c r="C513" s="387"/>
      <c r="D513" s="225">
        <f>COUNTA(G503:G512)</f>
        <v>10</v>
      </c>
      <c r="E513" s="225"/>
      <c r="F513" s="226"/>
      <c r="G513" s="232"/>
      <c r="H513" s="225"/>
      <c r="I513" s="226"/>
      <c r="J513" s="225"/>
      <c r="K513" s="263"/>
      <c r="L513" s="263"/>
      <c r="M513" s="263"/>
      <c r="N513" s="264"/>
      <c r="O513" s="226"/>
      <c r="P513" s="225"/>
      <c r="Q513" s="225"/>
      <c r="R513" s="225"/>
      <c r="S513" s="225"/>
      <c r="T513" s="225"/>
      <c r="U513" s="225"/>
      <c r="V513" s="225"/>
      <c r="W513" s="225"/>
      <c r="X513" s="227"/>
    </row>
    <row r="514" spans="1:24" x14ac:dyDescent="0.3">
      <c r="A514" s="201" t="s">
        <v>599</v>
      </c>
      <c r="B514" s="202" t="s">
        <v>598</v>
      </c>
      <c r="C514" s="202" t="s">
        <v>863</v>
      </c>
      <c r="D514" s="217">
        <v>1</v>
      </c>
      <c r="E514" s="214" t="s">
        <v>861</v>
      </c>
      <c r="F514" s="199" t="s">
        <v>58</v>
      </c>
      <c r="G514" s="230" t="s">
        <v>38</v>
      </c>
      <c r="H514" s="210"/>
      <c r="I514" s="255" t="s">
        <v>526</v>
      </c>
      <c r="J514" s="217" t="s">
        <v>298</v>
      </c>
      <c r="K514" s="231">
        <v>10</v>
      </c>
      <c r="L514" s="231">
        <v>44</v>
      </c>
      <c r="M514" s="231">
        <v>0</v>
      </c>
      <c r="N514" s="260">
        <v>90</v>
      </c>
      <c r="O514" s="255"/>
      <c r="P514" s="220" t="s">
        <v>578</v>
      </c>
      <c r="Q514" s="217" t="s">
        <v>527</v>
      </c>
      <c r="R514" s="217" t="s">
        <v>528</v>
      </c>
      <c r="S514" s="217" t="s">
        <v>529</v>
      </c>
      <c r="T514" s="217">
        <v>0</v>
      </c>
      <c r="U514" s="217" t="s">
        <v>305</v>
      </c>
      <c r="V514" s="217"/>
      <c r="W514" s="217"/>
      <c r="X514" s="221"/>
    </row>
    <row r="515" spans="1:24" x14ac:dyDescent="0.3">
      <c r="A515" s="201" t="s">
        <v>599</v>
      </c>
      <c r="B515" s="202" t="s">
        <v>598</v>
      </c>
      <c r="C515" s="202" t="s">
        <v>863</v>
      </c>
      <c r="D515" s="217">
        <v>2</v>
      </c>
      <c r="E515" s="214" t="s">
        <v>861</v>
      </c>
      <c r="F515" s="199" t="s">
        <v>66</v>
      </c>
      <c r="G515" s="230" t="s">
        <v>46</v>
      </c>
      <c r="H515" s="210"/>
      <c r="I515" s="255" t="s">
        <v>530</v>
      </c>
      <c r="J515" s="217" t="s">
        <v>298</v>
      </c>
      <c r="K515" s="231">
        <v>24</v>
      </c>
      <c r="L515" s="231">
        <v>46</v>
      </c>
      <c r="M515" s="231">
        <v>0</v>
      </c>
      <c r="N515" s="260">
        <v>40</v>
      </c>
      <c r="O515" s="255"/>
      <c r="P515" s="220" t="s">
        <v>578</v>
      </c>
      <c r="Q515" s="217" t="s">
        <v>127</v>
      </c>
      <c r="R515" s="217" t="s">
        <v>531</v>
      </c>
      <c r="S515" s="217" t="s">
        <v>529</v>
      </c>
      <c r="T515" s="217">
        <v>30</v>
      </c>
      <c r="U515" s="217" t="s">
        <v>305</v>
      </c>
      <c r="V515" s="217"/>
      <c r="W515" s="217"/>
      <c r="X515" s="221"/>
    </row>
    <row r="516" spans="1:24" x14ac:dyDescent="0.3">
      <c r="A516" s="201" t="s">
        <v>599</v>
      </c>
      <c r="B516" s="202" t="s">
        <v>598</v>
      </c>
      <c r="C516" s="202" t="s">
        <v>863</v>
      </c>
      <c r="D516" s="217">
        <v>3</v>
      </c>
      <c r="E516" s="214" t="s">
        <v>862</v>
      </c>
      <c r="F516" s="199" t="s">
        <v>62</v>
      </c>
      <c r="G516" s="230" t="s">
        <v>42</v>
      </c>
      <c r="H516" s="210"/>
      <c r="I516" s="255" t="s">
        <v>533</v>
      </c>
      <c r="J516" s="217" t="s">
        <v>298</v>
      </c>
      <c r="K516" s="231">
        <v>12</v>
      </c>
      <c r="L516" s="231">
        <v>29</v>
      </c>
      <c r="M516" s="231">
        <v>0</v>
      </c>
      <c r="N516" s="260">
        <v>30</v>
      </c>
      <c r="O516" s="255"/>
      <c r="P516" s="220" t="s">
        <v>578</v>
      </c>
      <c r="Q516" s="217" t="s">
        <v>534</v>
      </c>
      <c r="R516" s="217" t="s">
        <v>535</v>
      </c>
      <c r="S516" s="217" t="s">
        <v>549</v>
      </c>
      <c r="T516" s="217">
        <v>30</v>
      </c>
      <c r="U516" s="217"/>
      <c r="V516" s="217" t="s">
        <v>305</v>
      </c>
      <c r="W516" s="217"/>
      <c r="X516" s="221"/>
    </row>
    <row r="517" spans="1:24" x14ac:dyDescent="0.3">
      <c r="A517" s="201" t="s">
        <v>599</v>
      </c>
      <c r="B517" s="202" t="s">
        <v>598</v>
      </c>
      <c r="C517" s="202" t="s">
        <v>863</v>
      </c>
      <c r="D517" s="217">
        <v>4</v>
      </c>
      <c r="E517" s="214" t="s">
        <v>862</v>
      </c>
      <c r="F517" s="199" t="s">
        <v>65</v>
      </c>
      <c r="G517" s="230" t="s">
        <v>45</v>
      </c>
      <c r="H517" s="210"/>
      <c r="I517" s="255" t="s">
        <v>550</v>
      </c>
      <c r="J517" s="217" t="s">
        <v>298</v>
      </c>
      <c r="K517" s="231">
        <v>16</v>
      </c>
      <c r="L517" s="231">
        <v>38</v>
      </c>
      <c r="M517" s="231">
        <v>0</v>
      </c>
      <c r="N517" s="260">
        <v>40</v>
      </c>
      <c r="O517" s="255"/>
      <c r="P517" s="220" t="s">
        <v>578</v>
      </c>
      <c r="Q517" s="217" t="s">
        <v>551</v>
      </c>
      <c r="R517" s="217" t="s">
        <v>552</v>
      </c>
      <c r="S517" s="217" t="s">
        <v>553</v>
      </c>
      <c r="T517" s="217">
        <v>0</v>
      </c>
      <c r="U517" s="217" t="s">
        <v>305</v>
      </c>
      <c r="V517" s="217"/>
      <c r="W517" s="217"/>
      <c r="X517" s="221"/>
    </row>
    <row r="518" spans="1:24" x14ac:dyDescent="0.3">
      <c r="A518" s="201" t="s">
        <v>599</v>
      </c>
      <c r="B518" s="202" t="s">
        <v>598</v>
      </c>
      <c r="C518" s="202" t="s">
        <v>863</v>
      </c>
      <c r="D518" s="217">
        <v>5</v>
      </c>
      <c r="E518" s="214" t="s">
        <v>848</v>
      </c>
      <c r="F518" s="199" t="s">
        <v>61</v>
      </c>
      <c r="G518" s="230" t="s">
        <v>41</v>
      </c>
      <c r="H518" s="210"/>
      <c r="I518" s="255" t="s">
        <v>537</v>
      </c>
      <c r="J518" s="217" t="s">
        <v>298</v>
      </c>
      <c r="K518" s="231">
        <v>16</v>
      </c>
      <c r="L518" s="231">
        <v>46</v>
      </c>
      <c r="M518" s="231">
        <v>0</v>
      </c>
      <c r="N518" s="260">
        <v>60</v>
      </c>
      <c r="O518" s="255"/>
      <c r="P518" s="220" t="s">
        <v>578</v>
      </c>
      <c r="Q518" s="217" t="s">
        <v>581</v>
      </c>
      <c r="R518" s="217" t="s">
        <v>211</v>
      </c>
      <c r="S518" s="217" t="s">
        <v>582</v>
      </c>
      <c r="T518" s="217">
        <v>30</v>
      </c>
      <c r="U518" s="217"/>
      <c r="V518" s="217" t="s">
        <v>305</v>
      </c>
      <c r="W518" s="217"/>
      <c r="X518" s="221" t="s">
        <v>211</v>
      </c>
    </row>
    <row r="519" spans="1:24" x14ac:dyDescent="0.3">
      <c r="A519" s="201" t="s">
        <v>599</v>
      </c>
      <c r="B519" s="202" t="s">
        <v>598</v>
      </c>
      <c r="C519" s="202" t="s">
        <v>863</v>
      </c>
      <c r="D519" s="217">
        <v>6</v>
      </c>
      <c r="E519" s="214" t="s">
        <v>848</v>
      </c>
      <c r="F519" s="199" t="s">
        <v>64</v>
      </c>
      <c r="G519" s="230" t="s">
        <v>44</v>
      </c>
      <c r="H519" s="210"/>
      <c r="I519" s="255" t="s">
        <v>580</v>
      </c>
      <c r="J519" s="217" t="s">
        <v>298</v>
      </c>
      <c r="K519" s="231">
        <v>12</v>
      </c>
      <c r="L519" s="231">
        <v>20</v>
      </c>
      <c r="M519" s="231">
        <v>0</v>
      </c>
      <c r="N519" s="260">
        <v>40</v>
      </c>
      <c r="O519" s="255"/>
      <c r="P519" s="220" t="s">
        <v>578</v>
      </c>
      <c r="Q519" s="217" t="s">
        <v>334</v>
      </c>
      <c r="R519" s="217" t="s">
        <v>335</v>
      </c>
      <c r="S519" s="217" t="s">
        <v>336</v>
      </c>
      <c r="T519" s="217">
        <v>0</v>
      </c>
      <c r="U519" s="217"/>
      <c r="V519" s="217" t="s">
        <v>305</v>
      </c>
      <c r="W519" s="217"/>
      <c r="X519" s="221" t="s">
        <v>211</v>
      </c>
    </row>
    <row r="520" spans="1:24" x14ac:dyDescent="0.3">
      <c r="A520" s="201" t="s">
        <v>599</v>
      </c>
      <c r="B520" s="202" t="s">
        <v>598</v>
      </c>
      <c r="C520" s="202" t="s">
        <v>863</v>
      </c>
      <c r="D520" s="217">
        <v>7</v>
      </c>
      <c r="E520" s="214" t="s">
        <v>849</v>
      </c>
      <c r="F520" s="199" t="s">
        <v>59</v>
      </c>
      <c r="G520" s="230" t="s">
        <v>39</v>
      </c>
      <c r="H520" s="210"/>
      <c r="I520" s="255" t="s">
        <v>544</v>
      </c>
      <c r="J520" s="217" t="s">
        <v>298</v>
      </c>
      <c r="K520" s="231">
        <v>24</v>
      </c>
      <c r="L520" s="231">
        <v>47</v>
      </c>
      <c r="M520" s="231">
        <v>0</v>
      </c>
      <c r="N520" s="260">
        <v>50</v>
      </c>
      <c r="O520" s="255"/>
      <c r="P520" s="220" t="s">
        <v>578</v>
      </c>
      <c r="Q520" s="217" t="s">
        <v>749</v>
      </c>
      <c r="R520" s="217" t="s">
        <v>211</v>
      </c>
      <c r="S520" s="217" t="s">
        <v>750</v>
      </c>
      <c r="T520" s="217">
        <v>0</v>
      </c>
      <c r="U520" s="217"/>
      <c r="V520" s="217" t="s">
        <v>305</v>
      </c>
      <c r="W520" s="217"/>
      <c r="X520" s="221" t="s">
        <v>211</v>
      </c>
    </row>
    <row r="521" spans="1:24" x14ac:dyDescent="0.3">
      <c r="A521" s="201" t="s">
        <v>599</v>
      </c>
      <c r="B521" s="202" t="s">
        <v>598</v>
      </c>
      <c r="C521" s="202" t="s">
        <v>863</v>
      </c>
      <c r="D521" s="217">
        <v>8</v>
      </c>
      <c r="E521" s="214" t="s">
        <v>849</v>
      </c>
      <c r="F521" s="199" t="s">
        <v>63</v>
      </c>
      <c r="G521" s="230" t="s">
        <v>43</v>
      </c>
      <c r="H521" s="210"/>
      <c r="I521" s="255" t="s">
        <v>540</v>
      </c>
      <c r="J521" s="217" t="s">
        <v>298</v>
      </c>
      <c r="K521" s="231">
        <v>24</v>
      </c>
      <c r="L521" s="231">
        <v>40</v>
      </c>
      <c r="M521" s="231">
        <v>0</v>
      </c>
      <c r="N521" s="261">
        <v>40</v>
      </c>
      <c r="O521" s="255"/>
      <c r="P521" s="220" t="s">
        <v>578</v>
      </c>
      <c r="Q521" s="217" t="s">
        <v>542</v>
      </c>
      <c r="R521" s="217" t="s">
        <v>543</v>
      </c>
      <c r="S521" s="217" t="s">
        <v>584</v>
      </c>
      <c r="T521" s="217">
        <v>30</v>
      </c>
      <c r="U521" s="217"/>
      <c r="V521" s="217" t="s">
        <v>305</v>
      </c>
      <c r="W521" s="217"/>
      <c r="X521" s="221" t="s">
        <v>211</v>
      </c>
    </row>
    <row r="522" spans="1:24" x14ac:dyDescent="0.3">
      <c r="A522" s="201" t="s">
        <v>599</v>
      </c>
      <c r="B522" s="202" t="s">
        <v>598</v>
      </c>
      <c r="C522" s="202" t="s">
        <v>863</v>
      </c>
      <c r="D522" s="217">
        <v>9</v>
      </c>
      <c r="E522" s="214" t="s">
        <v>851</v>
      </c>
      <c r="F522" s="199" t="s">
        <v>56</v>
      </c>
      <c r="G522" s="231" t="s">
        <v>590</v>
      </c>
      <c r="H522" s="210"/>
      <c r="I522" s="255" t="s">
        <v>341</v>
      </c>
      <c r="J522" s="217" t="s">
        <v>298</v>
      </c>
      <c r="K522" s="231">
        <v>24</v>
      </c>
      <c r="L522" s="231">
        <v>50</v>
      </c>
      <c r="M522" s="231">
        <v>0</v>
      </c>
      <c r="N522" s="261">
        <v>40</v>
      </c>
      <c r="O522" s="255"/>
      <c r="P522" s="220" t="s">
        <v>578</v>
      </c>
      <c r="Q522" s="217" t="s">
        <v>339</v>
      </c>
      <c r="R522" s="217" t="s">
        <v>340</v>
      </c>
      <c r="S522" s="217" t="s">
        <v>341</v>
      </c>
      <c r="T522" s="217">
        <v>30</v>
      </c>
      <c r="U522" s="217"/>
      <c r="V522" s="217" t="s">
        <v>305</v>
      </c>
      <c r="W522" s="217"/>
      <c r="X522" s="221" t="s">
        <v>211</v>
      </c>
    </row>
    <row r="523" spans="1:24" x14ac:dyDescent="0.3">
      <c r="A523" s="201" t="s">
        <v>599</v>
      </c>
      <c r="B523" s="202" t="s">
        <v>598</v>
      </c>
      <c r="C523" s="202" t="s">
        <v>863</v>
      </c>
      <c r="D523" s="217">
        <v>10</v>
      </c>
      <c r="E523" s="214" t="s">
        <v>851</v>
      </c>
      <c r="F523" s="199" t="s">
        <v>57</v>
      </c>
      <c r="G523" s="231" t="s">
        <v>37</v>
      </c>
      <c r="H523" s="210"/>
      <c r="I523" s="255" t="s">
        <v>555</v>
      </c>
      <c r="J523" s="217" t="s">
        <v>298</v>
      </c>
      <c r="K523" s="231">
        <v>16</v>
      </c>
      <c r="L523" s="231">
        <v>39</v>
      </c>
      <c r="M523" s="231">
        <v>0</v>
      </c>
      <c r="N523" s="262">
        <v>40</v>
      </c>
      <c r="O523" s="255"/>
      <c r="P523" s="220" t="s">
        <v>578</v>
      </c>
      <c r="Q523" s="217" t="s">
        <v>557</v>
      </c>
      <c r="R523" s="217" t="s">
        <v>558</v>
      </c>
      <c r="S523" s="217" t="s">
        <v>559</v>
      </c>
      <c r="T523" s="217">
        <v>30</v>
      </c>
      <c r="U523" s="217"/>
      <c r="V523" s="217" t="s">
        <v>305</v>
      </c>
      <c r="W523" s="217"/>
      <c r="X523" s="221" t="s">
        <v>211</v>
      </c>
    </row>
    <row r="524" spans="1:24" ht="19.95" customHeight="1" thickBot="1" x14ac:dyDescent="0.35">
      <c r="A524" s="386" t="s">
        <v>604</v>
      </c>
      <c r="B524" s="387"/>
      <c r="C524" s="387"/>
      <c r="D524" s="225">
        <f>COUNTA(G514:G523)</f>
        <v>10</v>
      </c>
      <c r="E524" s="225"/>
      <c r="F524" s="226"/>
      <c r="G524" s="232"/>
      <c r="H524" s="232"/>
      <c r="I524" s="226"/>
      <c r="J524" s="225"/>
      <c r="K524" s="263"/>
      <c r="L524" s="263"/>
      <c r="M524" s="263"/>
      <c r="N524" s="264"/>
      <c r="O524" s="226"/>
      <c r="P524" s="225"/>
      <c r="Q524" s="225"/>
      <c r="R524" s="225"/>
      <c r="S524" s="225"/>
      <c r="T524" s="225"/>
      <c r="U524" s="225"/>
      <c r="V524" s="225"/>
      <c r="W524" s="225"/>
      <c r="X524" s="227"/>
    </row>
    <row r="525" spans="1:24" x14ac:dyDescent="0.3">
      <c r="A525" s="201" t="s">
        <v>599</v>
      </c>
      <c r="B525" s="202" t="s">
        <v>603</v>
      </c>
      <c r="C525" s="202" t="s">
        <v>863</v>
      </c>
      <c r="D525" s="217">
        <v>1</v>
      </c>
      <c r="E525" s="214">
        <v>44786</v>
      </c>
      <c r="F525" s="199" t="s">
        <v>75</v>
      </c>
      <c r="G525" s="230" t="s">
        <v>55</v>
      </c>
      <c r="H525" s="210"/>
      <c r="I525" s="255" t="s">
        <v>312</v>
      </c>
      <c r="J525" s="217" t="s">
        <v>313</v>
      </c>
      <c r="K525" s="231">
        <v>20</v>
      </c>
      <c r="L525" s="231">
        <v>40</v>
      </c>
      <c r="M525" s="231"/>
      <c r="N525" s="260"/>
      <c r="O525" s="255"/>
      <c r="P525" s="220" t="s">
        <v>299</v>
      </c>
      <c r="Q525" s="217" t="s">
        <v>314</v>
      </c>
      <c r="R525" s="217" t="s">
        <v>315</v>
      </c>
      <c r="S525" s="217" t="s">
        <v>312</v>
      </c>
      <c r="T525" s="217">
        <v>0</v>
      </c>
      <c r="U525" s="217"/>
      <c r="V525" s="217"/>
      <c r="W525" s="217"/>
      <c r="X525" s="221"/>
    </row>
    <row r="526" spans="1:24" x14ac:dyDescent="0.3">
      <c r="A526" s="201" t="s">
        <v>599</v>
      </c>
      <c r="B526" s="202" t="s">
        <v>603</v>
      </c>
      <c r="C526" s="202" t="s">
        <v>863</v>
      </c>
      <c r="D526" s="217">
        <v>2</v>
      </c>
      <c r="E526" s="214">
        <v>44786</v>
      </c>
      <c r="F526" s="199" t="s">
        <v>74</v>
      </c>
      <c r="G526" s="230" t="s">
        <v>54</v>
      </c>
      <c r="H526" s="210"/>
      <c r="I526" s="255" t="s">
        <v>312</v>
      </c>
      <c r="J526" s="217" t="s">
        <v>313</v>
      </c>
      <c r="K526" s="231">
        <v>16</v>
      </c>
      <c r="L526" s="231">
        <v>41</v>
      </c>
      <c r="M526" s="231"/>
      <c r="N526" s="260"/>
      <c r="O526" s="255"/>
      <c r="P526" s="220" t="s">
        <v>299</v>
      </c>
      <c r="Q526" s="217" t="s">
        <v>316</v>
      </c>
      <c r="R526" s="217" t="s">
        <v>317</v>
      </c>
      <c r="S526" s="217" t="s">
        <v>312</v>
      </c>
      <c r="T526" s="217">
        <v>0</v>
      </c>
      <c r="U526" s="217"/>
      <c r="V526" s="217"/>
      <c r="W526" s="217"/>
      <c r="X526" s="221"/>
    </row>
    <row r="527" spans="1:24" x14ac:dyDescent="0.3">
      <c r="A527" s="201" t="s">
        <v>599</v>
      </c>
      <c r="B527" s="202" t="s">
        <v>603</v>
      </c>
      <c r="C527" s="202" t="s">
        <v>863</v>
      </c>
      <c r="D527" s="217">
        <v>3</v>
      </c>
      <c r="E527" s="214">
        <v>44788</v>
      </c>
      <c r="F527" s="199" t="s">
        <v>69</v>
      </c>
      <c r="G527" s="230" t="s">
        <v>49</v>
      </c>
      <c r="H527" s="210"/>
      <c r="I527" s="255" t="s">
        <v>319</v>
      </c>
      <c r="J527" s="217" t="s">
        <v>313</v>
      </c>
      <c r="K527" s="231">
        <v>16</v>
      </c>
      <c r="L527" s="231">
        <v>30</v>
      </c>
      <c r="M527" s="231"/>
      <c r="N527" s="260"/>
      <c r="O527" s="255"/>
      <c r="P527" s="220" t="s">
        <v>299</v>
      </c>
      <c r="Q527" s="217" t="s">
        <v>320</v>
      </c>
      <c r="R527" s="217" t="s">
        <v>321</v>
      </c>
      <c r="S527" s="217" t="s">
        <v>319</v>
      </c>
      <c r="T527" s="217">
        <v>0</v>
      </c>
      <c r="U527" s="217"/>
      <c r="V527" s="217"/>
      <c r="W527" s="217"/>
      <c r="X527" s="221"/>
    </row>
    <row r="528" spans="1:24" x14ac:dyDescent="0.3">
      <c r="A528" s="201" t="s">
        <v>599</v>
      </c>
      <c r="B528" s="202" t="s">
        <v>603</v>
      </c>
      <c r="C528" s="202" t="s">
        <v>863</v>
      </c>
      <c r="D528" s="217">
        <v>4</v>
      </c>
      <c r="E528" s="214">
        <v>44788</v>
      </c>
      <c r="F528" s="199" t="s">
        <v>71</v>
      </c>
      <c r="G528" s="230" t="s">
        <v>51</v>
      </c>
      <c r="H528" s="210"/>
      <c r="I528" s="255" t="s">
        <v>323</v>
      </c>
      <c r="J528" s="217" t="s">
        <v>313</v>
      </c>
      <c r="K528" s="231">
        <v>56</v>
      </c>
      <c r="L528" s="231">
        <v>97</v>
      </c>
      <c r="M528" s="231"/>
      <c r="N528" s="260"/>
      <c r="O528" s="255"/>
      <c r="P528" s="220" t="s">
        <v>324</v>
      </c>
      <c r="Q528" s="217" t="s">
        <v>325</v>
      </c>
      <c r="R528" s="217" t="s">
        <v>326</v>
      </c>
      <c r="S528" s="217" t="s">
        <v>323</v>
      </c>
      <c r="T528" s="217">
        <v>0</v>
      </c>
      <c r="U528" s="217"/>
      <c r="V528" s="217"/>
      <c r="W528" s="217"/>
      <c r="X528" s="221"/>
    </row>
    <row r="529" spans="1:24" x14ac:dyDescent="0.3">
      <c r="A529" s="201" t="s">
        <v>599</v>
      </c>
      <c r="B529" s="202" t="s">
        <v>603</v>
      </c>
      <c r="C529" s="202" t="s">
        <v>863</v>
      </c>
      <c r="D529" s="217">
        <v>5</v>
      </c>
      <c r="E529" s="214">
        <v>44789</v>
      </c>
      <c r="F529" s="199" t="s">
        <v>72</v>
      </c>
      <c r="G529" s="230" t="s">
        <v>52</v>
      </c>
      <c r="H529" s="210"/>
      <c r="I529" s="255" t="s">
        <v>323</v>
      </c>
      <c r="J529" s="217" t="s">
        <v>313</v>
      </c>
      <c r="K529" s="231">
        <v>36</v>
      </c>
      <c r="L529" s="231">
        <v>74</v>
      </c>
      <c r="M529" s="231"/>
      <c r="N529" s="260"/>
      <c r="O529" s="255"/>
      <c r="P529" s="220" t="s">
        <v>324</v>
      </c>
      <c r="Q529" s="217" t="s">
        <v>327</v>
      </c>
      <c r="R529" s="217" t="s">
        <v>328</v>
      </c>
      <c r="S529" s="217" t="s">
        <v>323</v>
      </c>
      <c r="T529" s="217">
        <v>0</v>
      </c>
      <c r="U529" s="217"/>
      <c r="V529" s="217"/>
      <c r="W529" s="217"/>
      <c r="X529" s="221"/>
    </row>
    <row r="530" spans="1:24" x14ac:dyDescent="0.3">
      <c r="A530" s="201" t="s">
        <v>599</v>
      </c>
      <c r="B530" s="202" t="s">
        <v>603</v>
      </c>
      <c r="C530" s="202" t="s">
        <v>863</v>
      </c>
      <c r="D530" s="217">
        <v>6</v>
      </c>
      <c r="E530" s="214">
        <v>44789</v>
      </c>
      <c r="F530" s="199" t="s">
        <v>70</v>
      </c>
      <c r="G530" s="230" t="s">
        <v>50</v>
      </c>
      <c r="H530" s="210"/>
      <c r="I530" s="255" t="s">
        <v>512</v>
      </c>
      <c r="J530" s="217" t="s">
        <v>298</v>
      </c>
      <c r="K530" s="231">
        <v>20</v>
      </c>
      <c r="L530" s="231">
        <v>53</v>
      </c>
      <c r="M530" s="231"/>
      <c r="N530" s="260"/>
      <c r="O530" s="255"/>
      <c r="P530" s="220" t="s">
        <v>299</v>
      </c>
      <c r="Q530" s="217" t="s">
        <v>513</v>
      </c>
      <c r="R530" s="217" t="s">
        <v>514</v>
      </c>
      <c r="S530" s="217" t="s">
        <v>512</v>
      </c>
      <c r="T530" s="217">
        <v>0</v>
      </c>
      <c r="U530" s="217"/>
      <c r="V530" s="217"/>
      <c r="W530" s="217"/>
      <c r="X530" s="221"/>
    </row>
    <row r="531" spans="1:24" x14ac:dyDescent="0.3">
      <c r="A531" s="201" t="s">
        <v>599</v>
      </c>
      <c r="B531" s="202" t="s">
        <v>603</v>
      </c>
      <c r="C531" s="202" t="s">
        <v>863</v>
      </c>
      <c r="D531" s="217">
        <v>7</v>
      </c>
      <c r="E531" s="214">
        <v>44790</v>
      </c>
      <c r="F531" s="199" t="s">
        <v>73</v>
      </c>
      <c r="G531" s="231" t="s">
        <v>53</v>
      </c>
      <c r="H531" s="210"/>
      <c r="I531" s="255" t="s">
        <v>512</v>
      </c>
      <c r="J531" s="217" t="s">
        <v>298</v>
      </c>
      <c r="K531" s="231">
        <v>12</v>
      </c>
      <c r="L531" s="231">
        <v>28</v>
      </c>
      <c r="M531" s="231"/>
      <c r="N531" s="260"/>
      <c r="O531" s="255"/>
      <c r="P531" s="220" t="s">
        <v>299</v>
      </c>
      <c r="Q531" s="217" t="s">
        <v>515</v>
      </c>
      <c r="R531" s="217" t="s">
        <v>516</v>
      </c>
      <c r="S531" s="217" t="s">
        <v>512</v>
      </c>
      <c r="T531" s="217">
        <v>0</v>
      </c>
      <c r="U531" s="217"/>
      <c r="V531" s="217"/>
      <c r="W531" s="217"/>
      <c r="X531" s="221"/>
    </row>
    <row r="532" spans="1:24" x14ac:dyDescent="0.3">
      <c r="A532" s="201" t="s">
        <v>599</v>
      </c>
      <c r="B532" s="202" t="s">
        <v>603</v>
      </c>
      <c r="C532" s="202" t="s">
        <v>863</v>
      </c>
      <c r="D532" s="217">
        <v>8</v>
      </c>
      <c r="E532" s="214">
        <v>44790</v>
      </c>
      <c r="F532" s="199" t="s">
        <v>60</v>
      </c>
      <c r="G532" s="230" t="s">
        <v>40</v>
      </c>
      <c r="H532" s="210"/>
      <c r="I532" s="255" t="s">
        <v>517</v>
      </c>
      <c r="J532" s="217" t="s">
        <v>313</v>
      </c>
      <c r="K532" s="231">
        <v>12</v>
      </c>
      <c r="L532" s="231">
        <v>31</v>
      </c>
      <c r="M532" s="231"/>
      <c r="N532" s="261"/>
      <c r="O532" s="255"/>
      <c r="P532" s="220" t="s">
        <v>299</v>
      </c>
      <c r="Q532" s="217" t="s">
        <v>518</v>
      </c>
      <c r="R532" s="217" t="s">
        <v>519</v>
      </c>
      <c r="S532" s="217" t="s">
        <v>520</v>
      </c>
      <c r="T532" s="217">
        <v>0</v>
      </c>
      <c r="U532" s="217"/>
      <c r="V532" s="217"/>
      <c r="W532" s="217"/>
      <c r="X532" s="221"/>
    </row>
    <row r="533" spans="1:24" x14ac:dyDescent="0.3">
      <c r="A533" s="201" t="s">
        <v>599</v>
      </c>
      <c r="B533" s="202" t="s">
        <v>603</v>
      </c>
      <c r="C533" s="202" t="s">
        <v>863</v>
      </c>
      <c r="D533" s="217">
        <v>9</v>
      </c>
      <c r="E533" s="214">
        <v>44791</v>
      </c>
      <c r="F533" s="199" t="s">
        <v>68</v>
      </c>
      <c r="G533" s="231" t="s">
        <v>48</v>
      </c>
      <c r="H533" s="210"/>
      <c r="I533" s="255" t="s">
        <v>319</v>
      </c>
      <c r="J533" s="217" t="s">
        <v>313</v>
      </c>
      <c r="K533" s="231">
        <v>16</v>
      </c>
      <c r="L533" s="231">
        <v>33</v>
      </c>
      <c r="M533" s="231"/>
      <c r="N533" s="261"/>
      <c r="O533" s="255"/>
      <c r="P533" s="220" t="s">
        <v>299</v>
      </c>
      <c r="Q533" s="217" t="s">
        <v>329</v>
      </c>
      <c r="R533" s="217" t="s">
        <v>330</v>
      </c>
      <c r="S533" s="217" t="s">
        <v>319</v>
      </c>
      <c r="T533" s="217">
        <v>0</v>
      </c>
      <c r="U533" s="217"/>
      <c r="V533" s="217"/>
      <c r="W533" s="217"/>
      <c r="X533" s="221"/>
    </row>
    <row r="534" spans="1:24" x14ac:dyDescent="0.3">
      <c r="A534" s="201" t="s">
        <v>599</v>
      </c>
      <c r="B534" s="202" t="s">
        <v>603</v>
      </c>
      <c r="C534" s="202" t="s">
        <v>863</v>
      </c>
      <c r="D534" s="217">
        <v>10</v>
      </c>
      <c r="E534" s="214">
        <v>44791</v>
      </c>
      <c r="F534" s="199" t="s">
        <v>67</v>
      </c>
      <c r="G534" s="231" t="s">
        <v>47</v>
      </c>
      <c r="H534" s="210"/>
      <c r="I534" s="255" t="s">
        <v>522</v>
      </c>
      <c r="J534" s="217" t="s">
        <v>313</v>
      </c>
      <c r="K534" s="231">
        <v>4</v>
      </c>
      <c r="L534" s="231">
        <v>13</v>
      </c>
      <c r="M534" s="231"/>
      <c r="N534" s="262"/>
      <c r="O534" s="255"/>
      <c r="P534" s="220" t="s">
        <v>299</v>
      </c>
      <c r="Q534" s="217" t="s">
        <v>523</v>
      </c>
      <c r="R534" s="217" t="s">
        <v>524</v>
      </c>
      <c r="S534" s="217" t="s">
        <v>525</v>
      </c>
      <c r="T534" s="217">
        <v>0</v>
      </c>
      <c r="U534" s="217"/>
      <c r="V534" s="217"/>
      <c r="W534" s="217"/>
      <c r="X534" s="221"/>
    </row>
    <row r="535" spans="1:24" ht="19.95" customHeight="1" thickBot="1" x14ac:dyDescent="0.35">
      <c r="A535" s="386" t="s">
        <v>604</v>
      </c>
      <c r="B535" s="387"/>
      <c r="C535" s="387"/>
      <c r="D535" s="225">
        <f>COUNTA(G525:G534)</f>
        <v>10</v>
      </c>
      <c r="E535" s="225"/>
      <c r="F535" s="226"/>
      <c r="G535" s="232"/>
      <c r="H535" s="225"/>
      <c r="I535" s="226"/>
      <c r="J535" s="225"/>
      <c r="K535" s="225"/>
      <c r="L535" s="225"/>
      <c r="M535" s="225"/>
      <c r="N535" s="264"/>
      <c r="O535" s="226"/>
      <c r="P535" s="225"/>
      <c r="Q535" s="225"/>
      <c r="R535" s="225"/>
      <c r="S535" s="225"/>
      <c r="T535" s="225"/>
      <c r="U535" s="225"/>
      <c r="V535" s="225"/>
      <c r="W535" s="225"/>
      <c r="X535" s="227"/>
    </row>
    <row r="536" spans="1:24" x14ac:dyDescent="0.3">
      <c r="A536" s="388" t="s">
        <v>884</v>
      </c>
      <c r="B536" s="389"/>
      <c r="C536" s="390"/>
      <c r="D536" s="237">
        <f>SUM(D502,D513,D524,D535)</f>
        <v>40</v>
      </c>
      <c r="E536" s="237"/>
      <c r="F536" s="237"/>
      <c r="G536" s="237"/>
      <c r="H536" s="237"/>
      <c r="I536" s="238"/>
      <c r="J536" s="237"/>
      <c r="K536" s="237"/>
      <c r="L536" s="237"/>
      <c r="M536" s="237"/>
      <c r="N536" s="265"/>
      <c r="O536" s="238"/>
      <c r="P536" s="237"/>
      <c r="Q536" s="237"/>
      <c r="R536" s="237"/>
      <c r="S536" s="237"/>
      <c r="T536" s="237"/>
      <c r="U536" s="237"/>
      <c r="V536" s="237"/>
      <c r="W536" s="237"/>
      <c r="X536" s="237"/>
    </row>
    <row r="537" spans="1:24" x14ac:dyDescent="0.3">
      <c r="A537" s="201" t="s">
        <v>601</v>
      </c>
      <c r="B537" s="202" t="s">
        <v>602</v>
      </c>
      <c r="C537" s="202" t="s">
        <v>872</v>
      </c>
      <c r="D537" s="217">
        <v>1</v>
      </c>
      <c r="E537" s="214" t="s">
        <v>866</v>
      </c>
      <c r="F537" s="199" t="s">
        <v>109</v>
      </c>
      <c r="G537" s="230" t="s">
        <v>90</v>
      </c>
      <c r="H537" s="210"/>
      <c r="I537" s="255" t="s">
        <v>779</v>
      </c>
      <c r="J537" s="217" t="s">
        <v>298</v>
      </c>
      <c r="K537" s="231">
        <v>16</v>
      </c>
      <c r="L537" s="231">
        <v>32</v>
      </c>
      <c r="M537" s="231">
        <v>20</v>
      </c>
      <c r="N537" s="260">
        <v>20</v>
      </c>
      <c r="O537" s="255" t="s">
        <v>484</v>
      </c>
      <c r="P537" s="220" t="s">
        <v>459</v>
      </c>
      <c r="Q537" s="217" t="s">
        <v>780</v>
      </c>
      <c r="R537" s="217" t="s">
        <v>779</v>
      </c>
      <c r="S537" s="217">
        <v>20</v>
      </c>
      <c r="T537" s="217" t="s">
        <v>211</v>
      </c>
      <c r="U537" s="217" t="s">
        <v>305</v>
      </c>
      <c r="V537" s="217" t="s">
        <v>211</v>
      </c>
      <c r="W537" s="217" t="s">
        <v>211</v>
      </c>
      <c r="X537" s="221" t="s">
        <v>781</v>
      </c>
    </row>
    <row r="538" spans="1:24" x14ac:dyDescent="0.3">
      <c r="A538" s="201" t="s">
        <v>601</v>
      </c>
      <c r="B538" s="202" t="s">
        <v>602</v>
      </c>
      <c r="C538" s="202" t="s">
        <v>872</v>
      </c>
      <c r="D538" s="217">
        <v>2</v>
      </c>
      <c r="E538" s="214" t="s">
        <v>866</v>
      </c>
      <c r="F538" s="199" t="s">
        <v>111</v>
      </c>
      <c r="G538" s="230" t="s">
        <v>92</v>
      </c>
      <c r="H538" s="210"/>
      <c r="I538" s="255" t="s">
        <v>720</v>
      </c>
      <c r="J538" s="217" t="s">
        <v>298</v>
      </c>
      <c r="K538" s="231">
        <v>16</v>
      </c>
      <c r="L538" s="231">
        <v>36</v>
      </c>
      <c r="M538" s="231">
        <v>20</v>
      </c>
      <c r="N538" s="260">
        <v>20</v>
      </c>
      <c r="O538" s="255" t="s">
        <v>306</v>
      </c>
      <c r="P538" s="220" t="s">
        <v>465</v>
      </c>
      <c r="Q538" s="217" t="s">
        <v>721</v>
      </c>
      <c r="R538" s="217" t="s">
        <v>720</v>
      </c>
      <c r="S538" s="217">
        <v>20</v>
      </c>
      <c r="T538" s="217" t="s">
        <v>211</v>
      </c>
      <c r="U538" s="217" t="s">
        <v>305</v>
      </c>
      <c r="V538" s="217" t="s">
        <v>211</v>
      </c>
      <c r="W538" s="217" t="s">
        <v>211</v>
      </c>
      <c r="X538" s="221" t="s">
        <v>781</v>
      </c>
    </row>
    <row r="539" spans="1:24" x14ac:dyDescent="0.3">
      <c r="A539" s="201" t="s">
        <v>601</v>
      </c>
      <c r="B539" s="202" t="s">
        <v>602</v>
      </c>
      <c r="C539" s="202" t="s">
        <v>872</v>
      </c>
      <c r="D539" s="217">
        <v>3</v>
      </c>
      <c r="E539" s="214" t="s">
        <v>867</v>
      </c>
      <c r="F539" s="199" t="s">
        <v>108</v>
      </c>
      <c r="G539" s="230" t="s">
        <v>89</v>
      </c>
      <c r="H539" s="210"/>
      <c r="I539" s="255" t="s">
        <v>461</v>
      </c>
      <c r="J539" s="217" t="s">
        <v>298</v>
      </c>
      <c r="K539" s="231">
        <v>84</v>
      </c>
      <c r="L539" s="231">
        <v>115</v>
      </c>
      <c r="M539" s="231">
        <v>20</v>
      </c>
      <c r="N539" s="260">
        <v>20</v>
      </c>
      <c r="O539" s="255" t="s">
        <v>306</v>
      </c>
      <c r="P539" s="220" t="s">
        <v>724</v>
      </c>
      <c r="Q539" s="217" t="s">
        <v>299</v>
      </c>
      <c r="R539" s="217" t="s">
        <v>461</v>
      </c>
      <c r="S539" s="217">
        <v>20</v>
      </c>
      <c r="T539" s="217" t="s">
        <v>211</v>
      </c>
      <c r="U539" s="217" t="s">
        <v>211</v>
      </c>
      <c r="V539" s="217" t="s">
        <v>211</v>
      </c>
      <c r="W539" s="217" t="s">
        <v>211</v>
      </c>
      <c r="X539" s="221" t="s">
        <v>716</v>
      </c>
    </row>
    <row r="540" spans="1:24" x14ac:dyDescent="0.3">
      <c r="A540" s="201" t="s">
        <v>601</v>
      </c>
      <c r="B540" s="202" t="s">
        <v>602</v>
      </c>
      <c r="C540" s="202" t="s">
        <v>872</v>
      </c>
      <c r="D540" s="217">
        <v>4</v>
      </c>
      <c r="E540" s="214" t="s">
        <v>867</v>
      </c>
      <c r="F540" s="199" t="s">
        <v>101</v>
      </c>
      <c r="G540" s="230" t="s">
        <v>82</v>
      </c>
      <c r="H540" s="210"/>
      <c r="I540" s="255" t="s">
        <v>469</v>
      </c>
      <c r="J540" s="217" t="s">
        <v>298</v>
      </c>
      <c r="K540" s="231">
        <v>16</v>
      </c>
      <c r="L540" s="231">
        <v>30</v>
      </c>
      <c r="M540" s="231">
        <v>20</v>
      </c>
      <c r="N540" s="260">
        <v>20</v>
      </c>
      <c r="O540" s="255" t="s">
        <v>484</v>
      </c>
      <c r="P540" s="220" t="s">
        <v>715</v>
      </c>
      <c r="Q540" s="217" t="s">
        <v>782</v>
      </c>
      <c r="R540" s="217" t="s">
        <v>469</v>
      </c>
      <c r="S540" s="217">
        <v>20</v>
      </c>
      <c r="T540" s="217" t="s">
        <v>211</v>
      </c>
      <c r="U540" s="217" t="s">
        <v>305</v>
      </c>
      <c r="V540" s="217" t="s">
        <v>211</v>
      </c>
      <c r="W540" s="217" t="s">
        <v>211</v>
      </c>
      <c r="X540" s="221"/>
    </row>
    <row r="541" spans="1:24" x14ac:dyDescent="0.3">
      <c r="A541" s="201" t="s">
        <v>601</v>
      </c>
      <c r="B541" s="202" t="s">
        <v>602</v>
      </c>
      <c r="C541" s="202" t="s">
        <v>872</v>
      </c>
      <c r="D541" s="217">
        <v>5</v>
      </c>
      <c r="E541" s="214" t="s">
        <v>868</v>
      </c>
      <c r="F541" s="199" t="s">
        <v>112</v>
      </c>
      <c r="G541" s="230" t="s">
        <v>93</v>
      </c>
      <c r="H541" s="210"/>
      <c r="I541" s="255" t="s">
        <v>476</v>
      </c>
      <c r="J541" s="217" t="s">
        <v>298</v>
      </c>
      <c r="K541" s="231">
        <v>20</v>
      </c>
      <c r="L541" s="231">
        <v>20</v>
      </c>
      <c r="M541" s="231">
        <v>20</v>
      </c>
      <c r="N541" s="260">
        <v>20</v>
      </c>
      <c r="O541" s="255" t="s">
        <v>306</v>
      </c>
      <c r="P541" s="220" t="s">
        <v>189</v>
      </c>
      <c r="Q541" s="217" t="s">
        <v>783</v>
      </c>
      <c r="R541" s="217" t="s">
        <v>476</v>
      </c>
      <c r="S541" s="217">
        <v>20</v>
      </c>
      <c r="T541" s="217" t="s">
        <v>299</v>
      </c>
      <c r="U541" s="217" t="s">
        <v>305</v>
      </c>
      <c r="V541" s="217" t="s">
        <v>299</v>
      </c>
      <c r="W541" s="217" t="s">
        <v>299</v>
      </c>
      <c r="X541" s="221"/>
    </row>
    <row r="542" spans="1:24" x14ac:dyDescent="0.3">
      <c r="A542" s="201" t="s">
        <v>601</v>
      </c>
      <c r="B542" s="202" t="s">
        <v>602</v>
      </c>
      <c r="C542" s="202" t="s">
        <v>872</v>
      </c>
      <c r="D542" s="217">
        <v>6</v>
      </c>
      <c r="E542" s="214" t="s">
        <v>868</v>
      </c>
      <c r="F542" s="199" t="s">
        <v>110</v>
      </c>
      <c r="G542" s="230" t="s">
        <v>91</v>
      </c>
      <c r="H542" s="210"/>
      <c r="I542" s="255" t="s">
        <v>481</v>
      </c>
      <c r="J542" s="217" t="s">
        <v>298</v>
      </c>
      <c r="K542" s="231">
        <v>12</v>
      </c>
      <c r="L542" s="231">
        <v>19</v>
      </c>
      <c r="M542" s="231">
        <v>20</v>
      </c>
      <c r="N542" s="260">
        <v>20</v>
      </c>
      <c r="O542" s="255" t="s">
        <v>306</v>
      </c>
      <c r="P542" s="220" t="s">
        <v>784</v>
      </c>
      <c r="Q542" s="217" t="s">
        <v>721</v>
      </c>
      <c r="R542" s="217" t="s">
        <v>481</v>
      </c>
      <c r="S542" s="217">
        <v>20</v>
      </c>
      <c r="T542" s="217" t="s">
        <v>299</v>
      </c>
      <c r="U542" s="217" t="s">
        <v>305</v>
      </c>
      <c r="V542" s="217" t="s">
        <v>299</v>
      </c>
      <c r="W542" s="217" t="s">
        <v>299</v>
      </c>
      <c r="X542" s="221"/>
    </row>
    <row r="543" spans="1:24" x14ac:dyDescent="0.3">
      <c r="A543" s="201" t="s">
        <v>601</v>
      </c>
      <c r="B543" s="202" t="s">
        <v>602</v>
      </c>
      <c r="C543" s="202" t="s">
        <v>872</v>
      </c>
      <c r="D543" s="217">
        <v>7</v>
      </c>
      <c r="E543" s="214" t="s">
        <v>869</v>
      </c>
      <c r="F543" s="199" t="s">
        <v>115</v>
      </c>
      <c r="G543" s="231" t="s">
        <v>96</v>
      </c>
      <c r="H543" s="210"/>
      <c r="I543" s="255" t="s">
        <v>476</v>
      </c>
      <c r="J543" s="217" t="s">
        <v>298</v>
      </c>
      <c r="K543" s="231">
        <v>104</v>
      </c>
      <c r="L543" s="231">
        <v>112</v>
      </c>
      <c r="M543" s="231">
        <v>20</v>
      </c>
      <c r="N543" s="260">
        <v>20</v>
      </c>
      <c r="O543" s="255" t="s">
        <v>306</v>
      </c>
      <c r="P543" s="220" t="s">
        <v>477</v>
      </c>
      <c r="Q543" s="217" t="s">
        <v>726</v>
      </c>
      <c r="R543" s="217" t="s">
        <v>476</v>
      </c>
      <c r="S543" s="217">
        <v>20</v>
      </c>
      <c r="T543" s="217" t="s">
        <v>299</v>
      </c>
      <c r="U543" s="217" t="s">
        <v>299</v>
      </c>
      <c r="V543" s="217" t="s">
        <v>299</v>
      </c>
      <c r="W543" s="217" t="s">
        <v>299</v>
      </c>
      <c r="X543" s="221"/>
    </row>
    <row r="544" spans="1:24" x14ac:dyDescent="0.3">
      <c r="A544" s="201" t="s">
        <v>601</v>
      </c>
      <c r="B544" s="202" t="s">
        <v>602</v>
      </c>
      <c r="C544" s="202" t="s">
        <v>872</v>
      </c>
      <c r="D544" s="217">
        <v>8</v>
      </c>
      <c r="E544" s="214" t="s">
        <v>869</v>
      </c>
      <c r="F544" s="199" t="s">
        <v>1051</v>
      </c>
      <c r="G544" s="230" t="s">
        <v>680</v>
      </c>
      <c r="H544" s="210"/>
      <c r="I544" s="255" t="s">
        <v>785</v>
      </c>
      <c r="J544" s="217" t="s">
        <v>298</v>
      </c>
      <c r="K544" s="231">
        <v>24</v>
      </c>
      <c r="L544" s="231">
        <v>32</v>
      </c>
      <c r="M544" s="231">
        <v>20</v>
      </c>
      <c r="N544" s="261">
        <v>20</v>
      </c>
      <c r="O544" s="255" t="s">
        <v>306</v>
      </c>
      <c r="P544" s="220" t="s">
        <v>786</v>
      </c>
      <c r="Q544" s="217" t="s">
        <v>787</v>
      </c>
      <c r="R544" s="217" t="s">
        <v>785</v>
      </c>
      <c r="S544" s="217">
        <v>20</v>
      </c>
      <c r="T544" s="217" t="s">
        <v>299</v>
      </c>
      <c r="U544" s="217" t="s">
        <v>299</v>
      </c>
      <c r="V544" s="217" t="s">
        <v>299</v>
      </c>
      <c r="W544" s="217" t="s">
        <v>299</v>
      </c>
      <c r="X544" s="221"/>
    </row>
    <row r="545" spans="1:24" x14ac:dyDescent="0.3">
      <c r="A545" s="201" t="s">
        <v>601</v>
      </c>
      <c r="B545" s="202" t="s">
        <v>602</v>
      </c>
      <c r="C545" s="202" t="s">
        <v>872</v>
      </c>
      <c r="D545" s="217">
        <v>9</v>
      </c>
      <c r="E545" s="214" t="s">
        <v>870</v>
      </c>
      <c r="F545" s="199" t="s">
        <v>97</v>
      </c>
      <c r="G545" s="231" t="s">
        <v>78</v>
      </c>
      <c r="H545" s="210"/>
      <c r="I545" s="255" t="s">
        <v>473</v>
      </c>
      <c r="J545" s="217" t="s">
        <v>298</v>
      </c>
      <c r="K545" s="231">
        <v>0</v>
      </c>
      <c r="L545" s="231">
        <v>0</v>
      </c>
      <c r="M545" s="231">
        <v>20</v>
      </c>
      <c r="N545" s="261">
        <v>20</v>
      </c>
      <c r="O545" s="255" t="s">
        <v>306</v>
      </c>
      <c r="P545" s="220" t="s">
        <v>788</v>
      </c>
      <c r="Q545" s="217" t="s">
        <v>299</v>
      </c>
      <c r="R545" s="217" t="s">
        <v>473</v>
      </c>
      <c r="S545" s="217">
        <v>20</v>
      </c>
      <c r="T545" s="217" t="s">
        <v>299</v>
      </c>
      <c r="U545" s="217" t="s">
        <v>299</v>
      </c>
      <c r="V545" s="217" t="s">
        <v>299</v>
      </c>
      <c r="W545" s="217" t="s">
        <v>299</v>
      </c>
      <c r="X545" s="221" t="s">
        <v>716</v>
      </c>
    </row>
    <row r="546" spans="1:24" x14ac:dyDescent="0.3">
      <c r="A546" s="201" t="s">
        <v>601</v>
      </c>
      <c r="B546" s="202" t="s">
        <v>602</v>
      </c>
      <c r="C546" s="202" t="s">
        <v>872</v>
      </c>
      <c r="D546" s="217">
        <v>10</v>
      </c>
      <c r="E546" s="214" t="s">
        <v>871</v>
      </c>
      <c r="F546" s="199" t="s">
        <v>451</v>
      </c>
      <c r="G546" s="231" t="s">
        <v>226</v>
      </c>
      <c r="H546" s="210"/>
      <c r="I546" s="255" t="s">
        <v>718</v>
      </c>
      <c r="J546" s="217" t="s">
        <v>298</v>
      </c>
      <c r="K546" s="231">
        <v>16</v>
      </c>
      <c r="L546" s="231">
        <v>28</v>
      </c>
      <c r="M546" s="231">
        <v>20</v>
      </c>
      <c r="N546" s="262">
        <v>20</v>
      </c>
      <c r="O546" s="255" t="s">
        <v>306</v>
      </c>
      <c r="P546" s="220" t="s">
        <v>722</v>
      </c>
      <c r="Q546" s="217" t="s">
        <v>299</v>
      </c>
      <c r="R546" s="217" t="s">
        <v>718</v>
      </c>
      <c r="S546" s="217" t="s">
        <v>299</v>
      </c>
      <c r="T546" s="217" t="s">
        <v>299</v>
      </c>
      <c r="U546" s="217" t="s">
        <v>299</v>
      </c>
      <c r="V546" s="217" t="s">
        <v>299</v>
      </c>
      <c r="W546" s="217" t="s">
        <v>299</v>
      </c>
      <c r="X546" s="221"/>
    </row>
    <row r="547" spans="1:24" ht="19.95" customHeight="1" thickBot="1" x14ac:dyDescent="0.35">
      <c r="A547" s="386" t="s">
        <v>604</v>
      </c>
      <c r="B547" s="387"/>
      <c r="C547" s="387"/>
      <c r="D547" s="225">
        <f>COUNTA(G537:G546)</f>
        <v>10</v>
      </c>
      <c r="E547" s="225"/>
      <c r="F547" s="226"/>
      <c r="G547" s="232"/>
      <c r="H547" s="225"/>
      <c r="I547" s="226"/>
      <c r="J547" s="225"/>
      <c r="K547" s="263"/>
      <c r="L547" s="263"/>
      <c r="M547" s="263"/>
      <c r="N547" s="264"/>
      <c r="O547" s="226"/>
      <c r="P547" s="225"/>
      <c r="Q547" s="225"/>
      <c r="R547" s="225"/>
      <c r="S547" s="225"/>
      <c r="T547" s="225"/>
      <c r="U547" s="225"/>
      <c r="V547" s="225"/>
      <c r="W547" s="225"/>
      <c r="X547" s="227"/>
    </row>
    <row r="548" spans="1:24" x14ac:dyDescent="0.3">
      <c r="A548" s="201" t="s">
        <v>601</v>
      </c>
      <c r="B548" s="202" t="s">
        <v>600</v>
      </c>
      <c r="C548" s="202" t="s">
        <v>872</v>
      </c>
      <c r="D548" s="217">
        <v>1</v>
      </c>
      <c r="E548" s="214" t="s">
        <v>873</v>
      </c>
      <c r="F548" s="199" t="s">
        <v>98</v>
      </c>
      <c r="G548" s="230" t="s">
        <v>79</v>
      </c>
      <c r="H548" s="210"/>
      <c r="I548" s="255" t="s">
        <v>483</v>
      </c>
      <c r="J548" s="217" t="s">
        <v>298</v>
      </c>
      <c r="K548" s="231">
        <v>8</v>
      </c>
      <c r="L548" s="231">
        <v>35</v>
      </c>
      <c r="M548" s="231">
        <v>20</v>
      </c>
      <c r="N548" s="260">
        <v>20</v>
      </c>
      <c r="O548" s="255" t="s">
        <v>484</v>
      </c>
      <c r="P548" s="220" t="s">
        <v>158</v>
      </c>
      <c r="Q548" s="217" t="s">
        <v>485</v>
      </c>
      <c r="R548" s="217" t="s">
        <v>483</v>
      </c>
      <c r="S548" s="217" t="s">
        <v>860</v>
      </c>
      <c r="T548" s="217" t="s">
        <v>211</v>
      </c>
      <c r="U548" s="217" t="s">
        <v>305</v>
      </c>
      <c r="V548" s="217" t="s">
        <v>211</v>
      </c>
      <c r="W548" s="217" t="s">
        <v>211</v>
      </c>
      <c r="X548" s="221"/>
    </row>
    <row r="549" spans="1:24" x14ac:dyDescent="0.3">
      <c r="A549" s="201" t="s">
        <v>601</v>
      </c>
      <c r="B549" s="202" t="s">
        <v>600</v>
      </c>
      <c r="C549" s="202" t="s">
        <v>872</v>
      </c>
      <c r="D549" s="217">
        <v>2</v>
      </c>
      <c r="E549" s="214" t="s">
        <v>874</v>
      </c>
      <c r="F549" s="199" t="s">
        <v>105</v>
      </c>
      <c r="G549" s="230" t="s">
        <v>86</v>
      </c>
      <c r="H549" s="210"/>
      <c r="I549" s="255" t="s">
        <v>487</v>
      </c>
      <c r="J549" s="217" t="s">
        <v>298</v>
      </c>
      <c r="K549" s="231">
        <v>20</v>
      </c>
      <c r="L549" s="231">
        <v>31</v>
      </c>
      <c r="M549" s="231">
        <v>20</v>
      </c>
      <c r="N549" s="260">
        <v>20</v>
      </c>
      <c r="O549" s="255" t="s">
        <v>484</v>
      </c>
      <c r="P549" s="220" t="s">
        <v>488</v>
      </c>
      <c r="Q549" s="217" t="s">
        <v>489</v>
      </c>
      <c r="R549" s="217" t="s">
        <v>487</v>
      </c>
      <c r="S549" s="217" t="s">
        <v>824</v>
      </c>
      <c r="T549" s="217" t="s">
        <v>299</v>
      </c>
      <c r="U549" s="217" t="s">
        <v>299</v>
      </c>
      <c r="V549" s="217" t="s">
        <v>299</v>
      </c>
      <c r="W549" s="217" t="s">
        <v>299</v>
      </c>
      <c r="X549" s="221"/>
    </row>
    <row r="550" spans="1:24" x14ac:dyDescent="0.3">
      <c r="A550" s="201" t="s">
        <v>601</v>
      </c>
      <c r="B550" s="202" t="s">
        <v>600</v>
      </c>
      <c r="C550" s="202" t="s">
        <v>872</v>
      </c>
      <c r="D550" s="217">
        <v>3</v>
      </c>
      <c r="E550" s="214" t="s">
        <v>875</v>
      </c>
      <c r="F550" s="199" t="s">
        <v>99</v>
      </c>
      <c r="G550" s="230" t="s">
        <v>80</v>
      </c>
      <c r="H550" s="210"/>
      <c r="I550" s="255" t="s">
        <v>483</v>
      </c>
      <c r="J550" s="217" t="s">
        <v>298</v>
      </c>
      <c r="K550" s="231">
        <v>16</v>
      </c>
      <c r="L550" s="231">
        <v>20</v>
      </c>
      <c r="M550" s="231">
        <v>20</v>
      </c>
      <c r="N550" s="260">
        <v>20</v>
      </c>
      <c r="O550" s="255" t="s">
        <v>306</v>
      </c>
      <c r="P550" s="220" t="s">
        <v>491</v>
      </c>
      <c r="Q550" s="217" t="s">
        <v>492</v>
      </c>
      <c r="R550" s="217" t="s">
        <v>483</v>
      </c>
      <c r="S550" s="217" t="s">
        <v>827</v>
      </c>
      <c r="T550" s="217" t="s">
        <v>211</v>
      </c>
      <c r="U550" s="217" t="s">
        <v>305</v>
      </c>
      <c r="V550" s="217" t="s">
        <v>211</v>
      </c>
      <c r="W550" s="217" t="s">
        <v>211</v>
      </c>
      <c r="X550" s="221"/>
    </row>
    <row r="551" spans="1:24" x14ac:dyDescent="0.3">
      <c r="A551" s="201" t="s">
        <v>601</v>
      </c>
      <c r="B551" s="202" t="s">
        <v>600</v>
      </c>
      <c r="C551" s="202" t="s">
        <v>872</v>
      </c>
      <c r="D551" s="217">
        <v>4</v>
      </c>
      <c r="E551" s="214" t="s">
        <v>876</v>
      </c>
      <c r="F551" s="199" t="s">
        <v>104</v>
      </c>
      <c r="G551" s="230" t="s">
        <v>85</v>
      </c>
      <c r="H551" s="210"/>
      <c r="I551" s="255" t="s">
        <v>308</v>
      </c>
      <c r="J551" s="217" t="s">
        <v>298</v>
      </c>
      <c r="K551" s="231">
        <v>88</v>
      </c>
      <c r="L551" s="231">
        <v>167</v>
      </c>
      <c r="M551" s="231">
        <v>20</v>
      </c>
      <c r="N551" s="260">
        <v>5</v>
      </c>
      <c r="O551" s="255" t="s">
        <v>306</v>
      </c>
      <c r="P551" s="220" t="s">
        <v>153</v>
      </c>
      <c r="Q551" s="217" t="s">
        <v>309</v>
      </c>
      <c r="R551" s="217" t="s">
        <v>310</v>
      </c>
      <c r="S551" s="217" t="s">
        <v>827</v>
      </c>
      <c r="T551" s="217" t="s">
        <v>211</v>
      </c>
      <c r="U551" s="217" t="s">
        <v>211</v>
      </c>
      <c r="V551" s="217" t="s">
        <v>211</v>
      </c>
      <c r="W551" s="217" t="s">
        <v>211</v>
      </c>
      <c r="X551" s="221"/>
    </row>
    <row r="552" spans="1:24" x14ac:dyDescent="0.3">
      <c r="A552" s="201" t="s">
        <v>601</v>
      </c>
      <c r="B552" s="202" t="s">
        <v>600</v>
      </c>
      <c r="C552" s="202" t="s">
        <v>872</v>
      </c>
      <c r="D552" s="217">
        <v>5</v>
      </c>
      <c r="E552" s="214" t="s">
        <v>877</v>
      </c>
      <c r="F552" s="199" t="s">
        <v>107</v>
      </c>
      <c r="G552" s="230" t="s">
        <v>88</v>
      </c>
      <c r="H552" s="210"/>
      <c r="I552" s="255" t="s">
        <v>494</v>
      </c>
      <c r="J552" s="217" t="s">
        <v>298</v>
      </c>
      <c r="K552" s="231">
        <v>12</v>
      </c>
      <c r="L552" s="231">
        <v>31</v>
      </c>
      <c r="M552" s="231">
        <v>10</v>
      </c>
      <c r="N552" s="260">
        <v>0</v>
      </c>
      <c r="O552" s="255" t="s">
        <v>484</v>
      </c>
      <c r="P552" s="220" t="s">
        <v>495</v>
      </c>
      <c r="Q552" s="217" t="s">
        <v>496</v>
      </c>
      <c r="R552" s="217" t="s">
        <v>494</v>
      </c>
      <c r="S552" s="217" t="s">
        <v>824</v>
      </c>
      <c r="T552" s="217" t="s">
        <v>211</v>
      </c>
      <c r="U552" s="217" t="s">
        <v>305</v>
      </c>
      <c r="V552" s="217" t="s">
        <v>211</v>
      </c>
      <c r="W552" s="217" t="s">
        <v>211</v>
      </c>
      <c r="X552" s="221"/>
    </row>
    <row r="553" spans="1:24" x14ac:dyDescent="0.3">
      <c r="A553" s="201" t="s">
        <v>601</v>
      </c>
      <c r="B553" s="202" t="s">
        <v>600</v>
      </c>
      <c r="C553" s="202" t="s">
        <v>872</v>
      </c>
      <c r="D553" s="217">
        <v>6</v>
      </c>
      <c r="E553" s="214" t="s">
        <v>877</v>
      </c>
      <c r="F553" s="199" t="s">
        <v>103</v>
      </c>
      <c r="G553" s="230" t="s">
        <v>84</v>
      </c>
      <c r="H553" s="210"/>
      <c r="I553" s="255" t="s">
        <v>759</v>
      </c>
      <c r="J553" s="217" t="s">
        <v>313</v>
      </c>
      <c r="K553" s="231">
        <v>8</v>
      </c>
      <c r="L553" s="231">
        <v>13</v>
      </c>
      <c r="M553" s="231">
        <v>10</v>
      </c>
      <c r="N553" s="260">
        <v>2</v>
      </c>
      <c r="O553" s="255" t="s">
        <v>484</v>
      </c>
      <c r="P553" s="220" t="s">
        <v>763</v>
      </c>
      <c r="Q553" s="217" t="s">
        <v>764</v>
      </c>
      <c r="R553" s="217" t="s">
        <v>765</v>
      </c>
      <c r="S553" s="217" t="s">
        <v>824</v>
      </c>
      <c r="T553" s="217" t="s">
        <v>299</v>
      </c>
      <c r="U553" s="217" t="s">
        <v>305</v>
      </c>
      <c r="V553" s="217" t="s">
        <v>299</v>
      </c>
      <c r="W553" s="217" t="s">
        <v>299</v>
      </c>
      <c r="X553" s="221"/>
    </row>
    <row r="554" spans="1:24" x14ac:dyDescent="0.3">
      <c r="A554" s="201" t="s">
        <v>601</v>
      </c>
      <c r="B554" s="202" t="s">
        <v>600</v>
      </c>
      <c r="C554" s="202" t="s">
        <v>872</v>
      </c>
      <c r="D554" s="217">
        <v>7</v>
      </c>
      <c r="E554" s="214" t="s">
        <v>878</v>
      </c>
      <c r="F554" s="199" t="s">
        <v>113</v>
      </c>
      <c r="G554" s="231" t="s">
        <v>94</v>
      </c>
      <c r="H554" s="210"/>
      <c r="I554" s="255" t="s">
        <v>760</v>
      </c>
      <c r="J554" s="217" t="s">
        <v>313</v>
      </c>
      <c r="K554" s="231">
        <v>12</v>
      </c>
      <c r="L554" s="231">
        <v>25</v>
      </c>
      <c r="M554" s="231">
        <v>20</v>
      </c>
      <c r="N554" s="260">
        <v>0</v>
      </c>
      <c r="O554" s="255" t="s">
        <v>306</v>
      </c>
      <c r="P554" s="220" t="s">
        <v>766</v>
      </c>
      <c r="Q554" s="217" t="s">
        <v>511</v>
      </c>
      <c r="R554" s="217" t="s">
        <v>767</v>
      </c>
      <c r="S554" s="217" t="s">
        <v>830</v>
      </c>
      <c r="T554" s="217" t="s">
        <v>299</v>
      </c>
      <c r="U554" s="217" t="s">
        <v>305</v>
      </c>
      <c r="V554" s="217" t="s">
        <v>299</v>
      </c>
      <c r="W554" s="217" t="s">
        <v>299</v>
      </c>
      <c r="X554" s="221"/>
    </row>
    <row r="555" spans="1:24" x14ac:dyDescent="0.3">
      <c r="A555" s="201" t="s">
        <v>601</v>
      </c>
      <c r="B555" s="202" t="s">
        <v>600</v>
      </c>
      <c r="C555" s="202" t="s">
        <v>872</v>
      </c>
      <c r="D555" s="217">
        <v>8</v>
      </c>
      <c r="E555" s="214" t="s">
        <v>879</v>
      </c>
      <c r="F555" s="199" t="s">
        <v>100</v>
      </c>
      <c r="G555" s="230" t="s">
        <v>81</v>
      </c>
      <c r="H555" s="210"/>
      <c r="I555" s="255" t="s">
        <v>504</v>
      </c>
      <c r="J555" s="217" t="s">
        <v>298</v>
      </c>
      <c r="K555" s="231">
        <v>20</v>
      </c>
      <c r="L555" s="231">
        <v>30</v>
      </c>
      <c r="M555" s="231">
        <v>20</v>
      </c>
      <c r="N555" s="261">
        <v>0</v>
      </c>
      <c r="O555" s="255" t="s">
        <v>306</v>
      </c>
      <c r="P555" s="220" t="s">
        <v>227</v>
      </c>
      <c r="Q555" s="217" t="s">
        <v>505</v>
      </c>
      <c r="R555" s="217" t="s">
        <v>504</v>
      </c>
      <c r="S555" s="217" t="s">
        <v>824</v>
      </c>
      <c r="T555" s="217" t="s">
        <v>299</v>
      </c>
      <c r="U555" s="217" t="s">
        <v>299</v>
      </c>
      <c r="V555" s="217" t="s">
        <v>299</v>
      </c>
      <c r="W555" s="217" t="s">
        <v>299</v>
      </c>
      <c r="X555" s="221"/>
    </row>
    <row r="556" spans="1:24" x14ac:dyDescent="0.3">
      <c r="A556" s="201" t="s">
        <v>601</v>
      </c>
      <c r="B556" s="202" t="s">
        <v>600</v>
      </c>
      <c r="C556" s="202" t="s">
        <v>872</v>
      </c>
      <c r="D556" s="217">
        <v>9</v>
      </c>
      <c r="E556" s="214" t="s">
        <v>880</v>
      </c>
      <c r="F556" s="199" t="s">
        <v>106</v>
      </c>
      <c r="G556" s="231" t="s">
        <v>87</v>
      </c>
      <c r="H556" s="210"/>
      <c r="I556" s="255" t="s">
        <v>761</v>
      </c>
      <c r="J556" s="217" t="s">
        <v>313</v>
      </c>
      <c r="K556" s="231">
        <v>8</v>
      </c>
      <c r="L556" s="231">
        <v>25</v>
      </c>
      <c r="M556" s="231">
        <v>10</v>
      </c>
      <c r="N556" s="261">
        <v>1</v>
      </c>
      <c r="O556" s="255" t="s">
        <v>484</v>
      </c>
      <c r="P556" s="220" t="s">
        <v>768</v>
      </c>
      <c r="Q556" s="217" t="s">
        <v>769</v>
      </c>
      <c r="R556" s="217" t="s">
        <v>770</v>
      </c>
      <c r="S556" s="217" t="s">
        <v>824</v>
      </c>
      <c r="T556" s="217" t="s">
        <v>299</v>
      </c>
      <c r="U556" s="217" t="s">
        <v>299</v>
      </c>
      <c r="V556" s="217" t="s">
        <v>299</v>
      </c>
      <c r="W556" s="217" t="s">
        <v>299</v>
      </c>
      <c r="X556" s="221"/>
    </row>
    <row r="557" spans="1:24" x14ac:dyDescent="0.3">
      <c r="A557" s="201" t="s">
        <v>601</v>
      </c>
      <c r="B557" s="202" t="s">
        <v>600</v>
      </c>
      <c r="C557" s="202" t="s">
        <v>872</v>
      </c>
      <c r="D557" s="217">
        <v>10</v>
      </c>
      <c r="E557" s="214" t="s">
        <v>880</v>
      </c>
      <c r="F557" s="199" t="s">
        <v>102</v>
      </c>
      <c r="G557" s="231" t="s">
        <v>83</v>
      </c>
      <c r="H557" s="210"/>
      <c r="I557" s="255" t="s">
        <v>762</v>
      </c>
      <c r="J557" s="217" t="s">
        <v>313</v>
      </c>
      <c r="K557" s="231">
        <v>12</v>
      </c>
      <c r="L557" s="231">
        <v>40</v>
      </c>
      <c r="M557" s="231">
        <v>20</v>
      </c>
      <c r="N557" s="262">
        <v>0</v>
      </c>
      <c r="O557" s="255" t="s">
        <v>771</v>
      </c>
      <c r="P557" s="220" t="s">
        <v>772</v>
      </c>
      <c r="Q557" s="217" t="s">
        <v>773</v>
      </c>
      <c r="R557" s="217" t="s">
        <v>762</v>
      </c>
      <c r="S557" s="217" t="s">
        <v>824</v>
      </c>
      <c r="T557" s="217" t="s">
        <v>299</v>
      </c>
      <c r="U557" s="217" t="s">
        <v>299</v>
      </c>
      <c r="V557" s="217" t="s">
        <v>299</v>
      </c>
      <c r="W557" s="217" t="s">
        <v>299</v>
      </c>
      <c r="X557" s="221"/>
    </row>
    <row r="558" spans="1:24" ht="19.95" customHeight="1" thickBot="1" x14ac:dyDescent="0.35">
      <c r="A558" s="386" t="s">
        <v>604</v>
      </c>
      <c r="B558" s="387"/>
      <c r="C558" s="387"/>
      <c r="D558" s="225">
        <f>COUNTA(G548:G557)</f>
        <v>10</v>
      </c>
      <c r="E558" s="225"/>
      <c r="F558" s="226"/>
      <c r="G558" s="232"/>
      <c r="H558" s="225"/>
      <c r="I558" s="226"/>
      <c r="J558" s="225"/>
      <c r="K558" s="263"/>
      <c r="L558" s="263"/>
      <c r="M558" s="263"/>
      <c r="N558" s="264"/>
      <c r="O558" s="226"/>
      <c r="P558" s="225"/>
      <c r="Q558" s="225"/>
      <c r="R558" s="225"/>
      <c r="S558" s="225"/>
      <c r="T558" s="225"/>
      <c r="U558" s="225"/>
      <c r="V558" s="225"/>
      <c r="W558" s="225"/>
      <c r="X558" s="227"/>
    </row>
    <row r="559" spans="1:24" x14ac:dyDescent="0.3">
      <c r="A559" s="201" t="s">
        <v>599</v>
      </c>
      <c r="B559" s="202" t="s">
        <v>598</v>
      </c>
      <c r="C559" s="202" t="s">
        <v>872</v>
      </c>
      <c r="D559" s="217">
        <v>1</v>
      </c>
      <c r="E559" s="214" t="s">
        <v>881</v>
      </c>
      <c r="F559" s="199" t="s">
        <v>58</v>
      </c>
      <c r="G559" s="230" t="s">
        <v>38</v>
      </c>
      <c r="H559" s="210"/>
      <c r="I559" s="255" t="s">
        <v>526</v>
      </c>
      <c r="J559" s="217" t="s">
        <v>298</v>
      </c>
      <c r="K559" s="231">
        <v>12</v>
      </c>
      <c r="L559" s="231">
        <v>29</v>
      </c>
      <c r="M559" s="231">
        <v>0</v>
      </c>
      <c r="N559" s="260">
        <v>90</v>
      </c>
      <c r="O559" s="255" t="s">
        <v>578</v>
      </c>
      <c r="P559" s="220" t="s">
        <v>527</v>
      </c>
      <c r="Q559" s="217" t="s">
        <v>528</v>
      </c>
      <c r="R559" s="217" t="s">
        <v>529</v>
      </c>
      <c r="S559" s="217">
        <v>0</v>
      </c>
      <c r="T559" s="217" t="s">
        <v>305</v>
      </c>
      <c r="U559" s="217"/>
      <c r="V559" s="217"/>
      <c r="W559" s="217"/>
      <c r="X559" s="221"/>
    </row>
    <row r="560" spans="1:24" x14ac:dyDescent="0.3">
      <c r="A560" s="201" t="s">
        <v>599</v>
      </c>
      <c r="B560" s="202" t="s">
        <v>598</v>
      </c>
      <c r="C560" s="202" t="s">
        <v>872</v>
      </c>
      <c r="D560" s="217">
        <v>2</v>
      </c>
      <c r="E560" s="214" t="s">
        <v>881</v>
      </c>
      <c r="F560" s="199" t="s">
        <v>66</v>
      </c>
      <c r="G560" s="230" t="s">
        <v>46</v>
      </c>
      <c r="H560" s="210"/>
      <c r="I560" s="255" t="s">
        <v>530</v>
      </c>
      <c r="J560" s="217" t="s">
        <v>298</v>
      </c>
      <c r="K560" s="231">
        <v>39</v>
      </c>
      <c r="L560" s="231">
        <v>71</v>
      </c>
      <c r="M560" s="231">
        <v>0</v>
      </c>
      <c r="N560" s="260">
        <v>100</v>
      </c>
      <c r="O560" s="255" t="s">
        <v>578</v>
      </c>
      <c r="P560" s="220" t="s">
        <v>127</v>
      </c>
      <c r="Q560" s="217" t="s">
        <v>531</v>
      </c>
      <c r="R560" s="217" t="s">
        <v>529</v>
      </c>
      <c r="S560" s="217">
        <v>30</v>
      </c>
      <c r="T560" s="217" t="s">
        <v>305</v>
      </c>
      <c r="U560" s="217"/>
      <c r="V560" s="217"/>
      <c r="W560" s="217"/>
      <c r="X560" s="221"/>
    </row>
    <row r="561" spans="1:24" x14ac:dyDescent="0.3">
      <c r="A561" s="201" t="s">
        <v>599</v>
      </c>
      <c r="B561" s="202" t="s">
        <v>598</v>
      </c>
      <c r="C561" s="202" t="s">
        <v>872</v>
      </c>
      <c r="D561" s="217">
        <v>3</v>
      </c>
      <c r="E561" s="214" t="s">
        <v>882</v>
      </c>
      <c r="F561" s="199" t="s">
        <v>62</v>
      </c>
      <c r="G561" s="230" t="s">
        <v>532</v>
      </c>
      <c r="H561" s="210"/>
      <c r="I561" s="255" t="s">
        <v>533</v>
      </c>
      <c r="J561" s="217" t="s">
        <v>298</v>
      </c>
      <c r="K561" s="231">
        <v>12</v>
      </c>
      <c r="L561" s="231">
        <v>9</v>
      </c>
      <c r="M561" s="231">
        <v>0</v>
      </c>
      <c r="N561" s="260">
        <v>30</v>
      </c>
      <c r="O561" s="255" t="s">
        <v>578</v>
      </c>
      <c r="P561" s="220" t="s">
        <v>534</v>
      </c>
      <c r="Q561" s="217" t="s">
        <v>535</v>
      </c>
      <c r="R561" s="217" t="s">
        <v>549</v>
      </c>
      <c r="S561" s="217">
        <v>30</v>
      </c>
      <c r="T561" s="217"/>
      <c r="U561" s="217" t="s">
        <v>305</v>
      </c>
      <c r="V561" s="217"/>
      <c r="W561" s="217"/>
      <c r="X561" s="221"/>
    </row>
    <row r="562" spans="1:24" x14ac:dyDescent="0.3">
      <c r="A562" s="201" t="s">
        <v>599</v>
      </c>
      <c r="B562" s="202" t="s">
        <v>598</v>
      </c>
      <c r="C562" s="202" t="s">
        <v>872</v>
      </c>
      <c r="D562" s="217">
        <v>4</v>
      </c>
      <c r="E562" s="214" t="s">
        <v>882</v>
      </c>
      <c r="F562" s="199" t="s">
        <v>65</v>
      </c>
      <c r="G562" s="230" t="s">
        <v>45</v>
      </c>
      <c r="H562" s="210"/>
      <c r="I562" s="255" t="s">
        <v>550</v>
      </c>
      <c r="J562" s="217" t="s">
        <v>298</v>
      </c>
      <c r="K562" s="231">
        <v>16</v>
      </c>
      <c r="L562" s="231">
        <v>30</v>
      </c>
      <c r="M562" s="231">
        <v>0</v>
      </c>
      <c r="N562" s="260">
        <v>40</v>
      </c>
      <c r="O562" s="255" t="s">
        <v>578</v>
      </c>
      <c r="P562" s="220" t="s">
        <v>551</v>
      </c>
      <c r="Q562" s="217" t="s">
        <v>552</v>
      </c>
      <c r="R562" s="217" t="s">
        <v>553</v>
      </c>
      <c r="S562" s="217">
        <v>0</v>
      </c>
      <c r="T562" s="217" t="s">
        <v>305</v>
      </c>
      <c r="U562" s="217"/>
      <c r="V562" s="217"/>
      <c r="W562" s="217"/>
      <c r="X562" s="221"/>
    </row>
    <row r="563" spans="1:24" x14ac:dyDescent="0.3">
      <c r="A563" s="201" t="s">
        <v>599</v>
      </c>
      <c r="B563" s="202" t="s">
        <v>598</v>
      </c>
      <c r="C563" s="202" t="s">
        <v>872</v>
      </c>
      <c r="D563" s="217">
        <v>5</v>
      </c>
      <c r="E563" s="214" t="s">
        <v>869</v>
      </c>
      <c r="F563" s="199" t="s">
        <v>61</v>
      </c>
      <c r="G563" s="230" t="s">
        <v>41</v>
      </c>
      <c r="H563" s="210"/>
      <c r="I563" s="255" t="s">
        <v>537</v>
      </c>
      <c r="J563" s="217" t="s">
        <v>298</v>
      </c>
      <c r="K563" s="231">
        <v>16</v>
      </c>
      <c r="L563" s="231">
        <v>46</v>
      </c>
      <c r="M563" s="231">
        <v>0</v>
      </c>
      <c r="N563" s="260">
        <v>60</v>
      </c>
      <c r="O563" s="255" t="s">
        <v>578</v>
      </c>
      <c r="P563" s="220" t="s">
        <v>581</v>
      </c>
      <c r="Q563" s="217" t="s">
        <v>211</v>
      </c>
      <c r="R563" s="217" t="s">
        <v>582</v>
      </c>
      <c r="S563" s="217">
        <v>30</v>
      </c>
      <c r="T563" s="217"/>
      <c r="U563" s="217" t="s">
        <v>305</v>
      </c>
      <c r="V563" s="217"/>
      <c r="W563" s="217" t="s">
        <v>211</v>
      </c>
      <c r="X563" s="221"/>
    </row>
    <row r="564" spans="1:24" x14ac:dyDescent="0.3">
      <c r="A564" s="201" t="s">
        <v>599</v>
      </c>
      <c r="B564" s="202" t="s">
        <v>598</v>
      </c>
      <c r="C564" s="202" t="s">
        <v>872</v>
      </c>
      <c r="D564" s="217">
        <v>6</v>
      </c>
      <c r="E564" s="214" t="s">
        <v>869</v>
      </c>
      <c r="F564" s="199" t="s">
        <v>64</v>
      </c>
      <c r="G564" s="230" t="s">
        <v>44</v>
      </c>
      <c r="H564" s="210"/>
      <c r="I564" s="255" t="s">
        <v>580</v>
      </c>
      <c r="J564" s="217" t="s">
        <v>298</v>
      </c>
      <c r="K564" s="231">
        <v>12</v>
      </c>
      <c r="L564" s="231">
        <v>40</v>
      </c>
      <c r="M564" s="231">
        <v>0</v>
      </c>
      <c r="N564" s="260">
        <v>40</v>
      </c>
      <c r="O564" s="255" t="s">
        <v>578</v>
      </c>
      <c r="P564" s="220" t="s">
        <v>334</v>
      </c>
      <c r="Q564" s="217" t="s">
        <v>335</v>
      </c>
      <c r="R564" s="217" t="s">
        <v>336</v>
      </c>
      <c r="S564" s="217">
        <v>0</v>
      </c>
      <c r="T564" s="217"/>
      <c r="U564" s="217" t="s">
        <v>305</v>
      </c>
      <c r="V564" s="217"/>
      <c r="W564" s="217" t="s">
        <v>211</v>
      </c>
      <c r="X564" s="221"/>
    </row>
    <row r="565" spans="1:24" x14ac:dyDescent="0.3">
      <c r="A565" s="201" t="s">
        <v>599</v>
      </c>
      <c r="B565" s="202" t="s">
        <v>598</v>
      </c>
      <c r="C565" s="202" t="s">
        <v>872</v>
      </c>
      <c r="D565" s="217">
        <v>7</v>
      </c>
      <c r="E565" s="214" t="s">
        <v>871</v>
      </c>
      <c r="F565" s="199" t="s">
        <v>59</v>
      </c>
      <c r="G565" s="230" t="s">
        <v>39</v>
      </c>
      <c r="H565" s="210"/>
      <c r="I565" s="255" t="s">
        <v>544</v>
      </c>
      <c r="J565" s="217" t="s">
        <v>298</v>
      </c>
      <c r="K565" s="231">
        <v>24</v>
      </c>
      <c r="L565" s="231">
        <v>35</v>
      </c>
      <c r="M565" s="231">
        <v>0</v>
      </c>
      <c r="N565" s="260">
        <v>50</v>
      </c>
      <c r="O565" s="255" t="s">
        <v>578</v>
      </c>
      <c r="P565" s="220" t="s">
        <v>749</v>
      </c>
      <c r="Q565" s="217" t="s">
        <v>211</v>
      </c>
      <c r="R565" s="217" t="s">
        <v>750</v>
      </c>
      <c r="S565" s="217">
        <v>0</v>
      </c>
      <c r="T565" s="217"/>
      <c r="U565" s="217" t="s">
        <v>305</v>
      </c>
      <c r="V565" s="217"/>
      <c r="W565" s="217" t="s">
        <v>211</v>
      </c>
      <c r="X565" s="221"/>
    </row>
    <row r="566" spans="1:24" x14ac:dyDescent="0.3">
      <c r="A566" s="201" t="s">
        <v>599</v>
      </c>
      <c r="B566" s="202" t="s">
        <v>598</v>
      </c>
      <c r="C566" s="202" t="s">
        <v>872</v>
      </c>
      <c r="D566" s="217">
        <v>8</v>
      </c>
      <c r="E566" s="214" t="s">
        <v>871</v>
      </c>
      <c r="F566" s="199" t="s">
        <v>63</v>
      </c>
      <c r="G566" s="230" t="s">
        <v>43</v>
      </c>
      <c r="H566" s="210"/>
      <c r="I566" s="255" t="s">
        <v>540</v>
      </c>
      <c r="J566" s="217" t="s">
        <v>298</v>
      </c>
      <c r="K566" s="231">
        <v>14</v>
      </c>
      <c r="L566" s="231">
        <v>20</v>
      </c>
      <c r="M566" s="231">
        <v>0</v>
      </c>
      <c r="N566" s="261">
        <v>40</v>
      </c>
      <c r="O566" s="255" t="s">
        <v>578</v>
      </c>
      <c r="P566" s="220" t="s">
        <v>542</v>
      </c>
      <c r="Q566" s="217" t="s">
        <v>543</v>
      </c>
      <c r="R566" s="217" t="s">
        <v>584</v>
      </c>
      <c r="S566" s="217">
        <v>30</v>
      </c>
      <c r="T566" s="217"/>
      <c r="U566" s="217" t="s">
        <v>305</v>
      </c>
      <c r="V566" s="217"/>
      <c r="W566" s="217" t="s">
        <v>211</v>
      </c>
      <c r="X566" s="221"/>
    </row>
    <row r="567" spans="1:24" x14ac:dyDescent="0.3">
      <c r="A567" s="201" t="s">
        <v>599</v>
      </c>
      <c r="B567" s="202" t="s">
        <v>598</v>
      </c>
      <c r="C567" s="202" t="s">
        <v>872</v>
      </c>
      <c r="D567" s="217">
        <v>9</v>
      </c>
      <c r="E567" s="214" t="s">
        <v>883</v>
      </c>
      <c r="F567" s="199" t="s">
        <v>56</v>
      </c>
      <c r="G567" s="231" t="s">
        <v>36</v>
      </c>
      <c r="H567" s="210"/>
      <c r="I567" s="255" t="s">
        <v>341</v>
      </c>
      <c r="J567" s="217" t="s">
        <v>298</v>
      </c>
      <c r="K567" s="231">
        <v>20</v>
      </c>
      <c r="L567" s="231">
        <v>45</v>
      </c>
      <c r="M567" s="231">
        <v>10</v>
      </c>
      <c r="N567" s="261">
        <v>40</v>
      </c>
      <c r="O567" s="255" t="s">
        <v>578</v>
      </c>
      <c r="P567" s="220" t="s">
        <v>339</v>
      </c>
      <c r="Q567" s="217" t="s">
        <v>340</v>
      </c>
      <c r="R567" s="217" t="s">
        <v>341</v>
      </c>
      <c r="S567" s="217">
        <v>30</v>
      </c>
      <c r="T567" s="217"/>
      <c r="U567" s="217" t="s">
        <v>305</v>
      </c>
      <c r="V567" s="217"/>
      <c r="W567" s="217" t="s">
        <v>211</v>
      </c>
      <c r="X567" s="221"/>
    </row>
    <row r="568" spans="1:24" x14ac:dyDescent="0.3">
      <c r="A568" s="201" t="s">
        <v>599</v>
      </c>
      <c r="B568" s="202" t="s">
        <v>598</v>
      </c>
      <c r="C568" s="202" t="s">
        <v>872</v>
      </c>
      <c r="D568" s="217">
        <v>10</v>
      </c>
      <c r="E568" s="214" t="s">
        <v>883</v>
      </c>
      <c r="F568" s="199" t="s">
        <v>57</v>
      </c>
      <c r="G568" s="231" t="s">
        <v>37</v>
      </c>
      <c r="H568" s="210"/>
      <c r="I568" s="255" t="s">
        <v>555</v>
      </c>
      <c r="J568" s="217" t="s">
        <v>298</v>
      </c>
      <c r="K568" s="231">
        <v>29</v>
      </c>
      <c r="L568" s="231">
        <v>107</v>
      </c>
      <c r="M568" s="231">
        <v>50</v>
      </c>
      <c r="N568" s="262">
        <v>40</v>
      </c>
      <c r="O568" s="255" t="s">
        <v>578</v>
      </c>
      <c r="P568" s="220" t="s">
        <v>557</v>
      </c>
      <c r="Q568" s="217" t="s">
        <v>558</v>
      </c>
      <c r="R568" s="217" t="s">
        <v>559</v>
      </c>
      <c r="S568" s="217">
        <v>30</v>
      </c>
      <c r="T568" s="217"/>
      <c r="U568" s="217" t="s">
        <v>305</v>
      </c>
      <c r="V568" s="217"/>
      <c r="W568" s="217" t="s">
        <v>211</v>
      </c>
      <c r="X568" s="221"/>
    </row>
    <row r="569" spans="1:24" ht="19.95" customHeight="1" thickBot="1" x14ac:dyDescent="0.35">
      <c r="A569" s="386" t="s">
        <v>604</v>
      </c>
      <c r="B569" s="387"/>
      <c r="C569" s="387"/>
      <c r="D569" s="225">
        <f>COUNTA(G559:G568)</f>
        <v>10</v>
      </c>
      <c r="E569" s="225"/>
      <c r="F569" s="226"/>
      <c r="G569" s="232"/>
      <c r="H569" s="232"/>
      <c r="I569" s="226"/>
      <c r="J569" s="225"/>
      <c r="K569" s="263"/>
      <c r="L569" s="263"/>
      <c r="M569" s="263"/>
      <c r="N569" s="264"/>
      <c r="O569" s="226"/>
      <c r="P569" s="225"/>
      <c r="Q569" s="225"/>
      <c r="R569" s="225"/>
      <c r="S569" s="225"/>
      <c r="T569" s="225"/>
      <c r="U569" s="225"/>
      <c r="V569" s="225"/>
      <c r="W569" s="225"/>
      <c r="X569" s="227"/>
    </row>
    <row r="570" spans="1:24" x14ac:dyDescent="0.3">
      <c r="A570" s="201" t="s">
        <v>599</v>
      </c>
      <c r="B570" s="202" t="s">
        <v>603</v>
      </c>
      <c r="C570" s="202" t="s">
        <v>872</v>
      </c>
      <c r="D570" s="217">
        <v>1</v>
      </c>
      <c r="E570" s="214">
        <v>44793</v>
      </c>
      <c r="F570" s="199" t="s">
        <v>75</v>
      </c>
      <c r="G570" s="230" t="s">
        <v>55</v>
      </c>
      <c r="H570" s="210"/>
      <c r="I570" s="255" t="s">
        <v>312</v>
      </c>
      <c r="J570" s="217" t="s">
        <v>313</v>
      </c>
      <c r="K570" s="231">
        <v>12</v>
      </c>
      <c r="L570" s="231">
        <v>42</v>
      </c>
      <c r="M570" s="231"/>
      <c r="N570" s="260"/>
      <c r="O570" s="255" t="s">
        <v>299</v>
      </c>
      <c r="P570" s="220" t="s">
        <v>314</v>
      </c>
      <c r="Q570" s="217" t="s">
        <v>315</v>
      </c>
      <c r="R570" s="217" t="s">
        <v>312</v>
      </c>
      <c r="S570" s="217">
        <v>0</v>
      </c>
      <c r="T570" s="217"/>
      <c r="U570" s="217"/>
      <c r="V570" s="217"/>
      <c r="W570" s="217"/>
      <c r="X570" s="221"/>
    </row>
    <row r="571" spans="1:24" x14ac:dyDescent="0.3">
      <c r="A571" s="201" t="s">
        <v>599</v>
      </c>
      <c r="B571" s="202" t="s">
        <v>603</v>
      </c>
      <c r="C571" s="202" t="s">
        <v>872</v>
      </c>
      <c r="D571" s="217">
        <v>2</v>
      </c>
      <c r="E571" s="214">
        <v>44793</v>
      </c>
      <c r="F571" s="199" t="s">
        <v>74</v>
      </c>
      <c r="G571" s="230" t="s">
        <v>54</v>
      </c>
      <c r="H571" s="210"/>
      <c r="I571" s="255" t="s">
        <v>312</v>
      </c>
      <c r="J571" s="217" t="s">
        <v>313</v>
      </c>
      <c r="K571" s="231">
        <v>40</v>
      </c>
      <c r="L571" s="231">
        <v>50</v>
      </c>
      <c r="M571" s="231"/>
      <c r="N571" s="260"/>
      <c r="O571" s="255" t="s">
        <v>299</v>
      </c>
      <c r="P571" s="220" t="s">
        <v>316</v>
      </c>
      <c r="Q571" s="217" t="s">
        <v>317</v>
      </c>
      <c r="R571" s="217" t="s">
        <v>312</v>
      </c>
      <c r="S571" s="217">
        <v>0</v>
      </c>
      <c r="T571" s="217"/>
      <c r="U571" s="217"/>
      <c r="V571" s="217"/>
      <c r="W571" s="217"/>
      <c r="X571" s="221"/>
    </row>
    <row r="572" spans="1:24" x14ac:dyDescent="0.3">
      <c r="A572" s="201" t="s">
        <v>599</v>
      </c>
      <c r="B572" s="202" t="s">
        <v>603</v>
      </c>
      <c r="C572" s="202" t="s">
        <v>872</v>
      </c>
      <c r="D572" s="217">
        <v>3</v>
      </c>
      <c r="E572" s="214">
        <v>44795</v>
      </c>
      <c r="F572" s="199" t="s">
        <v>69</v>
      </c>
      <c r="G572" s="230" t="s">
        <v>49</v>
      </c>
      <c r="H572" s="210"/>
      <c r="I572" s="255" t="s">
        <v>319</v>
      </c>
      <c r="J572" s="217" t="s">
        <v>313</v>
      </c>
      <c r="K572" s="231">
        <v>16</v>
      </c>
      <c r="L572" s="231">
        <v>44</v>
      </c>
      <c r="M572" s="231"/>
      <c r="N572" s="260"/>
      <c r="O572" s="255" t="s">
        <v>299</v>
      </c>
      <c r="P572" s="220" t="s">
        <v>320</v>
      </c>
      <c r="Q572" s="217" t="s">
        <v>321</v>
      </c>
      <c r="R572" s="217" t="s">
        <v>319</v>
      </c>
      <c r="S572" s="217">
        <v>0</v>
      </c>
      <c r="T572" s="217"/>
      <c r="U572" s="217"/>
      <c r="V572" s="217"/>
      <c r="W572" s="217"/>
      <c r="X572" s="221"/>
    </row>
    <row r="573" spans="1:24" x14ac:dyDescent="0.3">
      <c r="A573" s="201" t="s">
        <v>599</v>
      </c>
      <c r="B573" s="202" t="s">
        <v>603</v>
      </c>
      <c r="C573" s="202" t="s">
        <v>872</v>
      </c>
      <c r="D573" s="217">
        <v>4</v>
      </c>
      <c r="E573" s="214">
        <v>44795</v>
      </c>
      <c r="F573" s="199" t="s">
        <v>71</v>
      </c>
      <c r="G573" s="230" t="s">
        <v>51</v>
      </c>
      <c r="H573" s="210"/>
      <c r="I573" s="255" t="s">
        <v>323</v>
      </c>
      <c r="J573" s="217" t="s">
        <v>313</v>
      </c>
      <c r="K573" s="231">
        <v>16</v>
      </c>
      <c r="L573" s="231">
        <v>20</v>
      </c>
      <c r="M573" s="231"/>
      <c r="N573" s="260"/>
      <c r="O573" s="255" t="s">
        <v>324</v>
      </c>
      <c r="P573" s="220" t="s">
        <v>325</v>
      </c>
      <c r="Q573" s="217" t="s">
        <v>326</v>
      </c>
      <c r="R573" s="217" t="s">
        <v>323</v>
      </c>
      <c r="S573" s="217">
        <v>0</v>
      </c>
      <c r="T573" s="217"/>
      <c r="U573" s="217"/>
      <c r="V573" s="217"/>
      <c r="W573" s="217"/>
      <c r="X573" s="221"/>
    </row>
    <row r="574" spans="1:24" x14ac:dyDescent="0.3">
      <c r="A574" s="201" t="s">
        <v>599</v>
      </c>
      <c r="B574" s="202" t="s">
        <v>603</v>
      </c>
      <c r="C574" s="202" t="s">
        <v>872</v>
      </c>
      <c r="D574" s="217">
        <v>5</v>
      </c>
      <c r="E574" s="214">
        <v>44796</v>
      </c>
      <c r="F574" s="199" t="s">
        <v>72</v>
      </c>
      <c r="G574" s="230" t="s">
        <v>52</v>
      </c>
      <c r="H574" s="210"/>
      <c r="I574" s="255" t="s">
        <v>323</v>
      </c>
      <c r="J574" s="217" t="s">
        <v>313</v>
      </c>
      <c r="K574" s="231">
        <v>45</v>
      </c>
      <c r="L574" s="231">
        <v>88</v>
      </c>
      <c r="M574" s="231"/>
      <c r="N574" s="260"/>
      <c r="O574" s="255" t="s">
        <v>324</v>
      </c>
      <c r="P574" s="220" t="s">
        <v>327</v>
      </c>
      <c r="Q574" s="217" t="s">
        <v>328</v>
      </c>
      <c r="R574" s="217" t="s">
        <v>323</v>
      </c>
      <c r="S574" s="217">
        <v>0</v>
      </c>
      <c r="T574" s="217"/>
      <c r="U574" s="217"/>
      <c r="V574" s="217"/>
      <c r="W574" s="217"/>
      <c r="X574" s="221"/>
    </row>
    <row r="575" spans="1:24" x14ac:dyDescent="0.3">
      <c r="A575" s="201" t="s">
        <v>599</v>
      </c>
      <c r="B575" s="202" t="s">
        <v>603</v>
      </c>
      <c r="C575" s="202" t="s">
        <v>872</v>
      </c>
      <c r="D575" s="217">
        <v>6</v>
      </c>
      <c r="E575" s="214">
        <v>44796</v>
      </c>
      <c r="F575" s="199" t="s">
        <v>70</v>
      </c>
      <c r="G575" s="230" t="s">
        <v>50</v>
      </c>
      <c r="H575" s="210"/>
      <c r="I575" s="255" t="s">
        <v>512</v>
      </c>
      <c r="J575" s="217" t="s">
        <v>298</v>
      </c>
      <c r="K575" s="231">
        <v>12</v>
      </c>
      <c r="L575" s="231">
        <v>29</v>
      </c>
      <c r="M575" s="231"/>
      <c r="N575" s="260"/>
      <c r="O575" s="255" t="s">
        <v>299</v>
      </c>
      <c r="P575" s="220" t="s">
        <v>513</v>
      </c>
      <c r="Q575" s="217" t="s">
        <v>514</v>
      </c>
      <c r="R575" s="217" t="s">
        <v>512</v>
      </c>
      <c r="S575" s="217">
        <v>0</v>
      </c>
      <c r="T575" s="217"/>
      <c r="U575" s="217"/>
      <c r="V575" s="217"/>
      <c r="W575" s="217"/>
      <c r="X575" s="221"/>
    </row>
    <row r="576" spans="1:24" x14ac:dyDescent="0.3">
      <c r="A576" s="201" t="s">
        <v>599</v>
      </c>
      <c r="B576" s="202" t="s">
        <v>603</v>
      </c>
      <c r="C576" s="202" t="s">
        <v>872</v>
      </c>
      <c r="D576" s="217">
        <v>7</v>
      </c>
      <c r="E576" s="214">
        <v>44796</v>
      </c>
      <c r="F576" s="199" t="s">
        <v>73</v>
      </c>
      <c r="G576" s="231" t="s">
        <v>53</v>
      </c>
      <c r="H576" s="210"/>
      <c r="I576" s="255" t="s">
        <v>512</v>
      </c>
      <c r="J576" s="217" t="s">
        <v>298</v>
      </c>
      <c r="K576" s="231">
        <v>12</v>
      </c>
      <c r="L576" s="231">
        <v>15</v>
      </c>
      <c r="M576" s="231"/>
      <c r="N576" s="260"/>
      <c r="O576" s="255" t="s">
        <v>299</v>
      </c>
      <c r="P576" s="220" t="s">
        <v>515</v>
      </c>
      <c r="Q576" s="217" t="s">
        <v>516</v>
      </c>
      <c r="R576" s="217" t="s">
        <v>512</v>
      </c>
      <c r="S576" s="217">
        <v>0</v>
      </c>
      <c r="T576" s="217"/>
      <c r="U576" s="217"/>
      <c r="V576" s="217"/>
      <c r="W576" s="217"/>
      <c r="X576" s="221"/>
    </row>
    <row r="577" spans="1:24" x14ac:dyDescent="0.3">
      <c r="A577" s="201" t="s">
        <v>599</v>
      </c>
      <c r="B577" s="202" t="s">
        <v>603</v>
      </c>
      <c r="C577" s="202" t="s">
        <v>872</v>
      </c>
      <c r="D577" s="217">
        <v>8</v>
      </c>
      <c r="E577" s="214">
        <v>44797</v>
      </c>
      <c r="F577" s="199" t="s">
        <v>60</v>
      </c>
      <c r="G577" s="230" t="s">
        <v>40</v>
      </c>
      <c r="H577" s="210"/>
      <c r="I577" s="255" t="s">
        <v>517</v>
      </c>
      <c r="J577" s="217" t="s">
        <v>313</v>
      </c>
      <c r="K577" s="231">
        <v>12</v>
      </c>
      <c r="L577" s="231">
        <v>43</v>
      </c>
      <c r="M577" s="231"/>
      <c r="N577" s="261"/>
      <c r="O577" s="255" t="s">
        <v>299</v>
      </c>
      <c r="P577" s="220" t="s">
        <v>518</v>
      </c>
      <c r="Q577" s="217" t="s">
        <v>519</v>
      </c>
      <c r="R577" s="217" t="s">
        <v>520</v>
      </c>
      <c r="S577" s="217">
        <v>0</v>
      </c>
      <c r="T577" s="217"/>
      <c r="U577" s="217"/>
      <c r="V577" s="217"/>
      <c r="W577" s="217"/>
      <c r="X577" s="221"/>
    </row>
    <row r="578" spans="1:24" x14ac:dyDescent="0.3">
      <c r="A578" s="201" t="s">
        <v>599</v>
      </c>
      <c r="B578" s="202" t="s">
        <v>603</v>
      </c>
      <c r="C578" s="202" t="s">
        <v>872</v>
      </c>
      <c r="D578" s="217">
        <v>9</v>
      </c>
      <c r="E578" s="214">
        <v>44797</v>
      </c>
      <c r="F578" s="199" t="s">
        <v>68</v>
      </c>
      <c r="G578" s="231" t="s">
        <v>48</v>
      </c>
      <c r="H578" s="210"/>
      <c r="I578" s="255" t="s">
        <v>319</v>
      </c>
      <c r="J578" s="217" t="s">
        <v>313</v>
      </c>
      <c r="K578" s="231">
        <v>20</v>
      </c>
      <c r="L578" s="231">
        <v>32</v>
      </c>
      <c r="M578" s="231"/>
      <c r="N578" s="261"/>
      <c r="O578" s="255" t="s">
        <v>299</v>
      </c>
      <c r="P578" s="220" t="s">
        <v>329</v>
      </c>
      <c r="Q578" s="217" t="s">
        <v>330</v>
      </c>
      <c r="R578" s="217" t="s">
        <v>319</v>
      </c>
      <c r="S578" s="217">
        <v>0</v>
      </c>
      <c r="T578" s="217"/>
      <c r="U578" s="217"/>
      <c r="V578" s="217"/>
      <c r="W578" s="217"/>
      <c r="X578" s="221"/>
    </row>
    <row r="579" spans="1:24" x14ac:dyDescent="0.3">
      <c r="A579" s="201" t="s">
        <v>599</v>
      </c>
      <c r="B579" s="202" t="s">
        <v>603</v>
      </c>
      <c r="C579" s="202" t="s">
        <v>872</v>
      </c>
      <c r="D579" s="217">
        <v>10</v>
      </c>
      <c r="E579" s="214">
        <v>44798</v>
      </c>
      <c r="F579" s="199" t="s">
        <v>67</v>
      </c>
      <c r="G579" s="231" t="s">
        <v>47</v>
      </c>
      <c r="H579" s="210"/>
      <c r="I579" s="255" t="s">
        <v>522</v>
      </c>
      <c r="J579" s="217" t="s">
        <v>313</v>
      </c>
      <c r="K579" s="231">
        <v>6</v>
      </c>
      <c r="L579" s="231">
        <v>24</v>
      </c>
      <c r="M579" s="231"/>
      <c r="N579" s="262"/>
      <c r="O579" s="255" t="s">
        <v>299</v>
      </c>
      <c r="P579" s="220" t="s">
        <v>523</v>
      </c>
      <c r="Q579" s="217" t="s">
        <v>524</v>
      </c>
      <c r="R579" s="217" t="s">
        <v>525</v>
      </c>
      <c r="S579" s="217">
        <v>0</v>
      </c>
      <c r="T579" s="217"/>
      <c r="U579" s="217"/>
      <c r="V579" s="217"/>
      <c r="W579" s="217"/>
      <c r="X579" s="221"/>
    </row>
    <row r="580" spans="1:24" ht="19.95" customHeight="1" thickBot="1" x14ac:dyDescent="0.35">
      <c r="A580" s="386" t="s">
        <v>604</v>
      </c>
      <c r="B580" s="387"/>
      <c r="C580" s="387"/>
      <c r="D580" s="225">
        <f>COUNTA(G570:G579)</f>
        <v>10</v>
      </c>
      <c r="E580" s="225"/>
      <c r="F580" s="226"/>
      <c r="G580" s="232"/>
      <c r="H580" s="232"/>
      <c r="I580" s="226"/>
      <c r="J580" s="225"/>
      <c r="K580" s="263"/>
      <c r="L580" s="263"/>
      <c r="M580" s="263"/>
      <c r="N580" s="264"/>
      <c r="O580" s="226"/>
      <c r="P580" s="225"/>
      <c r="Q580" s="225"/>
      <c r="R580" s="225"/>
      <c r="S580" s="225"/>
      <c r="T580" s="225"/>
      <c r="U580" s="225"/>
      <c r="V580" s="225"/>
      <c r="W580" s="225"/>
      <c r="X580" s="227"/>
    </row>
    <row r="581" spans="1:24" x14ac:dyDescent="0.3">
      <c r="A581" s="388" t="s">
        <v>885</v>
      </c>
      <c r="B581" s="389"/>
      <c r="C581" s="390"/>
      <c r="D581" s="237">
        <f>SUM(D547,D558,D569,D580)</f>
        <v>40</v>
      </c>
      <c r="E581" s="237"/>
      <c r="F581" s="237"/>
      <c r="G581" s="237"/>
      <c r="H581" s="237"/>
      <c r="I581" s="238"/>
      <c r="J581" s="237"/>
      <c r="K581" s="237"/>
      <c r="L581" s="237"/>
      <c r="M581" s="237"/>
      <c r="N581" s="265"/>
      <c r="O581" s="238"/>
      <c r="P581" s="237"/>
      <c r="Q581" s="237"/>
      <c r="R581" s="237"/>
      <c r="S581" s="237"/>
      <c r="T581" s="237"/>
      <c r="U581" s="237"/>
      <c r="V581" s="237"/>
      <c r="W581" s="237"/>
      <c r="X581" s="237"/>
    </row>
    <row r="582" spans="1:24" x14ac:dyDescent="0.3">
      <c r="A582" s="201" t="s">
        <v>601</v>
      </c>
      <c r="B582" s="202" t="s">
        <v>602</v>
      </c>
      <c r="C582" s="202" t="s">
        <v>892</v>
      </c>
      <c r="D582" s="217">
        <v>1</v>
      </c>
      <c r="E582" s="214" t="s">
        <v>888</v>
      </c>
      <c r="F582" s="199" t="s">
        <v>109</v>
      </c>
      <c r="G582" s="230" t="s">
        <v>90</v>
      </c>
      <c r="H582" s="210"/>
      <c r="I582" s="255" t="s">
        <v>779</v>
      </c>
      <c r="J582" s="217" t="s">
        <v>298</v>
      </c>
      <c r="K582" s="231">
        <v>16</v>
      </c>
      <c r="L582" s="231">
        <v>32</v>
      </c>
      <c r="M582" s="231">
        <v>20</v>
      </c>
      <c r="N582" s="260">
        <v>20</v>
      </c>
      <c r="O582" s="255" t="s">
        <v>484</v>
      </c>
      <c r="P582" s="220" t="s">
        <v>459</v>
      </c>
      <c r="Q582" s="217" t="s">
        <v>780</v>
      </c>
      <c r="R582" s="217" t="s">
        <v>779</v>
      </c>
      <c r="S582" s="217">
        <v>20</v>
      </c>
      <c r="T582" s="217" t="s">
        <v>211</v>
      </c>
      <c r="U582" s="217" t="s">
        <v>305</v>
      </c>
      <c r="V582" s="217" t="s">
        <v>211</v>
      </c>
      <c r="W582" s="217" t="s">
        <v>211</v>
      </c>
      <c r="X582" s="221" t="s">
        <v>781</v>
      </c>
    </row>
    <row r="583" spans="1:24" x14ac:dyDescent="0.3">
      <c r="A583" s="201" t="s">
        <v>601</v>
      </c>
      <c r="B583" s="202" t="s">
        <v>602</v>
      </c>
      <c r="C583" s="202" t="s">
        <v>892</v>
      </c>
      <c r="D583" s="217">
        <v>2</v>
      </c>
      <c r="E583" s="214" t="s">
        <v>888</v>
      </c>
      <c r="F583" s="199" t="s">
        <v>111</v>
      </c>
      <c r="G583" s="230" t="s">
        <v>92</v>
      </c>
      <c r="H583" s="210"/>
      <c r="I583" s="255" t="s">
        <v>720</v>
      </c>
      <c r="J583" s="217" t="s">
        <v>298</v>
      </c>
      <c r="K583" s="231">
        <v>16</v>
      </c>
      <c r="L583" s="231">
        <v>32</v>
      </c>
      <c r="M583" s="231">
        <v>20</v>
      </c>
      <c r="N583" s="260">
        <v>20</v>
      </c>
      <c r="O583" s="255" t="s">
        <v>306</v>
      </c>
      <c r="P583" s="220" t="s">
        <v>465</v>
      </c>
      <c r="Q583" s="217" t="s">
        <v>721</v>
      </c>
      <c r="R583" s="217" t="s">
        <v>720</v>
      </c>
      <c r="S583" s="217">
        <v>20</v>
      </c>
      <c r="T583" s="217" t="s">
        <v>211</v>
      </c>
      <c r="U583" s="217" t="s">
        <v>305</v>
      </c>
      <c r="V583" s="217" t="s">
        <v>211</v>
      </c>
      <c r="W583" s="217" t="s">
        <v>211</v>
      </c>
      <c r="X583" s="221" t="s">
        <v>781</v>
      </c>
    </row>
    <row r="584" spans="1:24" x14ac:dyDescent="0.3">
      <c r="A584" s="201" t="s">
        <v>601</v>
      </c>
      <c r="B584" s="202" t="s">
        <v>602</v>
      </c>
      <c r="C584" s="202" t="s">
        <v>892</v>
      </c>
      <c r="D584" s="217">
        <v>3</v>
      </c>
      <c r="E584" s="214" t="s">
        <v>889</v>
      </c>
      <c r="F584" s="199" t="s">
        <v>108</v>
      </c>
      <c r="G584" s="230" t="s">
        <v>89</v>
      </c>
      <c r="H584" s="210"/>
      <c r="I584" s="255" t="s">
        <v>461</v>
      </c>
      <c r="J584" s="217" t="s">
        <v>298</v>
      </c>
      <c r="K584" s="231">
        <v>16</v>
      </c>
      <c r="L584" s="231">
        <v>16</v>
      </c>
      <c r="M584" s="231">
        <v>20</v>
      </c>
      <c r="N584" s="260">
        <v>20</v>
      </c>
      <c r="O584" s="255" t="s">
        <v>306</v>
      </c>
      <c r="P584" s="220" t="s">
        <v>724</v>
      </c>
      <c r="Q584" s="217" t="s">
        <v>299</v>
      </c>
      <c r="R584" s="217" t="s">
        <v>461</v>
      </c>
      <c r="S584" s="217">
        <v>20</v>
      </c>
      <c r="T584" s="217" t="s">
        <v>211</v>
      </c>
      <c r="U584" s="217" t="s">
        <v>211</v>
      </c>
      <c r="V584" s="217" t="s">
        <v>211</v>
      </c>
      <c r="W584" s="217" t="s">
        <v>211</v>
      </c>
      <c r="X584" s="221" t="s">
        <v>716</v>
      </c>
    </row>
    <row r="585" spans="1:24" x14ac:dyDescent="0.3">
      <c r="A585" s="201" t="s">
        <v>601</v>
      </c>
      <c r="B585" s="202" t="s">
        <v>602</v>
      </c>
      <c r="C585" s="202" t="s">
        <v>892</v>
      </c>
      <c r="D585" s="217">
        <v>4</v>
      </c>
      <c r="E585" s="214" t="s">
        <v>889</v>
      </c>
      <c r="F585" s="199" t="s">
        <v>101</v>
      </c>
      <c r="G585" s="230" t="s">
        <v>82</v>
      </c>
      <c r="H585" s="210"/>
      <c r="I585" s="255" t="s">
        <v>469</v>
      </c>
      <c r="J585" s="217" t="s">
        <v>298</v>
      </c>
      <c r="K585" s="231">
        <v>16</v>
      </c>
      <c r="L585" s="231">
        <v>30</v>
      </c>
      <c r="M585" s="231">
        <v>20</v>
      </c>
      <c r="N585" s="260">
        <v>20</v>
      </c>
      <c r="O585" s="255" t="s">
        <v>484</v>
      </c>
      <c r="P585" s="220" t="s">
        <v>715</v>
      </c>
      <c r="Q585" s="217" t="s">
        <v>782</v>
      </c>
      <c r="R585" s="217" t="s">
        <v>469</v>
      </c>
      <c r="S585" s="217">
        <v>20</v>
      </c>
      <c r="T585" s="217" t="s">
        <v>211</v>
      </c>
      <c r="U585" s="217" t="s">
        <v>305</v>
      </c>
      <c r="V585" s="217" t="s">
        <v>211</v>
      </c>
      <c r="W585" s="217" t="s">
        <v>211</v>
      </c>
      <c r="X585" s="221"/>
    </row>
    <row r="586" spans="1:24" x14ac:dyDescent="0.3">
      <c r="A586" s="201" t="s">
        <v>601</v>
      </c>
      <c r="B586" s="202" t="s">
        <v>602</v>
      </c>
      <c r="C586" s="202" t="s">
        <v>892</v>
      </c>
      <c r="D586" s="217">
        <v>5</v>
      </c>
      <c r="E586" s="214" t="s">
        <v>890</v>
      </c>
      <c r="F586" s="199" t="s">
        <v>112</v>
      </c>
      <c r="G586" s="230" t="s">
        <v>93</v>
      </c>
      <c r="H586" s="210"/>
      <c r="I586" s="255" t="s">
        <v>476</v>
      </c>
      <c r="J586" s="217" t="s">
        <v>298</v>
      </c>
      <c r="K586" s="231">
        <v>20</v>
      </c>
      <c r="L586" s="231">
        <v>20</v>
      </c>
      <c r="M586" s="231">
        <v>20</v>
      </c>
      <c r="N586" s="260">
        <v>20</v>
      </c>
      <c r="O586" s="255" t="s">
        <v>306</v>
      </c>
      <c r="P586" s="220" t="s">
        <v>189</v>
      </c>
      <c r="Q586" s="217" t="s">
        <v>783</v>
      </c>
      <c r="R586" s="217" t="s">
        <v>476</v>
      </c>
      <c r="S586" s="217">
        <v>20</v>
      </c>
      <c r="T586" s="217" t="s">
        <v>299</v>
      </c>
      <c r="U586" s="217" t="s">
        <v>305</v>
      </c>
      <c r="V586" s="217" t="s">
        <v>299</v>
      </c>
      <c r="W586" s="217" t="s">
        <v>299</v>
      </c>
      <c r="X586" s="221"/>
    </row>
    <row r="587" spans="1:24" x14ac:dyDescent="0.3">
      <c r="A587" s="201" t="s">
        <v>601</v>
      </c>
      <c r="B587" s="202" t="s">
        <v>602</v>
      </c>
      <c r="C587" s="202" t="s">
        <v>892</v>
      </c>
      <c r="D587" s="217">
        <v>6</v>
      </c>
      <c r="E587" s="214" t="s">
        <v>890</v>
      </c>
      <c r="F587" s="199" t="s">
        <v>110</v>
      </c>
      <c r="G587" s="230" t="s">
        <v>91</v>
      </c>
      <c r="H587" s="210"/>
      <c r="I587" s="255" t="s">
        <v>481</v>
      </c>
      <c r="J587" s="217" t="s">
        <v>298</v>
      </c>
      <c r="K587" s="231">
        <v>16</v>
      </c>
      <c r="L587" s="231">
        <v>28</v>
      </c>
      <c r="M587" s="231">
        <v>20</v>
      </c>
      <c r="N587" s="260">
        <v>20</v>
      </c>
      <c r="O587" s="255" t="s">
        <v>306</v>
      </c>
      <c r="P587" s="220" t="s">
        <v>784</v>
      </c>
      <c r="Q587" s="217" t="s">
        <v>721</v>
      </c>
      <c r="R587" s="217" t="s">
        <v>481</v>
      </c>
      <c r="S587" s="217">
        <v>20</v>
      </c>
      <c r="T587" s="217" t="s">
        <v>299</v>
      </c>
      <c r="U587" s="217" t="s">
        <v>305</v>
      </c>
      <c r="V587" s="217" t="s">
        <v>299</v>
      </c>
      <c r="W587" s="217" t="s">
        <v>299</v>
      </c>
      <c r="X587" s="221"/>
    </row>
    <row r="588" spans="1:24" x14ac:dyDescent="0.3">
      <c r="A588" s="201" t="s">
        <v>601</v>
      </c>
      <c r="B588" s="202" t="s">
        <v>602</v>
      </c>
      <c r="C588" s="202" t="s">
        <v>892</v>
      </c>
      <c r="D588" s="217">
        <v>7</v>
      </c>
      <c r="E588" s="214" t="s">
        <v>891</v>
      </c>
      <c r="F588" s="199" t="s">
        <v>115</v>
      </c>
      <c r="G588" s="231" t="s">
        <v>96</v>
      </c>
      <c r="H588" s="210"/>
      <c r="I588" s="255" t="s">
        <v>476</v>
      </c>
      <c r="J588" s="217" t="s">
        <v>298</v>
      </c>
      <c r="K588" s="231">
        <v>16</v>
      </c>
      <c r="L588" s="231">
        <v>24</v>
      </c>
      <c r="M588" s="231">
        <v>20</v>
      </c>
      <c r="N588" s="260">
        <v>20</v>
      </c>
      <c r="O588" s="255" t="s">
        <v>306</v>
      </c>
      <c r="P588" s="220" t="s">
        <v>477</v>
      </c>
      <c r="Q588" s="217" t="s">
        <v>726</v>
      </c>
      <c r="R588" s="217" t="s">
        <v>476</v>
      </c>
      <c r="S588" s="217">
        <v>20</v>
      </c>
      <c r="T588" s="217" t="s">
        <v>299</v>
      </c>
      <c r="U588" s="217" t="s">
        <v>299</v>
      </c>
      <c r="V588" s="217" t="s">
        <v>299</v>
      </c>
      <c r="W588" s="217" t="s">
        <v>299</v>
      </c>
      <c r="X588" s="221"/>
    </row>
    <row r="589" spans="1:24" x14ac:dyDescent="0.3">
      <c r="A589" s="201" t="s">
        <v>601</v>
      </c>
      <c r="B589" s="202" t="s">
        <v>602</v>
      </c>
      <c r="C589" s="202" t="s">
        <v>892</v>
      </c>
      <c r="D589" s="217">
        <v>8</v>
      </c>
      <c r="E589" s="214" t="s">
        <v>891</v>
      </c>
      <c r="F589" s="199" t="s">
        <v>1051</v>
      </c>
      <c r="G589" s="230" t="s">
        <v>680</v>
      </c>
      <c r="H589" s="210"/>
      <c r="I589" s="255" t="s">
        <v>785</v>
      </c>
      <c r="J589" s="217" t="s">
        <v>298</v>
      </c>
      <c r="K589" s="231">
        <v>20</v>
      </c>
      <c r="L589" s="231">
        <v>24</v>
      </c>
      <c r="M589" s="231">
        <v>20</v>
      </c>
      <c r="N589" s="261">
        <v>20</v>
      </c>
      <c r="O589" s="255" t="s">
        <v>306</v>
      </c>
      <c r="P589" s="220" t="s">
        <v>786</v>
      </c>
      <c r="Q589" s="217" t="s">
        <v>787</v>
      </c>
      <c r="R589" s="217" t="s">
        <v>785</v>
      </c>
      <c r="S589" s="217">
        <v>20</v>
      </c>
      <c r="T589" s="217" t="s">
        <v>299</v>
      </c>
      <c r="U589" s="217" t="s">
        <v>299</v>
      </c>
      <c r="V589" s="217" t="s">
        <v>299</v>
      </c>
      <c r="W589" s="217" t="s">
        <v>299</v>
      </c>
      <c r="X589" s="221"/>
    </row>
    <row r="590" spans="1:24" x14ac:dyDescent="0.3">
      <c r="A590" s="201" t="s">
        <v>601</v>
      </c>
      <c r="B590" s="202" t="s">
        <v>602</v>
      </c>
      <c r="C590" s="202" t="s">
        <v>892</v>
      </c>
      <c r="D590" s="217">
        <v>9</v>
      </c>
      <c r="E590" s="214">
        <v>44570</v>
      </c>
      <c r="F590" s="199" t="s">
        <v>97</v>
      </c>
      <c r="G590" s="231" t="s">
        <v>78</v>
      </c>
      <c r="H590" s="210"/>
      <c r="I590" s="255" t="s">
        <v>473</v>
      </c>
      <c r="J590" s="217" t="s">
        <v>298</v>
      </c>
      <c r="K590" s="231">
        <v>16</v>
      </c>
      <c r="L590" s="231">
        <v>24</v>
      </c>
      <c r="M590" s="231">
        <v>20</v>
      </c>
      <c r="N590" s="261">
        <v>20</v>
      </c>
      <c r="O590" s="255" t="s">
        <v>306</v>
      </c>
      <c r="P590" s="220" t="s">
        <v>788</v>
      </c>
      <c r="Q590" s="217" t="s">
        <v>299</v>
      </c>
      <c r="R590" s="217" t="s">
        <v>473</v>
      </c>
      <c r="S590" s="217">
        <v>20</v>
      </c>
      <c r="T590" s="217" t="s">
        <v>299</v>
      </c>
      <c r="U590" s="217" t="s">
        <v>299</v>
      </c>
      <c r="V590" s="217" t="s">
        <v>299</v>
      </c>
      <c r="W590" s="217" t="s">
        <v>299</v>
      </c>
      <c r="X590" s="221" t="s">
        <v>716</v>
      </c>
    </row>
    <row r="591" spans="1:24" x14ac:dyDescent="0.3">
      <c r="A591" s="201" t="s">
        <v>601</v>
      </c>
      <c r="B591" s="202" t="s">
        <v>602</v>
      </c>
      <c r="C591" s="202" t="s">
        <v>892</v>
      </c>
      <c r="D591" s="217">
        <v>10</v>
      </c>
      <c r="E591" s="214">
        <v>44570</v>
      </c>
      <c r="F591" s="199" t="s">
        <v>451</v>
      </c>
      <c r="G591" s="231" t="s">
        <v>226</v>
      </c>
      <c r="H591" s="210"/>
      <c r="I591" s="255" t="s">
        <v>718</v>
      </c>
      <c r="J591" s="217" t="s">
        <v>298</v>
      </c>
      <c r="K591" s="231">
        <v>16</v>
      </c>
      <c r="L591" s="231">
        <v>28</v>
      </c>
      <c r="M591" s="231">
        <v>20</v>
      </c>
      <c r="N591" s="262">
        <v>20</v>
      </c>
      <c r="O591" s="255" t="s">
        <v>306</v>
      </c>
      <c r="P591" s="220" t="s">
        <v>722</v>
      </c>
      <c r="Q591" s="217" t="s">
        <v>299</v>
      </c>
      <c r="R591" s="217" t="s">
        <v>718</v>
      </c>
      <c r="S591" s="217" t="s">
        <v>299</v>
      </c>
      <c r="T591" s="217" t="s">
        <v>299</v>
      </c>
      <c r="U591" s="217" t="s">
        <v>299</v>
      </c>
      <c r="V591" s="217" t="s">
        <v>299</v>
      </c>
      <c r="W591" s="217" t="s">
        <v>299</v>
      </c>
      <c r="X591" s="221"/>
    </row>
    <row r="592" spans="1:24" ht="19.95" customHeight="1" thickBot="1" x14ac:dyDescent="0.35">
      <c r="A592" s="386" t="s">
        <v>604</v>
      </c>
      <c r="B592" s="387"/>
      <c r="C592" s="387"/>
      <c r="D592" s="225">
        <f>COUNTA(G582:G591)</f>
        <v>10</v>
      </c>
      <c r="E592" s="225"/>
      <c r="F592" s="226"/>
      <c r="G592" s="232"/>
      <c r="H592" s="232"/>
      <c r="I592" s="226"/>
      <c r="J592" s="225"/>
      <c r="K592" s="263"/>
      <c r="L592" s="263"/>
      <c r="M592" s="263"/>
      <c r="N592" s="264"/>
      <c r="O592" s="226"/>
      <c r="P592" s="225"/>
      <c r="Q592" s="225"/>
      <c r="R592" s="225"/>
      <c r="S592" s="225"/>
      <c r="T592" s="225"/>
      <c r="U592" s="225"/>
      <c r="V592" s="225"/>
      <c r="W592" s="225"/>
      <c r="X592" s="227"/>
    </row>
    <row r="593" spans="1:24" x14ac:dyDescent="0.3">
      <c r="A593" s="201" t="s">
        <v>601</v>
      </c>
      <c r="B593" s="202" t="s">
        <v>600</v>
      </c>
      <c r="C593" s="202" t="s">
        <v>892</v>
      </c>
      <c r="D593" s="217">
        <v>1</v>
      </c>
      <c r="E593" s="214" t="s">
        <v>893</v>
      </c>
      <c r="F593" s="199" t="s">
        <v>98</v>
      </c>
      <c r="G593" s="230" t="s">
        <v>79</v>
      </c>
      <c r="H593" s="210"/>
      <c r="I593" s="255" t="s">
        <v>483</v>
      </c>
      <c r="J593" s="217" t="s">
        <v>298</v>
      </c>
      <c r="K593" s="231">
        <v>16</v>
      </c>
      <c r="L593" s="231">
        <v>22</v>
      </c>
      <c r="M593" s="231">
        <v>20</v>
      </c>
      <c r="N593" s="260">
        <v>20</v>
      </c>
      <c r="O593" s="255" t="s">
        <v>484</v>
      </c>
      <c r="P593" s="220" t="s">
        <v>158</v>
      </c>
      <c r="Q593" s="217" t="s">
        <v>485</v>
      </c>
      <c r="R593" s="217" t="s">
        <v>483</v>
      </c>
      <c r="S593" s="217" t="s">
        <v>860</v>
      </c>
      <c r="T593" s="217" t="s">
        <v>211</v>
      </c>
      <c r="U593" s="217" t="s">
        <v>305</v>
      </c>
      <c r="V593" s="217" t="s">
        <v>211</v>
      </c>
      <c r="W593" s="217" t="s">
        <v>211</v>
      </c>
      <c r="X593" s="221"/>
    </row>
    <row r="594" spans="1:24" x14ac:dyDescent="0.3">
      <c r="A594" s="201" t="s">
        <v>601</v>
      </c>
      <c r="B594" s="202" t="s">
        <v>600</v>
      </c>
      <c r="C594" s="202" t="s">
        <v>892</v>
      </c>
      <c r="D594" s="217">
        <v>2</v>
      </c>
      <c r="E594" s="214" t="s">
        <v>894</v>
      </c>
      <c r="F594" s="199" t="s">
        <v>105</v>
      </c>
      <c r="G594" s="230" t="s">
        <v>86</v>
      </c>
      <c r="H594" s="210"/>
      <c r="I594" s="255" t="s">
        <v>487</v>
      </c>
      <c r="J594" s="217" t="s">
        <v>298</v>
      </c>
      <c r="K594" s="231">
        <v>20</v>
      </c>
      <c r="L594" s="231">
        <v>32</v>
      </c>
      <c r="M594" s="231">
        <v>20</v>
      </c>
      <c r="N594" s="260">
        <v>20</v>
      </c>
      <c r="O594" s="255" t="s">
        <v>484</v>
      </c>
      <c r="P594" s="220" t="s">
        <v>488</v>
      </c>
      <c r="Q594" s="217" t="s">
        <v>489</v>
      </c>
      <c r="R594" s="217" t="s">
        <v>487</v>
      </c>
      <c r="S594" s="217" t="s">
        <v>824</v>
      </c>
      <c r="T594" s="217" t="s">
        <v>299</v>
      </c>
      <c r="U594" s="217" t="s">
        <v>299</v>
      </c>
      <c r="V594" s="217" t="s">
        <v>299</v>
      </c>
      <c r="W594" s="217" t="s">
        <v>299</v>
      </c>
      <c r="X594" s="221"/>
    </row>
    <row r="595" spans="1:24" x14ac:dyDescent="0.3">
      <c r="A595" s="201" t="s">
        <v>601</v>
      </c>
      <c r="B595" s="202" t="s">
        <v>600</v>
      </c>
      <c r="C595" s="202" t="s">
        <v>892</v>
      </c>
      <c r="D595" s="217">
        <v>3</v>
      </c>
      <c r="E595" s="214" t="s">
        <v>895</v>
      </c>
      <c r="F595" s="199" t="s">
        <v>99</v>
      </c>
      <c r="G595" s="230" t="s">
        <v>80</v>
      </c>
      <c r="H595" s="210"/>
      <c r="I595" s="255" t="s">
        <v>483</v>
      </c>
      <c r="J595" s="217" t="s">
        <v>298</v>
      </c>
      <c r="K595" s="231">
        <v>24</v>
      </c>
      <c r="L595" s="231">
        <v>21</v>
      </c>
      <c r="M595" s="231">
        <v>20</v>
      </c>
      <c r="N595" s="260">
        <v>20</v>
      </c>
      <c r="O595" s="255" t="s">
        <v>306</v>
      </c>
      <c r="P595" s="220" t="s">
        <v>491</v>
      </c>
      <c r="Q595" s="217" t="s">
        <v>492</v>
      </c>
      <c r="R595" s="217" t="s">
        <v>483</v>
      </c>
      <c r="S595" s="217" t="s">
        <v>827</v>
      </c>
      <c r="T595" s="217" t="s">
        <v>211</v>
      </c>
      <c r="U595" s="217" t="s">
        <v>305</v>
      </c>
      <c r="V595" s="217" t="s">
        <v>211</v>
      </c>
      <c r="W595" s="217" t="s">
        <v>211</v>
      </c>
      <c r="X595" s="221"/>
    </row>
    <row r="596" spans="1:24" x14ac:dyDescent="0.3">
      <c r="A596" s="201" t="s">
        <v>601</v>
      </c>
      <c r="B596" s="202" t="s">
        <v>600</v>
      </c>
      <c r="C596" s="202" t="s">
        <v>892</v>
      </c>
      <c r="D596" s="217">
        <v>4</v>
      </c>
      <c r="E596" s="214" t="s">
        <v>896</v>
      </c>
      <c r="F596" s="199" t="s">
        <v>104</v>
      </c>
      <c r="G596" s="230" t="s">
        <v>85</v>
      </c>
      <c r="H596" s="210"/>
      <c r="I596" s="255" t="s">
        <v>308</v>
      </c>
      <c r="J596" s="217" t="s">
        <v>298</v>
      </c>
      <c r="K596" s="231">
        <v>12</v>
      </c>
      <c r="L596" s="231">
        <v>14</v>
      </c>
      <c r="M596" s="231">
        <v>20</v>
      </c>
      <c r="N596" s="260">
        <v>5</v>
      </c>
      <c r="O596" s="255" t="s">
        <v>306</v>
      </c>
      <c r="P596" s="220" t="s">
        <v>153</v>
      </c>
      <c r="Q596" s="217" t="s">
        <v>309</v>
      </c>
      <c r="R596" s="217" t="s">
        <v>310</v>
      </c>
      <c r="S596" s="217" t="s">
        <v>827</v>
      </c>
      <c r="T596" s="217" t="s">
        <v>211</v>
      </c>
      <c r="U596" s="217" t="s">
        <v>211</v>
      </c>
      <c r="V596" s="217" t="s">
        <v>211</v>
      </c>
      <c r="W596" s="217" t="s">
        <v>211</v>
      </c>
      <c r="X596" s="221"/>
    </row>
    <row r="597" spans="1:24" x14ac:dyDescent="0.3">
      <c r="A597" s="201" t="s">
        <v>601</v>
      </c>
      <c r="B597" s="202" t="s">
        <v>600</v>
      </c>
      <c r="C597" s="202" t="s">
        <v>892</v>
      </c>
      <c r="D597" s="217">
        <v>5</v>
      </c>
      <c r="E597" s="214" t="s">
        <v>897</v>
      </c>
      <c r="F597" s="199" t="s">
        <v>107</v>
      </c>
      <c r="G597" s="230" t="s">
        <v>88</v>
      </c>
      <c r="H597" s="210"/>
      <c r="I597" s="255" t="s">
        <v>494</v>
      </c>
      <c r="J597" s="217" t="s">
        <v>298</v>
      </c>
      <c r="K597" s="231">
        <v>8</v>
      </c>
      <c r="L597" s="231">
        <v>12</v>
      </c>
      <c r="M597" s="231">
        <v>10</v>
      </c>
      <c r="N597" s="260">
        <v>0</v>
      </c>
      <c r="O597" s="255" t="s">
        <v>484</v>
      </c>
      <c r="P597" s="220" t="s">
        <v>495</v>
      </c>
      <c r="Q597" s="217" t="s">
        <v>496</v>
      </c>
      <c r="R597" s="217" t="s">
        <v>494</v>
      </c>
      <c r="S597" s="217" t="s">
        <v>824</v>
      </c>
      <c r="T597" s="217" t="s">
        <v>211</v>
      </c>
      <c r="U597" s="217" t="s">
        <v>305</v>
      </c>
      <c r="V597" s="217" t="s">
        <v>211</v>
      </c>
      <c r="W597" s="217" t="s">
        <v>211</v>
      </c>
      <c r="X597" s="221"/>
    </row>
    <row r="598" spans="1:24" x14ac:dyDescent="0.3">
      <c r="A598" s="201" t="s">
        <v>601</v>
      </c>
      <c r="B598" s="202" t="s">
        <v>600</v>
      </c>
      <c r="C598" s="202" t="s">
        <v>892</v>
      </c>
      <c r="D598" s="217">
        <v>6</v>
      </c>
      <c r="E598" s="214" t="s">
        <v>897</v>
      </c>
      <c r="F598" s="199" t="s">
        <v>103</v>
      </c>
      <c r="G598" s="230" t="s">
        <v>84</v>
      </c>
      <c r="H598" s="210"/>
      <c r="I598" s="255" t="s">
        <v>759</v>
      </c>
      <c r="J598" s="217" t="s">
        <v>313</v>
      </c>
      <c r="K598" s="231">
        <v>8</v>
      </c>
      <c r="L598" s="231">
        <v>15</v>
      </c>
      <c r="M598" s="231">
        <v>10</v>
      </c>
      <c r="N598" s="260">
        <v>2</v>
      </c>
      <c r="O598" s="255" t="s">
        <v>484</v>
      </c>
      <c r="P598" s="220" t="s">
        <v>763</v>
      </c>
      <c r="Q598" s="217" t="s">
        <v>764</v>
      </c>
      <c r="R598" s="217" t="s">
        <v>765</v>
      </c>
      <c r="S598" s="217" t="s">
        <v>824</v>
      </c>
      <c r="T598" s="217" t="s">
        <v>299</v>
      </c>
      <c r="U598" s="217" t="s">
        <v>305</v>
      </c>
      <c r="V598" s="217" t="s">
        <v>299</v>
      </c>
      <c r="W598" s="217" t="s">
        <v>299</v>
      </c>
      <c r="X598" s="221"/>
    </row>
    <row r="599" spans="1:24" x14ac:dyDescent="0.3">
      <c r="A599" s="201" t="s">
        <v>601</v>
      </c>
      <c r="B599" s="202" t="s">
        <v>600</v>
      </c>
      <c r="C599" s="202" t="s">
        <v>892</v>
      </c>
      <c r="D599" s="217">
        <v>7</v>
      </c>
      <c r="E599" s="214" t="s">
        <v>898</v>
      </c>
      <c r="F599" s="199" t="s">
        <v>113</v>
      </c>
      <c r="G599" s="231" t="s">
        <v>94</v>
      </c>
      <c r="H599" s="210"/>
      <c r="I599" s="255" t="s">
        <v>760</v>
      </c>
      <c r="J599" s="217" t="s">
        <v>313</v>
      </c>
      <c r="K599" s="231">
        <v>12</v>
      </c>
      <c r="L599" s="231">
        <v>15</v>
      </c>
      <c r="M599" s="231">
        <v>20</v>
      </c>
      <c r="N599" s="260">
        <v>0</v>
      </c>
      <c r="O599" s="255" t="s">
        <v>306</v>
      </c>
      <c r="P599" s="220" t="s">
        <v>766</v>
      </c>
      <c r="Q599" s="217" t="s">
        <v>511</v>
      </c>
      <c r="R599" s="217" t="s">
        <v>767</v>
      </c>
      <c r="S599" s="217" t="s">
        <v>830</v>
      </c>
      <c r="T599" s="217" t="s">
        <v>299</v>
      </c>
      <c r="U599" s="217" t="s">
        <v>305</v>
      </c>
      <c r="V599" s="217" t="s">
        <v>299</v>
      </c>
      <c r="W599" s="217" t="s">
        <v>299</v>
      </c>
      <c r="X599" s="221"/>
    </row>
    <row r="600" spans="1:24" x14ac:dyDescent="0.3">
      <c r="A600" s="201" t="s">
        <v>601</v>
      </c>
      <c r="B600" s="202" t="s">
        <v>600</v>
      </c>
      <c r="C600" s="202" t="s">
        <v>892</v>
      </c>
      <c r="D600" s="217">
        <v>8</v>
      </c>
      <c r="E600" s="214" t="s">
        <v>899</v>
      </c>
      <c r="F600" s="199" t="s">
        <v>100</v>
      </c>
      <c r="G600" s="230" t="s">
        <v>81</v>
      </c>
      <c r="H600" s="210"/>
      <c r="I600" s="255" t="s">
        <v>504</v>
      </c>
      <c r="J600" s="217" t="s">
        <v>298</v>
      </c>
      <c r="K600" s="231">
        <v>12</v>
      </c>
      <c r="L600" s="231">
        <v>20</v>
      </c>
      <c r="M600" s="231">
        <v>20</v>
      </c>
      <c r="N600" s="261">
        <v>0</v>
      </c>
      <c r="O600" s="255" t="s">
        <v>306</v>
      </c>
      <c r="P600" s="220" t="s">
        <v>227</v>
      </c>
      <c r="Q600" s="217" t="s">
        <v>505</v>
      </c>
      <c r="R600" s="217" t="s">
        <v>504</v>
      </c>
      <c r="S600" s="217" t="s">
        <v>824</v>
      </c>
      <c r="T600" s="217" t="s">
        <v>299</v>
      </c>
      <c r="U600" s="217" t="s">
        <v>299</v>
      </c>
      <c r="V600" s="217" t="s">
        <v>299</v>
      </c>
      <c r="W600" s="217" t="s">
        <v>299</v>
      </c>
      <c r="X600" s="221"/>
    </row>
    <row r="601" spans="1:24" x14ac:dyDescent="0.3">
      <c r="A601" s="201" t="s">
        <v>601</v>
      </c>
      <c r="B601" s="202" t="s">
        <v>600</v>
      </c>
      <c r="C601" s="202" t="s">
        <v>892</v>
      </c>
      <c r="D601" s="217">
        <v>9</v>
      </c>
      <c r="E601" s="214">
        <v>44570</v>
      </c>
      <c r="F601" s="199" t="s">
        <v>106</v>
      </c>
      <c r="G601" s="231" t="s">
        <v>87</v>
      </c>
      <c r="H601" s="210"/>
      <c r="I601" s="255" t="s">
        <v>761</v>
      </c>
      <c r="J601" s="217" t="s">
        <v>313</v>
      </c>
      <c r="K601" s="231">
        <v>8</v>
      </c>
      <c r="L601" s="231">
        <v>17</v>
      </c>
      <c r="M601" s="231">
        <v>10</v>
      </c>
      <c r="N601" s="261">
        <v>1</v>
      </c>
      <c r="O601" s="255" t="s">
        <v>484</v>
      </c>
      <c r="P601" s="220" t="s">
        <v>768</v>
      </c>
      <c r="Q601" s="217" t="s">
        <v>769</v>
      </c>
      <c r="R601" s="217" t="s">
        <v>770</v>
      </c>
      <c r="S601" s="217" t="s">
        <v>824</v>
      </c>
      <c r="T601" s="217" t="s">
        <v>299</v>
      </c>
      <c r="U601" s="217" t="s">
        <v>299</v>
      </c>
      <c r="V601" s="217" t="s">
        <v>299</v>
      </c>
      <c r="W601" s="217" t="s">
        <v>299</v>
      </c>
      <c r="X601" s="221"/>
    </row>
    <row r="602" spans="1:24" x14ac:dyDescent="0.3">
      <c r="A602" s="201" t="s">
        <v>601</v>
      </c>
      <c r="B602" s="202" t="s">
        <v>600</v>
      </c>
      <c r="C602" s="202" t="s">
        <v>892</v>
      </c>
      <c r="D602" s="217">
        <v>10</v>
      </c>
      <c r="E602" s="214">
        <v>44570</v>
      </c>
      <c r="F602" s="199" t="s">
        <v>102</v>
      </c>
      <c r="G602" s="231" t="s">
        <v>83</v>
      </c>
      <c r="H602" s="210"/>
      <c r="I602" s="255" t="s">
        <v>762</v>
      </c>
      <c r="J602" s="217" t="s">
        <v>313</v>
      </c>
      <c r="K602" s="231">
        <v>16</v>
      </c>
      <c r="L602" s="231">
        <v>20</v>
      </c>
      <c r="M602" s="231">
        <v>20</v>
      </c>
      <c r="N602" s="262">
        <v>0</v>
      </c>
      <c r="O602" s="255" t="s">
        <v>771</v>
      </c>
      <c r="P602" s="220" t="s">
        <v>772</v>
      </c>
      <c r="Q602" s="217" t="s">
        <v>773</v>
      </c>
      <c r="R602" s="217" t="s">
        <v>762</v>
      </c>
      <c r="S602" s="217" t="s">
        <v>824</v>
      </c>
      <c r="T602" s="217" t="s">
        <v>299</v>
      </c>
      <c r="U602" s="217" t="s">
        <v>299</v>
      </c>
      <c r="V602" s="217" t="s">
        <v>299</v>
      </c>
      <c r="W602" s="217" t="s">
        <v>299</v>
      </c>
      <c r="X602" s="221"/>
    </row>
    <row r="603" spans="1:24" ht="19.95" customHeight="1" thickBot="1" x14ac:dyDescent="0.35">
      <c r="A603" s="386" t="s">
        <v>604</v>
      </c>
      <c r="B603" s="387"/>
      <c r="C603" s="387"/>
      <c r="D603" s="225">
        <f>COUNTA(G593:G602)</f>
        <v>10</v>
      </c>
      <c r="E603" s="225"/>
      <c r="F603" s="226"/>
      <c r="G603" s="232"/>
      <c r="H603" s="232"/>
      <c r="I603" s="226"/>
      <c r="J603" s="225"/>
      <c r="K603" s="263"/>
      <c r="L603" s="263"/>
      <c r="M603" s="263"/>
      <c r="N603" s="264"/>
      <c r="O603" s="226"/>
      <c r="P603" s="225"/>
      <c r="Q603" s="225"/>
      <c r="R603" s="225"/>
      <c r="S603" s="225"/>
      <c r="T603" s="225"/>
      <c r="U603" s="225"/>
      <c r="V603" s="225"/>
      <c r="W603" s="225"/>
      <c r="X603" s="227"/>
    </row>
    <row r="604" spans="1:24" x14ac:dyDescent="0.3">
      <c r="A604" s="201" t="s">
        <v>599</v>
      </c>
      <c r="B604" s="202" t="s">
        <v>598</v>
      </c>
      <c r="C604" s="202" t="s">
        <v>892</v>
      </c>
      <c r="D604" s="217">
        <v>1</v>
      </c>
      <c r="E604" s="214" t="s">
        <v>900</v>
      </c>
      <c r="F604" s="199" t="s">
        <v>58</v>
      </c>
      <c r="G604" s="230" t="s">
        <v>38</v>
      </c>
      <c r="H604" s="210"/>
      <c r="I604" s="255" t="s">
        <v>526</v>
      </c>
      <c r="J604" s="217" t="s">
        <v>298</v>
      </c>
      <c r="K604" s="231">
        <v>12</v>
      </c>
      <c r="L604" s="231">
        <v>26</v>
      </c>
      <c r="M604" s="231">
        <v>0</v>
      </c>
      <c r="N604" s="260">
        <v>90</v>
      </c>
      <c r="O604" s="255" t="s">
        <v>578</v>
      </c>
      <c r="P604" s="220" t="s">
        <v>527</v>
      </c>
      <c r="Q604" s="217" t="s">
        <v>528</v>
      </c>
      <c r="R604" s="217" t="s">
        <v>529</v>
      </c>
      <c r="S604" s="217">
        <v>0</v>
      </c>
      <c r="T604" s="217" t="s">
        <v>305</v>
      </c>
      <c r="U604" s="217"/>
      <c r="V604" s="217"/>
      <c r="W604" s="217"/>
      <c r="X604" s="221"/>
    </row>
    <row r="605" spans="1:24" x14ac:dyDescent="0.3">
      <c r="A605" s="201" t="s">
        <v>599</v>
      </c>
      <c r="B605" s="202" t="s">
        <v>598</v>
      </c>
      <c r="C605" s="202" t="s">
        <v>892</v>
      </c>
      <c r="D605" s="217">
        <v>2</v>
      </c>
      <c r="E605" s="214" t="s">
        <v>900</v>
      </c>
      <c r="F605" s="199" t="s">
        <v>66</v>
      </c>
      <c r="G605" s="230" t="s">
        <v>46</v>
      </c>
      <c r="H605" s="210"/>
      <c r="I605" s="255" t="s">
        <v>530</v>
      </c>
      <c r="J605" s="217" t="s">
        <v>298</v>
      </c>
      <c r="K605" s="231">
        <v>36</v>
      </c>
      <c r="L605" s="231">
        <v>59</v>
      </c>
      <c r="M605" s="231">
        <v>0</v>
      </c>
      <c r="N605" s="260">
        <v>100</v>
      </c>
      <c r="O605" s="255" t="s">
        <v>578</v>
      </c>
      <c r="P605" s="220" t="s">
        <v>127</v>
      </c>
      <c r="Q605" s="217" t="s">
        <v>531</v>
      </c>
      <c r="R605" s="217" t="s">
        <v>529</v>
      </c>
      <c r="S605" s="217">
        <v>30</v>
      </c>
      <c r="T605" s="217" t="s">
        <v>305</v>
      </c>
      <c r="U605" s="217"/>
      <c r="V605" s="217"/>
      <c r="W605" s="217"/>
      <c r="X605" s="221"/>
    </row>
    <row r="606" spans="1:24" x14ac:dyDescent="0.3">
      <c r="A606" s="201" t="s">
        <v>599</v>
      </c>
      <c r="B606" s="202" t="s">
        <v>598</v>
      </c>
      <c r="C606" s="202" t="s">
        <v>892</v>
      </c>
      <c r="D606" s="217">
        <v>3</v>
      </c>
      <c r="E606" s="214" t="s">
        <v>901</v>
      </c>
      <c r="F606" s="199" t="s">
        <v>62</v>
      </c>
      <c r="G606" s="230" t="s">
        <v>532</v>
      </c>
      <c r="H606" s="210"/>
      <c r="I606" s="255" t="s">
        <v>533</v>
      </c>
      <c r="J606" s="217" t="s">
        <v>298</v>
      </c>
      <c r="K606" s="231">
        <v>8</v>
      </c>
      <c r="L606" s="231">
        <v>8</v>
      </c>
      <c r="M606" s="231">
        <v>0</v>
      </c>
      <c r="N606" s="260">
        <v>30</v>
      </c>
      <c r="O606" s="255" t="s">
        <v>578</v>
      </c>
      <c r="P606" s="220" t="s">
        <v>534</v>
      </c>
      <c r="Q606" s="217" t="s">
        <v>535</v>
      </c>
      <c r="R606" s="217" t="s">
        <v>549</v>
      </c>
      <c r="S606" s="217">
        <v>30</v>
      </c>
      <c r="T606" s="217"/>
      <c r="U606" s="217" t="s">
        <v>305</v>
      </c>
      <c r="V606" s="217"/>
      <c r="W606" s="217"/>
      <c r="X606" s="221"/>
    </row>
    <row r="607" spans="1:24" x14ac:dyDescent="0.3">
      <c r="A607" s="201" t="s">
        <v>599</v>
      </c>
      <c r="B607" s="202" t="s">
        <v>598</v>
      </c>
      <c r="C607" s="202" t="s">
        <v>892</v>
      </c>
      <c r="D607" s="217">
        <v>4</v>
      </c>
      <c r="E607" s="214" t="s">
        <v>901</v>
      </c>
      <c r="F607" s="199" t="s">
        <v>65</v>
      </c>
      <c r="G607" s="230" t="s">
        <v>45</v>
      </c>
      <c r="H607" s="210"/>
      <c r="I607" s="255" t="s">
        <v>550</v>
      </c>
      <c r="J607" s="217" t="s">
        <v>298</v>
      </c>
      <c r="K607" s="231">
        <v>16</v>
      </c>
      <c r="L607" s="231">
        <v>25</v>
      </c>
      <c r="M607" s="231">
        <v>0</v>
      </c>
      <c r="N607" s="260">
        <v>40</v>
      </c>
      <c r="O607" s="255" t="s">
        <v>578</v>
      </c>
      <c r="P607" s="220" t="s">
        <v>551</v>
      </c>
      <c r="Q607" s="217" t="s">
        <v>552</v>
      </c>
      <c r="R607" s="217" t="s">
        <v>553</v>
      </c>
      <c r="S607" s="217">
        <v>0</v>
      </c>
      <c r="T607" s="217" t="s">
        <v>305</v>
      </c>
      <c r="U607" s="217"/>
      <c r="V607" s="217"/>
      <c r="W607" s="217"/>
      <c r="X607" s="221"/>
    </row>
    <row r="608" spans="1:24" x14ac:dyDescent="0.3">
      <c r="A608" s="201" t="s">
        <v>599</v>
      </c>
      <c r="B608" s="202" t="s">
        <v>598</v>
      </c>
      <c r="C608" s="202" t="s">
        <v>892</v>
      </c>
      <c r="D608" s="217">
        <v>5</v>
      </c>
      <c r="E608" s="214" t="s">
        <v>889</v>
      </c>
      <c r="F608" s="199" t="s">
        <v>61</v>
      </c>
      <c r="G608" s="230" t="s">
        <v>41</v>
      </c>
      <c r="H608" s="210"/>
      <c r="I608" s="255" t="s">
        <v>537</v>
      </c>
      <c r="J608" s="217" t="s">
        <v>298</v>
      </c>
      <c r="K608" s="231">
        <v>16</v>
      </c>
      <c r="L608" s="231">
        <v>18</v>
      </c>
      <c r="M608" s="231">
        <v>0</v>
      </c>
      <c r="N608" s="260">
        <v>60</v>
      </c>
      <c r="O608" s="255" t="s">
        <v>578</v>
      </c>
      <c r="P608" s="220" t="s">
        <v>581</v>
      </c>
      <c r="Q608" s="217" t="s">
        <v>211</v>
      </c>
      <c r="R608" s="217" t="s">
        <v>582</v>
      </c>
      <c r="S608" s="217">
        <v>30</v>
      </c>
      <c r="T608" s="217"/>
      <c r="U608" s="217" t="s">
        <v>305</v>
      </c>
      <c r="V608" s="217"/>
      <c r="W608" s="217" t="s">
        <v>211</v>
      </c>
      <c r="X608" s="221"/>
    </row>
    <row r="609" spans="1:24" x14ac:dyDescent="0.3">
      <c r="A609" s="201" t="s">
        <v>599</v>
      </c>
      <c r="B609" s="202" t="s">
        <v>598</v>
      </c>
      <c r="C609" s="202" t="s">
        <v>892</v>
      </c>
      <c r="D609" s="217">
        <v>6</v>
      </c>
      <c r="E609" s="214" t="s">
        <v>889</v>
      </c>
      <c r="F609" s="199" t="s">
        <v>64</v>
      </c>
      <c r="G609" s="230" t="s">
        <v>44</v>
      </c>
      <c r="H609" s="210"/>
      <c r="I609" s="255" t="s">
        <v>580</v>
      </c>
      <c r="J609" s="217" t="s">
        <v>298</v>
      </c>
      <c r="K609" s="231">
        <v>12</v>
      </c>
      <c r="L609" s="231">
        <v>20</v>
      </c>
      <c r="M609" s="231">
        <v>0</v>
      </c>
      <c r="N609" s="260">
        <v>40</v>
      </c>
      <c r="O609" s="255" t="s">
        <v>578</v>
      </c>
      <c r="P609" s="220" t="s">
        <v>334</v>
      </c>
      <c r="Q609" s="217" t="s">
        <v>335</v>
      </c>
      <c r="R609" s="217" t="s">
        <v>336</v>
      </c>
      <c r="S609" s="217">
        <v>0</v>
      </c>
      <c r="T609" s="217"/>
      <c r="U609" s="217" t="s">
        <v>305</v>
      </c>
      <c r="V609" s="217"/>
      <c r="W609" s="217" t="s">
        <v>211</v>
      </c>
      <c r="X609" s="221"/>
    </row>
    <row r="610" spans="1:24" x14ac:dyDescent="0.3">
      <c r="A610" s="201" t="s">
        <v>599</v>
      </c>
      <c r="B610" s="202" t="s">
        <v>598</v>
      </c>
      <c r="C610" s="202" t="s">
        <v>892</v>
      </c>
      <c r="D610" s="217">
        <v>7</v>
      </c>
      <c r="E610" s="214" t="s">
        <v>890</v>
      </c>
      <c r="F610" s="199" t="s">
        <v>59</v>
      </c>
      <c r="G610" s="230" t="s">
        <v>39</v>
      </c>
      <c r="H610" s="210"/>
      <c r="I610" s="255" t="s">
        <v>544</v>
      </c>
      <c r="J610" s="217" t="s">
        <v>298</v>
      </c>
      <c r="K610" s="231">
        <v>28</v>
      </c>
      <c r="L610" s="231">
        <v>43</v>
      </c>
      <c r="M610" s="231">
        <v>0</v>
      </c>
      <c r="N610" s="260">
        <v>50</v>
      </c>
      <c r="O610" s="255" t="s">
        <v>578</v>
      </c>
      <c r="P610" s="220" t="s">
        <v>749</v>
      </c>
      <c r="Q610" s="217" t="s">
        <v>211</v>
      </c>
      <c r="R610" s="217" t="s">
        <v>750</v>
      </c>
      <c r="S610" s="217">
        <v>0</v>
      </c>
      <c r="T610" s="217"/>
      <c r="U610" s="217" t="s">
        <v>305</v>
      </c>
      <c r="V610" s="217"/>
      <c r="W610" s="217" t="s">
        <v>211</v>
      </c>
      <c r="X610" s="221"/>
    </row>
    <row r="611" spans="1:24" x14ac:dyDescent="0.3">
      <c r="A611" s="201" t="s">
        <v>599</v>
      </c>
      <c r="B611" s="202" t="s">
        <v>598</v>
      </c>
      <c r="C611" s="202" t="s">
        <v>892</v>
      </c>
      <c r="D611" s="217">
        <v>8</v>
      </c>
      <c r="E611" s="214" t="s">
        <v>890</v>
      </c>
      <c r="F611" s="199" t="s">
        <v>63</v>
      </c>
      <c r="G611" s="230" t="s">
        <v>43</v>
      </c>
      <c r="H611" s="210"/>
      <c r="I611" s="255" t="s">
        <v>540</v>
      </c>
      <c r="J611" s="217" t="s">
        <v>298</v>
      </c>
      <c r="K611" s="231">
        <v>16</v>
      </c>
      <c r="L611" s="231">
        <v>28</v>
      </c>
      <c r="M611" s="231">
        <v>0</v>
      </c>
      <c r="N611" s="261">
        <v>40</v>
      </c>
      <c r="O611" s="255" t="s">
        <v>578</v>
      </c>
      <c r="P611" s="220" t="s">
        <v>542</v>
      </c>
      <c r="Q611" s="217" t="s">
        <v>543</v>
      </c>
      <c r="R611" s="217" t="s">
        <v>584</v>
      </c>
      <c r="S611" s="217">
        <v>30</v>
      </c>
      <c r="T611" s="217"/>
      <c r="U611" s="217" t="s">
        <v>305</v>
      </c>
      <c r="V611" s="217"/>
      <c r="W611" s="217" t="s">
        <v>211</v>
      </c>
      <c r="X611" s="221"/>
    </row>
    <row r="612" spans="1:24" x14ac:dyDescent="0.3">
      <c r="A612" s="201" t="s">
        <v>599</v>
      </c>
      <c r="B612" s="202" t="s">
        <v>598</v>
      </c>
      <c r="C612" s="202" t="s">
        <v>892</v>
      </c>
      <c r="D612" s="217">
        <v>9</v>
      </c>
      <c r="E612" s="214">
        <v>44570</v>
      </c>
      <c r="F612" s="199" t="s">
        <v>56</v>
      </c>
      <c r="G612" s="231" t="s">
        <v>36</v>
      </c>
      <c r="H612" s="210"/>
      <c r="I612" s="255" t="s">
        <v>341</v>
      </c>
      <c r="J612" s="217" t="s">
        <v>298</v>
      </c>
      <c r="K612" s="231">
        <v>16</v>
      </c>
      <c r="L612" s="231">
        <v>31</v>
      </c>
      <c r="M612" s="231">
        <v>10</v>
      </c>
      <c r="N612" s="261">
        <v>40</v>
      </c>
      <c r="O612" s="255" t="s">
        <v>578</v>
      </c>
      <c r="P612" s="220" t="s">
        <v>339</v>
      </c>
      <c r="Q612" s="217" t="s">
        <v>340</v>
      </c>
      <c r="R612" s="217" t="s">
        <v>341</v>
      </c>
      <c r="S612" s="217">
        <v>30</v>
      </c>
      <c r="T612" s="217"/>
      <c r="U612" s="217" t="s">
        <v>305</v>
      </c>
      <c r="V612" s="217"/>
      <c r="W612" s="217" t="s">
        <v>211</v>
      </c>
      <c r="X612" s="221"/>
    </row>
    <row r="613" spans="1:24" x14ac:dyDescent="0.3">
      <c r="A613" s="201" t="s">
        <v>599</v>
      </c>
      <c r="B613" s="202" t="s">
        <v>598</v>
      </c>
      <c r="C613" s="202" t="s">
        <v>892</v>
      </c>
      <c r="D613" s="217">
        <v>10</v>
      </c>
      <c r="E613" s="214">
        <v>44570</v>
      </c>
      <c r="F613" s="199" t="s">
        <v>57</v>
      </c>
      <c r="G613" s="231" t="s">
        <v>37</v>
      </c>
      <c r="H613" s="210"/>
      <c r="I613" s="255" t="s">
        <v>555</v>
      </c>
      <c r="J613" s="217" t="s">
        <v>298</v>
      </c>
      <c r="K613" s="231">
        <v>16</v>
      </c>
      <c r="L613" s="231">
        <v>46</v>
      </c>
      <c r="M613" s="231">
        <v>50</v>
      </c>
      <c r="N613" s="262">
        <v>40</v>
      </c>
      <c r="O613" s="255" t="s">
        <v>578</v>
      </c>
      <c r="P613" s="220" t="s">
        <v>557</v>
      </c>
      <c r="Q613" s="217" t="s">
        <v>558</v>
      </c>
      <c r="R613" s="217" t="s">
        <v>559</v>
      </c>
      <c r="S613" s="217">
        <v>30</v>
      </c>
      <c r="T613" s="217"/>
      <c r="U613" s="217" t="s">
        <v>305</v>
      </c>
      <c r="V613" s="217"/>
      <c r="W613" s="217" t="s">
        <v>211</v>
      </c>
      <c r="X613" s="221"/>
    </row>
    <row r="614" spans="1:24" ht="19.95" customHeight="1" thickBot="1" x14ac:dyDescent="0.35">
      <c r="A614" s="386" t="s">
        <v>604</v>
      </c>
      <c r="B614" s="387"/>
      <c r="C614" s="387"/>
      <c r="D614" s="225">
        <f>COUNTA(G604:G613)</f>
        <v>10</v>
      </c>
      <c r="E614" s="225"/>
      <c r="F614" s="226"/>
      <c r="G614" s="232"/>
      <c r="H614" s="232"/>
      <c r="I614" s="226"/>
      <c r="J614" s="225"/>
      <c r="K614" s="263"/>
      <c r="L614" s="263"/>
      <c r="M614" s="263"/>
      <c r="N614" s="264"/>
      <c r="O614" s="226"/>
      <c r="P614" s="225"/>
      <c r="Q614" s="225"/>
      <c r="R614" s="225"/>
      <c r="S614" s="225"/>
      <c r="T614" s="225"/>
      <c r="U614" s="225"/>
      <c r="V614" s="225"/>
      <c r="W614" s="225"/>
      <c r="X614" s="227"/>
    </row>
    <row r="615" spans="1:24" x14ac:dyDescent="0.3">
      <c r="A615" s="201" t="s">
        <v>599</v>
      </c>
      <c r="B615" s="202" t="s">
        <v>603</v>
      </c>
      <c r="C615" s="202" t="s">
        <v>892</v>
      </c>
      <c r="D615" s="217">
        <v>1</v>
      </c>
      <c r="E615" s="214">
        <v>44799</v>
      </c>
      <c r="F615" s="199" t="s">
        <v>75</v>
      </c>
      <c r="G615" s="230" t="s">
        <v>55</v>
      </c>
      <c r="H615" s="210"/>
      <c r="I615" s="255" t="s">
        <v>312</v>
      </c>
      <c r="J615" s="217" t="s">
        <v>313</v>
      </c>
      <c r="K615" s="231">
        <v>16</v>
      </c>
      <c r="L615" s="231">
        <v>14</v>
      </c>
      <c r="M615" s="231"/>
      <c r="N615" s="260"/>
      <c r="O615" s="255" t="s">
        <v>299</v>
      </c>
      <c r="P615" s="220" t="s">
        <v>314</v>
      </c>
      <c r="Q615" s="217" t="s">
        <v>315</v>
      </c>
      <c r="R615" s="217" t="s">
        <v>312</v>
      </c>
      <c r="S615" s="217">
        <v>0</v>
      </c>
      <c r="T615" s="217"/>
      <c r="U615" s="217"/>
      <c r="V615" s="217"/>
      <c r="W615" s="217"/>
      <c r="X615" s="221"/>
    </row>
    <row r="616" spans="1:24" x14ac:dyDescent="0.3">
      <c r="A616" s="201" t="s">
        <v>599</v>
      </c>
      <c r="B616" s="202" t="s">
        <v>603</v>
      </c>
      <c r="C616" s="202" t="s">
        <v>892</v>
      </c>
      <c r="D616" s="217">
        <v>2</v>
      </c>
      <c r="E616" s="214">
        <v>44799</v>
      </c>
      <c r="F616" s="199" t="s">
        <v>74</v>
      </c>
      <c r="G616" s="230" t="s">
        <v>54</v>
      </c>
      <c r="H616" s="210"/>
      <c r="I616" s="255" t="s">
        <v>312</v>
      </c>
      <c r="J616" s="217" t="s">
        <v>313</v>
      </c>
      <c r="K616" s="231">
        <v>20</v>
      </c>
      <c r="L616" s="231">
        <v>18</v>
      </c>
      <c r="M616" s="231"/>
      <c r="N616" s="260"/>
      <c r="O616" s="255" t="s">
        <v>299</v>
      </c>
      <c r="P616" s="220" t="s">
        <v>316</v>
      </c>
      <c r="Q616" s="217" t="s">
        <v>317</v>
      </c>
      <c r="R616" s="217" t="s">
        <v>312</v>
      </c>
      <c r="S616" s="217">
        <v>0</v>
      </c>
      <c r="T616" s="217"/>
      <c r="U616" s="217"/>
      <c r="V616" s="217"/>
      <c r="W616" s="217"/>
      <c r="X616" s="221"/>
    </row>
    <row r="617" spans="1:24" x14ac:dyDescent="0.3">
      <c r="A617" s="201" t="s">
        <v>599</v>
      </c>
      <c r="B617" s="202" t="s">
        <v>603</v>
      </c>
      <c r="C617" s="202" t="s">
        <v>892</v>
      </c>
      <c r="D617" s="217">
        <v>3</v>
      </c>
      <c r="E617" s="214">
        <v>44800</v>
      </c>
      <c r="F617" s="199" t="s">
        <v>69</v>
      </c>
      <c r="G617" s="230" t="s">
        <v>49</v>
      </c>
      <c r="H617" s="210"/>
      <c r="I617" s="255" t="s">
        <v>319</v>
      </c>
      <c r="J617" s="217" t="s">
        <v>313</v>
      </c>
      <c r="K617" s="231">
        <v>8</v>
      </c>
      <c r="L617" s="231">
        <v>15</v>
      </c>
      <c r="M617" s="231"/>
      <c r="N617" s="260"/>
      <c r="O617" s="255" t="s">
        <v>299</v>
      </c>
      <c r="P617" s="220" t="s">
        <v>320</v>
      </c>
      <c r="Q617" s="217" t="s">
        <v>321</v>
      </c>
      <c r="R617" s="217" t="s">
        <v>319</v>
      </c>
      <c r="S617" s="217">
        <v>0</v>
      </c>
      <c r="T617" s="217"/>
      <c r="U617" s="217"/>
      <c r="V617" s="217"/>
      <c r="W617" s="217"/>
      <c r="X617" s="221"/>
    </row>
    <row r="618" spans="1:24" x14ac:dyDescent="0.3">
      <c r="A618" s="201" t="s">
        <v>599</v>
      </c>
      <c r="B618" s="202" t="s">
        <v>603</v>
      </c>
      <c r="C618" s="202" t="s">
        <v>892</v>
      </c>
      <c r="D618" s="217">
        <v>4</v>
      </c>
      <c r="E618" s="214">
        <v>44800</v>
      </c>
      <c r="F618" s="199" t="s">
        <v>71</v>
      </c>
      <c r="G618" s="230" t="s">
        <v>51</v>
      </c>
      <c r="H618" s="210"/>
      <c r="I618" s="255" t="s">
        <v>323</v>
      </c>
      <c r="J618" s="217" t="s">
        <v>313</v>
      </c>
      <c r="K618" s="231">
        <v>8</v>
      </c>
      <c r="L618" s="231">
        <v>13</v>
      </c>
      <c r="M618" s="231"/>
      <c r="N618" s="260"/>
      <c r="O618" s="255" t="s">
        <v>324</v>
      </c>
      <c r="P618" s="220" t="s">
        <v>325</v>
      </c>
      <c r="Q618" s="217" t="s">
        <v>326</v>
      </c>
      <c r="R618" s="217" t="s">
        <v>323</v>
      </c>
      <c r="S618" s="217">
        <v>0</v>
      </c>
      <c r="T618" s="217"/>
      <c r="U618" s="217"/>
      <c r="V618" s="217"/>
      <c r="W618" s="217"/>
      <c r="X618" s="221"/>
    </row>
    <row r="619" spans="1:24" x14ac:dyDescent="0.3">
      <c r="A619" s="201" t="s">
        <v>599</v>
      </c>
      <c r="B619" s="202" t="s">
        <v>603</v>
      </c>
      <c r="C619" s="202" t="s">
        <v>892</v>
      </c>
      <c r="D619" s="217">
        <v>5</v>
      </c>
      <c r="E619" s="214">
        <v>44802</v>
      </c>
      <c r="F619" s="199" t="s">
        <v>72</v>
      </c>
      <c r="G619" s="230" t="s">
        <v>52</v>
      </c>
      <c r="H619" s="210"/>
      <c r="I619" s="255" t="s">
        <v>323</v>
      </c>
      <c r="J619" s="217" t="s">
        <v>313</v>
      </c>
      <c r="K619" s="231">
        <v>20</v>
      </c>
      <c r="L619" s="231">
        <v>20</v>
      </c>
      <c r="M619" s="231"/>
      <c r="N619" s="260"/>
      <c r="O619" s="255" t="s">
        <v>324</v>
      </c>
      <c r="P619" s="220" t="s">
        <v>327</v>
      </c>
      <c r="Q619" s="217" t="s">
        <v>328</v>
      </c>
      <c r="R619" s="217" t="s">
        <v>323</v>
      </c>
      <c r="S619" s="217">
        <v>0</v>
      </c>
      <c r="T619" s="217"/>
      <c r="U619" s="217"/>
      <c r="V619" s="217"/>
      <c r="W619" s="217"/>
      <c r="X619" s="221"/>
    </row>
    <row r="620" spans="1:24" x14ac:dyDescent="0.3">
      <c r="A620" s="201" t="s">
        <v>599</v>
      </c>
      <c r="B620" s="202" t="s">
        <v>603</v>
      </c>
      <c r="C620" s="202" t="s">
        <v>892</v>
      </c>
      <c r="D620" s="217">
        <v>6</v>
      </c>
      <c r="E620" s="214">
        <v>44802</v>
      </c>
      <c r="F620" s="199" t="s">
        <v>70</v>
      </c>
      <c r="G620" s="230" t="s">
        <v>50</v>
      </c>
      <c r="H620" s="210"/>
      <c r="I620" s="255" t="s">
        <v>512</v>
      </c>
      <c r="J620" s="217" t="s">
        <v>298</v>
      </c>
      <c r="K620" s="231">
        <v>12</v>
      </c>
      <c r="L620" s="231">
        <v>30</v>
      </c>
      <c r="M620" s="231"/>
      <c r="N620" s="260"/>
      <c r="O620" s="255" t="s">
        <v>299</v>
      </c>
      <c r="P620" s="220" t="s">
        <v>513</v>
      </c>
      <c r="Q620" s="217" t="s">
        <v>514</v>
      </c>
      <c r="R620" s="217" t="s">
        <v>512</v>
      </c>
      <c r="S620" s="217">
        <v>0</v>
      </c>
      <c r="T620" s="217"/>
      <c r="U620" s="217"/>
      <c r="V620" s="217"/>
      <c r="W620" s="217"/>
      <c r="X620" s="221"/>
    </row>
    <row r="621" spans="1:24" x14ac:dyDescent="0.3">
      <c r="A621" s="201" t="s">
        <v>599</v>
      </c>
      <c r="B621" s="202" t="s">
        <v>603</v>
      </c>
      <c r="C621" s="202" t="s">
        <v>892</v>
      </c>
      <c r="D621" s="217">
        <v>7</v>
      </c>
      <c r="E621" s="214">
        <v>44803</v>
      </c>
      <c r="F621" s="199" t="s">
        <v>73</v>
      </c>
      <c r="G621" s="231" t="s">
        <v>53</v>
      </c>
      <c r="H621" s="210"/>
      <c r="I621" s="255" t="s">
        <v>512</v>
      </c>
      <c r="J621" s="217" t="s">
        <v>298</v>
      </c>
      <c r="K621" s="231">
        <v>12</v>
      </c>
      <c r="L621" s="231">
        <v>16</v>
      </c>
      <c r="M621" s="231"/>
      <c r="N621" s="260"/>
      <c r="O621" s="255" t="s">
        <v>299</v>
      </c>
      <c r="P621" s="220" t="s">
        <v>515</v>
      </c>
      <c r="Q621" s="217" t="s">
        <v>516</v>
      </c>
      <c r="R621" s="217" t="s">
        <v>512</v>
      </c>
      <c r="S621" s="217">
        <v>0</v>
      </c>
      <c r="T621" s="217"/>
      <c r="U621" s="217"/>
      <c r="V621" s="217"/>
      <c r="W621" s="217"/>
      <c r="X621" s="221"/>
    </row>
    <row r="622" spans="1:24" x14ac:dyDescent="0.3">
      <c r="A622" s="201" t="s">
        <v>599</v>
      </c>
      <c r="B622" s="202" t="s">
        <v>603</v>
      </c>
      <c r="C622" s="202" t="s">
        <v>892</v>
      </c>
      <c r="D622" s="217">
        <v>8</v>
      </c>
      <c r="E622" s="214">
        <v>44803</v>
      </c>
      <c r="F622" s="199" t="s">
        <v>60</v>
      </c>
      <c r="G622" s="230" t="s">
        <v>40</v>
      </c>
      <c r="H622" s="210"/>
      <c r="I622" s="255" t="s">
        <v>517</v>
      </c>
      <c r="J622" s="217" t="s">
        <v>313</v>
      </c>
      <c r="K622" s="231">
        <v>12</v>
      </c>
      <c r="L622" s="231">
        <v>27</v>
      </c>
      <c r="M622" s="231"/>
      <c r="N622" s="261"/>
      <c r="O622" s="255" t="s">
        <v>299</v>
      </c>
      <c r="P622" s="220" t="s">
        <v>518</v>
      </c>
      <c r="Q622" s="217" t="s">
        <v>519</v>
      </c>
      <c r="R622" s="217" t="s">
        <v>520</v>
      </c>
      <c r="S622" s="217">
        <v>0</v>
      </c>
      <c r="T622" s="217"/>
      <c r="U622" s="217"/>
      <c r="V622" s="217"/>
      <c r="W622" s="217"/>
      <c r="X622" s="221"/>
    </row>
    <row r="623" spans="1:24" x14ac:dyDescent="0.3">
      <c r="A623" s="201" t="s">
        <v>599</v>
      </c>
      <c r="B623" s="202" t="s">
        <v>603</v>
      </c>
      <c r="C623" s="202" t="s">
        <v>892</v>
      </c>
      <c r="D623" s="217">
        <v>9</v>
      </c>
      <c r="E623" s="214">
        <v>44804</v>
      </c>
      <c r="F623" s="199" t="s">
        <v>68</v>
      </c>
      <c r="G623" s="231" t="s">
        <v>48</v>
      </c>
      <c r="H623" s="210"/>
      <c r="I623" s="255" t="s">
        <v>319</v>
      </c>
      <c r="J623" s="217" t="s">
        <v>313</v>
      </c>
      <c r="K623" s="231">
        <v>12</v>
      </c>
      <c r="L623" s="231">
        <v>16</v>
      </c>
      <c r="M623" s="231"/>
      <c r="N623" s="261"/>
      <c r="O623" s="255" t="s">
        <v>299</v>
      </c>
      <c r="P623" s="220" t="s">
        <v>329</v>
      </c>
      <c r="Q623" s="217" t="s">
        <v>330</v>
      </c>
      <c r="R623" s="217" t="s">
        <v>319</v>
      </c>
      <c r="S623" s="217">
        <v>0</v>
      </c>
      <c r="T623" s="217"/>
      <c r="U623" s="217"/>
      <c r="V623" s="217"/>
      <c r="W623" s="217"/>
      <c r="X623" s="221"/>
    </row>
    <row r="624" spans="1:24" x14ac:dyDescent="0.3">
      <c r="A624" s="201" t="s">
        <v>599</v>
      </c>
      <c r="B624" s="202" t="s">
        <v>603</v>
      </c>
      <c r="C624" s="202" t="s">
        <v>892</v>
      </c>
      <c r="D624" s="217">
        <v>10</v>
      </c>
      <c r="E624" s="214">
        <v>44804</v>
      </c>
      <c r="F624" s="199" t="s">
        <v>67</v>
      </c>
      <c r="G624" s="231" t="s">
        <v>47</v>
      </c>
      <c r="H624" s="210"/>
      <c r="I624" s="255" t="s">
        <v>522</v>
      </c>
      <c r="J624" s="217" t="s">
        <v>313</v>
      </c>
      <c r="K624" s="231">
        <v>6</v>
      </c>
      <c r="L624" s="231">
        <v>19</v>
      </c>
      <c r="M624" s="231"/>
      <c r="N624" s="262"/>
      <c r="O624" s="255" t="s">
        <v>299</v>
      </c>
      <c r="P624" s="220" t="s">
        <v>523</v>
      </c>
      <c r="Q624" s="217" t="s">
        <v>524</v>
      </c>
      <c r="R624" s="217" t="s">
        <v>525</v>
      </c>
      <c r="S624" s="217">
        <v>0</v>
      </c>
      <c r="T624" s="217"/>
      <c r="U624" s="217"/>
      <c r="V624" s="217"/>
      <c r="W624" s="217"/>
      <c r="X624" s="221"/>
    </row>
    <row r="625" spans="1:24" ht="19.95" customHeight="1" thickBot="1" x14ac:dyDescent="0.35">
      <c r="A625" s="386" t="s">
        <v>604</v>
      </c>
      <c r="B625" s="387"/>
      <c r="C625" s="387"/>
      <c r="D625" s="225">
        <f>COUNTA(G615:G624)</f>
        <v>10</v>
      </c>
      <c r="E625" s="225"/>
      <c r="F625" s="226"/>
      <c r="G625" s="232"/>
      <c r="H625" s="232"/>
      <c r="I625" s="226"/>
      <c r="J625" s="225"/>
      <c r="K625" s="263"/>
      <c r="L625" s="263"/>
      <c r="M625" s="263"/>
      <c r="N625" s="264"/>
      <c r="O625" s="226"/>
      <c r="P625" s="225"/>
      <c r="Q625" s="225"/>
      <c r="R625" s="225"/>
      <c r="S625" s="225"/>
      <c r="T625" s="225"/>
      <c r="U625" s="225"/>
      <c r="V625" s="225"/>
      <c r="W625" s="225"/>
      <c r="X625" s="227"/>
    </row>
    <row r="626" spans="1:24" x14ac:dyDescent="0.3">
      <c r="A626" s="388" t="s">
        <v>902</v>
      </c>
      <c r="B626" s="389"/>
      <c r="C626" s="390"/>
      <c r="D626" s="237">
        <f>SUM(D592,D603,D614,D625)</f>
        <v>40</v>
      </c>
      <c r="E626" s="237"/>
      <c r="F626" s="237"/>
      <c r="G626" s="237"/>
      <c r="H626" s="237"/>
      <c r="I626" s="238"/>
      <c r="J626" s="237"/>
      <c r="K626" s="237"/>
      <c r="L626" s="237"/>
      <c r="M626" s="237"/>
      <c r="N626" s="265"/>
      <c r="O626" s="238"/>
      <c r="P626" s="237"/>
      <c r="Q626" s="237"/>
      <c r="R626" s="237"/>
      <c r="S626" s="237"/>
      <c r="T626" s="237"/>
      <c r="U626" s="237"/>
      <c r="V626" s="237"/>
      <c r="W626" s="237"/>
      <c r="X626" s="237"/>
    </row>
    <row r="627" spans="1:24" x14ac:dyDescent="0.3">
      <c r="A627" s="201" t="s">
        <v>601</v>
      </c>
      <c r="B627" s="202" t="s">
        <v>600</v>
      </c>
      <c r="C627" s="202" t="s">
        <v>917</v>
      </c>
      <c r="D627" s="217">
        <v>1</v>
      </c>
      <c r="E627" s="214">
        <v>44629</v>
      </c>
      <c r="F627" s="199" t="s">
        <v>98</v>
      </c>
      <c r="G627" s="230" t="s">
        <v>79</v>
      </c>
      <c r="H627" s="210"/>
      <c r="I627" s="255" t="s">
        <v>483</v>
      </c>
      <c r="J627" s="217" t="s">
        <v>298</v>
      </c>
      <c r="K627" s="231">
        <v>11</v>
      </c>
      <c r="L627" s="231">
        <v>31</v>
      </c>
      <c r="M627" s="231">
        <v>30</v>
      </c>
      <c r="N627" s="260">
        <v>0</v>
      </c>
      <c r="O627" s="255" t="s">
        <v>484</v>
      </c>
      <c r="P627" s="220" t="s">
        <v>158</v>
      </c>
      <c r="Q627" s="217" t="s">
        <v>485</v>
      </c>
      <c r="R627" s="217" t="s">
        <v>483</v>
      </c>
      <c r="S627" s="217" t="s">
        <v>918</v>
      </c>
      <c r="T627" s="217" t="s">
        <v>211</v>
      </c>
      <c r="U627" s="217" t="s">
        <v>305</v>
      </c>
      <c r="V627" s="217" t="s">
        <v>211</v>
      </c>
      <c r="W627" s="217" t="s">
        <v>211</v>
      </c>
      <c r="X627" s="221"/>
    </row>
    <row r="628" spans="1:24" x14ac:dyDescent="0.3">
      <c r="A628" s="201" t="s">
        <v>601</v>
      </c>
      <c r="B628" s="202" t="s">
        <v>600</v>
      </c>
      <c r="C628" s="202" t="s">
        <v>917</v>
      </c>
      <c r="D628" s="217">
        <v>2</v>
      </c>
      <c r="E628" s="214" t="s">
        <v>919</v>
      </c>
      <c r="F628" s="199" t="s">
        <v>105</v>
      </c>
      <c r="G628" s="230" t="s">
        <v>86</v>
      </c>
      <c r="H628" s="210"/>
      <c r="I628" s="255" t="s">
        <v>487</v>
      </c>
      <c r="J628" s="217" t="s">
        <v>298</v>
      </c>
      <c r="K628" s="231">
        <v>20</v>
      </c>
      <c r="L628" s="231">
        <v>52</v>
      </c>
      <c r="M628" s="231">
        <v>50</v>
      </c>
      <c r="N628" s="260">
        <v>0</v>
      </c>
      <c r="O628" s="255" t="s">
        <v>484</v>
      </c>
      <c r="P628" s="220" t="s">
        <v>488</v>
      </c>
      <c r="Q628" s="217" t="s">
        <v>489</v>
      </c>
      <c r="R628" s="217" t="s">
        <v>487</v>
      </c>
      <c r="S628" s="217" t="s">
        <v>920</v>
      </c>
      <c r="T628" s="217" t="s">
        <v>299</v>
      </c>
      <c r="U628" s="217" t="s">
        <v>299</v>
      </c>
      <c r="V628" s="217" t="s">
        <v>299</v>
      </c>
      <c r="W628" s="217" t="s">
        <v>299</v>
      </c>
      <c r="X628" s="221"/>
    </row>
    <row r="629" spans="1:24" x14ac:dyDescent="0.3">
      <c r="A629" s="201" t="s">
        <v>601</v>
      </c>
      <c r="B629" s="202" t="s">
        <v>600</v>
      </c>
      <c r="C629" s="202" t="s">
        <v>917</v>
      </c>
      <c r="D629" s="217">
        <v>3</v>
      </c>
      <c r="E629" s="214" t="s">
        <v>921</v>
      </c>
      <c r="F629" s="199" t="s">
        <v>99</v>
      </c>
      <c r="G629" s="230" t="s">
        <v>80</v>
      </c>
      <c r="H629" s="210"/>
      <c r="I629" s="255" t="s">
        <v>483</v>
      </c>
      <c r="J629" s="217" t="s">
        <v>298</v>
      </c>
      <c r="K629" s="231">
        <v>16</v>
      </c>
      <c r="L629" s="231">
        <v>33</v>
      </c>
      <c r="M629" s="231">
        <v>40</v>
      </c>
      <c r="N629" s="260">
        <v>7</v>
      </c>
      <c r="O629" s="255" t="s">
        <v>306</v>
      </c>
      <c r="P629" s="220" t="s">
        <v>491</v>
      </c>
      <c r="Q629" s="217" t="s">
        <v>492</v>
      </c>
      <c r="R629" s="217" t="s">
        <v>483</v>
      </c>
      <c r="S629" s="217" t="s">
        <v>922</v>
      </c>
      <c r="T629" s="217" t="s">
        <v>211</v>
      </c>
      <c r="U629" s="217" t="s">
        <v>305</v>
      </c>
      <c r="V629" s="217" t="s">
        <v>211</v>
      </c>
      <c r="W629" s="217" t="s">
        <v>211</v>
      </c>
      <c r="X629" s="221"/>
    </row>
    <row r="630" spans="1:24" x14ac:dyDescent="0.3">
      <c r="A630" s="201" t="s">
        <v>601</v>
      </c>
      <c r="B630" s="202" t="s">
        <v>600</v>
      </c>
      <c r="C630" s="202" t="s">
        <v>917</v>
      </c>
      <c r="D630" s="217">
        <v>4</v>
      </c>
      <c r="E630" s="214" t="s">
        <v>923</v>
      </c>
      <c r="F630" s="199" t="s">
        <v>104</v>
      </c>
      <c r="G630" s="230" t="s">
        <v>85</v>
      </c>
      <c r="H630" s="210"/>
      <c r="I630" s="255" t="s">
        <v>308</v>
      </c>
      <c r="J630" s="217" t="s">
        <v>298</v>
      </c>
      <c r="K630" s="231">
        <v>12</v>
      </c>
      <c r="L630" s="231">
        <v>41</v>
      </c>
      <c r="M630" s="231">
        <v>50</v>
      </c>
      <c r="N630" s="260">
        <v>9</v>
      </c>
      <c r="O630" s="255" t="s">
        <v>306</v>
      </c>
      <c r="P630" s="220" t="s">
        <v>153</v>
      </c>
      <c r="Q630" s="217" t="s">
        <v>309</v>
      </c>
      <c r="R630" s="217" t="s">
        <v>310</v>
      </c>
      <c r="S630" s="217" t="s">
        <v>920</v>
      </c>
      <c r="T630" s="217" t="s">
        <v>211</v>
      </c>
      <c r="U630" s="217" t="s">
        <v>211</v>
      </c>
      <c r="V630" s="217" t="s">
        <v>211</v>
      </c>
      <c r="W630" s="217" t="s">
        <v>211</v>
      </c>
      <c r="X630" s="221"/>
    </row>
    <row r="631" spans="1:24" x14ac:dyDescent="0.3">
      <c r="A631" s="201" t="s">
        <v>601</v>
      </c>
      <c r="B631" s="202" t="s">
        <v>600</v>
      </c>
      <c r="C631" s="202" t="s">
        <v>917</v>
      </c>
      <c r="D631" s="217">
        <v>5</v>
      </c>
      <c r="E631" s="214">
        <v>44721</v>
      </c>
      <c r="F631" s="199" t="s">
        <v>107</v>
      </c>
      <c r="G631" s="230" t="s">
        <v>88</v>
      </c>
      <c r="H631" s="210"/>
      <c r="I631" s="255" t="s">
        <v>494</v>
      </c>
      <c r="J631" s="217" t="s">
        <v>298</v>
      </c>
      <c r="K631" s="231">
        <v>16</v>
      </c>
      <c r="L631" s="231">
        <v>43</v>
      </c>
      <c r="M631" s="231">
        <v>50</v>
      </c>
      <c r="N631" s="260">
        <v>7</v>
      </c>
      <c r="O631" s="255" t="s">
        <v>484</v>
      </c>
      <c r="P631" s="220" t="s">
        <v>495</v>
      </c>
      <c r="Q631" s="217" t="s">
        <v>496</v>
      </c>
      <c r="R631" s="217" t="s">
        <v>494</v>
      </c>
      <c r="S631" s="217" t="s">
        <v>924</v>
      </c>
      <c r="T631" s="217" t="s">
        <v>211</v>
      </c>
      <c r="U631" s="217" t="s">
        <v>305</v>
      </c>
      <c r="V631" s="217" t="s">
        <v>211</v>
      </c>
      <c r="W631" s="217" t="s">
        <v>211</v>
      </c>
      <c r="X631" s="221"/>
    </row>
    <row r="632" spans="1:24" x14ac:dyDescent="0.3">
      <c r="A632" s="201" t="s">
        <v>601</v>
      </c>
      <c r="B632" s="202" t="s">
        <v>600</v>
      </c>
      <c r="C632" s="202" t="s">
        <v>917</v>
      </c>
      <c r="D632" s="217">
        <v>6</v>
      </c>
      <c r="E632" s="214">
        <v>44721</v>
      </c>
      <c r="F632" s="199" t="s">
        <v>103</v>
      </c>
      <c r="G632" s="230" t="s">
        <v>84</v>
      </c>
      <c r="H632" s="210"/>
      <c r="I632" s="255" t="s">
        <v>759</v>
      </c>
      <c r="J632" s="217" t="s">
        <v>313</v>
      </c>
      <c r="K632" s="231">
        <v>36</v>
      </c>
      <c r="L632" s="231">
        <v>119</v>
      </c>
      <c r="M632" s="231">
        <v>0</v>
      </c>
      <c r="N632" s="260">
        <v>0</v>
      </c>
      <c r="O632" s="255" t="s">
        <v>484</v>
      </c>
      <c r="P632" s="220" t="s">
        <v>763</v>
      </c>
      <c r="Q632" s="217" t="s">
        <v>764</v>
      </c>
      <c r="R632" s="217" t="s">
        <v>765</v>
      </c>
      <c r="S632" s="217" t="s">
        <v>924</v>
      </c>
      <c r="T632" s="217" t="s">
        <v>299</v>
      </c>
      <c r="U632" s="217" t="s">
        <v>305</v>
      </c>
      <c r="V632" s="217" t="s">
        <v>299</v>
      </c>
      <c r="W632" s="217" t="s">
        <v>299</v>
      </c>
      <c r="X632" s="221"/>
    </row>
    <row r="633" spans="1:24" x14ac:dyDescent="0.3">
      <c r="A633" s="201" t="s">
        <v>601</v>
      </c>
      <c r="B633" s="202" t="s">
        <v>600</v>
      </c>
      <c r="C633" s="202" t="s">
        <v>917</v>
      </c>
      <c r="D633" s="217">
        <v>7</v>
      </c>
      <c r="E633" s="214">
        <v>44751</v>
      </c>
      <c r="F633" s="199" t="s">
        <v>113</v>
      </c>
      <c r="G633" s="231" t="s">
        <v>94</v>
      </c>
      <c r="H633" s="210"/>
      <c r="I633" s="255" t="s">
        <v>760</v>
      </c>
      <c r="J633" s="217" t="s">
        <v>313</v>
      </c>
      <c r="K633" s="231">
        <v>12</v>
      </c>
      <c r="L633" s="231">
        <v>40</v>
      </c>
      <c r="M633" s="231">
        <v>50</v>
      </c>
      <c r="N633" s="260">
        <v>10</v>
      </c>
      <c r="O633" s="255" t="s">
        <v>306</v>
      </c>
      <c r="P633" s="220" t="s">
        <v>766</v>
      </c>
      <c r="Q633" s="217" t="s">
        <v>511</v>
      </c>
      <c r="R633" s="217" t="s">
        <v>767</v>
      </c>
      <c r="S633" s="217" t="s">
        <v>924</v>
      </c>
      <c r="T633" s="217" t="s">
        <v>299</v>
      </c>
      <c r="U633" s="217" t="s">
        <v>305</v>
      </c>
      <c r="V633" s="217" t="s">
        <v>299</v>
      </c>
      <c r="W633" s="217" t="s">
        <v>299</v>
      </c>
      <c r="X633" s="221"/>
    </row>
    <row r="634" spans="1:24" x14ac:dyDescent="0.3">
      <c r="A634" s="201" t="s">
        <v>601</v>
      </c>
      <c r="B634" s="202" t="s">
        <v>600</v>
      </c>
      <c r="C634" s="202" t="s">
        <v>917</v>
      </c>
      <c r="D634" s="217">
        <v>8</v>
      </c>
      <c r="E634" s="214" t="s">
        <v>925</v>
      </c>
      <c r="F634" s="199" t="s">
        <v>100</v>
      </c>
      <c r="G634" s="230" t="s">
        <v>81</v>
      </c>
      <c r="H634" s="210"/>
      <c r="I634" s="255" t="s">
        <v>504</v>
      </c>
      <c r="J634" s="217" t="s">
        <v>298</v>
      </c>
      <c r="K634" s="231">
        <v>20</v>
      </c>
      <c r="L634" s="231">
        <v>51</v>
      </c>
      <c r="M634" s="231">
        <v>50</v>
      </c>
      <c r="N634" s="261">
        <v>0</v>
      </c>
      <c r="O634" s="255" t="s">
        <v>306</v>
      </c>
      <c r="P634" s="220" t="s">
        <v>227</v>
      </c>
      <c r="Q634" s="217" t="s">
        <v>505</v>
      </c>
      <c r="R634" s="217" t="s">
        <v>504</v>
      </c>
      <c r="S634" s="217" t="s">
        <v>924</v>
      </c>
      <c r="T634" s="217" t="s">
        <v>299</v>
      </c>
      <c r="U634" s="217" t="s">
        <v>299</v>
      </c>
      <c r="V634" s="217" t="s">
        <v>299</v>
      </c>
      <c r="W634" s="217" t="s">
        <v>299</v>
      </c>
      <c r="X634" s="221"/>
    </row>
    <row r="635" spans="1:24" x14ac:dyDescent="0.3">
      <c r="A635" s="201" t="s">
        <v>601</v>
      </c>
      <c r="B635" s="202" t="s">
        <v>600</v>
      </c>
      <c r="C635" s="202" t="s">
        <v>917</v>
      </c>
      <c r="D635" s="217">
        <v>9</v>
      </c>
      <c r="E635" s="214">
        <v>44782</v>
      </c>
      <c r="F635" s="199" t="s">
        <v>106</v>
      </c>
      <c r="G635" s="231" t="s">
        <v>87</v>
      </c>
      <c r="H635" s="210"/>
      <c r="I635" s="255" t="s">
        <v>761</v>
      </c>
      <c r="J635" s="217" t="s">
        <v>313</v>
      </c>
      <c r="K635" s="231">
        <v>16</v>
      </c>
      <c r="L635" s="231">
        <v>38</v>
      </c>
      <c r="M635" s="231">
        <v>40</v>
      </c>
      <c r="N635" s="261">
        <v>2</v>
      </c>
      <c r="O635" s="255" t="s">
        <v>484</v>
      </c>
      <c r="P635" s="220" t="s">
        <v>768</v>
      </c>
      <c r="Q635" s="217" t="s">
        <v>769</v>
      </c>
      <c r="R635" s="217" t="s">
        <v>770</v>
      </c>
      <c r="S635" s="217" t="s">
        <v>926</v>
      </c>
      <c r="T635" s="217" t="s">
        <v>299</v>
      </c>
      <c r="U635" s="217" t="s">
        <v>299</v>
      </c>
      <c r="V635" s="217" t="s">
        <v>299</v>
      </c>
      <c r="W635" s="217" t="s">
        <v>299</v>
      </c>
      <c r="X635" s="221"/>
    </row>
    <row r="636" spans="1:24" x14ac:dyDescent="0.3">
      <c r="A636" s="201" t="s">
        <v>601</v>
      </c>
      <c r="B636" s="202" t="s">
        <v>600</v>
      </c>
      <c r="C636" s="202" t="s">
        <v>917</v>
      </c>
      <c r="D636" s="217">
        <v>10</v>
      </c>
      <c r="E636" s="214">
        <v>44782</v>
      </c>
      <c r="F636" s="199" t="s">
        <v>102</v>
      </c>
      <c r="G636" s="231" t="s">
        <v>83</v>
      </c>
      <c r="H636" s="210"/>
      <c r="I636" s="255" t="s">
        <v>762</v>
      </c>
      <c r="J636" s="217" t="s">
        <v>313</v>
      </c>
      <c r="K636" s="231">
        <v>12</v>
      </c>
      <c r="L636" s="231">
        <v>34</v>
      </c>
      <c r="M636" s="231">
        <v>40</v>
      </c>
      <c r="N636" s="262">
        <v>4</v>
      </c>
      <c r="O636" s="255" t="s">
        <v>771</v>
      </c>
      <c r="P636" s="220" t="s">
        <v>772</v>
      </c>
      <c r="Q636" s="217" t="s">
        <v>773</v>
      </c>
      <c r="R636" s="217" t="s">
        <v>762</v>
      </c>
      <c r="S636" s="217" t="s">
        <v>926</v>
      </c>
      <c r="T636" s="217" t="s">
        <v>299</v>
      </c>
      <c r="U636" s="217" t="s">
        <v>299</v>
      </c>
      <c r="V636" s="217" t="s">
        <v>299</v>
      </c>
      <c r="W636" s="217" t="s">
        <v>299</v>
      </c>
      <c r="X636" s="221"/>
    </row>
    <row r="637" spans="1:24" ht="19.95" customHeight="1" thickBot="1" x14ac:dyDescent="0.35">
      <c r="A637" s="386" t="s">
        <v>604</v>
      </c>
      <c r="B637" s="387"/>
      <c r="C637" s="387"/>
      <c r="D637" s="225">
        <f>COUNTA(G627:G636)</f>
        <v>10</v>
      </c>
      <c r="E637" s="225"/>
      <c r="F637" s="226"/>
      <c r="G637" s="232"/>
      <c r="H637" s="232"/>
      <c r="I637" s="226"/>
      <c r="J637" s="225"/>
      <c r="K637" s="263"/>
      <c r="L637" s="263"/>
      <c r="M637" s="263"/>
      <c r="N637" s="264"/>
      <c r="O637" s="226"/>
      <c r="P637" s="225"/>
      <c r="Q637" s="225"/>
      <c r="R637" s="225"/>
      <c r="S637" s="225"/>
      <c r="T637" s="225"/>
      <c r="U637" s="225"/>
      <c r="V637" s="225"/>
      <c r="W637" s="225"/>
      <c r="X637" s="227"/>
    </row>
    <row r="638" spans="1:24" x14ac:dyDescent="0.3">
      <c r="A638" s="201" t="s">
        <v>601</v>
      </c>
      <c r="B638" s="202" t="s">
        <v>602</v>
      </c>
      <c r="C638" s="202" t="s">
        <v>917</v>
      </c>
      <c r="D638" s="217">
        <v>1</v>
      </c>
      <c r="E638" s="214">
        <v>44601</v>
      </c>
      <c r="F638" s="199" t="s">
        <v>109</v>
      </c>
      <c r="G638" s="230" t="s">
        <v>90</v>
      </c>
      <c r="H638" s="210"/>
      <c r="I638" s="255" t="s">
        <v>779</v>
      </c>
      <c r="J638" s="217" t="s">
        <v>298</v>
      </c>
      <c r="K638" s="231">
        <v>16</v>
      </c>
      <c r="L638" s="231">
        <v>32</v>
      </c>
      <c r="M638" s="231">
        <v>30</v>
      </c>
      <c r="N638" s="260">
        <v>20</v>
      </c>
      <c r="O638" s="255" t="s">
        <v>484</v>
      </c>
      <c r="P638" s="220" t="s">
        <v>459</v>
      </c>
      <c r="Q638" s="217" t="s">
        <v>780</v>
      </c>
      <c r="R638" s="217" t="s">
        <v>779</v>
      </c>
      <c r="S638" s="217">
        <v>20</v>
      </c>
      <c r="T638" s="217" t="s">
        <v>211</v>
      </c>
      <c r="U638" s="217" t="s">
        <v>305</v>
      </c>
      <c r="V638" s="217" t="s">
        <v>211</v>
      </c>
      <c r="W638" s="217" t="s">
        <v>211</v>
      </c>
      <c r="X638" s="221" t="s">
        <v>781</v>
      </c>
    </row>
    <row r="639" spans="1:24" x14ac:dyDescent="0.3">
      <c r="A639" s="201" t="s">
        <v>601</v>
      </c>
      <c r="B639" s="202" t="s">
        <v>602</v>
      </c>
      <c r="C639" s="202" t="s">
        <v>917</v>
      </c>
      <c r="D639" s="217">
        <v>2</v>
      </c>
      <c r="E639" s="214">
        <v>44601</v>
      </c>
      <c r="F639" s="199" t="s">
        <v>111</v>
      </c>
      <c r="G639" s="230" t="s">
        <v>92</v>
      </c>
      <c r="H639" s="210"/>
      <c r="I639" s="255" t="s">
        <v>720</v>
      </c>
      <c r="J639" s="217" t="s">
        <v>298</v>
      </c>
      <c r="K639" s="231">
        <v>92</v>
      </c>
      <c r="L639" s="231">
        <v>156</v>
      </c>
      <c r="M639" s="231">
        <v>30</v>
      </c>
      <c r="N639" s="260">
        <v>20</v>
      </c>
      <c r="O639" s="255" t="s">
        <v>306</v>
      </c>
      <c r="P639" s="220" t="s">
        <v>465</v>
      </c>
      <c r="Q639" s="217" t="s">
        <v>721</v>
      </c>
      <c r="R639" s="217" t="s">
        <v>720</v>
      </c>
      <c r="S639" s="217">
        <v>20</v>
      </c>
      <c r="T639" s="217" t="s">
        <v>211</v>
      </c>
      <c r="U639" s="217" t="s">
        <v>305</v>
      </c>
      <c r="V639" s="217" t="s">
        <v>211</v>
      </c>
      <c r="W639" s="217" t="s">
        <v>211</v>
      </c>
      <c r="X639" s="221" t="s">
        <v>781</v>
      </c>
    </row>
    <row r="640" spans="1:24" x14ac:dyDescent="0.3">
      <c r="A640" s="201" t="s">
        <v>601</v>
      </c>
      <c r="B640" s="202" t="s">
        <v>602</v>
      </c>
      <c r="C640" s="202" t="s">
        <v>917</v>
      </c>
      <c r="D640" s="217">
        <v>3</v>
      </c>
      <c r="E640" s="214">
        <v>44660</v>
      </c>
      <c r="F640" s="199" t="s">
        <v>108</v>
      </c>
      <c r="G640" s="230" t="s">
        <v>89</v>
      </c>
      <c r="H640" s="210"/>
      <c r="I640" s="255" t="s">
        <v>461</v>
      </c>
      <c r="J640" s="217" t="s">
        <v>298</v>
      </c>
      <c r="K640" s="231">
        <v>16</v>
      </c>
      <c r="L640" s="231">
        <v>32</v>
      </c>
      <c r="M640" s="231">
        <v>30</v>
      </c>
      <c r="N640" s="260">
        <v>20</v>
      </c>
      <c r="O640" s="255" t="s">
        <v>306</v>
      </c>
      <c r="P640" s="220" t="s">
        <v>187</v>
      </c>
      <c r="Q640" s="217" t="s">
        <v>299</v>
      </c>
      <c r="R640" s="217" t="s">
        <v>461</v>
      </c>
      <c r="S640" s="217">
        <v>20</v>
      </c>
      <c r="T640" s="217" t="s">
        <v>211</v>
      </c>
      <c r="U640" s="217" t="s">
        <v>211</v>
      </c>
      <c r="V640" s="217" t="s">
        <v>211</v>
      </c>
      <c r="W640" s="217" t="s">
        <v>211</v>
      </c>
      <c r="X640" s="221" t="s">
        <v>716</v>
      </c>
    </row>
    <row r="641" spans="1:24" x14ac:dyDescent="0.3">
      <c r="A641" s="201" t="s">
        <v>601</v>
      </c>
      <c r="B641" s="202" t="s">
        <v>602</v>
      </c>
      <c r="C641" s="202" t="s">
        <v>917</v>
      </c>
      <c r="D641" s="217">
        <v>4</v>
      </c>
      <c r="E641" s="214">
        <v>44660</v>
      </c>
      <c r="F641" s="199" t="s">
        <v>101</v>
      </c>
      <c r="G641" s="230" t="s">
        <v>82</v>
      </c>
      <c r="H641" s="210"/>
      <c r="I641" s="255" t="s">
        <v>469</v>
      </c>
      <c r="J641" s="217" t="s">
        <v>298</v>
      </c>
      <c r="K641" s="231">
        <v>20</v>
      </c>
      <c r="L641" s="231">
        <v>35</v>
      </c>
      <c r="M641" s="231">
        <v>30</v>
      </c>
      <c r="N641" s="260">
        <v>20</v>
      </c>
      <c r="O641" s="255" t="s">
        <v>484</v>
      </c>
      <c r="P641" s="220" t="s">
        <v>927</v>
      </c>
      <c r="Q641" s="217" t="s">
        <v>782</v>
      </c>
      <c r="R641" s="217" t="s">
        <v>469</v>
      </c>
      <c r="S641" s="217">
        <v>20</v>
      </c>
      <c r="T641" s="217" t="s">
        <v>211</v>
      </c>
      <c r="U641" s="217" t="s">
        <v>305</v>
      </c>
      <c r="V641" s="217" t="s">
        <v>211</v>
      </c>
      <c r="W641" s="217" t="s">
        <v>211</v>
      </c>
      <c r="X641" s="221"/>
    </row>
    <row r="642" spans="1:24" x14ac:dyDescent="0.3">
      <c r="A642" s="201" t="s">
        <v>601</v>
      </c>
      <c r="B642" s="202" t="s">
        <v>602</v>
      </c>
      <c r="C642" s="202" t="s">
        <v>917</v>
      </c>
      <c r="D642" s="217">
        <v>5</v>
      </c>
      <c r="E642" s="214">
        <v>44690</v>
      </c>
      <c r="F642" s="199" t="s">
        <v>112</v>
      </c>
      <c r="G642" s="230" t="s">
        <v>93</v>
      </c>
      <c r="H642" s="210"/>
      <c r="I642" s="255" t="s">
        <v>476</v>
      </c>
      <c r="J642" s="217" t="s">
        <v>298</v>
      </c>
      <c r="K642" s="231">
        <v>40</v>
      </c>
      <c r="L642" s="231">
        <v>49</v>
      </c>
      <c r="M642" s="231">
        <v>30</v>
      </c>
      <c r="N642" s="260">
        <v>20</v>
      </c>
      <c r="O642" s="255" t="s">
        <v>306</v>
      </c>
      <c r="P642" s="220" t="s">
        <v>189</v>
      </c>
      <c r="Q642" s="217" t="s">
        <v>783</v>
      </c>
      <c r="R642" s="217" t="s">
        <v>476</v>
      </c>
      <c r="S642" s="217">
        <v>20</v>
      </c>
      <c r="T642" s="217" t="s">
        <v>299</v>
      </c>
      <c r="U642" s="217" t="s">
        <v>305</v>
      </c>
      <c r="V642" s="217" t="s">
        <v>299</v>
      </c>
      <c r="W642" s="217" t="s">
        <v>299</v>
      </c>
      <c r="X642" s="221"/>
    </row>
    <row r="643" spans="1:24" x14ac:dyDescent="0.3">
      <c r="A643" s="201" t="s">
        <v>601</v>
      </c>
      <c r="B643" s="202" t="s">
        <v>602</v>
      </c>
      <c r="C643" s="202" t="s">
        <v>917</v>
      </c>
      <c r="D643" s="217">
        <v>6</v>
      </c>
      <c r="E643" s="214">
        <v>44690</v>
      </c>
      <c r="F643" s="199" t="s">
        <v>110</v>
      </c>
      <c r="G643" s="230" t="s">
        <v>91</v>
      </c>
      <c r="H643" s="210"/>
      <c r="I643" s="255" t="s">
        <v>481</v>
      </c>
      <c r="J643" s="217" t="s">
        <v>298</v>
      </c>
      <c r="K643" s="231">
        <v>16</v>
      </c>
      <c r="L643" s="231">
        <v>36</v>
      </c>
      <c r="M643" s="231">
        <v>30</v>
      </c>
      <c r="N643" s="260">
        <v>20</v>
      </c>
      <c r="O643" s="255" t="s">
        <v>306</v>
      </c>
      <c r="P643" s="220" t="s">
        <v>784</v>
      </c>
      <c r="Q643" s="217" t="s">
        <v>721</v>
      </c>
      <c r="R643" s="217" t="s">
        <v>481</v>
      </c>
      <c r="S643" s="217">
        <v>20</v>
      </c>
      <c r="T643" s="217" t="s">
        <v>299</v>
      </c>
      <c r="U643" s="217" t="s">
        <v>305</v>
      </c>
      <c r="V643" s="217" t="s">
        <v>299</v>
      </c>
      <c r="W643" s="217" t="s">
        <v>299</v>
      </c>
      <c r="X643" s="221"/>
    </row>
    <row r="644" spans="1:24" x14ac:dyDescent="0.3">
      <c r="A644" s="201" t="s">
        <v>601</v>
      </c>
      <c r="B644" s="202" t="s">
        <v>602</v>
      </c>
      <c r="C644" s="202" t="s">
        <v>917</v>
      </c>
      <c r="D644" s="217">
        <v>7</v>
      </c>
      <c r="E644" s="214">
        <v>44721</v>
      </c>
      <c r="F644" s="199" t="s">
        <v>115</v>
      </c>
      <c r="G644" s="231" t="s">
        <v>96</v>
      </c>
      <c r="H644" s="210"/>
      <c r="I644" s="255" t="s">
        <v>476</v>
      </c>
      <c r="J644" s="217" t="s">
        <v>298</v>
      </c>
      <c r="K644" s="231">
        <v>40</v>
      </c>
      <c r="L644" s="231">
        <v>40</v>
      </c>
      <c r="M644" s="231">
        <v>30</v>
      </c>
      <c r="N644" s="260">
        <v>20</v>
      </c>
      <c r="O644" s="255" t="s">
        <v>306</v>
      </c>
      <c r="P644" s="220" t="s">
        <v>477</v>
      </c>
      <c r="Q644" s="217" t="s">
        <v>726</v>
      </c>
      <c r="R644" s="217" t="s">
        <v>476</v>
      </c>
      <c r="S644" s="217">
        <v>20</v>
      </c>
      <c r="T644" s="217" t="s">
        <v>299</v>
      </c>
      <c r="U644" s="217" t="s">
        <v>299</v>
      </c>
      <c r="V644" s="217" t="s">
        <v>299</v>
      </c>
      <c r="W644" s="217" t="s">
        <v>299</v>
      </c>
      <c r="X644" s="221"/>
    </row>
    <row r="645" spans="1:24" x14ac:dyDescent="0.3">
      <c r="A645" s="201" t="s">
        <v>601</v>
      </c>
      <c r="B645" s="202" t="s">
        <v>602</v>
      </c>
      <c r="C645" s="202" t="s">
        <v>917</v>
      </c>
      <c r="D645" s="217">
        <v>8</v>
      </c>
      <c r="E645" s="214">
        <v>44721</v>
      </c>
      <c r="F645" s="199" t="s">
        <v>1051</v>
      </c>
      <c r="G645" s="230" t="s">
        <v>680</v>
      </c>
      <c r="H645" s="210"/>
      <c r="I645" s="255" t="s">
        <v>785</v>
      </c>
      <c r="J645" s="217" t="s">
        <v>298</v>
      </c>
      <c r="K645" s="231">
        <v>24</v>
      </c>
      <c r="L645" s="231">
        <v>28</v>
      </c>
      <c r="M645" s="231">
        <v>30</v>
      </c>
      <c r="N645" s="261">
        <v>20</v>
      </c>
      <c r="O645" s="255" t="s">
        <v>306</v>
      </c>
      <c r="P645" s="220" t="s">
        <v>786</v>
      </c>
      <c r="Q645" s="217" t="s">
        <v>787</v>
      </c>
      <c r="R645" s="217" t="s">
        <v>785</v>
      </c>
      <c r="S645" s="217">
        <v>20</v>
      </c>
      <c r="T645" s="217" t="s">
        <v>299</v>
      </c>
      <c r="U645" s="217" t="s">
        <v>299</v>
      </c>
      <c r="V645" s="217" t="s">
        <v>299</v>
      </c>
      <c r="W645" s="217" t="s">
        <v>299</v>
      </c>
      <c r="X645" s="221"/>
    </row>
    <row r="646" spans="1:24" x14ac:dyDescent="0.3">
      <c r="A646" s="201" t="s">
        <v>601</v>
      </c>
      <c r="B646" s="202" t="s">
        <v>602</v>
      </c>
      <c r="C646" s="202" t="s">
        <v>917</v>
      </c>
      <c r="D646" s="217">
        <v>9</v>
      </c>
      <c r="E646" s="214">
        <v>44751</v>
      </c>
      <c r="F646" s="199" t="s">
        <v>97</v>
      </c>
      <c r="G646" s="231" t="s">
        <v>78</v>
      </c>
      <c r="H646" s="210"/>
      <c r="I646" s="255" t="s">
        <v>473</v>
      </c>
      <c r="J646" s="217" t="s">
        <v>298</v>
      </c>
      <c r="K646" s="231">
        <v>36</v>
      </c>
      <c r="L646" s="231">
        <v>52</v>
      </c>
      <c r="M646" s="231">
        <v>30</v>
      </c>
      <c r="N646" s="261">
        <v>20</v>
      </c>
      <c r="O646" s="255" t="s">
        <v>306</v>
      </c>
      <c r="P646" s="220" t="s">
        <v>928</v>
      </c>
      <c r="Q646" s="217" t="s">
        <v>299</v>
      </c>
      <c r="R646" s="217" t="s">
        <v>473</v>
      </c>
      <c r="S646" s="217">
        <v>20</v>
      </c>
      <c r="T646" s="217" t="s">
        <v>299</v>
      </c>
      <c r="U646" s="217" t="s">
        <v>299</v>
      </c>
      <c r="V646" s="217" t="s">
        <v>299</v>
      </c>
      <c r="W646" s="217" t="s">
        <v>299</v>
      </c>
      <c r="X646" s="221" t="s">
        <v>716</v>
      </c>
    </row>
    <row r="647" spans="1:24" x14ac:dyDescent="0.3">
      <c r="A647" s="201" t="s">
        <v>601</v>
      </c>
      <c r="B647" s="202" t="s">
        <v>602</v>
      </c>
      <c r="C647" s="202" t="s">
        <v>917</v>
      </c>
      <c r="D647" s="217">
        <v>10</v>
      </c>
      <c r="E647" s="214">
        <v>44751</v>
      </c>
      <c r="F647" s="199" t="s">
        <v>451</v>
      </c>
      <c r="G647" s="231" t="s">
        <v>226</v>
      </c>
      <c r="H647" s="210"/>
      <c r="I647" s="255" t="s">
        <v>718</v>
      </c>
      <c r="J647" s="217" t="s">
        <v>298</v>
      </c>
      <c r="K647" s="231">
        <v>28</v>
      </c>
      <c r="L647" s="231">
        <v>50</v>
      </c>
      <c r="M647" s="231">
        <v>30</v>
      </c>
      <c r="N647" s="262">
        <v>20</v>
      </c>
      <c r="O647" s="255" t="s">
        <v>306</v>
      </c>
      <c r="P647" s="220" t="s">
        <v>722</v>
      </c>
      <c r="Q647" s="217" t="s">
        <v>299</v>
      </c>
      <c r="R647" s="217" t="s">
        <v>718</v>
      </c>
      <c r="S647" s="217" t="s">
        <v>299</v>
      </c>
      <c r="T647" s="217" t="s">
        <v>299</v>
      </c>
      <c r="U647" s="217" t="s">
        <v>299</v>
      </c>
      <c r="V647" s="217" t="s">
        <v>299</v>
      </c>
      <c r="W647" s="217" t="s">
        <v>299</v>
      </c>
      <c r="X647" s="221"/>
    </row>
    <row r="648" spans="1:24" ht="19.95" customHeight="1" thickBot="1" x14ac:dyDescent="0.35">
      <c r="A648" s="386" t="s">
        <v>604</v>
      </c>
      <c r="B648" s="387"/>
      <c r="C648" s="387"/>
      <c r="D648" s="225">
        <f>COUNTA(G638:G647)</f>
        <v>10</v>
      </c>
      <c r="E648" s="225"/>
      <c r="F648" s="226"/>
      <c r="G648" s="232"/>
      <c r="H648" s="232"/>
      <c r="I648" s="226"/>
      <c r="J648" s="225"/>
      <c r="K648" s="263"/>
      <c r="L648" s="263"/>
      <c r="M648" s="263"/>
      <c r="N648" s="264"/>
      <c r="O648" s="226"/>
      <c r="P648" s="225"/>
      <c r="Q648" s="225"/>
      <c r="R648" s="225"/>
      <c r="S648" s="225"/>
      <c r="T648" s="225"/>
      <c r="U648" s="225"/>
      <c r="V648" s="225"/>
      <c r="W648" s="225"/>
      <c r="X648" s="227"/>
    </row>
    <row r="649" spans="1:24" x14ac:dyDescent="0.3">
      <c r="A649" s="201" t="s">
        <v>599</v>
      </c>
      <c r="B649" s="202" t="s">
        <v>598</v>
      </c>
      <c r="C649" s="202" t="s">
        <v>917</v>
      </c>
      <c r="D649" s="217">
        <v>1</v>
      </c>
      <c r="E649" s="214">
        <v>44629</v>
      </c>
      <c r="F649" s="199" t="s">
        <v>58</v>
      </c>
      <c r="G649" s="230" t="s">
        <v>38</v>
      </c>
      <c r="H649" s="210"/>
      <c r="I649" s="255" t="s">
        <v>526</v>
      </c>
      <c r="J649" s="217" t="s">
        <v>298</v>
      </c>
      <c r="K649" s="231">
        <v>24</v>
      </c>
      <c r="L649" s="231">
        <v>10</v>
      </c>
      <c r="M649" s="231">
        <v>200</v>
      </c>
      <c r="N649" s="260">
        <v>90</v>
      </c>
      <c r="O649" s="255" t="s">
        <v>578</v>
      </c>
      <c r="P649" s="220" t="s">
        <v>527</v>
      </c>
      <c r="Q649" s="217" t="s">
        <v>528</v>
      </c>
      <c r="R649" s="217" t="s">
        <v>529</v>
      </c>
      <c r="S649" s="217">
        <v>30</v>
      </c>
      <c r="T649" s="217" t="s">
        <v>305</v>
      </c>
      <c r="U649" s="217"/>
      <c r="V649" s="217"/>
      <c r="W649" s="217"/>
      <c r="X649" s="221"/>
    </row>
    <row r="650" spans="1:24" x14ac:dyDescent="0.3">
      <c r="A650" s="201" t="s">
        <v>599</v>
      </c>
      <c r="B650" s="202" t="s">
        <v>598</v>
      </c>
      <c r="C650" s="202" t="s">
        <v>917</v>
      </c>
      <c r="D650" s="217">
        <v>2</v>
      </c>
      <c r="E650" s="214">
        <v>44629</v>
      </c>
      <c r="F650" s="199" t="s">
        <v>66</v>
      </c>
      <c r="G650" s="230" t="s">
        <v>46</v>
      </c>
      <c r="H650" s="210"/>
      <c r="I650" s="255" t="s">
        <v>530</v>
      </c>
      <c r="J650" s="217" t="s">
        <v>298</v>
      </c>
      <c r="K650" s="231">
        <v>80</v>
      </c>
      <c r="L650" s="231">
        <v>203</v>
      </c>
      <c r="M650" s="231">
        <v>200</v>
      </c>
      <c r="N650" s="260">
        <v>100</v>
      </c>
      <c r="O650" s="255" t="s">
        <v>929</v>
      </c>
      <c r="P650" s="220" t="s">
        <v>127</v>
      </c>
      <c r="Q650" s="217" t="s">
        <v>531</v>
      </c>
      <c r="R650" s="217" t="s">
        <v>529</v>
      </c>
      <c r="S650" s="217">
        <v>30</v>
      </c>
      <c r="T650" s="217" t="s">
        <v>305</v>
      </c>
      <c r="U650" s="217"/>
      <c r="V650" s="217"/>
      <c r="W650" s="217"/>
      <c r="X650" s="221"/>
    </row>
    <row r="651" spans="1:24" x14ac:dyDescent="0.3">
      <c r="A651" s="201" t="s">
        <v>599</v>
      </c>
      <c r="B651" s="202" t="s">
        <v>598</v>
      </c>
      <c r="C651" s="202" t="s">
        <v>917</v>
      </c>
      <c r="D651" s="217">
        <v>3</v>
      </c>
      <c r="E651" s="214">
        <v>44690</v>
      </c>
      <c r="F651" s="199" t="s">
        <v>62</v>
      </c>
      <c r="G651" s="230" t="s">
        <v>532</v>
      </c>
      <c r="H651" s="210"/>
      <c r="I651" s="255" t="s">
        <v>533</v>
      </c>
      <c r="J651" s="217" t="s">
        <v>298</v>
      </c>
      <c r="K651" s="231">
        <v>12</v>
      </c>
      <c r="L651" s="231">
        <v>21</v>
      </c>
      <c r="M651" s="231">
        <v>50</v>
      </c>
      <c r="N651" s="260">
        <v>30</v>
      </c>
      <c r="O651" s="255" t="s">
        <v>578</v>
      </c>
      <c r="P651" s="220" t="s">
        <v>534</v>
      </c>
      <c r="Q651" s="217" t="s">
        <v>535</v>
      </c>
      <c r="R651" s="217" t="s">
        <v>549</v>
      </c>
      <c r="S651" s="217">
        <v>30</v>
      </c>
      <c r="T651" s="217"/>
      <c r="U651" s="217" t="s">
        <v>305</v>
      </c>
      <c r="V651" s="217"/>
      <c r="W651" s="217"/>
      <c r="X651" s="221"/>
    </row>
    <row r="652" spans="1:24" x14ac:dyDescent="0.3">
      <c r="A652" s="201" t="s">
        <v>599</v>
      </c>
      <c r="B652" s="202" t="s">
        <v>598</v>
      </c>
      <c r="C652" s="202" t="s">
        <v>917</v>
      </c>
      <c r="D652" s="217">
        <v>4</v>
      </c>
      <c r="E652" s="214">
        <v>44690</v>
      </c>
      <c r="F652" s="199" t="s">
        <v>65</v>
      </c>
      <c r="G652" s="230" t="s">
        <v>45</v>
      </c>
      <c r="H652" s="210"/>
      <c r="I652" s="255" t="s">
        <v>550</v>
      </c>
      <c r="J652" s="217" t="s">
        <v>298</v>
      </c>
      <c r="K652" s="231">
        <v>15</v>
      </c>
      <c r="L652" s="231">
        <v>31</v>
      </c>
      <c r="M652" s="231">
        <v>60</v>
      </c>
      <c r="N652" s="260">
        <v>40</v>
      </c>
      <c r="O652" s="255" t="s">
        <v>578</v>
      </c>
      <c r="P652" s="220" t="s">
        <v>551</v>
      </c>
      <c r="Q652" s="217" t="s">
        <v>552</v>
      </c>
      <c r="R652" s="217" t="s">
        <v>553</v>
      </c>
      <c r="S652" s="217">
        <v>30</v>
      </c>
      <c r="T652" s="217" t="s">
        <v>305</v>
      </c>
      <c r="U652" s="217"/>
      <c r="V652" s="217"/>
      <c r="W652" s="217"/>
      <c r="X652" s="221"/>
    </row>
    <row r="653" spans="1:24" x14ac:dyDescent="0.3">
      <c r="A653" s="201" t="s">
        <v>599</v>
      </c>
      <c r="B653" s="202" t="s">
        <v>598</v>
      </c>
      <c r="C653" s="202" t="s">
        <v>917</v>
      </c>
      <c r="D653" s="217">
        <v>5</v>
      </c>
      <c r="E653" s="214">
        <v>44721</v>
      </c>
      <c r="F653" s="199" t="s">
        <v>61</v>
      </c>
      <c r="G653" s="230" t="s">
        <v>41</v>
      </c>
      <c r="H653" s="210"/>
      <c r="I653" s="255" t="s">
        <v>537</v>
      </c>
      <c r="J653" s="217" t="s">
        <v>298</v>
      </c>
      <c r="K653" s="231">
        <v>16</v>
      </c>
      <c r="L653" s="231">
        <v>73</v>
      </c>
      <c r="M653" s="231">
        <v>200</v>
      </c>
      <c r="N653" s="260">
        <v>60</v>
      </c>
      <c r="O653" s="255" t="s">
        <v>578</v>
      </c>
      <c r="P653" s="220" t="s">
        <v>581</v>
      </c>
      <c r="Q653" s="217" t="s">
        <v>211</v>
      </c>
      <c r="R653" s="217" t="s">
        <v>582</v>
      </c>
      <c r="S653" s="217">
        <v>30</v>
      </c>
      <c r="T653" s="217"/>
      <c r="U653" s="217" t="s">
        <v>305</v>
      </c>
      <c r="V653" s="217"/>
      <c r="W653" s="217" t="s">
        <v>211</v>
      </c>
      <c r="X653" s="221"/>
    </row>
    <row r="654" spans="1:24" x14ac:dyDescent="0.3">
      <c r="A654" s="201" t="s">
        <v>599</v>
      </c>
      <c r="B654" s="202" t="s">
        <v>598</v>
      </c>
      <c r="C654" s="202" t="s">
        <v>917</v>
      </c>
      <c r="D654" s="217">
        <v>6</v>
      </c>
      <c r="E654" s="214">
        <v>44721</v>
      </c>
      <c r="F654" s="199" t="s">
        <v>64</v>
      </c>
      <c r="G654" s="230" t="s">
        <v>44</v>
      </c>
      <c r="H654" s="210"/>
      <c r="I654" s="255" t="s">
        <v>580</v>
      </c>
      <c r="J654" s="217" t="s">
        <v>298</v>
      </c>
      <c r="K654" s="231">
        <v>12</v>
      </c>
      <c r="L654" s="231">
        <v>39</v>
      </c>
      <c r="M654" s="231">
        <v>100</v>
      </c>
      <c r="N654" s="260">
        <v>40</v>
      </c>
      <c r="O654" s="255" t="s">
        <v>578</v>
      </c>
      <c r="P654" s="220" t="s">
        <v>334</v>
      </c>
      <c r="Q654" s="217" t="s">
        <v>335</v>
      </c>
      <c r="R654" s="217" t="s">
        <v>336</v>
      </c>
      <c r="S654" s="217">
        <v>30</v>
      </c>
      <c r="T654" s="217"/>
      <c r="U654" s="217" t="s">
        <v>305</v>
      </c>
      <c r="V654" s="217"/>
      <c r="W654" s="217" t="s">
        <v>211</v>
      </c>
      <c r="X654" s="221"/>
    </row>
    <row r="655" spans="1:24" x14ac:dyDescent="0.3">
      <c r="A655" s="201" t="s">
        <v>599</v>
      </c>
      <c r="B655" s="202" t="s">
        <v>598</v>
      </c>
      <c r="C655" s="202" t="s">
        <v>917</v>
      </c>
      <c r="D655" s="217">
        <v>7</v>
      </c>
      <c r="E655" s="214">
        <v>44751</v>
      </c>
      <c r="F655" s="199" t="s">
        <v>59</v>
      </c>
      <c r="G655" s="230" t="s">
        <v>39</v>
      </c>
      <c r="H655" s="210"/>
      <c r="I655" s="255" t="s">
        <v>544</v>
      </c>
      <c r="J655" s="217" t="s">
        <v>298</v>
      </c>
      <c r="K655" s="231">
        <v>20</v>
      </c>
      <c r="L655" s="231">
        <v>25</v>
      </c>
      <c r="M655" s="231">
        <v>60</v>
      </c>
      <c r="N655" s="260">
        <v>50</v>
      </c>
      <c r="O655" s="255" t="s">
        <v>578</v>
      </c>
      <c r="P655" s="220" t="s">
        <v>749</v>
      </c>
      <c r="Q655" s="217" t="s">
        <v>211</v>
      </c>
      <c r="R655" s="217" t="s">
        <v>750</v>
      </c>
      <c r="S655" s="217">
        <v>30</v>
      </c>
      <c r="T655" s="217"/>
      <c r="U655" s="217" t="s">
        <v>305</v>
      </c>
      <c r="V655" s="217"/>
      <c r="W655" s="217" t="s">
        <v>211</v>
      </c>
      <c r="X655" s="221"/>
    </row>
    <row r="656" spans="1:24" x14ac:dyDescent="0.3">
      <c r="A656" s="201" t="s">
        <v>599</v>
      </c>
      <c r="B656" s="202" t="s">
        <v>598</v>
      </c>
      <c r="C656" s="202" t="s">
        <v>917</v>
      </c>
      <c r="D656" s="217">
        <v>8</v>
      </c>
      <c r="E656" s="214">
        <v>44751</v>
      </c>
      <c r="F656" s="199" t="s">
        <v>63</v>
      </c>
      <c r="G656" s="230" t="s">
        <v>43</v>
      </c>
      <c r="H656" s="210"/>
      <c r="I656" s="255" t="s">
        <v>540</v>
      </c>
      <c r="J656" s="217" t="s">
        <v>298</v>
      </c>
      <c r="K656" s="231">
        <v>20</v>
      </c>
      <c r="L656" s="231">
        <v>23</v>
      </c>
      <c r="M656" s="231">
        <v>20</v>
      </c>
      <c r="N656" s="261">
        <v>40</v>
      </c>
      <c r="O656" s="255" t="s">
        <v>578</v>
      </c>
      <c r="P656" s="220" t="s">
        <v>542</v>
      </c>
      <c r="Q656" s="217" t="s">
        <v>543</v>
      </c>
      <c r="R656" s="217" t="s">
        <v>584</v>
      </c>
      <c r="S656" s="217">
        <v>30</v>
      </c>
      <c r="T656" s="217"/>
      <c r="U656" s="217" t="s">
        <v>305</v>
      </c>
      <c r="V656" s="217"/>
      <c r="W656" s="217" t="s">
        <v>211</v>
      </c>
      <c r="X656" s="221"/>
    </row>
    <row r="657" spans="1:24" x14ac:dyDescent="0.3">
      <c r="A657" s="201" t="s">
        <v>599</v>
      </c>
      <c r="B657" s="202" t="s">
        <v>598</v>
      </c>
      <c r="C657" s="202" t="s">
        <v>917</v>
      </c>
      <c r="D657" s="217">
        <v>9</v>
      </c>
      <c r="E657" s="214">
        <v>44782</v>
      </c>
      <c r="F657" s="199" t="s">
        <v>56</v>
      </c>
      <c r="G657" s="231" t="s">
        <v>36</v>
      </c>
      <c r="H657" s="210"/>
      <c r="I657" s="255" t="s">
        <v>341</v>
      </c>
      <c r="J657" s="217" t="s">
        <v>298</v>
      </c>
      <c r="K657" s="231">
        <v>16</v>
      </c>
      <c r="L657" s="231">
        <v>20</v>
      </c>
      <c r="M657" s="231">
        <v>10</v>
      </c>
      <c r="N657" s="261">
        <v>40</v>
      </c>
      <c r="O657" s="255" t="s">
        <v>578</v>
      </c>
      <c r="P657" s="220" t="s">
        <v>339</v>
      </c>
      <c r="Q657" s="217" t="s">
        <v>340</v>
      </c>
      <c r="R657" s="217" t="s">
        <v>341</v>
      </c>
      <c r="S657" s="217">
        <v>30</v>
      </c>
      <c r="T657" s="217"/>
      <c r="U657" s="217" t="s">
        <v>305</v>
      </c>
      <c r="V657" s="217"/>
      <c r="W657" s="217" t="s">
        <v>211</v>
      </c>
      <c r="X657" s="221"/>
    </row>
    <row r="658" spans="1:24" x14ac:dyDescent="0.3">
      <c r="A658" s="201" t="s">
        <v>599</v>
      </c>
      <c r="B658" s="202" t="s">
        <v>598</v>
      </c>
      <c r="C658" s="202" t="s">
        <v>917</v>
      </c>
      <c r="D658" s="217">
        <v>10</v>
      </c>
      <c r="E658" s="214">
        <v>44782</v>
      </c>
      <c r="F658" s="199" t="s">
        <v>57</v>
      </c>
      <c r="G658" s="231" t="s">
        <v>37</v>
      </c>
      <c r="H658" s="210"/>
      <c r="I658" s="255" t="s">
        <v>555</v>
      </c>
      <c r="J658" s="217" t="s">
        <v>298</v>
      </c>
      <c r="K658" s="231">
        <v>14</v>
      </c>
      <c r="L658" s="231">
        <v>64</v>
      </c>
      <c r="M658" s="231">
        <v>60</v>
      </c>
      <c r="N658" s="262">
        <v>40</v>
      </c>
      <c r="O658" s="255" t="s">
        <v>332</v>
      </c>
      <c r="P658" s="220" t="s">
        <v>557</v>
      </c>
      <c r="Q658" s="217" t="s">
        <v>558</v>
      </c>
      <c r="R658" s="217" t="s">
        <v>559</v>
      </c>
      <c r="S658" s="217">
        <v>30</v>
      </c>
      <c r="T658" s="217"/>
      <c r="U658" s="217" t="s">
        <v>305</v>
      </c>
      <c r="V658" s="217"/>
      <c r="W658" s="217" t="s">
        <v>211</v>
      </c>
      <c r="X658" s="221"/>
    </row>
    <row r="659" spans="1:24" ht="19.95" customHeight="1" thickBot="1" x14ac:dyDescent="0.35">
      <c r="A659" s="386" t="s">
        <v>604</v>
      </c>
      <c r="B659" s="387"/>
      <c r="C659" s="387"/>
      <c r="D659" s="225">
        <f>COUNTA(G649:G658)</f>
        <v>10</v>
      </c>
      <c r="E659" s="225"/>
      <c r="F659" s="226"/>
      <c r="G659" s="232"/>
      <c r="H659" s="232"/>
      <c r="I659" s="226"/>
      <c r="J659" s="225"/>
      <c r="K659" s="263"/>
      <c r="L659" s="263"/>
      <c r="M659" s="263"/>
      <c r="N659" s="264"/>
      <c r="O659" s="226"/>
      <c r="P659" s="225"/>
      <c r="Q659" s="225"/>
      <c r="R659" s="225"/>
      <c r="S659" s="225"/>
      <c r="T659" s="225"/>
      <c r="U659" s="225"/>
      <c r="V659" s="225"/>
      <c r="W659" s="225"/>
      <c r="X659" s="227"/>
    </row>
    <row r="660" spans="1:24" x14ac:dyDescent="0.3">
      <c r="A660" s="201" t="s">
        <v>599</v>
      </c>
      <c r="B660" s="202" t="s">
        <v>603</v>
      </c>
      <c r="C660" s="202" t="s">
        <v>917</v>
      </c>
      <c r="D660" s="217">
        <v>1</v>
      </c>
      <c r="E660" s="214">
        <v>44807</v>
      </c>
      <c r="F660" s="199" t="s">
        <v>75</v>
      </c>
      <c r="G660" s="230" t="s">
        <v>55</v>
      </c>
      <c r="H660" s="210"/>
      <c r="I660" s="255" t="s">
        <v>312</v>
      </c>
      <c r="J660" s="217" t="s">
        <v>313</v>
      </c>
      <c r="K660" s="231">
        <v>16</v>
      </c>
      <c r="L660" s="231">
        <v>21</v>
      </c>
      <c r="M660" s="231"/>
      <c r="N660" s="260"/>
      <c r="O660" s="255" t="s">
        <v>299</v>
      </c>
      <c r="P660" s="220" t="s">
        <v>314</v>
      </c>
      <c r="Q660" s="217" t="s">
        <v>315</v>
      </c>
      <c r="R660" s="217" t="s">
        <v>312</v>
      </c>
      <c r="S660" s="217">
        <v>0</v>
      </c>
      <c r="T660" s="217"/>
      <c r="U660" s="217"/>
      <c r="V660" s="217"/>
      <c r="W660" s="217"/>
      <c r="X660" s="221"/>
    </row>
    <row r="661" spans="1:24" x14ac:dyDescent="0.3">
      <c r="A661" s="201" t="s">
        <v>599</v>
      </c>
      <c r="B661" s="202" t="s">
        <v>603</v>
      </c>
      <c r="C661" s="202" t="s">
        <v>917</v>
      </c>
      <c r="D661" s="217">
        <v>2</v>
      </c>
      <c r="E661" s="214">
        <v>44807</v>
      </c>
      <c r="F661" s="199" t="s">
        <v>74</v>
      </c>
      <c r="G661" s="230" t="s">
        <v>54</v>
      </c>
      <c r="H661" s="210"/>
      <c r="I661" s="255" t="s">
        <v>312</v>
      </c>
      <c r="J661" s="217" t="s">
        <v>313</v>
      </c>
      <c r="K661" s="231">
        <v>20</v>
      </c>
      <c r="L661" s="231">
        <v>30</v>
      </c>
      <c r="M661" s="231"/>
      <c r="N661" s="260"/>
      <c r="O661" s="255" t="s">
        <v>299</v>
      </c>
      <c r="P661" s="220" t="s">
        <v>316</v>
      </c>
      <c r="Q661" s="217" t="s">
        <v>317</v>
      </c>
      <c r="R661" s="217" t="s">
        <v>312</v>
      </c>
      <c r="S661" s="217">
        <v>0</v>
      </c>
      <c r="T661" s="217"/>
      <c r="U661" s="217"/>
      <c r="V661" s="217"/>
      <c r="W661" s="217"/>
      <c r="X661" s="221"/>
    </row>
    <row r="662" spans="1:24" x14ac:dyDescent="0.3">
      <c r="A662" s="201" t="s">
        <v>599</v>
      </c>
      <c r="B662" s="202" t="s">
        <v>603</v>
      </c>
      <c r="C662" s="202" t="s">
        <v>917</v>
      </c>
      <c r="D662" s="217">
        <v>3</v>
      </c>
      <c r="E662" s="214">
        <v>44809</v>
      </c>
      <c r="F662" s="199" t="s">
        <v>69</v>
      </c>
      <c r="G662" s="230" t="s">
        <v>49</v>
      </c>
      <c r="H662" s="210"/>
      <c r="I662" s="255" t="s">
        <v>319</v>
      </c>
      <c r="J662" s="217" t="s">
        <v>313</v>
      </c>
      <c r="K662" s="231">
        <v>8</v>
      </c>
      <c r="L662" s="231">
        <v>24</v>
      </c>
      <c r="M662" s="231"/>
      <c r="N662" s="260"/>
      <c r="O662" s="255" t="s">
        <v>299</v>
      </c>
      <c r="P662" s="220" t="s">
        <v>320</v>
      </c>
      <c r="Q662" s="217" t="s">
        <v>321</v>
      </c>
      <c r="R662" s="217" t="s">
        <v>319</v>
      </c>
      <c r="S662" s="217">
        <v>0</v>
      </c>
      <c r="T662" s="217"/>
      <c r="U662" s="217"/>
      <c r="V662" s="217"/>
      <c r="W662" s="217"/>
      <c r="X662" s="221"/>
    </row>
    <row r="663" spans="1:24" x14ac:dyDescent="0.3">
      <c r="A663" s="201" t="s">
        <v>599</v>
      </c>
      <c r="B663" s="202" t="s">
        <v>603</v>
      </c>
      <c r="C663" s="202" t="s">
        <v>917</v>
      </c>
      <c r="D663" s="217">
        <v>4</v>
      </c>
      <c r="E663" s="214">
        <v>44809</v>
      </c>
      <c r="F663" s="199" t="s">
        <v>71</v>
      </c>
      <c r="G663" s="230" t="s">
        <v>51</v>
      </c>
      <c r="H663" s="210"/>
      <c r="I663" s="255" t="s">
        <v>323</v>
      </c>
      <c r="J663" s="217" t="s">
        <v>313</v>
      </c>
      <c r="K663" s="231">
        <v>12</v>
      </c>
      <c r="L663" s="231">
        <v>25</v>
      </c>
      <c r="M663" s="231"/>
      <c r="N663" s="260"/>
      <c r="O663" s="255" t="s">
        <v>324</v>
      </c>
      <c r="P663" s="220" t="s">
        <v>325</v>
      </c>
      <c r="Q663" s="217" t="s">
        <v>326</v>
      </c>
      <c r="R663" s="217" t="s">
        <v>323</v>
      </c>
      <c r="S663" s="217">
        <v>0</v>
      </c>
      <c r="T663" s="217"/>
      <c r="U663" s="217"/>
      <c r="V663" s="217"/>
      <c r="W663" s="217"/>
      <c r="X663" s="221"/>
    </row>
    <row r="664" spans="1:24" x14ac:dyDescent="0.3">
      <c r="A664" s="201" t="s">
        <v>599</v>
      </c>
      <c r="B664" s="202" t="s">
        <v>603</v>
      </c>
      <c r="C664" s="202" t="s">
        <v>917</v>
      </c>
      <c r="D664" s="217">
        <v>5</v>
      </c>
      <c r="E664" s="214">
        <v>44810</v>
      </c>
      <c r="F664" s="199" t="s">
        <v>72</v>
      </c>
      <c r="G664" s="230" t="s">
        <v>52</v>
      </c>
      <c r="H664" s="210"/>
      <c r="I664" s="255" t="s">
        <v>323</v>
      </c>
      <c r="J664" s="217" t="s">
        <v>313</v>
      </c>
      <c r="K664" s="231">
        <v>0</v>
      </c>
      <c r="L664" s="231">
        <v>0</v>
      </c>
      <c r="M664" s="231"/>
      <c r="N664" s="260"/>
      <c r="O664" s="255" t="s">
        <v>324</v>
      </c>
      <c r="P664" s="220" t="s">
        <v>327</v>
      </c>
      <c r="Q664" s="217" t="s">
        <v>328</v>
      </c>
      <c r="R664" s="217" t="s">
        <v>323</v>
      </c>
      <c r="S664" s="217">
        <v>0</v>
      </c>
      <c r="T664" s="217"/>
      <c r="U664" s="217"/>
      <c r="V664" s="217"/>
      <c r="W664" s="217"/>
      <c r="X664" s="221"/>
    </row>
    <row r="665" spans="1:24" x14ac:dyDescent="0.3">
      <c r="A665" s="201" t="s">
        <v>599</v>
      </c>
      <c r="B665" s="202" t="s">
        <v>603</v>
      </c>
      <c r="C665" s="202" t="s">
        <v>917</v>
      </c>
      <c r="D665" s="217">
        <v>6</v>
      </c>
      <c r="E665" s="214">
        <v>44810</v>
      </c>
      <c r="F665" s="199" t="s">
        <v>70</v>
      </c>
      <c r="G665" s="230" t="s">
        <v>50</v>
      </c>
      <c r="H665" s="210"/>
      <c r="I665" s="255" t="s">
        <v>512</v>
      </c>
      <c r="J665" s="217" t="s">
        <v>298</v>
      </c>
      <c r="K665" s="231">
        <v>12</v>
      </c>
      <c r="L665" s="231">
        <v>30</v>
      </c>
      <c r="M665" s="231"/>
      <c r="N665" s="260"/>
      <c r="O665" s="255" t="s">
        <v>299</v>
      </c>
      <c r="P665" s="220" t="s">
        <v>513</v>
      </c>
      <c r="Q665" s="217" t="s">
        <v>514</v>
      </c>
      <c r="R665" s="217" t="s">
        <v>512</v>
      </c>
      <c r="S665" s="217">
        <v>0</v>
      </c>
      <c r="T665" s="217"/>
      <c r="U665" s="217"/>
      <c r="V665" s="217"/>
      <c r="W665" s="217"/>
      <c r="X665" s="221"/>
    </row>
    <row r="666" spans="1:24" x14ac:dyDescent="0.3">
      <c r="A666" s="201" t="s">
        <v>599</v>
      </c>
      <c r="B666" s="202" t="s">
        <v>603</v>
      </c>
      <c r="C666" s="202" t="s">
        <v>917</v>
      </c>
      <c r="D666" s="217">
        <v>7</v>
      </c>
      <c r="E666" s="214">
        <v>44811</v>
      </c>
      <c r="F666" s="199" t="s">
        <v>73</v>
      </c>
      <c r="G666" s="231" t="s">
        <v>53</v>
      </c>
      <c r="H666" s="210"/>
      <c r="I666" s="255" t="s">
        <v>512</v>
      </c>
      <c r="J666" s="217" t="s">
        <v>298</v>
      </c>
      <c r="K666" s="231">
        <v>12</v>
      </c>
      <c r="L666" s="231">
        <v>30</v>
      </c>
      <c r="M666" s="231"/>
      <c r="N666" s="260"/>
      <c r="O666" s="255" t="s">
        <v>299</v>
      </c>
      <c r="P666" s="220" t="s">
        <v>515</v>
      </c>
      <c r="Q666" s="217" t="s">
        <v>516</v>
      </c>
      <c r="R666" s="217" t="s">
        <v>512</v>
      </c>
      <c r="S666" s="217">
        <v>0</v>
      </c>
      <c r="T666" s="217"/>
      <c r="U666" s="217"/>
      <c r="V666" s="217"/>
      <c r="W666" s="217"/>
      <c r="X666" s="221"/>
    </row>
    <row r="667" spans="1:24" x14ac:dyDescent="0.3">
      <c r="A667" s="201" t="s">
        <v>599</v>
      </c>
      <c r="B667" s="202" t="s">
        <v>603</v>
      </c>
      <c r="C667" s="202" t="s">
        <v>917</v>
      </c>
      <c r="D667" s="217">
        <v>8</v>
      </c>
      <c r="E667" s="214">
        <v>44811</v>
      </c>
      <c r="F667" s="199" t="s">
        <v>60</v>
      </c>
      <c r="G667" s="230" t="s">
        <v>40</v>
      </c>
      <c r="H667" s="210"/>
      <c r="I667" s="255" t="s">
        <v>517</v>
      </c>
      <c r="J667" s="217" t="s">
        <v>313</v>
      </c>
      <c r="K667" s="231">
        <v>66</v>
      </c>
      <c r="L667" s="231">
        <v>129</v>
      </c>
      <c r="M667" s="231"/>
      <c r="N667" s="261"/>
      <c r="O667" s="255" t="s">
        <v>299</v>
      </c>
      <c r="P667" s="220" t="s">
        <v>518</v>
      </c>
      <c r="Q667" s="217" t="s">
        <v>519</v>
      </c>
      <c r="R667" s="217" t="s">
        <v>520</v>
      </c>
      <c r="S667" s="217">
        <v>0</v>
      </c>
      <c r="T667" s="217"/>
      <c r="U667" s="217"/>
      <c r="V667" s="217"/>
      <c r="W667" s="217"/>
      <c r="X667" s="221"/>
    </row>
    <row r="668" spans="1:24" x14ac:dyDescent="0.3">
      <c r="A668" s="201" t="s">
        <v>599</v>
      </c>
      <c r="B668" s="202" t="s">
        <v>603</v>
      </c>
      <c r="C668" s="202" t="s">
        <v>917</v>
      </c>
      <c r="D668" s="217">
        <v>9</v>
      </c>
      <c r="E668" s="214">
        <v>44812</v>
      </c>
      <c r="F668" s="199" t="s">
        <v>68</v>
      </c>
      <c r="G668" s="231" t="s">
        <v>48</v>
      </c>
      <c r="H668" s="210"/>
      <c r="I668" s="255" t="s">
        <v>319</v>
      </c>
      <c r="J668" s="217" t="s">
        <v>313</v>
      </c>
      <c r="K668" s="231">
        <v>12</v>
      </c>
      <c r="L668" s="231">
        <v>20</v>
      </c>
      <c r="M668" s="231"/>
      <c r="N668" s="261"/>
      <c r="O668" s="255" t="s">
        <v>299</v>
      </c>
      <c r="P668" s="220" t="s">
        <v>329</v>
      </c>
      <c r="Q668" s="217" t="s">
        <v>330</v>
      </c>
      <c r="R668" s="217" t="s">
        <v>319</v>
      </c>
      <c r="S668" s="217">
        <v>0</v>
      </c>
      <c r="T668" s="217"/>
      <c r="U668" s="217"/>
      <c r="V668" s="217"/>
      <c r="W668" s="217"/>
      <c r="X668" s="221"/>
    </row>
    <row r="669" spans="1:24" x14ac:dyDescent="0.3">
      <c r="A669" s="201" t="s">
        <v>599</v>
      </c>
      <c r="B669" s="202" t="s">
        <v>603</v>
      </c>
      <c r="C669" s="202" t="s">
        <v>917</v>
      </c>
      <c r="D669" s="217">
        <v>10</v>
      </c>
      <c r="E669" s="214">
        <v>44812</v>
      </c>
      <c r="F669" s="199" t="s">
        <v>67</v>
      </c>
      <c r="G669" s="231" t="s">
        <v>47</v>
      </c>
      <c r="H669" s="210"/>
      <c r="I669" s="255" t="s">
        <v>522</v>
      </c>
      <c r="J669" s="217" t="s">
        <v>313</v>
      </c>
      <c r="K669" s="231">
        <v>12</v>
      </c>
      <c r="L669" s="231">
        <v>32</v>
      </c>
      <c r="M669" s="231"/>
      <c r="N669" s="262"/>
      <c r="O669" s="255" t="s">
        <v>299</v>
      </c>
      <c r="P669" s="220" t="s">
        <v>523</v>
      </c>
      <c r="Q669" s="217" t="s">
        <v>524</v>
      </c>
      <c r="R669" s="217" t="s">
        <v>525</v>
      </c>
      <c r="S669" s="217">
        <v>0</v>
      </c>
      <c r="T669" s="217"/>
      <c r="U669" s="217"/>
      <c r="V669" s="217"/>
      <c r="W669" s="217"/>
      <c r="X669" s="221"/>
    </row>
    <row r="670" spans="1:24" ht="19.95" customHeight="1" thickBot="1" x14ac:dyDescent="0.35">
      <c r="A670" s="386" t="s">
        <v>604</v>
      </c>
      <c r="B670" s="387"/>
      <c r="C670" s="387"/>
      <c r="D670" s="225">
        <f>COUNTA(G660:G669)</f>
        <v>10</v>
      </c>
      <c r="E670" s="225"/>
      <c r="F670" s="226"/>
      <c r="G670" s="232"/>
      <c r="H670" s="232"/>
      <c r="I670" s="226"/>
      <c r="J670" s="225"/>
      <c r="K670" s="263"/>
      <c r="L670" s="263"/>
      <c r="M670" s="263"/>
      <c r="N670" s="264"/>
      <c r="O670" s="226"/>
      <c r="P670" s="225"/>
      <c r="Q670" s="225"/>
      <c r="R670" s="225"/>
      <c r="S670" s="225"/>
      <c r="T670" s="225"/>
      <c r="U670" s="225"/>
      <c r="V670" s="225"/>
      <c r="W670" s="225"/>
      <c r="X670" s="227"/>
    </row>
    <row r="671" spans="1:24" x14ac:dyDescent="0.3">
      <c r="A671" s="388" t="s">
        <v>930</v>
      </c>
      <c r="B671" s="389"/>
      <c r="C671" s="390"/>
      <c r="D671" s="237">
        <f>SUM(D637,D648,D659,D670)</f>
        <v>40</v>
      </c>
      <c r="E671" s="237"/>
      <c r="F671" s="237"/>
      <c r="G671" s="237"/>
      <c r="H671" s="237"/>
      <c r="I671" s="238"/>
      <c r="J671" s="237"/>
      <c r="K671" s="237"/>
      <c r="L671" s="237"/>
      <c r="M671" s="237"/>
      <c r="N671" s="265"/>
      <c r="O671" s="238"/>
      <c r="P671" s="237"/>
      <c r="Q671" s="237"/>
      <c r="R671" s="237"/>
      <c r="S671" s="237"/>
      <c r="T671" s="237"/>
      <c r="U671" s="237"/>
      <c r="V671" s="237"/>
      <c r="W671" s="237"/>
      <c r="X671" s="237"/>
    </row>
    <row r="672" spans="1:24" x14ac:dyDescent="0.3">
      <c r="A672" s="201" t="s">
        <v>601</v>
      </c>
      <c r="B672" s="202" t="s">
        <v>600</v>
      </c>
      <c r="C672" s="202" t="s">
        <v>959</v>
      </c>
      <c r="D672" s="217">
        <v>1</v>
      </c>
      <c r="E672" s="214" t="s">
        <v>931</v>
      </c>
      <c r="F672" s="199" t="s">
        <v>98</v>
      </c>
      <c r="G672" s="230" t="s">
        <v>79</v>
      </c>
      <c r="H672" s="210"/>
      <c r="I672" s="255" t="s">
        <v>483</v>
      </c>
      <c r="J672" s="217" t="s">
        <v>298</v>
      </c>
      <c r="K672" s="231">
        <v>16</v>
      </c>
      <c r="L672" s="231">
        <v>30</v>
      </c>
      <c r="M672" s="231"/>
      <c r="N672" s="260">
        <v>0</v>
      </c>
      <c r="O672" s="255" t="s">
        <v>484</v>
      </c>
      <c r="P672" s="220" t="s">
        <v>158</v>
      </c>
      <c r="Q672" s="217" t="s">
        <v>485</v>
      </c>
      <c r="R672" s="217" t="s">
        <v>483</v>
      </c>
      <c r="S672" s="217"/>
      <c r="T672" s="217" t="s">
        <v>211</v>
      </c>
      <c r="U672" s="217" t="s">
        <v>305</v>
      </c>
      <c r="V672" s="217" t="s">
        <v>211</v>
      </c>
      <c r="W672" s="217" t="s">
        <v>211</v>
      </c>
      <c r="X672" s="221"/>
    </row>
    <row r="673" spans="1:24" x14ac:dyDescent="0.3">
      <c r="A673" s="201" t="s">
        <v>601</v>
      </c>
      <c r="B673" s="202" t="s">
        <v>600</v>
      </c>
      <c r="C673" s="202" t="s">
        <v>959</v>
      </c>
      <c r="D673" s="217">
        <v>2</v>
      </c>
      <c r="E673" s="214" t="s">
        <v>931</v>
      </c>
      <c r="F673" s="199" t="s">
        <v>105</v>
      </c>
      <c r="G673" s="230" t="s">
        <v>86</v>
      </c>
      <c r="H673" s="210"/>
      <c r="I673" s="255" t="s">
        <v>487</v>
      </c>
      <c r="J673" s="217" t="s">
        <v>298</v>
      </c>
      <c r="K673" s="231">
        <v>24</v>
      </c>
      <c r="L673" s="231">
        <v>59</v>
      </c>
      <c r="M673" s="231"/>
      <c r="N673" s="260">
        <v>0</v>
      </c>
      <c r="O673" s="255" t="s">
        <v>484</v>
      </c>
      <c r="P673" s="220" t="s">
        <v>488</v>
      </c>
      <c r="Q673" s="217" t="s">
        <v>489</v>
      </c>
      <c r="R673" s="217" t="s">
        <v>487</v>
      </c>
      <c r="S673" s="217"/>
      <c r="T673" s="217" t="s">
        <v>299</v>
      </c>
      <c r="U673" s="217" t="s">
        <v>299</v>
      </c>
      <c r="V673" s="217" t="s">
        <v>299</v>
      </c>
      <c r="W673" s="217" t="s">
        <v>299</v>
      </c>
      <c r="X673" s="221"/>
    </row>
    <row r="674" spans="1:24" x14ac:dyDescent="0.3">
      <c r="A674" s="201" t="s">
        <v>601</v>
      </c>
      <c r="B674" s="202" t="s">
        <v>600</v>
      </c>
      <c r="C674" s="202" t="s">
        <v>959</v>
      </c>
      <c r="D674" s="217">
        <v>3</v>
      </c>
      <c r="E674" s="214" t="s">
        <v>932</v>
      </c>
      <c r="F674" s="199" t="s">
        <v>99</v>
      </c>
      <c r="G674" s="230" t="s">
        <v>80</v>
      </c>
      <c r="H674" s="210"/>
      <c r="I674" s="255" t="s">
        <v>483</v>
      </c>
      <c r="J674" s="217" t="s">
        <v>298</v>
      </c>
      <c r="K674" s="231">
        <v>16</v>
      </c>
      <c r="L674" s="231">
        <v>48</v>
      </c>
      <c r="M674" s="231"/>
      <c r="N674" s="260">
        <v>0</v>
      </c>
      <c r="O674" s="255" t="s">
        <v>306</v>
      </c>
      <c r="P674" s="220" t="s">
        <v>491</v>
      </c>
      <c r="Q674" s="217" t="s">
        <v>492</v>
      </c>
      <c r="R674" s="217" t="s">
        <v>483</v>
      </c>
      <c r="S674" s="217"/>
      <c r="T674" s="217" t="s">
        <v>211</v>
      </c>
      <c r="U674" s="217" t="s">
        <v>305</v>
      </c>
      <c r="V674" s="217" t="s">
        <v>211</v>
      </c>
      <c r="W674" s="217" t="s">
        <v>211</v>
      </c>
      <c r="X674" s="221"/>
    </row>
    <row r="675" spans="1:24" x14ac:dyDescent="0.3">
      <c r="A675" s="201" t="s">
        <v>601</v>
      </c>
      <c r="B675" s="202" t="s">
        <v>600</v>
      </c>
      <c r="C675" s="202" t="s">
        <v>959</v>
      </c>
      <c r="D675" s="217">
        <v>4</v>
      </c>
      <c r="E675" s="214" t="s">
        <v>933</v>
      </c>
      <c r="F675" s="199" t="s">
        <v>104</v>
      </c>
      <c r="G675" s="230" t="s">
        <v>85</v>
      </c>
      <c r="H675" s="210"/>
      <c r="I675" s="255" t="s">
        <v>308</v>
      </c>
      <c r="J675" s="217" t="s">
        <v>298</v>
      </c>
      <c r="K675" s="231">
        <v>12</v>
      </c>
      <c r="L675" s="231">
        <v>50</v>
      </c>
      <c r="M675" s="231"/>
      <c r="N675" s="260">
        <v>0</v>
      </c>
      <c r="O675" s="255" t="s">
        <v>306</v>
      </c>
      <c r="P675" s="220" t="s">
        <v>153</v>
      </c>
      <c r="Q675" s="217" t="s">
        <v>309</v>
      </c>
      <c r="R675" s="217" t="s">
        <v>310</v>
      </c>
      <c r="S675" s="217"/>
      <c r="T675" s="217" t="s">
        <v>211</v>
      </c>
      <c r="U675" s="217" t="s">
        <v>211</v>
      </c>
      <c r="V675" s="217" t="s">
        <v>211</v>
      </c>
      <c r="W675" s="217" t="s">
        <v>211</v>
      </c>
      <c r="X675" s="221"/>
    </row>
    <row r="676" spans="1:24" x14ac:dyDescent="0.3">
      <c r="A676" s="201" t="s">
        <v>601</v>
      </c>
      <c r="B676" s="202" t="s">
        <v>600</v>
      </c>
      <c r="C676" s="202" t="s">
        <v>959</v>
      </c>
      <c r="D676" s="217">
        <v>5</v>
      </c>
      <c r="E676" s="214" t="s">
        <v>934</v>
      </c>
      <c r="F676" s="199" t="s">
        <v>107</v>
      </c>
      <c r="G676" s="230" t="s">
        <v>88</v>
      </c>
      <c r="H676" s="210"/>
      <c r="I676" s="255" t="s">
        <v>494</v>
      </c>
      <c r="J676" s="217" t="s">
        <v>298</v>
      </c>
      <c r="K676" s="231">
        <v>8</v>
      </c>
      <c r="L676" s="231">
        <v>30</v>
      </c>
      <c r="M676" s="231"/>
      <c r="N676" s="260">
        <v>0</v>
      </c>
      <c r="O676" s="255" t="s">
        <v>484</v>
      </c>
      <c r="P676" s="220" t="s">
        <v>495</v>
      </c>
      <c r="Q676" s="217" t="s">
        <v>496</v>
      </c>
      <c r="R676" s="217" t="s">
        <v>494</v>
      </c>
      <c r="S676" s="217"/>
      <c r="T676" s="217" t="s">
        <v>211</v>
      </c>
      <c r="U676" s="217" t="s">
        <v>305</v>
      </c>
      <c r="V676" s="217" t="s">
        <v>211</v>
      </c>
      <c r="W676" s="217" t="s">
        <v>211</v>
      </c>
      <c r="X676" s="221"/>
    </row>
    <row r="677" spans="1:24" x14ac:dyDescent="0.3">
      <c r="A677" s="201" t="s">
        <v>601</v>
      </c>
      <c r="B677" s="202" t="s">
        <v>600</v>
      </c>
      <c r="C677" s="202" t="s">
        <v>959</v>
      </c>
      <c r="D677" s="217">
        <v>6</v>
      </c>
      <c r="E677" s="214" t="s">
        <v>934</v>
      </c>
      <c r="F677" s="199" t="s">
        <v>103</v>
      </c>
      <c r="G677" s="230" t="s">
        <v>84</v>
      </c>
      <c r="H677" s="210"/>
      <c r="I677" s="255" t="s">
        <v>759</v>
      </c>
      <c r="J677" s="217" t="s">
        <v>313</v>
      </c>
      <c r="K677" s="231">
        <v>16</v>
      </c>
      <c r="L677" s="231">
        <v>20</v>
      </c>
      <c r="M677" s="231"/>
      <c r="N677" s="260">
        <v>0</v>
      </c>
      <c r="O677" s="255" t="s">
        <v>484</v>
      </c>
      <c r="P677" s="220" t="s">
        <v>763</v>
      </c>
      <c r="Q677" s="217" t="s">
        <v>764</v>
      </c>
      <c r="R677" s="217" t="s">
        <v>765</v>
      </c>
      <c r="S677" s="217"/>
      <c r="T677" s="217" t="s">
        <v>299</v>
      </c>
      <c r="U677" s="217" t="s">
        <v>305</v>
      </c>
      <c r="V677" s="217" t="s">
        <v>299</v>
      </c>
      <c r="W677" s="217" t="s">
        <v>299</v>
      </c>
      <c r="X677" s="221"/>
    </row>
    <row r="678" spans="1:24" x14ac:dyDescent="0.3">
      <c r="A678" s="201" t="s">
        <v>601</v>
      </c>
      <c r="B678" s="202" t="s">
        <v>600</v>
      </c>
      <c r="C678" s="202" t="s">
        <v>959</v>
      </c>
      <c r="D678" s="217">
        <v>7</v>
      </c>
      <c r="E678" s="214" t="s">
        <v>935</v>
      </c>
      <c r="F678" s="199" t="s">
        <v>113</v>
      </c>
      <c r="G678" s="231" t="s">
        <v>94</v>
      </c>
      <c r="H678" s="210"/>
      <c r="I678" s="255" t="s">
        <v>760</v>
      </c>
      <c r="J678" s="217" t="s">
        <v>313</v>
      </c>
      <c r="K678" s="231">
        <v>12</v>
      </c>
      <c r="L678" s="231">
        <v>35</v>
      </c>
      <c r="M678" s="231"/>
      <c r="N678" s="260">
        <v>0</v>
      </c>
      <c r="O678" s="255" t="s">
        <v>306</v>
      </c>
      <c r="P678" s="220" t="s">
        <v>766</v>
      </c>
      <c r="Q678" s="217" t="s">
        <v>511</v>
      </c>
      <c r="R678" s="217" t="s">
        <v>767</v>
      </c>
      <c r="S678" s="217"/>
      <c r="T678" s="217" t="s">
        <v>299</v>
      </c>
      <c r="U678" s="217" t="s">
        <v>305</v>
      </c>
      <c r="V678" s="217" t="s">
        <v>299</v>
      </c>
      <c r="W678" s="217" t="s">
        <v>299</v>
      </c>
      <c r="X678" s="221"/>
    </row>
    <row r="679" spans="1:24" x14ac:dyDescent="0.3">
      <c r="A679" s="201" t="s">
        <v>601</v>
      </c>
      <c r="B679" s="202" t="s">
        <v>600</v>
      </c>
      <c r="C679" s="202" t="s">
        <v>959</v>
      </c>
      <c r="D679" s="217">
        <v>8</v>
      </c>
      <c r="E679" s="214" t="s">
        <v>936</v>
      </c>
      <c r="F679" s="199" t="s">
        <v>100</v>
      </c>
      <c r="G679" s="230" t="s">
        <v>81</v>
      </c>
      <c r="H679" s="210"/>
      <c r="I679" s="255" t="s">
        <v>504</v>
      </c>
      <c r="J679" s="217" t="s">
        <v>298</v>
      </c>
      <c r="K679" s="231">
        <v>32</v>
      </c>
      <c r="L679" s="231">
        <v>81</v>
      </c>
      <c r="M679" s="231"/>
      <c r="N679" s="261">
        <v>0</v>
      </c>
      <c r="O679" s="255" t="s">
        <v>306</v>
      </c>
      <c r="P679" s="220" t="s">
        <v>227</v>
      </c>
      <c r="Q679" s="217" t="s">
        <v>505</v>
      </c>
      <c r="R679" s="217" t="s">
        <v>504</v>
      </c>
      <c r="S679" s="217"/>
      <c r="T679" s="217" t="s">
        <v>299</v>
      </c>
      <c r="U679" s="217" t="s">
        <v>299</v>
      </c>
      <c r="V679" s="217" t="s">
        <v>299</v>
      </c>
      <c r="W679" s="217" t="s">
        <v>299</v>
      </c>
      <c r="X679" s="221"/>
    </row>
    <row r="680" spans="1:24" x14ac:dyDescent="0.3">
      <c r="A680" s="201" t="s">
        <v>601</v>
      </c>
      <c r="B680" s="202" t="s">
        <v>600</v>
      </c>
      <c r="C680" s="202" t="s">
        <v>959</v>
      </c>
      <c r="D680" s="217">
        <v>9</v>
      </c>
      <c r="E680" s="214" t="s">
        <v>937</v>
      </c>
      <c r="F680" s="199" t="s">
        <v>106</v>
      </c>
      <c r="G680" s="231" t="s">
        <v>87</v>
      </c>
      <c r="H680" s="210"/>
      <c r="I680" s="255" t="s">
        <v>761</v>
      </c>
      <c r="J680" s="217" t="s">
        <v>313</v>
      </c>
      <c r="K680" s="231">
        <v>16</v>
      </c>
      <c r="L680" s="231">
        <v>45</v>
      </c>
      <c r="M680" s="231"/>
      <c r="N680" s="261">
        <v>0</v>
      </c>
      <c r="O680" s="255" t="s">
        <v>484</v>
      </c>
      <c r="P680" s="220" t="s">
        <v>768</v>
      </c>
      <c r="Q680" s="217" t="s">
        <v>769</v>
      </c>
      <c r="R680" s="217" t="s">
        <v>770</v>
      </c>
      <c r="S680" s="217"/>
      <c r="T680" s="217" t="s">
        <v>299</v>
      </c>
      <c r="U680" s="217" t="s">
        <v>299</v>
      </c>
      <c r="V680" s="217" t="s">
        <v>299</v>
      </c>
      <c r="W680" s="217" t="s">
        <v>299</v>
      </c>
      <c r="X680" s="221"/>
    </row>
    <row r="681" spans="1:24" x14ac:dyDescent="0.3">
      <c r="A681" s="201" t="s">
        <v>601</v>
      </c>
      <c r="B681" s="202" t="s">
        <v>600</v>
      </c>
      <c r="C681" s="202" t="s">
        <v>959</v>
      </c>
      <c r="D681" s="217">
        <v>10</v>
      </c>
      <c r="E681" s="214" t="s">
        <v>937</v>
      </c>
      <c r="F681" s="199" t="s">
        <v>102</v>
      </c>
      <c r="G681" s="231" t="s">
        <v>83</v>
      </c>
      <c r="H681" s="210"/>
      <c r="I681" s="255" t="s">
        <v>762</v>
      </c>
      <c r="J681" s="217" t="s">
        <v>313</v>
      </c>
      <c r="K681" s="231">
        <v>20</v>
      </c>
      <c r="L681" s="231">
        <v>51</v>
      </c>
      <c r="M681" s="231"/>
      <c r="N681" s="262">
        <v>0</v>
      </c>
      <c r="O681" s="255" t="s">
        <v>771</v>
      </c>
      <c r="P681" s="220" t="s">
        <v>772</v>
      </c>
      <c r="Q681" s="217" t="s">
        <v>773</v>
      </c>
      <c r="R681" s="217" t="s">
        <v>762</v>
      </c>
      <c r="S681" s="217"/>
      <c r="T681" s="217" t="s">
        <v>299</v>
      </c>
      <c r="U681" s="217" t="s">
        <v>299</v>
      </c>
      <c r="V681" s="217" t="s">
        <v>299</v>
      </c>
      <c r="W681" s="217" t="s">
        <v>299</v>
      </c>
      <c r="X681" s="221"/>
    </row>
    <row r="682" spans="1:24" ht="19.95" customHeight="1" thickBot="1" x14ac:dyDescent="0.35">
      <c r="A682" s="386" t="s">
        <v>604</v>
      </c>
      <c r="B682" s="387"/>
      <c r="C682" s="387"/>
      <c r="D682" s="225">
        <f>COUNTA(G672:G681)</f>
        <v>10</v>
      </c>
      <c r="E682" s="225"/>
      <c r="F682" s="226"/>
      <c r="G682" s="232"/>
      <c r="H682" s="232"/>
      <c r="I682" s="226"/>
      <c r="J682" s="225"/>
      <c r="K682" s="263"/>
      <c r="L682" s="263"/>
      <c r="M682" s="263"/>
      <c r="N682" s="264"/>
      <c r="O682" s="226"/>
      <c r="P682" s="225"/>
      <c r="Q682" s="225"/>
      <c r="R682" s="225"/>
      <c r="S682" s="225"/>
      <c r="T682" s="225"/>
      <c r="U682" s="225"/>
      <c r="V682" s="225"/>
      <c r="W682" s="225"/>
      <c r="X682" s="227"/>
    </row>
    <row r="683" spans="1:24" x14ac:dyDescent="0.3">
      <c r="A683" s="201" t="s">
        <v>601</v>
      </c>
      <c r="B683" s="202" t="s">
        <v>602</v>
      </c>
      <c r="C683" s="202" t="s">
        <v>959</v>
      </c>
      <c r="D683" s="217">
        <v>1</v>
      </c>
      <c r="E683" s="214">
        <v>44843</v>
      </c>
      <c r="F683" s="199" t="s">
        <v>109</v>
      </c>
      <c r="G683" s="230" t="s">
        <v>90</v>
      </c>
      <c r="H683" s="210"/>
      <c r="I683" s="255" t="s">
        <v>779</v>
      </c>
      <c r="J683" s="217" t="s">
        <v>298</v>
      </c>
      <c r="K683" s="231">
        <v>16</v>
      </c>
      <c r="L683" s="231">
        <v>32</v>
      </c>
      <c r="M683" s="231">
        <v>30</v>
      </c>
      <c r="N683" s="260">
        <v>20</v>
      </c>
      <c r="O683" s="255" t="s">
        <v>484</v>
      </c>
      <c r="P683" s="220" t="s">
        <v>459</v>
      </c>
      <c r="Q683" s="217" t="s">
        <v>780</v>
      </c>
      <c r="R683" s="217" t="s">
        <v>779</v>
      </c>
      <c r="S683" s="217">
        <v>20</v>
      </c>
      <c r="T683" s="217" t="s">
        <v>211</v>
      </c>
      <c r="U683" s="217" t="s">
        <v>305</v>
      </c>
      <c r="V683" s="217" t="s">
        <v>211</v>
      </c>
      <c r="W683" s="217" t="s">
        <v>211</v>
      </c>
      <c r="X683" s="221" t="s">
        <v>781</v>
      </c>
    </row>
    <row r="684" spans="1:24" x14ac:dyDescent="0.3">
      <c r="A684" s="201" t="s">
        <v>601</v>
      </c>
      <c r="B684" s="202" t="s">
        <v>602</v>
      </c>
      <c r="C684" s="202" t="s">
        <v>959</v>
      </c>
      <c r="D684" s="217">
        <v>2</v>
      </c>
      <c r="E684" s="214">
        <v>44843</v>
      </c>
      <c r="F684" s="199" t="s">
        <v>111</v>
      </c>
      <c r="G684" s="230" t="s">
        <v>92</v>
      </c>
      <c r="H684" s="210"/>
      <c r="I684" s="255" t="s">
        <v>720</v>
      </c>
      <c r="J684" s="217" t="s">
        <v>298</v>
      </c>
      <c r="K684" s="231">
        <v>20</v>
      </c>
      <c r="L684" s="231">
        <v>40</v>
      </c>
      <c r="M684" s="231">
        <v>30</v>
      </c>
      <c r="N684" s="260">
        <v>20</v>
      </c>
      <c r="O684" s="255" t="s">
        <v>306</v>
      </c>
      <c r="P684" s="220" t="s">
        <v>465</v>
      </c>
      <c r="Q684" s="217" t="s">
        <v>721</v>
      </c>
      <c r="R684" s="217" t="s">
        <v>720</v>
      </c>
      <c r="S684" s="217">
        <v>20</v>
      </c>
      <c r="T684" s="217" t="s">
        <v>211</v>
      </c>
      <c r="U684" s="217" t="s">
        <v>305</v>
      </c>
      <c r="V684" s="217" t="s">
        <v>211</v>
      </c>
      <c r="W684" s="217" t="s">
        <v>211</v>
      </c>
      <c r="X684" s="221" t="s">
        <v>781</v>
      </c>
    </row>
    <row r="685" spans="1:24" x14ac:dyDescent="0.3">
      <c r="A685" s="201" t="s">
        <v>601</v>
      </c>
      <c r="B685" s="202" t="s">
        <v>602</v>
      </c>
      <c r="C685" s="202" t="s">
        <v>959</v>
      </c>
      <c r="D685" s="217">
        <v>3</v>
      </c>
      <c r="E685" s="214">
        <v>44904</v>
      </c>
      <c r="F685" s="199" t="s">
        <v>108</v>
      </c>
      <c r="G685" s="230" t="s">
        <v>89</v>
      </c>
      <c r="H685" s="210"/>
      <c r="I685" s="255" t="s">
        <v>461</v>
      </c>
      <c r="J685" s="217" t="s">
        <v>298</v>
      </c>
      <c r="K685" s="231">
        <v>16</v>
      </c>
      <c r="L685" s="231">
        <v>32</v>
      </c>
      <c r="M685" s="231">
        <v>30</v>
      </c>
      <c r="N685" s="260">
        <v>20</v>
      </c>
      <c r="O685" s="255" t="s">
        <v>306</v>
      </c>
      <c r="P685" s="220" t="s">
        <v>187</v>
      </c>
      <c r="Q685" s="217" t="s">
        <v>299</v>
      </c>
      <c r="R685" s="217" t="s">
        <v>461</v>
      </c>
      <c r="S685" s="217">
        <v>20</v>
      </c>
      <c r="T685" s="217" t="s">
        <v>211</v>
      </c>
      <c r="U685" s="217" t="s">
        <v>211</v>
      </c>
      <c r="V685" s="217" t="s">
        <v>211</v>
      </c>
      <c r="W685" s="217" t="s">
        <v>211</v>
      </c>
      <c r="X685" s="221" t="s">
        <v>716</v>
      </c>
    </row>
    <row r="686" spans="1:24" x14ac:dyDescent="0.3">
      <c r="A686" s="201" t="s">
        <v>601</v>
      </c>
      <c r="B686" s="202" t="s">
        <v>602</v>
      </c>
      <c r="C686" s="202" t="s">
        <v>959</v>
      </c>
      <c r="D686" s="217">
        <v>4</v>
      </c>
      <c r="E686" s="214">
        <v>44904</v>
      </c>
      <c r="F686" s="199" t="s">
        <v>101</v>
      </c>
      <c r="G686" s="230" t="s">
        <v>82</v>
      </c>
      <c r="H686" s="210"/>
      <c r="I686" s="255" t="s">
        <v>469</v>
      </c>
      <c r="J686" s="217" t="s">
        <v>298</v>
      </c>
      <c r="K686" s="231">
        <v>16</v>
      </c>
      <c r="L686" s="231">
        <v>27</v>
      </c>
      <c r="M686" s="231">
        <v>30</v>
      </c>
      <c r="N686" s="260">
        <v>20</v>
      </c>
      <c r="O686" s="255" t="s">
        <v>484</v>
      </c>
      <c r="P686" s="220" t="s">
        <v>927</v>
      </c>
      <c r="Q686" s="217" t="s">
        <v>782</v>
      </c>
      <c r="R686" s="217" t="s">
        <v>469</v>
      </c>
      <c r="S686" s="217">
        <v>20</v>
      </c>
      <c r="T686" s="217" t="s">
        <v>211</v>
      </c>
      <c r="U686" s="217" t="s">
        <v>305</v>
      </c>
      <c r="V686" s="217" t="s">
        <v>211</v>
      </c>
      <c r="W686" s="217" t="s">
        <v>211</v>
      </c>
      <c r="X686" s="221"/>
    </row>
    <row r="687" spans="1:24" x14ac:dyDescent="0.3">
      <c r="A687" s="201" t="s">
        <v>601</v>
      </c>
      <c r="B687" s="202" t="s">
        <v>602</v>
      </c>
      <c r="C687" s="202" t="s">
        <v>959</v>
      </c>
      <c r="D687" s="217">
        <v>5</v>
      </c>
      <c r="E687" s="214" t="s">
        <v>938</v>
      </c>
      <c r="F687" s="199" t="s">
        <v>112</v>
      </c>
      <c r="G687" s="230" t="s">
        <v>93</v>
      </c>
      <c r="H687" s="210"/>
      <c r="I687" s="255" t="s">
        <v>476</v>
      </c>
      <c r="J687" s="217" t="s">
        <v>298</v>
      </c>
      <c r="K687" s="231">
        <v>108</v>
      </c>
      <c r="L687" s="231">
        <v>126</v>
      </c>
      <c r="M687" s="231">
        <v>30</v>
      </c>
      <c r="N687" s="260">
        <v>20</v>
      </c>
      <c r="O687" s="255" t="s">
        <v>306</v>
      </c>
      <c r="P687" s="220" t="s">
        <v>189</v>
      </c>
      <c r="Q687" s="217" t="s">
        <v>783</v>
      </c>
      <c r="R687" s="217" t="s">
        <v>476</v>
      </c>
      <c r="S687" s="217">
        <v>20</v>
      </c>
      <c r="T687" s="217" t="s">
        <v>299</v>
      </c>
      <c r="U687" s="217" t="s">
        <v>305</v>
      </c>
      <c r="V687" s="217" t="s">
        <v>299</v>
      </c>
      <c r="W687" s="217" t="s">
        <v>299</v>
      </c>
      <c r="X687" s="221"/>
    </row>
    <row r="688" spans="1:24" x14ac:dyDescent="0.3">
      <c r="A688" s="201" t="s">
        <v>601</v>
      </c>
      <c r="B688" s="202" t="s">
        <v>602</v>
      </c>
      <c r="C688" s="202" t="s">
        <v>959</v>
      </c>
      <c r="D688" s="217">
        <v>6</v>
      </c>
      <c r="E688" s="214" t="s">
        <v>938</v>
      </c>
      <c r="F688" s="199" t="s">
        <v>110</v>
      </c>
      <c r="G688" s="230" t="s">
        <v>91</v>
      </c>
      <c r="H688" s="210"/>
      <c r="I688" s="255" t="s">
        <v>481</v>
      </c>
      <c r="J688" s="217" t="s">
        <v>298</v>
      </c>
      <c r="K688" s="231">
        <v>16</v>
      </c>
      <c r="L688" s="231">
        <v>34</v>
      </c>
      <c r="M688" s="231">
        <v>30</v>
      </c>
      <c r="N688" s="260">
        <v>20</v>
      </c>
      <c r="O688" s="255" t="s">
        <v>306</v>
      </c>
      <c r="P688" s="220" t="s">
        <v>784</v>
      </c>
      <c r="Q688" s="217" t="s">
        <v>721</v>
      </c>
      <c r="R688" s="217" t="s">
        <v>481</v>
      </c>
      <c r="S688" s="217">
        <v>20</v>
      </c>
      <c r="T688" s="217" t="s">
        <v>299</v>
      </c>
      <c r="U688" s="217" t="s">
        <v>305</v>
      </c>
      <c r="V688" s="217" t="s">
        <v>299</v>
      </c>
      <c r="W688" s="217" t="s">
        <v>299</v>
      </c>
      <c r="X688" s="221"/>
    </row>
    <row r="689" spans="1:24" x14ac:dyDescent="0.3">
      <c r="A689" s="201" t="s">
        <v>601</v>
      </c>
      <c r="B689" s="202" t="s">
        <v>602</v>
      </c>
      <c r="C689" s="202" t="s">
        <v>959</v>
      </c>
      <c r="D689" s="217">
        <v>7</v>
      </c>
      <c r="E689" s="214" t="s">
        <v>939</v>
      </c>
      <c r="F689" s="199" t="s">
        <v>115</v>
      </c>
      <c r="G689" s="231" t="s">
        <v>96</v>
      </c>
      <c r="H689" s="210"/>
      <c r="I689" s="255" t="s">
        <v>476</v>
      </c>
      <c r="J689" s="217" t="s">
        <v>298</v>
      </c>
      <c r="K689" s="231">
        <v>40</v>
      </c>
      <c r="L689" s="231">
        <v>40</v>
      </c>
      <c r="M689" s="231">
        <v>30</v>
      </c>
      <c r="N689" s="260">
        <v>20</v>
      </c>
      <c r="O689" s="255" t="s">
        <v>306</v>
      </c>
      <c r="P689" s="220" t="s">
        <v>477</v>
      </c>
      <c r="Q689" s="217" t="s">
        <v>726</v>
      </c>
      <c r="R689" s="217" t="s">
        <v>476</v>
      </c>
      <c r="S689" s="217">
        <v>20</v>
      </c>
      <c r="T689" s="217" t="s">
        <v>299</v>
      </c>
      <c r="U689" s="217" t="s">
        <v>299</v>
      </c>
      <c r="V689" s="217" t="s">
        <v>299</v>
      </c>
      <c r="W689" s="217" t="s">
        <v>299</v>
      </c>
      <c r="X689" s="221"/>
    </row>
    <row r="690" spans="1:24" x14ac:dyDescent="0.3">
      <c r="A690" s="201" t="s">
        <v>601</v>
      </c>
      <c r="B690" s="202" t="s">
        <v>602</v>
      </c>
      <c r="C690" s="202" t="s">
        <v>959</v>
      </c>
      <c r="D690" s="217">
        <v>8</v>
      </c>
      <c r="E690" s="214" t="s">
        <v>939</v>
      </c>
      <c r="F690" s="199" t="s">
        <v>1051</v>
      </c>
      <c r="G690" s="230" t="s">
        <v>680</v>
      </c>
      <c r="H690" s="210"/>
      <c r="I690" s="255" t="s">
        <v>785</v>
      </c>
      <c r="J690" s="217" t="s">
        <v>298</v>
      </c>
      <c r="K690" s="231">
        <v>44</v>
      </c>
      <c r="L690" s="231">
        <v>47</v>
      </c>
      <c r="M690" s="231">
        <v>30</v>
      </c>
      <c r="N690" s="261">
        <v>20</v>
      </c>
      <c r="O690" s="255" t="s">
        <v>306</v>
      </c>
      <c r="P690" s="220" t="s">
        <v>786</v>
      </c>
      <c r="Q690" s="217" t="s">
        <v>787</v>
      </c>
      <c r="R690" s="217" t="s">
        <v>785</v>
      </c>
      <c r="S690" s="217">
        <v>20</v>
      </c>
      <c r="T690" s="217" t="s">
        <v>299</v>
      </c>
      <c r="U690" s="217" t="s">
        <v>299</v>
      </c>
      <c r="V690" s="217" t="s">
        <v>299</v>
      </c>
      <c r="W690" s="217" t="s">
        <v>299</v>
      </c>
      <c r="X690" s="221"/>
    </row>
    <row r="691" spans="1:24" x14ac:dyDescent="0.3">
      <c r="A691" s="201" t="s">
        <v>601</v>
      </c>
      <c r="B691" s="202" t="s">
        <v>602</v>
      </c>
      <c r="C691" s="202" t="s">
        <v>959</v>
      </c>
      <c r="D691" s="217">
        <v>9</v>
      </c>
      <c r="E691" s="214" t="s">
        <v>940</v>
      </c>
      <c r="F691" s="199" t="s">
        <v>97</v>
      </c>
      <c r="G691" s="231" t="s">
        <v>78</v>
      </c>
      <c r="H691" s="210"/>
      <c r="I691" s="255" t="s">
        <v>473</v>
      </c>
      <c r="J691" s="217" t="s">
        <v>298</v>
      </c>
      <c r="K691" s="231">
        <v>16</v>
      </c>
      <c r="L691" s="231">
        <v>32</v>
      </c>
      <c r="M691" s="231">
        <v>30</v>
      </c>
      <c r="N691" s="261">
        <v>20</v>
      </c>
      <c r="O691" s="255" t="s">
        <v>306</v>
      </c>
      <c r="P691" s="220" t="s">
        <v>928</v>
      </c>
      <c r="Q691" s="217" t="s">
        <v>299</v>
      </c>
      <c r="R691" s="217" t="s">
        <v>473</v>
      </c>
      <c r="S691" s="217">
        <v>20</v>
      </c>
      <c r="T691" s="217" t="s">
        <v>299</v>
      </c>
      <c r="U691" s="217" t="s">
        <v>299</v>
      </c>
      <c r="V691" s="217" t="s">
        <v>299</v>
      </c>
      <c r="W691" s="217" t="s">
        <v>299</v>
      </c>
      <c r="X691" s="221" t="s">
        <v>716</v>
      </c>
    </row>
    <row r="692" spans="1:24" x14ac:dyDescent="0.3">
      <c r="A692" s="201" t="s">
        <v>601</v>
      </c>
      <c r="B692" s="202" t="s">
        <v>602</v>
      </c>
      <c r="C692" s="202" t="s">
        <v>959</v>
      </c>
      <c r="D692" s="217">
        <v>10</v>
      </c>
      <c r="E692" s="214" t="s">
        <v>940</v>
      </c>
      <c r="F692" s="199" t="s">
        <v>451</v>
      </c>
      <c r="G692" s="231" t="s">
        <v>226</v>
      </c>
      <c r="H692" s="210"/>
      <c r="I692" s="255" t="s">
        <v>718</v>
      </c>
      <c r="J692" s="217" t="s">
        <v>298</v>
      </c>
      <c r="K692" s="231">
        <v>40</v>
      </c>
      <c r="L692" s="231">
        <v>40</v>
      </c>
      <c r="M692" s="231">
        <v>30</v>
      </c>
      <c r="N692" s="262">
        <v>20</v>
      </c>
      <c r="O692" s="255" t="s">
        <v>306</v>
      </c>
      <c r="P692" s="220" t="s">
        <v>722</v>
      </c>
      <c r="Q692" s="217" t="s">
        <v>299</v>
      </c>
      <c r="R692" s="217" t="s">
        <v>718</v>
      </c>
      <c r="S692" s="217" t="s">
        <v>299</v>
      </c>
      <c r="T692" s="217" t="s">
        <v>299</v>
      </c>
      <c r="U692" s="217" t="s">
        <v>299</v>
      </c>
      <c r="V692" s="217" t="s">
        <v>299</v>
      </c>
      <c r="W692" s="217" t="s">
        <v>299</v>
      </c>
      <c r="X692" s="221"/>
    </row>
    <row r="693" spans="1:24" ht="19.95" customHeight="1" thickBot="1" x14ac:dyDescent="0.35">
      <c r="A693" s="386" t="s">
        <v>604</v>
      </c>
      <c r="B693" s="387"/>
      <c r="C693" s="387"/>
      <c r="D693" s="225">
        <f>COUNTA(G683:G692)</f>
        <v>10</v>
      </c>
      <c r="E693" s="225"/>
      <c r="F693" s="226"/>
      <c r="G693" s="232"/>
      <c r="H693" s="232"/>
      <c r="I693" s="226"/>
      <c r="J693" s="225"/>
      <c r="K693" s="263"/>
      <c r="L693" s="263"/>
      <c r="M693" s="263"/>
      <c r="N693" s="264"/>
      <c r="O693" s="226"/>
      <c r="P693" s="225"/>
      <c r="Q693" s="225"/>
      <c r="R693" s="225"/>
      <c r="S693" s="225"/>
      <c r="T693" s="225"/>
      <c r="U693" s="225"/>
      <c r="V693" s="225"/>
      <c r="W693" s="225"/>
      <c r="X693" s="227"/>
    </row>
    <row r="694" spans="1:24" x14ac:dyDescent="0.3">
      <c r="A694" s="201" t="s">
        <v>599</v>
      </c>
      <c r="B694" s="202" t="s">
        <v>598</v>
      </c>
      <c r="C694" s="202" t="s">
        <v>959</v>
      </c>
      <c r="D694" s="217">
        <v>1</v>
      </c>
      <c r="E694" s="214">
        <v>44843</v>
      </c>
      <c r="F694" s="199" t="s">
        <v>61</v>
      </c>
      <c r="G694" s="230" t="s">
        <v>41</v>
      </c>
      <c r="H694" s="210"/>
      <c r="I694" s="255" t="s">
        <v>537</v>
      </c>
      <c r="J694" s="217" t="s">
        <v>298</v>
      </c>
      <c r="K694" s="231">
        <v>76</v>
      </c>
      <c r="L694" s="231">
        <v>224</v>
      </c>
      <c r="M694" s="231">
        <v>200</v>
      </c>
      <c r="N694" s="260">
        <v>20</v>
      </c>
      <c r="O694" s="255" t="s">
        <v>578</v>
      </c>
      <c r="P694" s="220" t="s">
        <v>581</v>
      </c>
      <c r="Q694" s="217" t="s">
        <v>211</v>
      </c>
      <c r="R694" s="217" t="s">
        <v>582</v>
      </c>
      <c r="S694" s="217">
        <v>30</v>
      </c>
      <c r="T694" s="217"/>
      <c r="U694" s="217" t="s">
        <v>305</v>
      </c>
      <c r="V694" s="217"/>
      <c r="W694" s="217"/>
      <c r="X694" s="221"/>
    </row>
    <row r="695" spans="1:24" x14ac:dyDescent="0.3">
      <c r="A695" s="201" t="s">
        <v>599</v>
      </c>
      <c r="B695" s="202" t="s">
        <v>598</v>
      </c>
      <c r="C695" s="202" t="s">
        <v>959</v>
      </c>
      <c r="D695" s="217">
        <v>2</v>
      </c>
      <c r="E695" s="214">
        <v>44843</v>
      </c>
      <c r="F695" s="199" t="s">
        <v>64</v>
      </c>
      <c r="G695" s="230" t="s">
        <v>44</v>
      </c>
      <c r="H695" s="210"/>
      <c r="I695" s="255" t="s">
        <v>336</v>
      </c>
      <c r="J695" s="217" t="s">
        <v>298</v>
      </c>
      <c r="K695" s="231">
        <v>20</v>
      </c>
      <c r="L695" s="231">
        <v>50</v>
      </c>
      <c r="M695" s="231">
        <v>100</v>
      </c>
      <c r="N695" s="260">
        <v>10</v>
      </c>
      <c r="O695" s="255" t="s">
        <v>578</v>
      </c>
      <c r="P695" s="220" t="s">
        <v>941</v>
      </c>
      <c r="Q695" s="217" t="s">
        <v>211</v>
      </c>
      <c r="R695" s="217" t="s">
        <v>580</v>
      </c>
      <c r="S695" s="217">
        <v>130</v>
      </c>
      <c r="T695" s="217"/>
      <c r="U695" s="217" t="s">
        <v>305</v>
      </c>
      <c r="V695" s="217"/>
      <c r="W695" s="217"/>
      <c r="X695" s="221"/>
    </row>
    <row r="696" spans="1:24" x14ac:dyDescent="0.3">
      <c r="A696" s="201" t="s">
        <v>599</v>
      </c>
      <c r="B696" s="202" t="s">
        <v>598</v>
      </c>
      <c r="C696" s="202" t="s">
        <v>959</v>
      </c>
      <c r="D696" s="217">
        <v>3</v>
      </c>
      <c r="E696" s="214">
        <v>44904</v>
      </c>
      <c r="F696" s="199" t="s">
        <v>62</v>
      </c>
      <c r="G696" s="230" t="s">
        <v>42</v>
      </c>
      <c r="H696" s="210"/>
      <c r="I696" s="255" t="s">
        <v>533</v>
      </c>
      <c r="J696" s="217" t="s">
        <v>298</v>
      </c>
      <c r="K696" s="231">
        <v>16</v>
      </c>
      <c r="L696" s="231">
        <v>11</v>
      </c>
      <c r="M696" s="231">
        <v>50</v>
      </c>
      <c r="N696" s="260">
        <v>10</v>
      </c>
      <c r="O696" s="255" t="s">
        <v>578</v>
      </c>
      <c r="P696" s="220" t="s">
        <v>534</v>
      </c>
      <c r="Q696" s="217" t="s">
        <v>535</v>
      </c>
      <c r="R696" s="217" t="s">
        <v>549</v>
      </c>
      <c r="S696" s="217">
        <v>30</v>
      </c>
      <c r="T696" s="217"/>
      <c r="U696" s="217" t="s">
        <v>305</v>
      </c>
      <c r="V696" s="217"/>
      <c r="W696" s="217"/>
      <c r="X696" s="221"/>
    </row>
    <row r="697" spans="1:24" x14ac:dyDescent="0.3">
      <c r="A697" s="201" t="s">
        <v>599</v>
      </c>
      <c r="B697" s="202" t="s">
        <v>598</v>
      </c>
      <c r="C697" s="202" t="s">
        <v>959</v>
      </c>
      <c r="D697" s="217">
        <v>4</v>
      </c>
      <c r="E697" s="214">
        <v>44904</v>
      </c>
      <c r="F697" s="199" t="s">
        <v>65</v>
      </c>
      <c r="G697" s="230" t="s">
        <v>45</v>
      </c>
      <c r="H697" s="210"/>
      <c r="I697" s="255" t="s">
        <v>550</v>
      </c>
      <c r="J697" s="217" t="s">
        <v>298</v>
      </c>
      <c r="K697" s="231">
        <v>28</v>
      </c>
      <c r="L697" s="231">
        <v>111</v>
      </c>
      <c r="M697" s="231">
        <v>60</v>
      </c>
      <c r="N697" s="260">
        <v>10</v>
      </c>
      <c r="O697" s="255" t="s">
        <v>578</v>
      </c>
      <c r="P697" s="220" t="s">
        <v>551</v>
      </c>
      <c r="Q697" s="217" t="s">
        <v>552</v>
      </c>
      <c r="R697" s="217" t="s">
        <v>553</v>
      </c>
      <c r="S697" s="217">
        <v>30</v>
      </c>
      <c r="T697" s="217" t="s">
        <v>305</v>
      </c>
      <c r="U697" s="217"/>
      <c r="V697" s="217"/>
      <c r="W697" s="217"/>
      <c r="X697" s="221"/>
    </row>
    <row r="698" spans="1:24" x14ac:dyDescent="0.3">
      <c r="A698" s="201" t="s">
        <v>599</v>
      </c>
      <c r="B698" s="202" t="s">
        <v>598</v>
      </c>
      <c r="C698" s="202" t="s">
        <v>959</v>
      </c>
      <c r="D698" s="217">
        <v>5</v>
      </c>
      <c r="E698" s="214" t="s">
        <v>938</v>
      </c>
      <c r="F698" s="199" t="s">
        <v>56</v>
      </c>
      <c r="G698" s="230" t="s">
        <v>36</v>
      </c>
      <c r="H698" s="210"/>
      <c r="I698" s="255" t="s">
        <v>341</v>
      </c>
      <c r="J698" s="217" t="s">
        <v>298</v>
      </c>
      <c r="K698" s="231">
        <v>20</v>
      </c>
      <c r="L698" s="231">
        <v>22</v>
      </c>
      <c r="M698" s="231">
        <v>10</v>
      </c>
      <c r="N698" s="260">
        <v>10</v>
      </c>
      <c r="O698" s="255" t="s">
        <v>578</v>
      </c>
      <c r="P698" s="220" t="s">
        <v>339</v>
      </c>
      <c r="Q698" s="217" t="s">
        <v>340</v>
      </c>
      <c r="R698" s="217" t="s">
        <v>341</v>
      </c>
      <c r="S698" s="217">
        <v>30</v>
      </c>
      <c r="T698" s="217"/>
      <c r="U698" s="217" t="s">
        <v>305</v>
      </c>
      <c r="V698" s="217"/>
      <c r="W698" s="217" t="s">
        <v>211</v>
      </c>
      <c r="X698" s="221"/>
    </row>
    <row r="699" spans="1:24" x14ac:dyDescent="0.3">
      <c r="A699" s="201" t="s">
        <v>599</v>
      </c>
      <c r="B699" s="202" t="s">
        <v>598</v>
      </c>
      <c r="C699" s="202" t="s">
        <v>959</v>
      </c>
      <c r="D699" s="217">
        <v>6</v>
      </c>
      <c r="E699" s="214" t="s">
        <v>938</v>
      </c>
      <c r="F699" s="199" t="s">
        <v>57</v>
      </c>
      <c r="G699" s="230" t="s">
        <v>37</v>
      </c>
      <c r="H699" s="210"/>
      <c r="I699" s="255" t="s">
        <v>555</v>
      </c>
      <c r="J699" s="217" t="s">
        <v>298</v>
      </c>
      <c r="K699" s="231">
        <v>12</v>
      </c>
      <c r="L699" s="231">
        <v>56</v>
      </c>
      <c r="M699" s="231">
        <v>60</v>
      </c>
      <c r="N699" s="260">
        <v>10</v>
      </c>
      <c r="O699" s="255" t="s">
        <v>578</v>
      </c>
      <c r="P699" s="220" t="s">
        <v>557</v>
      </c>
      <c r="Q699" s="217" t="s">
        <v>558</v>
      </c>
      <c r="R699" s="217" t="s">
        <v>559</v>
      </c>
      <c r="S699" s="217">
        <v>30</v>
      </c>
      <c r="T699" s="217"/>
      <c r="U699" s="217" t="s">
        <v>305</v>
      </c>
      <c r="V699" s="217"/>
      <c r="W699" s="217" t="s">
        <v>211</v>
      </c>
      <c r="X699" s="221"/>
    </row>
    <row r="700" spans="1:24" x14ac:dyDescent="0.3">
      <c r="A700" s="201" t="s">
        <v>599</v>
      </c>
      <c r="B700" s="202" t="s">
        <v>598</v>
      </c>
      <c r="C700" s="202" t="s">
        <v>959</v>
      </c>
      <c r="D700" s="217">
        <v>7</v>
      </c>
      <c r="E700" s="214" t="s">
        <v>939</v>
      </c>
      <c r="F700" s="199" t="s">
        <v>59</v>
      </c>
      <c r="G700" s="230" t="s">
        <v>39</v>
      </c>
      <c r="H700" s="210"/>
      <c r="I700" s="255" t="s">
        <v>544</v>
      </c>
      <c r="J700" s="217" t="s">
        <v>298</v>
      </c>
      <c r="K700" s="231">
        <v>20</v>
      </c>
      <c r="L700" s="231">
        <v>27</v>
      </c>
      <c r="M700" s="231">
        <v>60</v>
      </c>
      <c r="N700" s="260">
        <v>20</v>
      </c>
      <c r="O700" s="255" t="s">
        <v>578</v>
      </c>
      <c r="P700" s="220" t="s">
        <v>749</v>
      </c>
      <c r="Q700" s="217" t="s">
        <v>211</v>
      </c>
      <c r="R700" s="217" t="s">
        <v>750</v>
      </c>
      <c r="S700" s="217">
        <v>30</v>
      </c>
      <c r="T700" s="217"/>
      <c r="U700" s="217" t="s">
        <v>305</v>
      </c>
      <c r="V700" s="217"/>
      <c r="W700" s="217" t="s">
        <v>211</v>
      </c>
      <c r="X700" s="221"/>
    </row>
    <row r="701" spans="1:24" x14ac:dyDescent="0.3">
      <c r="A701" s="201" t="s">
        <v>599</v>
      </c>
      <c r="B701" s="202" t="s">
        <v>598</v>
      </c>
      <c r="C701" s="202" t="s">
        <v>959</v>
      </c>
      <c r="D701" s="217">
        <v>8</v>
      </c>
      <c r="E701" s="214" t="s">
        <v>939</v>
      </c>
      <c r="F701" s="199" t="s">
        <v>63</v>
      </c>
      <c r="G701" s="230" t="s">
        <v>43</v>
      </c>
      <c r="H701" s="210"/>
      <c r="I701" s="255" t="s">
        <v>540</v>
      </c>
      <c r="J701" s="217" t="s">
        <v>298</v>
      </c>
      <c r="K701" s="231">
        <v>15</v>
      </c>
      <c r="L701" s="231">
        <v>15</v>
      </c>
      <c r="M701" s="231">
        <v>20</v>
      </c>
      <c r="N701" s="261">
        <v>10</v>
      </c>
      <c r="O701" s="255" t="s">
        <v>578</v>
      </c>
      <c r="P701" s="220" t="s">
        <v>542</v>
      </c>
      <c r="Q701" s="217" t="s">
        <v>543</v>
      </c>
      <c r="R701" s="217" t="s">
        <v>584</v>
      </c>
      <c r="S701" s="217">
        <v>30</v>
      </c>
      <c r="T701" s="217"/>
      <c r="U701" s="217" t="s">
        <v>305</v>
      </c>
      <c r="V701" s="217"/>
      <c r="W701" s="217" t="s">
        <v>211</v>
      </c>
      <c r="X701" s="221"/>
    </row>
    <row r="702" spans="1:24" x14ac:dyDescent="0.3">
      <c r="A702" s="201" t="s">
        <v>599</v>
      </c>
      <c r="B702" s="202" t="s">
        <v>598</v>
      </c>
      <c r="C702" s="202" t="s">
        <v>959</v>
      </c>
      <c r="D702" s="217">
        <v>9</v>
      </c>
      <c r="E702" s="214" t="s">
        <v>940</v>
      </c>
      <c r="F702" s="199" t="s">
        <v>58</v>
      </c>
      <c r="G702" s="231" t="s">
        <v>38</v>
      </c>
      <c r="H702" s="210"/>
      <c r="I702" s="255" t="s">
        <v>526</v>
      </c>
      <c r="J702" s="217" t="s">
        <v>298</v>
      </c>
      <c r="K702" s="231">
        <v>48</v>
      </c>
      <c r="L702" s="231">
        <v>88</v>
      </c>
      <c r="M702" s="231">
        <v>200</v>
      </c>
      <c r="N702" s="261">
        <v>10</v>
      </c>
      <c r="O702" s="255" t="s">
        <v>578</v>
      </c>
      <c r="P702" s="220" t="s">
        <v>527</v>
      </c>
      <c r="Q702" s="217" t="s">
        <v>528</v>
      </c>
      <c r="R702" s="217" t="s">
        <v>529</v>
      </c>
      <c r="S702" s="217">
        <v>30</v>
      </c>
      <c r="T702" s="217" t="s">
        <v>305</v>
      </c>
      <c r="U702" s="217"/>
      <c r="V702" s="217"/>
      <c r="W702" s="217" t="s">
        <v>211</v>
      </c>
      <c r="X702" s="221"/>
    </row>
    <row r="703" spans="1:24" x14ac:dyDescent="0.3">
      <c r="A703" s="201" t="s">
        <v>599</v>
      </c>
      <c r="B703" s="202" t="s">
        <v>598</v>
      </c>
      <c r="C703" s="202" t="s">
        <v>959</v>
      </c>
      <c r="D703" s="217">
        <v>10</v>
      </c>
      <c r="E703" s="214" t="s">
        <v>940</v>
      </c>
      <c r="F703" s="199" t="s">
        <v>66</v>
      </c>
      <c r="G703" s="231" t="s">
        <v>46</v>
      </c>
      <c r="H703" s="210"/>
      <c r="I703" s="255" t="s">
        <v>530</v>
      </c>
      <c r="J703" s="217" t="s">
        <v>298</v>
      </c>
      <c r="K703" s="231">
        <v>40</v>
      </c>
      <c r="L703" s="231">
        <v>47</v>
      </c>
      <c r="M703" s="231">
        <v>200</v>
      </c>
      <c r="N703" s="262">
        <v>10</v>
      </c>
      <c r="O703" s="255" t="s">
        <v>578</v>
      </c>
      <c r="P703" s="220" t="s">
        <v>127</v>
      </c>
      <c r="Q703" s="217" t="s">
        <v>531</v>
      </c>
      <c r="R703" s="217" t="s">
        <v>529</v>
      </c>
      <c r="S703" s="217">
        <v>30</v>
      </c>
      <c r="T703" s="217" t="s">
        <v>305</v>
      </c>
      <c r="U703" s="217"/>
      <c r="V703" s="217"/>
      <c r="W703" s="217" t="s">
        <v>211</v>
      </c>
      <c r="X703" s="221"/>
    </row>
    <row r="704" spans="1:24" ht="19.95" customHeight="1" thickBot="1" x14ac:dyDescent="0.35">
      <c r="A704" s="386" t="s">
        <v>604</v>
      </c>
      <c r="B704" s="387"/>
      <c r="C704" s="387"/>
      <c r="D704" s="225">
        <f>COUNTA(G694:G703)</f>
        <v>10</v>
      </c>
      <c r="E704" s="225"/>
      <c r="F704" s="226"/>
      <c r="G704" s="232"/>
      <c r="H704" s="232"/>
      <c r="I704" s="226"/>
      <c r="J704" s="225"/>
      <c r="K704" s="263"/>
      <c r="L704" s="263"/>
      <c r="M704" s="263"/>
      <c r="N704" s="264"/>
      <c r="O704" s="226"/>
      <c r="P704" s="225"/>
      <c r="Q704" s="225"/>
      <c r="R704" s="225"/>
      <c r="S704" s="225"/>
      <c r="T704" s="225"/>
      <c r="U704" s="225"/>
      <c r="V704" s="225"/>
      <c r="W704" s="225"/>
      <c r="X704" s="227"/>
    </row>
    <row r="705" spans="1:24" x14ac:dyDescent="0.3">
      <c r="A705" s="201" t="s">
        <v>599</v>
      </c>
      <c r="B705" s="202" t="s">
        <v>603</v>
      </c>
      <c r="C705" s="202" t="s">
        <v>959</v>
      </c>
      <c r="D705" s="217">
        <v>1</v>
      </c>
      <c r="E705" s="214">
        <v>44814</v>
      </c>
      <c r="F705" s="199" t="s">
        <v>75</v>
      </c>
      <c r="G705" s="230" t="s">
        <v>55</v>
      </c>
      <c r="H705" s="210"/>
      <c r="I705" s="255" t="s">
        <v>312</v>
      </c>
      <c r="J705" s="217" t="s">
        <v>313</v>
      </c>
      <c r="K705" s="231">
        <v>20</v>
      </c>
      <c r="L705" s="231">
        <v>36</v>
      </c>
      <c r="M705" s="231"/>
      <c r="N705" s="260"/>
      <c r="O705" s="255" t="s">
        <v>299</v>
      </c>
      <c r="P705" s="220" t="s">
        <v>314</v>
      </c>
      <c r="Q705" s="217" t="s">
        <v>315</v>
      </c>
      <c r="R705" s="217" t="s">
        <v>312</v>
      </c>
      <c r="S705" s="217">
        <v>0</v>
      </c>
      <c r="T705" s="217"/>
      <c r="U705" s="217"/>
      <c r="V705" s="217"/>
      <c r="W705" s="217"/>
      <c r="X705" s="221"/>
    </row>
    <row r="706" spans="1:24" x14ac:dyDescent="0.3">
      <c r="A706" s="201" t="s">
        <v>599</v>
      </c>
      <c r="B706" s="202" t="s">
        <v>603</v>
      </c>
      <c r="C706" s="202" t="s">
        <v>959</v>
      </c>
      <c r="D706" s="217">
        <v>2</v>
      </c>
      <c r="E706" s="214">
        <v>44814</v>
      </c>
      <c r="F706" s="199" t="s">
        <v>74</v>
      </c>
      <c r="G706" s="230" t="s">
        <v>54</v>
      </c>
      <c r="H706" s="210"/>
      <c r="I706" s="255" t="s">
        <v>312</v>
      </c>
      <c r="J706" s="217" t="s">
        <v>313</v>
      </c>
      <c r="K706" s="231">
        <v>21</v>
      </c>
      <c r="L706" s="231">
        <v>39</v>
      </c>
      <c r="M706" s="231"/>
      <c r="N706" s="260"/>
      <c r="O706" s="255" t="s">
        <v>299</v>
      </c>
      <c r="P706" s="220" t="s">
        <v>316</v>
      </c>
      <c r="Q706" s="217" t="s">
        <v>317</v>
      </c>
      <c r="R706" s="217" t="s">
        <v>312</v>
      </c>
      <c r="S706" s="217">
        <v>0</v>
      </c>
      <c r="T706" s="217"/>
      <c r="U706" s="217"/>
      <c r="V706" s="217"/>
      <c r="W706" s="217"/>
      <c r="X706" s="221"/>
    </row>
    <row r="707" spans="1:24" x14ac:dyDescent="0.3">
      <c r="A707" s="201" t="s">
        <v>599</v>
      </c>
      <c r="B707" s="202" t="s">
        <v>603</v>
      </c>
      <c r="C707" s="202" t="s">
        <v>959</v>
      </c>
      <c r="D707" s="217">
        <v>3</v>
      </c>
      <c r="E707" s="214">
        <v>44816</v>
      </c>
      <c r="F707" s="199" t="s">
        <v>69</v>
      </c>
      <c r="G707" s="230" t="s">
        <v>49</v>
      </c>
      <c r="H707" s="210"/>
      <c r="I707" s="255" t="s">
        <v>319</v>
      </c>
      <c r="J707" s="217" t="s">
        <v>313</v>
      </c>
      <c r="K707" s="231">
        <v>20</v>
      </c>
      <c r="L707" s="231">
        <v>35</v>
      </c>
      <c r="M707" s="231"/>
      <c r="N707" s="260"/>
      <c r="O707" s="255" t="s">
        <v>299</v>
      </c>
      <c r="P707" s="220" t="s">
        <v>320</v>
      </c>
      <c r="Q707" s="217" t="s">
        <v>321</v>
      </c>
      <c r="R707" s="217" t="s">
        <v>319</v>
      </c>
      <c r="S707" s="217">
        <v>0</v>
      </c>
      <c r="T707" s="217"/>
      <c r="U707" s="217"/>
      <c r="V707" s="217"/>
      <c r="W707" s="217"/>
      <c r="X707" s="221"/>
    </row>
    <row r="708" spans="1:24" x14ac:dyDescent="0.3">
      <c r="A708" s="201" t="s">
        <v>599</v>
      </c>
      <c r="B708" s="202" t="s">
        <v>603</v>
      </c>
      <c r="C708" s="202" t="s">
        <v>959</v>
      </c>
      <c r="D708" s="217">
        <v>4</v>
      </c>
      <c r="E708" s="214">
        <v>44816</v>
      </c>
      <c r="F708" s="199" t="s">
        <v>71</v>
      </c>
      <c r="G708" s="230" t="s">
        <v>51</v>
      </c>
      <c r="H708" s="210"/>
      <c r="I708" s="255" t="s">
        <v>323</v>
      </c>
      <c r="J708" s="217" t="s">
        <v>313</v>
      </c>
      <c r="K708" s="231">
        <v>12</v>
      </c>
      <c r="L708" s="231">
        <v>30</v>
      </c>
      <c r="M708" s="231"/>
      <c r="N708" s="260"/>
      <c r="O708" s="255" t="s">
        <v>324</v>
      </c>
      <c r="P708" s="220" t="s">
        <v>325</v>
      </c>
      <c r="Q708" s="217" t="s">
        <v>326</v>
      </c>
      <c r="R708" s="217" t="s">
        <v>323</v>
      </c>
      <c r="S708" s="217">
        <v>0</v>
      </c>
      <c r="T708" s="217"/>
      <c r="U708" s="217"/>
      <c r="V708" s="217"/>
      <c r="W708" s="217"/>
      <c r="X708" s="221"/>
    </row>
    <row r="709" spans="1:24" x14ac:dyDescent="0.3">
      <c r="A709" s="201" t="s">
        <v>599</v>
      </c>
      <c r="B709" s="202" t="s">
        <v>603</v>
      </c>
      <c r="C709" s="202" t="s">
        <v>959</v>
      </c>
      <c r="D709" s="217">
        <v>5</v>
      </c>
      <c r="E709" s="214">
        <v>44817</v>
      </c>
      <c r="F709" s="199" t="s">
        <v>72</v>
      </c>
      <c r="G709" s="230" t="s">
        <v>52</v>
      </c>
      <c r="H709" s="210"/>
      <c r="I709" s="255" t="s">
        <v>323</v>
      </c>
      <c r="J709" s="217" t="s">
        <v>313</v>
      </c>
      <c r="K709" s="231">
        <v>40</v>
      </c>
      <c r="L709" s="231">
        <v>90</v>
      </c>
      <c r="M709" s="231"/>
      <c r="N709" s="260"/>
      <c r="O709" s="255" t="s">
        <v>324</v>
      </c>
      <c r="P709" s="220" t="s">
        <v>327</v>
      </c>
      <c r="Q709" s="217" t="s">
        <v>328</v>
      </c>
      <c r="R709" s="217" t="s">
        <v>323</v>
      </c>
      <c r="S709" s="217">
        <v>0</v>
      </c>
      <c r="T709" s="217"/>
      <c r="U709" s="217"/>
      <c r="V709" s="217"/>
      <c r="W709" s="217"/>
      <c r="X709" s="221"/>
    </row>
    <row r="710" spans="1:24" x14ac:dyDescent="0.3">
      <c r="A710" s="201" t="s">
        <v>599</v>
      </c>
      <c r="B710" s="202" t="s">
        <v>603</v>
      </c>
      <c r="C710" s="202" t="s">
        <v>959</v>
      </c>
      <c r="D710" s="217">
        <v>6</v>
      </c>
      <c r="E710" s="214">
        <v>44817</v>
      </c>
      <c r="F710" s="199" t="s">
        <v>70</v>
      </c>
      <c r="G710" s="230" t="s">
        <v>50</v>
      </c>
      <c r="H710" s="210"/>
      <c r="I710" s="255" t="s">
        <v>512</v>
      </c>
      <c r="J710" s="217" t="s">
        <v>298</v>
      </c>
      <c r="K710" s="231">
        <v>50</v>
      </c>
      <c r="L710" s="231">
        <v>141</v>
      </c>
      <c r="M710" s="231"/>
      <c r="N710" s="260"/>
      <c r="O710" s="255" t="s">
        <v>299</v>
      </c>
      <c r="P710" s="220" t="s">
        <v>513</v>
      </c>
      <c r="Q710" s="217" t="s">
        <v>514</v>
      </c>
      <c r="R710" s="217" t="s">
        <v>512</v>
      </c>
      <c r="S710" s="217">
        <v>0</v>
      </c>
      <c r="T710" s="217"/>
      <c r="U710" s="217"/>
      <c r="V710" s="217"/>
      <c r="W710" s="217"/>
      <c r="X710" s="221"/>
    </row>
    <row r="711" spans="1:24" x14ac:dyDescent="0.3">
      <c r="A711" s="201" t="s">
        <v>599</v>
      </c>
      <c r="B711" s="202" t="s">
        <v>603</v>
      </c>
      <c r="C711" s="202" t="s">
        <v>959</v>
      </c>
      <c r="D711" s="217">
        <v>7</v>
      </c>
      <c r="E711" s="214">
        <v>44818</v>
      </c>
      <c r="F711" s="199" t="s">
        <v>73</v>
      </c>
      <c r="G711" s="231" t="s">
        <v>53</v>
      </c>
      <c r="H711" s="210"/>
      <c r="I711" s="255" t="s">
        <v>512</v>
      </c>
      <c r="J711" s="217" t="s">
        <v>298</v>
      </c>
      <c r="K711" s="231">
        <v>20</v>
      </c>
      <c r="L711" s="231">
        <v>30</v>
      </c>
      <c r="M711" s="231"/>
      <c r="N711" s="260"/>
      <c r="O711" s="255" t="s">
        <v>299</v>
      </c>
      <c r="P711" s="220" t="s">
        <v>515</v>
      </c>
      <c r="Q711" s="217" t="s">
        <v>516</v>
      </c>
      <c r="R711" s="217" t="s">
        <v>512</v>
      </c>
      <c r="S711" s="217">
        <v>0</v>
      </c>
      <c r="T711" s="217"/>
      <c r="U711" s="217"/>
      <c r="V711" s="217"/>
      <c r="W711" s="217"/>
      <c r="X711" s="221"/>
    </row>
    <row r="712" spans="1:24" x14ac:dyDescent="0.3">
      <c r="A712" s="201" t="s">
        <v>599</v>
      </c>
      <c r="B712" s="202" t="s">
        <v>603</v>
      </c>
      <c r="C712" s="202" t="s">
        <v>959</v>
      </c>
      <c r="D712" s="217">
        <v>8</v>
      </c>
      <c r="E712" s="214">
        <v>44818</v>
      </c>
      <c r="F712" s="199" t="s">
        <v>60</v>
      </c>
      <c r="G712" s="230" t="s">
        <v>40</v>
      </c>
      <c r="H712" s="210"/>
      <c r="I712" s="255" t="s">
        <v>517</v>
      </c>
      <c r="J712" s="217" t="s">
        <v>313</v>
      </c>
      <c r="K712" s="231">
        <v>28</v>
      </c>
      <c r="L712" s="231">
        <v>56</v>
      </c>
      <c r="M712" s="231"/>
      <c r="N712" s="261"/>
      <c r="O712" s="255" t="s">
        <v>299</v>
      </c>
      <c r="P712" s="220" t="s">
        <v>518</v>
      </c>
      <c r="Q712" s="217" t="s">
        <v>519</v>
      </c>
      <c r="R712" s="217" t="s">
        <v>520</v>
      </c>
      <c r="S712" s="217">
        <v>0</v>
      </c>
      <c r="T712" s="217"/>
      <c r="U712" s="217"/>
      <c r="V712" s="217"/>
      <c r="W712" s="217"/>
      <c r="X712" s="221"/>
    </row>
    <row r="713" spans="1:24" x14ac:dyDescent="0.3">
      <c r="A713" s="201" t="s">
        <v>599</v>
      </c>
      <c r="B713" s="202" t="s">
        <v>603</v>
      </c>
      <c r="C713" s="202" t="s">
        <v>959</v>
      </c>
      <c r="D713" s="217">
        <v>9</v>
      </c>
      <c r="E713" s="214">
        <v>44819</v>
      </c>
      <c r="F713" s="199" t="s">
        <v>68</v>
      </c>
      <c r="G713" s="231" t="s">
        <v>48</v>
      </c>
      <c r="H713" s="210"/>
      <c r="I713" s="255" t="s">
        <v>319</v>
      </c>
      <c r="J713" s="217" t="s">
        <v>313</v>
      </c>
      <c r="K713" s="231">
        <v>19</v>
      </c>
      <c r="L713" s="231">
        <v>20</v>
      </c>
      <c r="M713" s="231"/>
      <c r="N713" s="261"/>
      <c r="O713" s="255" t="s">
        <v>299</v>
      </c>
      <c r="P713" s="220" t="s">
        <v>329</v>
      </c>
      <c r="Q713" s="217" t="s">
        <v>330</v>
      </c>
      <c r="R713" s="217" t="s">
        <v>319</v>
      </c>
      <c r="S713" s="217">
        <v>0</v>
      </c>
      <c r="T713" s="217"/>
      <c r="U713" s="217"/>
      <c r="V713" s="217"/>
      <c r="W713" s="217"/>
      <c r="X713" s="221"/>
    </row>
    <row r="714" spans="1:24" x14ac:dyDescent="0.3">
      <c r="A714" s="201" t="s">
        <v>599</v>
      </c>
      <c r="B714" s="202" t="s">
        <v>603</v>
      </c>
      <c r="C714" s="202" t="s">
        <v>959</v>
      </c>
      <c r="D714" s="217">
        <v>10</v>
      </c>
      <c r="E714" s="214">
        <v>44819</v>
      </c>
      <c r="F714" s="199" t="s">
        <v>67</v>
      </c>
      <c r="G714" s="231" t="s">
        <v>47</v>
      </c>
      <c r="H714" s="210"/>
      <c r="I714" s="255" t="s">
        <v>522</v>
      </c>
      <c r="J714" s="217" t="s">
        <v>313</v>
      </c>
      <c r="K714" s="231">
        <v>20</v>
      </c>
      <c r="L714" s="231">
        <v>31</v>
      </c>
      <c r="M714" s="231"/>
      <c r="N714" s="262"/>
      <c r="O714" s="255" t="s">
        <v>299</v>
      </c>
      <c r="P714" s="220" t="s">
        <v>523</v>
      </c>
      <c r="Q714" s="217" t="s">
        <v>524</v>
      </c>
      <c r="R714" s="217" t="s">
        <v>525</v>
      </c>
      <c r="S714" s="217">
        <v>0</v>
      </c>
      <c r="T714" s="217"/>
      <c r="U714" s="217"/>
      <c r="V714" s="217"/>
      <c r="W714" s="217"/>
      <c r="X714" s="221"/>
    </row>
    <row r="715" spans="1:24" ht="19.95" customHeight="1" thickBot="1" x14ac:dyDescent="0.35">
      <c r="A715" s="386" t="s">
        <v>604</v>
      </c>
      <c r="B715" s="387"/>
      <c r="C715" s="387"/>
      <c r="D715" s="225">
        <f>COUNTA(G705:G714)</f>
        <v>10</v>
      </c>
      <c r="E715" s="225"/>
      <c r="F715" s="226"/>
      <c r="G715" s="232"/>
      <c r="H715" s="232"/>
      <c r="I715" s="226"/>
      <c r="J715" s="225"/>
      <c r="K715" s="263"/>
      <c r="L715" s="263"/>
      <c r="M715" s="263"/>
      <c r="N715" s="264"/>
      <c r="O715" s="226"/>
      <c r="P715" s="225"/>
      <c r="Q715" s="225"/>
      <c r="R715" s="225"/>
      <c r="S715" s="225"/>
      <c r="T715" s="225"/>
      <c r="U715" s="225"/>
      <c r="V715" s="225"/>
      <c r="W715" s="225"/>
      <c r="X715" s="227"/>
    </row>
    <row r="716" spans="1:24" x14ac:dyDescent="0.3">
      <c r="A716" s="388" t="s">
        <v>960</v>
      </c>
      <c r="B716" s="389"/>
      <c r="C716" s="390"/>
      <c r="D716" s="237">
        <f>SUM(D682,D693,D704,D715)</f>
        <v>40</v>
      </c>
      <c r="E716" s="237"/>
      <c r="F716" s="237"/>
      <c r="G716" s="237"/>
      <c r="H716" s="237"/>
      <c r="I716" s="238"/>
      <c r="J716" s="237"/>
      <c r="K716" s="237"/>
      <c r="L716" s="237"/>
      <c r="M716" s="237"/>
      <c r="N716" s="265"/>
      <c r="O716" s="238"/>
      <c r="P716" s="237"/>
      <c r="Q716" s="237"/>
      <c r="R716" s="237"/>
      <c r="S716" s="237"/>
      <c r="T716" s="237"/>
      <c r="U716" s="237"/>
      <c r="V716" s="237"/>
      <c r="W716" s="237"/>
      <c r="X716" s="237"/>
    </row>
    <row r="717" spans="1:24" x14ac:dyDescent="0.3">
      <c r="A717" s="201" t="s">
        <v>601</v>
      </c>
      <c r="B717" s="202" t="s">
        <v>602</v>
      </c>
      <c r="C717" s="202" t="s">
        <v>962</v>
      </c>
      <c r="D717" s="217">
        <v>1</v>
      </c>
      <c r="E717" s="214" t="s">
        <v>944</v>
      </c>
      <c r="F717" s="199" t="s">
        <v>109</v>
      </c>
      <c r="G717" s="230" t="s">
        <v>90</v>
      </c>
      <c r="H717" s="210"/>
      <c r="I717" s="255" t="s">
        <v>779</v>
      </c>
      <c r="J717" s="217" t="s">
        <v>298</v>
      </c>
      <c r="K717" s="231">
        <v>64</v>
      </c>
      <c r="L717" s="231">
        <v>128</v>
      </c>
      <c r="M717" s="231">
        <v>20</v>
      </c>
      <c r="N717" s="260">
        <v>40</v>
      </c>
      <c r="O717" s="255" t="s">
        <v>484</v>
      </c>
      <c r="P717" s="220" t="s">
        <v>459</v>
      </c>
      <c r="Q717" s="217" t="s">
        <v>780</v>
      </c>
      <c r="R717" s="217" t="s">
        <v>779</v>
      </c>
      <c r="S717" s="217">
        <v>20</v>
      </c>
      <c r="T717" s="217" t="s">
        <v>211</v>
      </c>
      <c r="U717" s="217" t="s">
        <v>305</v>
      </c>
      <c r="V717" s="217" t="s">
        <v>211</v>
      </c>
      <c r="W717" s="217" t="s">
        <v>211</v>
      </c>
      <c r="X717" s="221" t="s">
        <v>781</v>
      </c>
    </row>
    <row r="718" spans="1:24" x14ac:dyDescent="0.3">
      <c r="A718" s="201" t="s">
        <v>601</v>
      </c>
      <c r="B718" s="202" t="s">
        <v>602</v>
      </c>
      <c r="C718" s="202" t="s">
        <v>962</v>
      </c>
      <c r="D718" s="217">
        <v>2</v>
      </c>
      <c r="E718" s="214" t="s">
        <v>944</v>
      </c>
      <c r="F718" s="199" t="s">
        <v>111</v>
      </c>
      <c r="G718" s="230" t="s">
        <v>92</v>
      </c>
      <c r="H718" s="210"/>
      <c r="I718" s="255" t="s">
        <v>720</v>
      </c>
      <c r="J718" s="217" t="s">
        <v>298</v>
      </c>
      <c r="K718" s="231">
        <v>20</v>
      </c>
      <c r="L718" s="231">
        <v>40</v>
      </c>
      <c r="M718" s="231">
        <v>20</v>
      </c>
      <c r="N718" s="260">
        <v>40</v>
      </c>
      <c r="O718" s="255" t="s">
        <v>306</v>
      </c>
      <c r="P718" s="220" t="s">
        <v>465</v>
      </c>
      <c r="Q718" s="217" t="s">
        <v>721</v>
      </c>
      <c r="R718" s="217" t="s">
        <v>720</v>
      </c>
      <c r="S718" s="217">
        <v>20</v>
      </c>
      <c r="T718" s="217" t="s">
        <v>211</v>
      </c>
      <c r="U718" s="217" t="s">
        <v>305</v>
      </c>
      <c r="V718" s="217" t="s">
        <v>211</v>
      </c>
      <c r="W718" s="217" t="s">
        <v>211</v>
      </c>
      <c r="X718" s="221" t="s">
        <v>781</v>
      </c>
    </row>
    <row r="719" spans="1:24" x14ac:dyDescent="0.3">
      <c r="A719" s="201" t="s">
        <v>601</v>
      </c>
      <c r="B719" s="202" t="s">
        <v>602</v>
      </c>
      <c r="C719" s="202" t="s">
        <v>962</v>
      </c>
      <c r="D719" s="217">
        <v>3</v>
      </c>
      <c r="E719" s="214" t="s">
        <v>945</v>
      </c>
      <c r="F719" s="199" t="s">
        <v>108</v>
      </c>
      <c r="G719" s="230" t="s">
        <v>89</v>
      </c>
      <c r="H719" s="210"/>
      <c r="I719" s="255" t="s">
        <v>461</v>
      </c>
      <c r="J719" s="217" t="s">
        <v>298</v>
      </c>
      <c r="K719" s="231">
        <v>16</v>
      </c>
      <c r="L719" s="231">
        <v>32</v>
      </c>
      <c r="M719" s="231">
        <v>20</v>
      </c>
      <c r="N719" s="260">
        <v>40</v>
      </c>
      <c r="O719" s="255" t="s">
        <v>306</v>
      </c>
      <c r="P719" s="220" t="s">
        <v>187</v>
      </c>
      <c r="Q719" s="217" t="s">
        <v>299</v>
      </c>
      <c r="R719" s="217" t="s">
        <v>461</v>
      </c>
      <c r="S719" s="217">
        <v>20</v>
      </c>
      <c r="T719" s="217" t="s">
        <v>211</v>
      </c>
      <c r="U719" s="217" t="s">
        <v>211</v>
      </c>
      <c r="V719" s="217" t="s">
        <v>211</v>
      </c>
      <c r="W719" s="217" t="s">
        <v>211</v>
      </c>
      <c r="X719" s="221" t="s">
        <v>716</v>
      </c>
    </row>
    <row r="720" spans="1:24" x14ac:dyDescent="0.3">
      <c r="A720" s="201" t="s">
        <v>601</v>
      </c>
      <c r="B720" s="202" t="s">
        <v>602</v>
      </c>
      <c r="C720" s="202" t="s">
        <v>962</v>
      </c>
      <c r="D720" s="217">
        <v>4</v>
      </c>
      <c r="E720" s="214" t="s">
        <v>945</v>
      </c>
      <c r="F720" s="199" t="s">
        <v>101</v>
      </c>
      <c r="G720" s="230" t="s">
        <v>82</v>
      </c>
      <c r="H720" s="210"/>
      <c r="I720" s="255" t="s">
        <v>469</v>
      </c>
      <c r="J720" s="217" t="s">
        <v>298</v>
      </c>
      <c r="K720" s="231">
        <v>16</v>
      </c>
      <c r="L720" s="231">
        <v>32</v>
      </c>
      <c r="M720" s="231">
        <v>20</v>
      </c>
      <c r="N720" s="260">
        <v>40</v>
      </c>
      <c r="O720" s="255" t="s">
        <v>484</v>
      </c>
      <c r="P720" s="220" t="s">
        <v>927</v>
      </c>
      <c r="Q720" s="217" t="s">
        <v>782</v>
      </c>
      <c r="R720" s="217" t="s">
        <v>469</v>
      </c>
      <c r="S720" s="217">
        <v>20</v>
      </c>
      <c r="T720" s="217" t="s">
        <v>211</v>
      </c>
      <c r="U720" s="217" t="s">
        <v>305</v>
      </c>
      <c r="V720" s="217" t="s">
        <v>211</v>
      </c>
      <c r="W720" s="217" t="s">
        <v>211</v>
      </c>
      <c r="X720" s="221"/>
    </row>
    <row r="721" spans="1:24" x14ac:dyDescent="0.3">
      <c r="A721" s="201" t="s">
        <v>601</v>
      </c>
      <c r="B721" s="202" t="s">
        <v>602</v>
      </c>
      <c r="C721" s="202" t="s">
        <v>962</v>
      </c>
      <c r="D721" s="217">
        <v>5</v>
      </c>
      <c r="E721" s="214" t="s">
        <v>946</v>
      </c>
      <c r="F721" s="199" t="s">
        <v>112</v>
      </c>
      <c r="G721" s="230" t="s">
        <v>93</v>
      </c>
      <c r="H721" s="210"/>
      <c r="I721" s="255" t="s">
        <v>476</v>
      </c>
      <c r="J721" s="217" t="s">
        <v>298</v>
      </c>
      <c r="K721" s="231">
        <v>40</v>
      </c>
      <c r="L721" s="231">
        <v>40</v>
      </c>
      <c r="M721" s="231">
        <v>20</v>
      </c>
      <c r="N721" s="260">
        <v>40</v>
      </c>
      <c r="O721" s="255" t="s">
        <v>306</v>
      </c>
      <c r="P721" s="220" t="s">
        <v>189</v>
      </c>
      <c r="Q721" s="217" t="s">
        <v>783</v>
      </c>
      <c r="R721" s="217" t="s">
        <v>476</v>
      </c>
      <c r="S721" s="217">
        <v>20</v>
      </c>
      <c r="T721" s="217" t="s">
        <v>299</v>
      </c>
      <c r="U721" s="217" t="s">
        <v>305</v>
      </c>
      <c r="V721" s="217" t="s">
        <v>299</v>
      </c>
      <c r="W721" s="217" t="s">
        <v>299</v>
      </c>
      <c r="X721" s="221"/>
    </row>
    <row r="722" spans="1:24" x14ac:dyDescent="0.3">
      <c r="A722" s="201" t="s">
        <v>601</v>
      </c>
      <c r="B722" s="202" t="s">
        <v>602</v>
      </c>
      <c r="C722" s="202" t="s">
        <v>962</v>
      </c>
      <c r="D722" s="217">
        <v>6</v>
      </c>
      <c r="E722" s="214" t="s">
        <v>946</v>
      </c>
      <c r="F722" s="199" t="s">
        <v>110</v>
      </c>
      <c r="G722" s="230" t="s">
        <v>91</v>
      </c>
      <c r="H722" s="210"/>
      <c r="I722" s="255" t="s">
        <v>481</v>
      </c>
      <c r="J722" s="217" t="s">
        <v>298</v>
      </c>
      <c r="K722" s="231">
        <v>16</v>
      </c>
      <c r="L722" s="231">
        <v>29</v>
      </c>
      <c r="M722" s="231">
        <v>20</v>
      </c>
      <c r="N722" s="260">
        <v>40</v>
      </c>
      <c r="O722" s="255" t="s">
        <v>306</v>
      </c>
      <c r="P722" s="220" t="s">
        <v>784</v>
      </c>
      <c r="Q722" s="217" t="s">
        <v>721</v>
      </c>
      <c r="R722" s="217" t="s">
        <v>481</v>
      </c>
      <c r="S722" s="217">
        <v>20</v>
      </c>
      <c r="T722" s="217" t="s">
        <v>299</v>
      </c>
      <c r="U722" s="217" t="s">
        <v>305</v>
      </c>
      <c r="V722" s="217" t="s">
        <v>299</v>
      </c>
      <c r="W722" s="217" t="s">
        <v>299</v>
      </c>
      <c r="X722" s="221"/>
    </row>
    <row r="723" spans="1:24" x14ac:dyDescent="0.3">
      <c r="A723" s="201" t="s">
        <v>601</v>
      </c>
      <c r="B723" s="202" t="s">
        <v>602</v>
      </c>
      <c r="C723" s="202" t="s">
        <v>962</v>
      </c>
      <c r="D723" s="217">
        <v>7</v>
      </c>
      <c r="E723" s="214" t="s">
        <v>947</v>
      </c>
      <c r="F723" s="199" t="s">
        <v>115</v>
      </c>
      <c r="G723" s="231" t="s">
        <v>96</v>
      </c>
      <c r="H723" s="210"/>
      <c r="I723" s="255" t="s">
        <v>476</v>
      </c>
      <c r="J723" s="217" t="s">
        <v>298</v>
      </c>
      <c r="K723" s="231">
        <v>40</v>
      </c>
      <c r="L723" s="231">
        <v>40</v>
      </c>
      <c r="M723" s="231">
        <v>20</v>
      </c>
      <c r="N723" s="260">
        <v>40</v>
      </c>
      <c r="O723" s="255" t="s">
        <v>306</v>
      </c>
      <c r="P723" s="220" t="s">
        <v>477</v>
      </c>
      <c r="Q723" s="217" t="s">
        <v>726</v>
      </c>
      <c r="R723" s="217" t="s">
        <v>476</v>
      </c>
      <c r="S723" s="217">
        <v>20</v>
      </c>
      <c r="T723" s="217" t="s">
        <v>299</v>
      </c>
      <c r="U723" s="217" t="s">
        <v>299</v>
      </c>
      <c r="V723" s="217" t="s">
        <v>299</v>
      </c>
      <c r="W723" s="217" t="s">
        <v>299</v>
      </c>
      <c r="X723" s="221"/>
    </row>
    <row r="724" spans="1:24" x14ac:dyDescent="0.3">
      <c r="A724" s="201" t="s">
        <v>601</v>
      </c>
      <c r="B724" s="202" t="s">
        <v>602</v>
      </c>
      <c r="C724" s="202" t="s">
        <v>962</v>
      </c>
      <c r="D724" s="217">
        <v>8</v>
      </c>
      <c r="E724" s="214" t="s">
        <v>947</v>
      </c>
      <c r="F724" s="199" t="s">
        <v>1051</v>
      </c>
      <c r="G724" s="230" t="s">
        <v>680</v>
      </c>
      <c r="H724" s="210"/>
      <c r="I724" s="255" t="s">
        <v>785</v>
      </c>
      <c r="J724" s="217" t="s">
        <v>298</v>
      </c>
      <c r="K724" s="231">
        <v>48</v>
      </c>
      <c r="L724" s="231">
        <v>48</v>
      </c>
      <c r="M724" s="231">
        <v>20</v>
      </c>
      <c r="N724" s="261">
        <v>40</v>
      </c>
      <c r="O724" s="255" t="s">
        <v>306</v>
      </c>
      <c r="P724" s="220" t="s">
        <v>786</v>
      </c>
      <c r="Q724" s="217" t="s">
        <v>787</v>
      </c>
      <c r="R724" s="217" t="s">
        <v>785</v>
      </c>
      <c r="S724" s="217">
        <v>20</v>
      </c>
      <c r="T724" s="217" t="s">
        <v>299</v>
      </c>
      <c r="U724" s="217" t="s">
        <v>299</v>
      </c>
      <c r="V724" s="217" t="s">
        <v>299</v>
      </c>
      <c r="W724" s="217" t="s">
        <v>299</v>
      </c>
      <c r="X724" s="221"/>
    </row>
    <row r="725" spans="1:24" x14ac:dyDescent="0.3">
      <c r="A725" s="201" t="s">
        <v>601</v>
      </c>
      <c r="B725" s="202" t="s">
        <v>602</v>
      </c>
      <c r="C725" s="202" t="s">
        <v>962</v>
      </c>
      <c r="D725" s="217">
        <v>9</v>
      </c>
      <c r="E725" s="214" t="s">
        <v>948</v>
      </c>
      <c r="F725" s="199" t="s">
        <v>97</v>
      </c>
      <c r="G725" s="231" t="s">
        <v>78</v>
      </c>
      <c r="H725" s="210"/>
      <c r="I725" s="255" t="s">
        <v>473</v>
      </c>
      <c r="J725" s="217" t="s">
        <v>298</v>
      </c>
      <c r="K725" s="231">
        <v>16</v>
      </c>
      <c r="L725" s="231">
        <v>32</v>
      </c>
      <c r="M725" s="231">
        <v>20</v>
      </c>
      <c r="N725" s="261">
        <v>40</v>
      </c>
      <c r="O725" s="255" t="s">
        <v>306</v>
      </c>
      <c r="P725" s="220" t="s">
        <v>928</v>
      </c>
      <c r="Q725" s="217" t="s">
        <v>299</v>
      </c>
      <c r="R725" s="217" t="s">
        <v>473</v>
      </c>
      <c r="S725" s="217">
        <v>20</v>
      </c>
      <c r="T725" s="217" t="s">
        <v>299</v>
      </c>
      <c r="U725" s="217" t="s">
        <v>299</v>
      </c>
      <c r="V725" s="217" t="s">
        <v>299</v>
      </c>
      <c r="W725" s="217" t="s">
        <v>299</v>
      </c>
      <c r="X725" s="221" t="s">
        <v>716</v>
      </c>
    </row>
    <row r="726" spans="1:24" x14ac:dyDescent="0.3">
      <c r="A726" s="201" t="s">
        <v>601</v>
      </c>
      <c r="B726" s="202" t="s">
        <v>602</v>
      </c>
      <c r="C726" s="202" t="s">
        <v>962</v>
      </c>
      <c r="D726" s="217">
        <v>10</v>
      </c>
      <c r="E726" s="214" t="s">
        <v>948</v>
      </c>
      <c r="F726" s="199" t="s">
        <v>451</v>
      </c>
      <c r="G726" s="231" t="s">
        <v>226</v>
      </c>
      <c r="H726" s="210"/>
      <c r="I726" s="255" t="s">
        <v>718</v>
      </c>
      <c r="J726" s="217" t="s">
        <v>298</v>
      </c>
      <c r="K726" s="231">
        <v>20</v>
      </c>
      <c r="L726" s="231">
        <v>40</v>
      </c>
      <c r="M726" s="231">
        <v>20</v>
      </c>
      <c r="N726" s="262">
        <v>40</v>
      </c>
      <c r="O726" s="255" t="s">
        <v>306</v>
      </c>
      <c r="P726" s="220" t="s">
        <v>722</v>
      </c>
      <c r="Q726" s="217" t="s">
        <v>299</v>
      </c>
      <c r="R726" s="217" t="s">
        <v>718</v>
      </c>
      <c r="S726" s="217" t="s">
        <v>299</v>
      </c>
      <c r="T726" s="217" t="s">
        <v>299</v>
      </c>
      <c r="U726" s="217" t="s">
        <v>299</v>
      </c>
      <c r="V726" s="217" t="s">
        <v>299</v>
      </c>
      <c r="W726" s="217" t="s">
        <v>299</v>
      </c>
      <c r="X726" s="221"/>
    </row>
    <row r="727" spans="1:24" ht="19.95" customHeight="1" thickBot="1" x14ac:dyDescent="0.35">
      <c r="A727" s="386" t="s">
        <v>604</v>
      </c>
      <c r="B727" s="387"/>
      <c r="C727" s="387"/>
      <c r="D727" s="225">
        <f>COUNTA(G717:G726)</f>
        <v>10</v>
      </c>
      <c r="E727" s="225"/>
      <c r="F727" s="226"/>
      <c r="G727" s="232"/>
      <c r="H727" s="232"/>
      <c r="I727" s="226"/>
      <c r="J727" s="225"/>
      <c r="K727" s="263"/>
      <c r="L727" s="263"/>
      <c r="M727" s="263"/>
      <c r="N727" s="264"/>
      <c r="O727" s="226"/>
      <c r="P727" s="225"/>
      <c r="Q727" s="225"/>
      <c r="R727" s="225"/>
      <c r="S727" s="225"/>
      <c r="T727" s="225"/>
      <c r="U727" s="225"/>
      <c r="V727" s="225"/>
      <c r="W727" s="225"/>
      <c r="X727" s="227"/>
    </row>
    <row r="728" spans="1:24" x14ac:dyDescent="0.3">
      <c r="A728" s="201" t="s">
        <v>601</v>
      </c>
      <c r="B728" s="202" t="s">
        <v>600</v>
      </c>
      <c r="C728" s="202" t="s">
        <v>962</v>
      </c>
      <c r="D728" s="217">
        <v>1</v>
      </c>
      <c r="E728" s="214" t="s">
        <v>949</v>
      </c>
      <c r="F728" s="199" t="s">
        <v>98</v>
      </c>
      <c r="G728" s="230" t="s">
        <v>79</v>
      </c>
      <c r="H728" s="210"/>
      <c r="I728" s="255" t="s">
        <v>483</v>
      </c>
      <c r="J728" s="217" t="s">
        <v>298</v>
      </c>
      <c r="K728" s="231">
        <v>20</v>
      </c>
      <c r="L728" s="231">
        <v>65</v>
      </c>
      <c r="M728" s="231">
        <v>0</v>
      </c>
      <c r="N728" s="260"/>
      <c r="O728" s="255" t="s">
        <v>484</v>
      </c>
      <c r="P728" s="220" t="s">
        <v>158</v>
      </c>
      <c r="Q728" s="217" t="s">
        <v>485</v>
      </c>
      <c r="R728" s="217" t="s">
        <v>483</v>
      </c>
      <c r="S728" s="217"/>
      <c r="T728" s="217" t="s">
        <v>211</v>
      </c>
      <c r="U728" s="217" t="s">
        <v>305</v>
      </c>
      <c r="V728" s="217" t="s">
        <v>211</v>
      </c>
      <c r="W728" s="217" t="s">
        <v>211</v>
      </c>
      <c r="X728" s="221"/>
    </row>
    <row r="729" spans="1:24" x14ac:dyDescent="0.3">
      <c r="A729" s="201" t="s">
        <v>601</v>
      </c>
      <c r="B729" s="202" t="s">
        <v>600</v>
      </c>
      <c r="C729" s="202" t="s">
        <v>962</v>
      </c>
      <c r="D729" s="217">
        <v>2</v>
      </c>
      <c r="E729" s="214" t="s">
        <v>950</v>
      </c>
      <c r="F729" s="199" t="s">
        <v>105</v>
      </c>
      <c r="G729" s="230" t="s">
        <v>86</v>
      </c>
      <c r="H729" s="210"/>
      <c r="I729" s="255" t="s">
        <v>487</v>
      </c>
      <c r="J729" s="217" t="s">
        <v>298</v>
      </c>
      <c r="K729" s="231">
        <v>20</v>
      </c>
      <c r="L729" s="231">
        <v>60</v>
      </c>
      <c r="M729" s="231">
        <v>0</v>
      </c>
      <c r="N729" s="260"/>
      <c r="O729" s="255" t="s">
        <v>484</v>
      </c>
      <c r="P729" s="220" t="s">
        <v>488</v>
      </c>
      <c r="Q729" s="217" t="s">
        <v>489</v>
      </c>
      <c r="R729" s="217" t="s">
        <v>487</v>
      </c>
      <c r="S729" s="217"/>
      <c r="T729" s="217" t="s">
        <v>299</v>
      </c>
      <c r="U729" s="217" t="s">
        <v>299</v>
      </c>
      <c r="V729" s="217" t="s">
        <v>299</v>
      </c>
      <c r="W729" s="217" t="s">
        <v>299</v>
      </c>
      <c r="X729" s="221"/>
    </row>
    <row r="730" spans="1:24" x14ac:dyDescent="0.3">
      <c r="A730" s="201" t="s">
        <v>601</v>
      </c>
      <c r="B730" s="202" t="s">
        <v>600</v>
      </c>
      <c r="C730" s="202" t="s">
        <v>962</v>
      </c>
      <c r="D730" s="217">
        <v>3</v>
      </c>
      <c r="E730" s="214" t="s">
        <v>951</v>
      </c>
      <c r="F730" s="199" t="s">
        <v>99</v>
      </c>
      <c r="G730" s="230" t="s">
        <v>80</v>
      </c>
      <c r="H730" s="210"/>
      <c r="I730" s="255" t="s">
        <v>483</v>
      </c>
      <c r="J730" s="217" t="s">
        <v>298</v>
      </c>
      <c r="K730" s="231">
        <v>16</v>
      </c>
      <c r="L730" s="231">
        <v>55</v>
      </c>
      <c r="M730" s="231">
        <v>0</v>
      </c>
      <c r="N730" s="260"/>
      <c r="O730" s="255" t="s">
        <v>306</v>
      </c>
      <c r="P730" s="220" t="s">
        <v>491</v>
      </c>
      <c r="Q730" s="217" t="s">
        <v>492</v>
      </c>
      <c r="R730" s="217" t="s">
        <v>483</v>
      </c>
      <c r="S730" s="217"/>
      <c r="T730" s="217" t="s">
        <v>211</v>
      </c>
      <c r="U730" s="217" t="s">
        <v>305</v>
      </c>
      <c r="V730" s="217" t="s">
        <v>211</v>
      </c>
      <c r="W730" s="217" t="s">
        <v>211</v>
      </c>
      <c r="X730" s="221"/>
    </row>
    <row r="731" spans="1:24" x14ac:dyDescent="0.3">
      <c r="A731" s="201" t="s">
        <v>601</v>
      </c>
      <c r="B731" s="202" t="s">
        <v>600</v>
      </c>
      <c r="C731" s="202" t="s">
        <v>962</v>
      </c>
      <c r="D731" s="217">
        <v>4</v>
      </c>
      <c r="E731" s="214" t="s">
        <v>952</v>
      </c>
      <c r="F731" s="199" t="s">
        <v>104</v>
      </c>
      <c r="G731" s="230" t="s">
        <v>85</v>
      </c>
      <c r="H731" s="210"/>
      <c r="I731" s="255" t="s">
        <v>308</v>
      </c>
      <c r="J731" s="217" t="s">
        <v>298</v>
      </c>
      <c r="K731" s="231">
        <v>12</v>
      </c>
      <c r="L731" s="231">
        <v>40</v>
      </c>
      <c r="M731" s="231">
        <v>0</v>
      </c>
      <c r="N731" s="260"/>
      <c r="O731" s="255" t="s">
        <v>306</v>
      </c>
      <c r="P731" s="220" t="s">
        <v>153</v>
      </c>
      <c r="Q731" s="217" t="s">
        <v>309</v>
      </c>
      <c r="R731" s="217" t="s">
        <v>310</v>
      </c>
      <c r="S731" s="217"/>
      <c r="T731" s="217" t="s">
        <v>211</v>
      </c>
      <c r="U731" s="217" t="s">
        <v>211</v>
      </c>
      <c r="V731" s="217" t="s">
        <v>211</v>
      </c>
      <c r="W731" s="217" t="s">
        <v>211</v>
      </c>
      <c r="X731" s="221"/>
    </row>
    <row r="732" spans="1:24" x14ac:dyDescent="0.3">
      <c r="A732" s="201" t="s">
        <v>601</v>
      </c>
      <c r="B732" s="202" t="s">
        <v>600</v>
      </c>
      <c r="C732" s="202" t="s">
        <v>962</v>
      </c>
      <c r="D732" s="217">
        <v>5</v>
      </c>
      <c r="E732" s="214" t="s">
        <v>953</v>
      </c>
      <c r="F732" s="199" t="s">
        <v>107</v>
      </c>
      <c r="G732" s="230" t="s">
        <v>88</v>
      </c>
      <c r="H732" s="210"/>
      <c r="I732" s="255" t="s">
        <v>494</v>
      </c>
      <c r="J732" s="217" t="s">
        <v>298</v>
      </c>
      <c r="K732" s="231">
        <v>8</v>
      </c>
      <c r="L732" s="231">
        <v>10</v>
      </c>
      <c r="M732" s="231">
        <v>0</v>
      </c>
      <c r="N732" s="260"/>
      <c r="O732" s="255" t="s">
        <v>484</v>
      </c>
      <c r="P732" s="220" t="s">
        <v>495</v>
      </c>
      <c r="Q732" s="217" t="s">
        <v>496</v>
      </c>
      <c r="R732" s="217" t="s">
        <v>494</v>
      </c>
      <c r="S732" s="217"/>
      <c r="T732" s="217" t="s">
        <v>211</v>
      </c>
      <c r="U732" s="217" t="s">
        <v>305</v>
      </c>
      <c r="V732" s="217" t="s">
        <v>211</v>
      </c>
      <c r="W732" s="217" t="s">
        <v>211</v>
      </c>
      <c r="X732" s="221"/>
    </row>
    <row r="733" spans="1:24" x14ac:dyDescent="0.3">
      <c r="A733" s="201" t="s">
        <v>601</v>
      </c>
      <c r="B733" s="202" t="s">
        <v>600</v>
      </c>
      <c r="C733" s="202" t="s">
        <v>962</v>
      </c>
      <c r="D733" s="217">
        <v>6</v>
      </c>
      <c r="E733" s="214" t="s">
        <v>953</v>
      </c>
      <c r="F733" s="199" t="s">
        <v>103</v>
      </c>
      <c r="G733" s="230" t="s">
        <v>84</v>
      </c>
      <c r="H733" s="210"/>
      <c r="I733" s="255" t="s">
        <v>759</v>
      </c>
      <c r="J733" s="217" t="s">
        <v>313</v>
      </c>
      <c r="K733" s="231">
        <v>8</v>
      </c>
      <c r="L733" s="231">
        <v>10</v>
      </c>
      <c r="M733" s="231">
        <v>0</v>
      </c>
      <c r="N733" s="260"/>
      <c r="O733" s="255" t="s">
        <v>484</v>
      </c>
      <c r="P733" s="220" t="s">
        <v>763</v>
      </c>
      <c r="Q733" s="217" t="s">
        <v>764</v>
      </c>
      <c r="R733" s="217" t="s">
        <v>765</v>
      </c>
      <c r="S733" s="217"/>
      <c r="T733" s="217" t="s">
        <v>299</v>
      </c>
      <c r="U733" s="217" t="s">
        <v>305</v>
      </c>
      <c r="V733" s="217" t="s">
        <v>299</v>
      </c>
      <c r="W733" s="217" t="s">
        <v>299</v>
      </c>
      <c r="X733" s="221"/>
    </row>
    <row r="734" spans="1:24" x14ac:dyDescent="0.3">
      <c r="A734" s="201" t="s">
        <v>601</v>
      </c>
      <c r="B734" s="202" t="s">
        <v>600</v>
      </c>
      <c r="C734" s="202" t="s">
        <v>962</v>
      </c>
      <c r="D734" s="217">
        <v>7</v>
      </c>
      <c r="E734" s="214" t="s">
        <v>954</v>
      </c>
      <c r="F734" s="199" t="s">
        <v>113</v>
      </c>
      <c r="G734" s="231" t="s">
        <v>94</v>
      </c>
      <c r="H734" s="210"/>
      <c r="I734" s="255" t="s">
        <v>760</v>
      </c>
      <c r="J734" s="217" t="s">
        <v>313</v>
      </c>
      <c r="K734" s="231">
        <v>12</v>
      </c>
      <c r="L734" s="231">
        <v>41</v>
      </c>
      <c r="M734" s="231">
        <v>0</v>
      </c>
      <c r="N734" s="260"/>
      <c r="O734" s="255" t="s">
        <v>306</v>
      </c>
      <c r="P734" s="220" t="s">
        <v>766</v>
      </c>
      <c r="Q734" s="217" t="s">
        <v>511</v>
      </c>
      <c r="R734" s="217" t="s">
        <v>767</v>
      </c>
      <c r="S734" s="217"/>
      <c r="T734" s="217" t="s">
        <v>299</v>
      </c>
      <c r="U734" s="217" t="s">
        <v>305</v>
      </c>
      <c r="V734" s="217" t="s">
        <v>299</v>
      </c>
      <c r="W734" s="217" t="s">
        <v>299</v>
      </c>
      <c r="X734" s="221"/>
    </row>
    <row r="735" spans="1:24" x14ac:dyDescent="0.3">
      <c r="A735" s="201" t="s">
        <v>601</v>
      </c>
      <c r="B735" s="202" t="s">
        <v>600</v>
      </c>
      <c r="C735" s="202" t="s">
        <v>962</v>
      </c>
      <c r="D735" s="217">
        <v>8</v>
      </c>
      <c r="E735" s="214" t="s">
        <v>955</v>
      </c>
      <c r="F735" s="199" t="s">
        <v>100</v>
      </c>
      <c r="G735" s="230" t="s">
        <v>81</v>
      </c>
      <c r="H735" s="210"/>
      <c r="I735" s="255" t="s">
        <v>504</v>
      </c>
      <c r="J735" s="217" t="s">
        <v>298</v>
      </c>
      <c r="K735" s="231">
        <v>32</v>
      </c>
      <c r="L735" s="231">
        <v>85</v>
      </c>
      <c r="M735" s="231">
        <v>0</v>
      </c>
      <c r="N735" s="261"/>
      <c r="O735" s="255" t="s">
        <v>306</v>
      </c>
      <c r="P735" s="220" t="s">
        <v>227</v>
      </c>
      <c r="Q735" s="217" t="s">
        <v>505</v>
      </c>
      <c r="R735" s="217" t="s">
        <v>504</v>
      </c>
      <c r="S735" s="217"/>
      <c r="T735" s="217" t="s">
        <v>299</v>
      </c>
      <c r="U735" s="217" t="s">
        <v>299</v>
      </c>
      <c r="V735" s="217" t="s">
        <v>299</v>
      </c>
      <c r="W735" s="217" t="s">
        <v>299</v>
      </c>
      <c r="X735" s="221"/>
    </row>
    <row r="736" spans="1:24" x14ac:dyDescent="0.3">
      <c r="A736" s="201" t="s">
        <v>601</v>
      </c>
      <c r="B736" s="202" t="s">
        <v>600</v>
      </c>
      <c r="C736" s="202" t="s">
        <v>962</v>
      </c>
      <c r="D736" s="217">
        <v>9</v>
      </c>
      <c r="E736" s="214" t="s">
        <v>956</v>
      </c>
      <c r="F736" s="199" t="s">
        <v>106</v>
      </c>
      <c r="G736" s="231" t="s">
        <v>87</v>
      </c>
      <c r="H736" s="210"/>
      <c r="I736" s="255" t="s">
        <v>761</v>
      </c>
      <c r="J736" s="217" t="s">
        <v>313</v>
      </c>
      <c r="K736" s="231">
        <v>12</v>
      </c>
      <c r="L736" s="231">
        <v>38</v>
      </c>
      <c r="M736" s="231">
        <v>0</v>
      </c>
      <c r="N736" s="261"/>
      <c r="O736" s="255" t="s">
        <v>484</v>
      </c>
      <c r="P736" s="220" t="s">
        <v>768</v>
      </c>
      <c r="Q736" s="217" t="s">
        <v>769</v>
      </c>
      <c r="R736" s="217" t="s">
        <v>770</v>
      </c>
      <c r="S736" s="217"/>
      <c r="T736" s="217" t="s">
        <v>299</v>
      </c>
      <c r="U736" s="217" t="s">
        <v>299</v>
      </c>
      <c r="V736" s="217" t="s">
        <v>299</v>
      </c>
      <c r="W736" s="217" t="s">
        <v>299</v>
      </c>
      <c r="X736" s="221"/>
    </row>
    <row r="737" spans="1:24" x14ac:dyDescent="0.3">
      <c r="A737" s="201" t="s">
        <v>601</v>
      </c>
      <c r="B737" s="202" t="s">
        <v>600</v>
      </c>
      <c r="C737" s="202" t="s">
        <v>962</v>
      </c>
      <c r="D737" s="217">
        <v>10</v>
      </c>
      <c r="E737" s="214" t="s">
        <v>956</v>
      </c>
      <c r="F737" s="199" t="s">
        <v>102</v>
      </c>
      <c r="G737" s="231" t="s">
        <v>83</v>
      </c>
      <c r="H737" s="210"/>
      <c r="I737" s="255" t="s">
        <v>762</v>
      </c>
      <c r="J737" s="217" t="s">
        <v>313</v>
      </c>
      <c r="K737" s="231">
        <v>16</v>
      </c>
      <c r="L737" s="231">
        <v>43</v>
      </c>
      <c r="M737" s="231">
        <v>0</v>
      </c>
      <c r="N737" s="262"/>
      <c r="O737" s="255" t="s">
        <v>771</v>
      </c>
      <c r="P737" s="220" t="s">
        <v>772</v>
      </c>
      <c r="Q737" s="217" t="s">
        <v>773</v>
      </c>
      <c r="R737" s="217" t="s">
        <v>762</v>
      </c>
      <c r="S737" s="217"/>
      <c r="T737" s="217" t="s">
        <v>299</v>
      </c>
      <c r="U737" s="217" t="s">
        <v>299</v>
      </c>
      <c r="V737" s="217" t="s">
        <v>299</v>
      </c>
      <c r="W737" s="217" t="s">
        <v>299</v>
      </c>
      <c r="X737" s="221"/>
    </row>
    <row r="738" spans="1:24" ht="19.95" customHeight="1" thickBot="1" x14ac:dyDescent="0.35">
      <c r="A738" s="386" t="s">
        <v>604</v>
      </c>
      <c r="B738" s="387"/>
      <c r="C738" s="387"/>
      <c r="D738" s="225">
        <f>COUNTA(G728:G737)</f>
        <v>10</v>
      </c>
      <c r="E738" s="225"/>
      <c r="F738" s="226"/>
      <c r="G738" s="232"/>
      <c r="H738" s="232"/>
      <c r="I738" s="226"/>
      <c r="J738" s="225"/>
      <c r="K738" s="263"/>
      <c r="L738" s="263"/>
      <c r="M738" s="263"/>
      <c r="N738" s="264"/>
      <c r="O738" s="226"/>
      <c r="P738" s="225"/>
      <c r="Q738" s="225"/>
      <c r="R738" s="225"/>
      <c r="S738" s="225"/>
      <c r="T738" s="225"/>
      <c r="U738" s="225"/>
      <c r="V738" s="225"/>
      <c r="W738" s="225"/>
      <c r="X738" s="227"/>
    </row>
    <row r="739" spans="1:24" x14ac:dyDescent="0.3">
      <c r="A739" s="201" t="s">
        <v>599</v>
      </c>
      <c r="B739" s="202" t="s">
        <v>598</v>
      </c>
      <c r="C739" s="202" t="s">
        <v>962</v>
      </c>
      <c r="D739" s="217">
        <v>1</v>
      </c>
      <c r="E739" s="214" t="s">
        <v>957</v>
      </c>
      <c r="F739" s="199" t="s">
        <v>61</v>
      </c>
      <c r="G739" s="230" t="s">
        <v>41</v>
      </c>
      <c r="H739" s="210"/>
      <c r="I739" s="255" t="s">
        <v>537</v>
      </c>
      <c r="J739" s="217" t="s">
        <v>298</v>
      </c>
      <c r="K739" s="231">
        <v>24</v>
      </c>
      <c r="L739" s="231">
        <v>98</v>
      </c>
      <c r="M739" s="231">
        <v>0</v>
      </c>
      <c r="N739" s="260">
        <v>120</v>
      </c>
      <c r="O739" s="255" t="s">
        <v>578</v>
      </c>
      <c r="P739" s="220" t="s">
        <v>581</v>
      </c>
      <c r="Q739" s="217" t="s">
        <v>211</v>
      </c>
      <c r="R739" s="217" t="s">
        <v>582</v>
      </c>
      <c r="S739" s="217">
        <v>0</v>
      </c>
      <c r="T739" s="217"/>
      <c r="U739" s="217" t="s">
        <v>305</v>
      </c>
      <c r="V739" s="217"/>
      <c r="W739" s="217"/>
      <c r="X739" s="221"/>
    </row>
    <row r="740" spans="1:24" x14ac:dyDescent="0.3">
      <c r="A740" s="201" t="s">
        <v>599</v>
      </c>
      <c r="B740" s="202" t="s">
        <v>598</v>
      </c>
      <c r="C740" s="202" t="s">
        <v>962</v>
      </c>
      <c r="D740" s="217">
        <v>2</v>
      </c>
      <c r="E740" s="214" t="s">
        <v>957</v>
      </c>
      <c r="F740" s="199" t="s">
        <v>64</v>
      </c>
      <c r="G740" s="230" t="s">
        <v>44</v>
      </c>
      <c r="H740" s="210"/>
      <c r="I740" s="255" t="s">
        <v>336</v>
      </c>
      <c r="J740" s="217" t="s">
        <v>298</v>
      </c>
      <c r="K740" s="231">
        <v>20</v>
      </c>
      <c r="L740" s="231">
        <v>25</v>
      </c>
      <c r="M740" s="231">
        <v>0</v>
      </c>
      <c r="N740" s="260">
        <v>60</v>
      </c>
      <c r="O740" s="255" t="s">
        <v>578</v>
      </c>
      <c r="P740" s="220" t="s">
        <v>941</v>
      </c>
      <c r="Q740" s="217" t="s">
        <v>211</v>
      </c>
      <c r="R740" s="217" t="s">
        <v>580</v>
      </c>
      <c r="S740" s="217">
        <v>0</v>
      </c>
      <c r="T740" s="217"/>
      <c r="U740" s="217" t="s">
        <v>305</v>
      </c>
      <c r="V740" s="217"/>
      <c r="W740" s="217"/>
      <c r="X740" s="221"/>
    </row>
    <row r="741" spans="1:24" x14ac:dyDescent="0.3">
      <c r="A741" s="201" t="s">
        <v>599</v>
      </c>
      <c r="B741" s="202" t="s">
        <v>598</v>
      </c>
      <c r="C741" s="202" t="s">
        <v>962</v>
      </c>
      <c r="D741" s="217">
        <v>3</v>
      </c>
      <c r="E741" s="214" t="s">
        <v>946</v>
      </c>
      <c r="F741" s="199" t="s">
        <v>62</v>
      </c>
      <c r="G741" s="230" t="s">
        <v>42</v>
      </c>
      <c r="H741" s="210"/>
      <c r="I741" s="255" t="s">
        <v>533</v>
      </c>
      <c r="J741" s="217" t="s">
        <v>298</v>
      </c>
      <c r="K741" s="231">
        <v>68</v>
      </c>
      <c r="L741" s="231">
        <v>86</v>
      </c>
      <c r="M741" s="231">
        <v>60</v>
      </c>
      <c r="N741" s="260">
        <v>20</v>
      </c>
      <c r="O741" s="255" t="s">
        <v>578</v>
      </c>
      <c r="P741" s="220" t="s">
        <v>534</v>
      </c>
      <c r="Q741" s="217" t="s">
        <v>535</v>
      </c>
      <c r="R741" s="217" t="s">
        <v>549</v>
      </c>
      <c r="S741" s="217">
        <v>0</v>
      </c>
      <c r="T741" s="217"/>
      <c r="U741" s="217" t="s">
        <v>305</v>
      </c>
      <c r="V741" s="217"/>
      <c r="W741" s="217"/>
      <c r="X741" s="221"/>
    </row>
    <row r="742" spans="1:24" x14ac:dyDescent="0.3">
      <c r="A742" s="201" t="s">
        <v>599</v>
      </c>
      <c r="B742" s="202" t="s">
        <v>598</v>
      </c>
      <c r="C742" s="202" t="s">
        <v>962</v>
      </c>
      <c r="D742" s="217">
        <v>4</v>
      </c>
      <c r="E742" s="214" t="s">
        <v>946</v>
      </c>
      <c r="F742" s="199" t="s">
        <v>65</v>
      </c>
      <c r="G742" s="230" t="s">
        <v>45</v>
      </c>
      <c r="H742" s="210"/>
      <c r="I742" s="255" t="s">
        <v>550</v>
      </c>
      <c r="J742" s="217" t="s">
        <v>298</v>
      </c>
      <c r="K742" s="231">
        <v>16</v>
      </c>
      <c r="L742" s="231">
        <v>33</v>
      </c>
      <c r="M742" s="231">
        <v>0</v>
      </c>
      <c r="N742" s="260">
        <v>40</v>
      </c>
      <c r="O742" s="255" t="s">
        <v>578</v>
      </c>
      <c r="P742" s="220" t="s">
        <v>551</v>
      </c>
      <c r="Q742" s="217" t="s">
        <v>552</v>
      </c>
      <c r="R742" s="217" t="s">
        <v>553</v>
      </c>
      <c r="S742" s="217">
        <v>0</v>
      </c>
      <c r="T742" s="217" t="s">
        <v>305</v>
      </c>
      <c r="U742" s="217"/>
      <c r="V742" s="217"/>
      <c r="W742" s="217"/>
      <c r="X742" s="221"/>
    </row>
    <row r="743" spans="1:24" x14ac:dyDescent="0.3">
      <c r="A743" s="201" t="s">
        <v>599</v>
      </c>
      <c r="B743" s="202" t="s">
        <v>598</v>
      </c>
      <c r="C743" s="202" t="s">
        <v>962</v>
      </c>
      <c r="D743" s="217">
        <v>5</v>
      </c>
      <c r="E743" s="214" t="s">
        <v>947</v>
      </c>
      <c r="F743" s="199" t="s">
        <v>56</v>
      </c>
      <c r="G743" s="230" t="s">
        <v>36</v>
      </c>
      <c r="H743" s="210"/>
      <c r="I743" s="255" t="s">
        <v>341</v>
      </c>
      <c r="J743" s="217" t="s">
        <v>298</v>
      </c>
      <c r="K743" s="231">
        <v>16</v>
      </c>
      <c r="L743" s="231">
        <v>50</v>
      </c>
      <c r="M743" s="231">
        <v>10</v>
      </c>
      <c r="N743" s="260">
        <v>50</v>
      </c>
      <c r="O743" s="255" t="s">
        <v>578</v>
      </c>
      <c r="P743" s="220" t="s">
        <v>339</v>
      </c>
      <c r="Q743" s="217" t="s">
        <v>340</v>
      </c>
      <c r="R743" s="217" t="s">
        <v>341</v>
      </c>
      <c r="S743" s="217">
        <v>0</v>
      </c>
      <c r="T743" s="217"/>
      <c r="U743" s="217" t="s">
        <v>305</v>
      </c>
      <c r="V743" s="217"/>
      <c r="W743" s="217" t="s">
        <v>211</v>
      </c>
      <c r="X743" s="221"/>
    </row>
    <row r="744" spans="1:24" x14ac:dyDescent="0.3">
      <c r="A744" s="201" t="s">
        <v>599</v>
      </c>
      <c r="B744" s="202" t="s">
        <v>598</v>
      </c>
      <c r="C744" s="202" t="s">
        <v>962</v>
      </c>
      <c r="D744" s="217">
        <v>6</v>
      </c>
      <c r="E744" s="214" t="s">
        <v>947</v>
      </c>
      <c r="F744" s="199" t="s">
        <v>57</v>
      </c>
      <c r="G744" s="230" t="s">
        <v>37</v>
      </c>
      <c r="H744" s="210"/>
      <c r="I744" s="255" t="s">
        <v>555</v>
      </c>
      <c r="J744" s="217" t="s">
        <v>298</v>
      </c>
      <c r="K744" s="231">
        <v>12</v>
      </c>
      <c r="L744" s="231">
        <v>56</v>
      </c>
      <c r="M744" s="231">
        <v>100</v>
      </c>
      <c r="N744" s="260">
        <v>20</v>
      </c>
      <c r="O744" s="255" t="s">
        <v>578</v>
      </c>
      <c r="P744" s="220" t="s">
        <v>557</v>
      </c>
      <c r="Q744" s="217" t="s">
        <v>558</v>
      </c>
      <c r="R744" s="217" t="s">
        <v>559</v>
      </c>
      <c r="S744" s="217">
        <v>0</v>
      </c>
      <c r="T744" s="217"/>
      <c r="U744" s="217" t="s">
        <v>305</v>
      </c>
      <c r="V744" s="217"/>
      <c r="W744" s="217" t="s">
        <v>211</v>
      </c>
      <c r="X744" s="221"/>
    </row>
    <row r="745" spans="1:24" x14ac:dyDescent="0.3">
      <c r="A745" s="201" t="s">
        <v>599</v>
      </c>
      <c r="B745" s="202" t="s">
        <v>598</v>
      </c>
      <c r="C745" s="202" t="s">
        <v>962</v>
      </c>
      <c r="D745" s="217">
        <v>7</v>
      </c>
      <c r="E745" s="214" t="s">
        <v>948</v>
      </c>
      <c r="F745" s="199" t="s">
        <v>59</v>
      </c>
      <c r="G745" s="230" t="s">
        <v>39</v>
      </c>
      <c r="H745" s="210"/>
      <c r="I745" s="255" t="s">
        <v>544</v>
      </c>
      <c r="J745" s="217" t="s">
        <v>298</v>
      </c>
      <c r="K745" s="231">
        <v>40</v>
      </c>
      <c r="L745" s="231">
        <v>129</v>
      </c>
      <c r="M745" s="231">
        <v>0</v>
      </c>
      <c r="N745" s="260">
        <v>160</v>
      </c>
      <c r="O745" s="255" t="s">
        <v>578</v>
      </c>
      <c r="P745" s="220" t="s">
        <v>749</v>
      </c>
      <c r="Q745" s="217" t="s">
        <v>211</v>
      </c>
      <c r="R745" s="217" t="s">
        <v>750</v>
      </c>
      <c r="S745" s="217">
        <v>0</v>
      </c>
      <c r="T745" s="217"/>
      <c r="U745" s="217" t="s">
        <v>305</v>
      </c>
      <c r="V745" s="217"/>
      <c r="W745" s="217" t="s">
        <v>211</v>
      </c>
      <c r="X745" s="221"/>
    </row>
    <row r="746" spans="1:24" x14ac:dyDescent="0.3">
      <c r="A746" s="201" t="s">
        <v>599</v>
      </c>
      <c r="B746" s="202" t="s">
        <v>598</v>
      </c>
      <c r="C746" s="202" t="s">
        <v>962</v>
      </c>
      <c r="D746" s="217">
        <v>8</v>
      </c>
      <c r="E746" s="214" t="s">
        <v>948</v>
      </c>
      <c r="F746" s="199" t="s">
        <v>63</v>
      </c>
      <c r="G746" s="230" t="s">
        <v>43</v>
      </c>
      <c r="H746" s="210"/>
      <c r="I746" s="255" t="s">
        <v>540</v>
      </c>
      <c r="J746" s="217" t="s">
        <v>298</v>
      </c>
      <c r="K746" s="231">
        <v>16</v>
      </c>
      <c r="L746" s="231">
        <v>22</v>
      </c>
      <c r="M746" s="231">
        <v>20</v>
      </c>
      <c r="N746" s="261">
        <v>10</v>
      </c>
      <c r="O746" s="255" t="s">
        <v>578</v>
      </c>
      <c r="P746" s="220" t="s">
        <v>542</v>
      </c>
      <c r="Q746" s="217" t="s">
        <v>543</v>
      </c>
      <c r="R746" s="217" t="s">
        <v>584</v>
      </c>
      <c r="S746" s="217">
        <v>0</v>
      </c>
      <c r="T746" s="217"/>
      <c r="U746" s="217" t="s">
        <v>305</v>
      </c>
      <c r="V746" s="217"/>
      <c r="W746" s="217" t="s">
        <v>211</v>
      </c>
      <c r="X746" s="221"/>
    </row>
    <row r="747" spans="1:24" x14ac:dyDescent="0.3">
      <c r="A747" s="201" t="s">
        <v>599</v>
      </c>
      <c r="B747" s="202" t="s">
        <v>598</v>
      </c>
      <c r="C747" s="202" t="s">
        <v>962</v>
      </c>
      <c r="D747" s="217">
        <v>9</v>
      </c>
      <c r="E747" s="214" t="s">
        <v>958</v>
      </c>
      <c r="F747" s="199" t="s">
        <v>58</v>
      </c>
      <c r="G747" s="231" t="s">
        <v>38</v>
      </c>
      <c r="H747" s="210"/>
      <c r="I747" s="255" t="s">
        <v>526</v>
      </c>
      <c r="J747" s="217" t="s">
        <v>298</v>
      </c>
      <c r="K747" s="231">
        <v>12</v>
      </c>
      <c r="L747" s="231">
        <v>37</v>
      </c>
      <c r="M747" s="231">
        <v>0</v>
      </c>
      <c r="N747" s="261">
        <v>170</v>
      </c>
      <c r="O747" s="255" t="s">
        <v>578</v>
      </c>
      <c r="P747" s="220" t="s">
        <v>527</v>
      </c>
      <c r="Q747" s="217" t="s">
        <v>528</v>
      </c>
      <c r="R747" s="217" t="s">
        <v>529</v>
      </c>
      <c r="S747" s="217">
        <v>0</v>
      </c>
      <c r="T747" s="217" t="s">
        <v>305</v>
      </c>
      <c r="U747" s="217"/>
      <c r="V747" s="217"/>
      <c r="W747" s="217" t="s">
        <v>211</v>
      </c>
      <c r="X747" s="221"/>
    </row>
    <row r="748" spans="1:24" x14ac:dyDescent="0.3">
      <c r="A748" s="201" t="s">
        <v>599</v>
      </c>
      <c r="B748" s="202" t="s">
        <v>598</v>
      </c>
      <c r="C748" s="202" t="s">
        <v>962</v>
      </c>
      <c r="D748" s="217">
        <v>10</v>
      </c>
      <c r="E748" s="214" t="s">
        <v>958</v>
      </c>
      <c r="F748" s="199" t="s">
        <v>66</v>
      </c>
      <c r="G748" s="231" t="s">
        <v>46</v>
      </c>
      <c r="H748" s="210"/>
      <c r="I748" s="255" t="s">
        <v>530</v>
      </c>
      <c r="J748" s="217" t="s">
        <v>298</v>
      </c>
      <c r="K748" s="231">
        <v>26</v>
      </c>
      <c r="L748" s="231">
        <v>38</v>
      </c>
      <c r="M748" s="231">
        <v>0</v>
      </c>
      <c r="N748" s="262">
        <v>120</v>
      </c>
      <c r="O748" s="255" t="s">
        <v>578</v>
      </c>
      <c r="P748" s="220" t="s">
        <v>127</v>
      </c>
      <c r="Q748" s="217" t="s">
        <v>531</v>
      </c>
      <c r="R748" s="217" t="s">
        <v>529</v>
      </c>
      <c r="S748" s="217">
        <v>0</v>
      </c>
      <c r="T748" s="217" t="s">
        <v>305</v>
      </c>
      <c r="U748" s="217"/>
      <c r="V748" s="217"/>
      <c r="W748" s="217" t="s">
        <v>211</v>
      </c>
      <c r="X748" s="221"/>
    </row>
    <row r="749" spans="1:24" ht="19.95" customHeight="1" thickBot="1" x14ac:dyDescent="0.35">
      <c r="A749" s="386" t="s">
        <v>604</v>
      </c>
      <c r="B749" s="387"/>
      <c r="C749" s="387"/>
      <c r="D749" s="225">
        <f>COUNTA(G739:G748)</f>
        <v>10</v>
      </c>
      <c r="E749" s="225"/>
      <c r="F749" s="226"/>
      <c r="G749" s="232"/>
      <c r="H749" s="232"/>
      <c r="I749" s="226"/>
      <c r="J749" s="225"/>
      <c r="K749" s="263"/>
      <c r="L749" s="263"/>
      <c r="M749" s="263"/>
      <c r="N749" s="264"/>
      <c r="O749" s="226"/>
      <c r="P749" s="225"/>
      <c r="Q749" s="225"/>
      <c r="R749" s="225"/>
      <c r="S749" s="225"/>
      <c r="T749" s="225"/>
      <c r="U749" s="225"/>
      <c r="V749" s="225"/>
      <c r="W749" s="225"/>
      <c r="X749" s="227"/>
    </row>
    <row r="750" spans="1:24" x14ac:dyDescent="0.3">
      <c r="A750" s="201" t="s">
        <v>599</v>
      </c>
      <c r="B750" s="202" t="s">
        <v>603</v>
      </c>
      <c r="C750" s="202" t="s">
        <v>962</v>
      </c>
      <c r="D750" s="217">
        <v>1</v>
      </c>
      <c r="E750" s="214">
        <v>44820</v>
      </c>
      <c r="F750" s="199" t="s">
        <v>75</v>
      </c>
      <c r="G750" s="230" t="s">
        <v>55</v>
      </c>
      <c r="H750" s="210"/>
      <c r="I750" s="255" t="s">
        <v>312</v>
      </c>
      <c r="J750" s="217" t="s">
        <v>313</v>
      </c>
      <c r="K750" s="231">
        <v>20</v>
      </c>
      <c r="L750" s="231">
        <v>32</v>
      </c>
      <c r="M750" s="231"/>
      <c r="N750" s="260"/>
      <c r="O750" s="255" t="s">
        <v>299</v>
      </c>
      <c r="P750" s="220" t="s">
        <v>314</v>
      </c>
      <c r="Q750" s="217" t="s">
        <v>315</v>
      </c>
      <c r="R750" s="217" t="s">
        <v>312</v>
      </c>
      <c r="S750" s="217">
        <v>0</v>
      </c>
      <c r="T750" s="217"/>
      <c r="U750" s="217"/>
      <c r="V750" s="217"/>
      <c r="W750" s="217"/>
      <c r="X750" s="221"/>
    </row>
    <row r="751" spans="1:24" x14ac:dyDescent="0.3">
      <c r="A751" s="201" t="s">
        <v>599</v>
      </c>
      <c r="B751" s="202" t="s">
        <v>603</v>
      </c>
      <c r="C751" s="202" t="s">
        <v>962</v>
      </c>
      <c r="D751" s="217">
        <v>2</v>
      </c>
      <c r="E751" s="214">
        <v>44820</v>
      </c>
      <c r="F751" s="199" t="s">
        <v>74</v>
      </c>
      <c r="G751" s="230" t="s">
        <v>54</v>
      </c>
      <c r="H751" s="210"/>
      <c r="I751" s="255" t="s">
        <v>312</v>
      </c>
      <c r="J751" s="217" t="s">
        <v>313</v>
      </c>
      <c r="K751" s="231">
        <v>20</v>
      </c>
      <c r="L751" s="231">
        <v>25</v>
      </c>
      <c r="M751" s="231"/>
      <c r="N751" s="260"/>
      <c r="O751" s="255" t="s">
        <v>299</v>
      </c>
      <c r="P751" s="220" t="s">
        <v>316</v>
      </c>
      <c r="Q751" s="217" t="s">
        <v>317</v>
      </c>
      <c r="R751" s="217" t="s">
        <v>312</v>
      </c>
      <c r="S751" s="217">
        <v>0</v>
      </c>
      <c r="T751" s="217"/>
      <c r="U751" s="217"/>
      <c r="V751" s="217"/>
      <c r="W751" s="217"/>
      <c r="X751" s="221"/>
    </row>
    <row r="752" spans="1:24" x14ac:dyDescent="0.3">
      <c r="A752" s="201" t="s">
        <v>599</v>
      </c>
      <c r="B752" s="202" t="s">
        <v>603</v>
      </c>
      <c r="C752" s="202" t="s">
        <v>962</v>
      </c>
      <c r="D752" s="217">
        <v>3</v>
      </c>
      <c r="E752" s="214">
        <v>44821</v>
      </c>
      <c r="F752" s="199" t="s">
        <v>69</v>
      </c>
      <c r="G752" s="230" t="s">
        <v>49</v>
      </c>
      <c r="H752" s="210"/>
      <c r="I752" s="255" t="s">
        <v>319</v>
      </c>
      <c r="J752" s="217" t="s">
        <v>313</v>
      </c>
      <c r="K752" s="231">
        <v>48</v>
      </c>
      <c r="L752" s="231">
        <v>99</v>
      </c>
      <c r="M752" s="231"/>
      <c r="N752" s="260"/>
      <c r="O752" s="255" t="s">
        <v>299</v>
      </c>
      <c r="P752" s="220" t="s">
        <v>320</v>
      </c>
      <c r="Q752" s="217" t="s">
        <v>321</v>
      </c>
      <c r="R752" s="217" t="s">
        <v>319</v>
      </c>
      <c r="S752" s="217">
        <v>0</v>
      </c>
      <c r="T752" s="217"/>
      <c r="U752" s="217"/>
      <c r="V752" s="217"/>
      <c r="W752" s="217"/>
      <c r="X752" s="221"/>
    </row>
    <row r="753" spans="1:24" x14ac:dyDescent="0.3">
      <c r="A753" s="201" t="s">
        <v>599</v>
      </c>
      <c r="B753" s="202" t="s">
        <v>603</v>
      </c>
      <c r="C753" s="202" t="s">
        <v>962</v>
      </c>
      <c r="D753" s="217">
        <v>4</v>
      </c>
      <c r="E753" s="214">
        <v>44821</v>
      </c>
      <c r="F753" s="199" t="s">
        <v>71</v>
      </c>
      <c r="G753" s="230" t="s">
        <v>51</v>
      </c>
      <c r="H753" s="210"/>
      <c r="I753" s="255" t="s">
        <v>323</v>
      </c>
      <c r="J753" s="217" t="s">
        <v>313</v>
      </c>
      <c r="K753" s="231">
        <v>40</v>
      </c>
      <c r="L753" s="231">
        <v>119</v>
      </c>
      <c r="M753" s="231"/>
      <c r="N753" s="260"/>
      <c r="O753" s="255" t="s">
        <v>324</v>
      </c>
      <c r="P753" s="220" t="s">
        <v>325</v>
      </c>
      <c r="Q753" s="217" t="s">
        <v>326</v>
      </c>
      <c r="R753" s="217" t="s">
        <v>323</v>
      </c>
      <c r="S753" s="217">
        <v>0</v>
      </c>
      <c r="T753" s="217"/>
      <c r="U753" s="217"/>
      <c r="V753" s="217"/>
      <c r="W753" s="217"/>
      <c r="X753" s="221"/>
    </row>
    <row r="754" spans="1:24" x14ac:dyDescent="0.3">
      <c r="A754" s="201" t="s">
        <v>599</v>
      </c>
      <c r="B754" s="202" t="s">
        <v>603</v>
      </c>
      <c r="C754" s="202" t="s">
        <v>962</v>
      </c>
      <c r="D754" s="217">
        <v>5</v>
      </c>
      <c r="E754" s="214">
        <v>44823</v>
      </c>
      <c r="F754" s="199" t="s">
        <v>72</v>
      </c>
      <c r="G754" s="230" t="s">
        <v>52</v>
      </c>
      <c r="H754" s="210"/>
      <c r="I754" s="255" t="s">
        <v>323</v>
      </c>
      <c r="J754" s="217" t="s">
        <v>313</v>
      </c>
      <c r="K754" s="231">
        <v>94</v>
      </c>
      <c r="L754" s="231">
        <v>178</v>
      </c>
      <c r="M754" s="231"/>
      <c r="N754" s="260"/>
      <c r="O754" s="255" t="s">
        <v>324</v>
      </c>
      <c r="P754" s="220" t="s">
        <v>327</v>
      </c>
      <c r="Q754" s="217" t="s">
        <v>328</v>
      </c>
      <c r="R754" s="217" t="s">
        <v>323</v>
      </c>
      <c r="S754" s="217">
        <v>0</v>
      </c>
      <c r="T754" s="217"/>
      <c r="U754" s="217"/>
      <c r="V754" s="217"/>
      <c r="W754" s="217"/>
      <c r="X754" s="221"/>
    </row>
    <row r="755" spans="1:24" x14ac:dyDescent="0.3">
      <c r="A755" s="201" t="s">
        <v>599</v>
      </c>
      <c r="B755" s="202" t="s">
        <v>603</v>
      </c>
      <c r="C755" s="202" t="s">
        <v>962</v>
      </c>
      <c r="D755" s="217">
        <v>6</v>
      </c>
      <c r="E755" s="214">
        <v>44823</v>
      </c>
      <c r="F755" s="199" t="s">
        <v>70</v>
      </c>
      <c r="G755" s="230" t="s">
        <v>50</v>
      </c>
      <c r="H755" s="210"/>
      <c r="I755" s="255" t="s">
        <v>512</v>
      </c>
      <c r="J755" s="217" t="s">
        <v>298</v>
      </c>
      <c r="K755" s="231">
        <v>12</v>
      </c>
      <c r="L755" s="231">
        <v>35</v>
      </c>
      <c r="M755" s="231"/>
      <c r="N755" s="260"/>
      <c r="O755" s="255" t="s">
        <v>299</v>
      </c>
      <c r="P755" s="220" t="s">
        <v>513</v>
      </c>
      <c r="Q755" s="217" t="s">
        <v>514</v>
      </c>
      <c r="R755" s="217" t="s">
        <v>512</v>
      </c>
      <c r="S755" s="217">
        <v>0</v>
      </c>
      <c r="T755" s="217"/>
      <c r="U755" s="217"/>
      <c r="V755" s="217"/>
      <c r="W755" s="217"/>
      <c r="X755" s="221"/>
    </row>
    <row r="756" spans="1:24" x14ac:dyDescent="0.3">
      <c r="A756" s="201" t="s">
        <v>599</v>
      </c>
      <c r="B756" s="202" t="s">
        <v>603</v>
      </c>
      <c r="C756" s="202" t="s">
        <v>962</v>
      </c>
      <c r="D756" s="217">
        <v>7</v>
      </c>
      <c r="E756" s="214">
        <v>44824</v>
      </c>
      <c r="F756" s="199" t="s">
        <v>73</v>
      </c>
      <c r="G756" s="231" t="s">
        <v>53</v>
      </c>
      <c r="H756" s="210"/>
      <c r="I756" s="255" t="s">
        <v>512</v>
      </c>
      <c r="J756" s="217" t="s">
        <v>298</v>
      </c>
      <c r="K756" s="231">
        <v>16</v>
      </c>
      <c r="L756" s="231">
        <v>35</v>
      </c>
      <c r="M756" s="231"/>
      <c r="N756" s="260"/>
      <c r="O756" s="255" t="s">
        <v>299</v>
      </c>
      <c r="P756" s="220" t="s">
        <v>515</v>
      </c>
      <c r="Q756" s="217" t="s">
        <v>516</v>
      </c>
      <c r="R756" s="217" t="s">
        <v>512</v>
      </c>
      <c r="S756" s="217">
        <v>0</v>
      </c>
      <c r="T756" s="217"/>
      <c r="U756" s="217"/>
      <c r="V756" s="217"/>
      <c r="W756" s="217"/>
      <c r="X756" s="221"/>
    </row>
    <row r="757" spans="1:24" x14ac:dyDescent="0.3">
      <c r="A757" s="201" t="s">
        <v>599</v>
      </c>
      <c r="B757" s="202" t="s">
        <v>603</v>
      </c>
      <c r="C757" s="202" t="s">
        <v>962</v>
      </c>
      <c r="D757" s="217">
        <v>8</v>
      </c>
      <c r="E757" s="214">
        <v>44824</v>
      </c>
      <c r="F757" s="199" t="s">
        <v>60</v>
      </c>
      <c r="G757" s="230" t="s">
        <v>40</v>
      </c>
      <c r="H757" s="210"/>
      <c r="I757" s="255" t="s">
        <v>517</v>
      </c>
      <c r="J757" s="217" t="s">
        <v>313</v>
      </c>
      <c r="K757" s="231">
        <v>24</v>
      </c>
      <c r="L757" s="231">
        <v>50</v>
      </c>
      <c r="M757" s="231"/>
      <c r="N757" s="261"/>
      <c r="O757" s="255" t="s">
        <v>299</v>
      </c>
      <c r="P757" s="220" t="s">
        <v>518</v>
      </c>
      <c r="Q757" s="217" t="s">
        <v>519</v>
      </c>
      <c r="R757" s="217" t="s">
        <v>520</v>
      </c>
      <c r="S757" s="217">
        <v>0</v>
      </c>
      <c r="T757" s="217"/>
      <c r="U757" s="217"/>
      <c r="V757" s="217"/>
      <c r="W757" s="217"/>
      <c r="X757" s="221"/>
    </row>
    <row r="758" spans="1:24" x14ac:dyDescent="0.3">
      <c r="A758" s="201" t="s">
        <v>599</v>
      </c>
      <c r="B758" s="202" t="s">
        <v>603</v>
      </c>
      <c r="C758" s="202" t="s">
        <v>962</v>
      </c>
      <c r="D758" s="217">
        <v>9</v>
      </c>
      <c r="E758" s="214">
        <v>44825</v>
      </c>
      <c r="F758" s="199" t="s">
        <v>68</v>
      </c>
      <c r="G758" s="231" t="s">
        <v>48</v>
      </c>
      <c r="H758" s="210"/>
      <c r="I758" s="255" t="s">
        <v>319</v>
      </c>
      <c r="J758" s="217" t="s">
        <v>313</v>
      </c>
      <c r="K758" s="231">
        <v>19</v>
      </c>
      <c r="L758" s="231">
        <v>22</v>
      </c>
      <c r="M758" s="231"/>
      <c r="N758" s="261"/>
      <c r="O758" s="255" t="s">
        <v>299</v>
      </c>
      <c r="P758" s="220" t="s">
        <v>329</v>
      </c>
      <c r="Q758" s="217" t="s">
        <v>330</v>
      </c>
      <c r="R758" s="217" t="s">
        <v>319</v>
      </c>
      <c r="S758" s="217">
        <v>0</v>
      </c>
      <c r="T758" s="217"/>
      <c r="U758" s="217"/>
      <c r="V758" s="217"/>
      <c r="W758" s="217"/>
      <c r="X758" s="221"/>
    </row>
    <row r="759" spans="1:24" x14ac:dyDescent="0.3">
      <c r="A759" s="201" t="s">
        <v>599</v>
      </c>
      <c r="B759" s="202" t="s">
        <v>603</v>
      </c>
      <c r="C759" s="202" t="s">
        <v>962</v>
      </c>
      <c r="D759" s="217">
        <v>10</v>
      </c>
      <c r="E759" s="214">
        <v>44825</v>
      </c>
      <c r="F759" s="199" t="s">
        <v>67</v>
      </c>
      <c r="G759" s="231" t="s">
        <v>47</v>
      </c>
      <c r="H759" s="210"/>
      <c r="I759" s="255" t="s">
        <v>522</v>
      </c>
      <c r="J759" s="217" t="s">
        <v>313</v>
      </c>
      <c r="K759" s="231">
        <v>16</v>
      </c>
      <c r="L759" s="231">
        <v>37</v>
      </c>
      <c r="M759" s="231"/>
      <c r="N759" s="262"/>
      <c r="O759" s="255" t="s">
        <v>299</v>
      </c>
      <c r="P759" s="220" t="s">
        <v>523</v>
      </c>
      <c r="Q759" s="217" t="s">
        <v>524</v>
      </c>
      <c r="R759" s="217" t="s">
        <v>525</v>
      </c>
      <c r="S759" s="217">
        <v>0</v>
      </c>
      <c r="T759" s="217"/>
      <c r="U759" s="217"/>
      <c r="V759" s="217"/>
      <c r="W759" s="217"/>
      <c r="X759" s="221"/>
    </row>
    <row r="760" spans="1:24" ht="19.95" customHeight="1" thickBot="1" x14ac:dyDescent="0.35">
      <c r="A760" s="386" t="s">
        <v>604</v>
      </c>
      <c r="B760" s="387"/>
      <c r="C760" s="387"/>
      <c r="D760" s="225">
        <f>COUNTA(G750:G759)</f>
        <v>10</v>
      </c>
      <c r="E760" s="225"/>
      <c r="F760" s="226"/>
      <c r="G760" s="232"/>
      <c r="H760" s="232"/>
      <c r="I760" s="226"/>
      <c r="J760" s="225"/>
      <c r="K760" s="263"/>
      <c r="L760" s="263"/>
      <c r="M760" s="263"/>
      <c r="N760" s="264"/>
      <c r="O760" s="226"/>
      <c r="P760" s="225"/>
      <c r="Q760" s="225"/>
      <c r="R760" s="225"/>
      <c r="S760" s="225"/>
      <c r="T760" s="225"/>
      <c r="U760" s="225"/>
      <c r="V760" s="225"/>
      <c r="W760" s="225"/>
      <c r="X760" s="227"/>
    </row>
    <row r="761" spans="1:24" x14ac:dyDescent="0.3">
      <c r="A761" s="388" t="s">
        <v>961</v>
      </c>
      <c r="B761" s="389"/>
      <c r="C761" s="390"/>
      <c r="D761" s="237">
        <f>SUM(D727,D738,D749,D760)</f>
        <v>40</v>
      </c>
      <c r="E761" s="237"/>
      <c r="F761" s="237"/>
      <c r="G761" s="237"/>
      <c r="H761" s="237"/>
      <c r="I761" s="238"/>
      <c r="J761" s="237"/>
      <c r="K761" s="237"/>
      <c r="L761" s="237"/>
      <c r="M761" s="237"/>
      <c r="N761" s="265"/>
      <c r="O761" s="238"/>
      <c r="P761" s="237"/>
      <c r="Q761" s="237"/>
      <c r="R761" s="237"/>
      <c r="S761" s="237"/>
      <c r="T761" s="237"/>
      <c r="U761" s="237"/>
      <c r="V761" s="237"/>
      <c r="W761" s="237"/>
      <c r="X761" s="237"/>
    </row>
    <row r="762" spans="1:24" x14ac:dyDescent="0.3">
      <c r="A762" s="201" t="s">
        <v>601</v>
      </c>
      <c r="B762" s="202" t="s">
        <v>602</v>
      </c>
      <c r="C762" s="202" t="s">
        <v>974</v>
      </c>
      <c r="D762" s="217">
        <v>1</v>
      </c>
      <c r="E762" s="214" t="s">
        <v>976</v>
      </c>
      <c r="F762" s="199" t="s">
        <v>109</v>
      </c>
      <c r="G762" s="230" t="s">
        <v>90</v>
      </c>
      <c r="H762" s="210"/>
      <c r="I762" s="255" t="s">
        <v>779</v>
      </c>
      <c r="J762" s="217" t="s">
        <v>298</v>
      </c>
      <c r="K762" s="231">
        <v>16</v>
      </c>
      <c r="L762" s="231">
        <v>32</v>
      </c>
      <c r="M762" s="231">
        <v>20</v>
      </c>
      <c r="N762" s="260">
        <v>40</v>
      </c>
      <c r="O762" s="255" t="s">
        <v>484</v>
      </c>
      <c r="P762" s="220" t="s">
        <v>459</v>
      </c>
      <c r="Q762" s="217" t="s">
        <v>780</v>
      </c>
      <c r="R762" s="217" t="s">
        <v>779</v>
      </c>
      <c r="S762" s="217">
        <v>20</v>
      </c>
      <c r="T762" s="217" t="s">
        <v>211</v>
      </c>
      <c r="U762" s="217" t="s">
        <v>305</v>
      </c>
      <c r="V762" s="217" t="s">
        <v>211</v>
      </c>
      <c r="W762" s="217" t="s">
        <v>211</v>
      </c>
      <c r="X762" s="221" t="s">
        <v>781</v>
      </c>
    </row>
    <row r="763" spans="1:24" x14ac:dyDescent="0.3">
      <c r="A763" s="201" t="s">
        <v>601</v>
      </c>
      <c r="B763" s="202" t="s">
        <v>602</v>
      </c>
      <c r="C763" s="202" t="s">
        <v>974</v>
      </c>
      <c r="D763" s="217">
        <v>2</v>
      </c>
      <c r="E763" s="214" t="s">
        <v>976</v>
      </c>
      <c r="F763" s="199" t="s">
        <v>111</v>
      </c>
      <c r="G763" s="230" t="s">
        <v>92</v>
      </c>
      <c r="H763" s="210"/>
      <c r="I763" s="255" t="s">
        <v>720</v>
      </c>
      <c r="J763" s="217" t="s">
        <v>298</v>
      </c>
      <c r="K763" s="231">
        <v>20</v>
      </c>
      <c r="L763" s="231">
        <v>40</v>
      </c>
      <c r="M763" s="231">
        <v>20</v>
      </c>
      <c r="N763" s="260">
        <v>40</v>
      </c>
      <c r="O763" s="255" t="s">
        <v>306</v>
      </c>
      <c r="P763" s="220" t="s">
        <v>465</v>
      </c>
      <c r="Q763" s="217" t="s">
        <v>721</v>
      </c>
      <c r="R763" s="217" t="s">
        <v>720</v>
      </c>
      <c r="S763" s="217">
        <v>20</v>
      </c>
      <c r="T763" s="217" t="s">
        <v>211</v>
      </c>
      <c r="U763" s="217" t="s">
        <v>305</v>
      </c>
      <c r="V763" s="217" t="s">
        <v>211</v>
      </c>
      <c r="W763" s="217" t="s">
        <v>211</v>
      </c>
      <c r="X763" s="221" t="s">
        <v>781</v>
      </c>
    </row>
    <row r="764" spans="1:24" x14ac:dyDescent="0.3">
      <c r="A764" s="201" t="s">
        <v>601</v>
      </c>
      <c r="B764" s="202" t="s">
        <v>602</v>
      </c>
      <c r="C764" s="202" t="s">
        <v>974</v>
      </c>
      <c r="D764" s="217">
        <v>3</v>
      </c>
      <c r="E764" s="214" t="s">
        <v>977</v>
      </c>
      <c r="F764" s="199" t="s">
        <v>108</v>
      </c>
      <c r="G764" s="230" t="s">
        <v>89</v>
      </c>
      <c r="H764" s="210"/>
      <c r="I764" s="255" t="s">
        <v>461</v>
      </c>
      <c r="J764" s="217" t="s">
        <v>298</v>
      </c>
      <c r="K764" s="231">
        <v>16</v>
      </c>
      <c r="L764" s="231">
        <v>32</v>
      </c>
      <c r="M764" s="231">
        <v>20</v>
      </c>
      <c r="N764" s="260">
        <v>40</v>
      </c>
      <c r="O764" s="255" t="s">
        <v>306</v>
      </c>
      <c r="P764" s="220" t="s">
        <v>187</v>
      </c>
      <c r="Q764" s="217" t="s">
        <v>299</v>
      </c>
      <c r="R764" s="217" t="s">
        <v>461</v>
      </c>
      <c r="S764" s="217">
        <v>20</v>
      </c>
      <c r="T764" s="217" t="s">
        <v>211</v>
      </c>
      <c r="U764" s="217" t="s">
        <v>211</v>
      </c>
      <c r="V764" s="217" t="s">
        <v>211</v>
      </c>
      <c r="W764" s="217" t="s">
        <v>211</v>
      </c>
      <c r="X764" s="221" t="s">
        <v>716</v>
      </c>
    </row>
    <row r="765" spans="1:24" x14ac:dyDescent="0.3">
      <c r="A765" s="201" t="s">
        <v>601</v>
      </c>
      <c r="B765" s="202" t="s">
        <v>602</v>
      </c>
      <c r="C765" s="202" t="s">
        <v>974</v>
      </c>
      <c r="D765" s="217">
        <v>4</v>
      </c>
      <c r="E765" s="214" t="s">
        <v>977</v>
      </c>
      <c r="F765" s="199" t="s">
        <v>101</v>
      </c>
      <c r="G765" s="230" t="s">
        <v>82</v>
      </c>
      <c r="H765" s="210"/>
      <c r="I765" s="255" t="s">
        <v>469</v>
      </c>
      <c r="J765" s="217" t="s">
        <v>298</v>
      </c>
      <c r="K765" s="231">
        <v>68</v>
      </c>
      <c r="L765" s="231">
        <v>125</v>
      </c>
      <c r="M765" s="231">
        <v>20</v>
      </c>
      <c r="N765" s="260">
        <v>40</v>
      </c>
      <c r="O765" s="255" t="s">
        <v>484</v>
      </c>
      <c r="P765" s="220" t="s">
        <v>927</v>
      </c>
      <c r="Q765" s="217" t="s">
        <v>782</v>
      </c>
      <c r="R765" s="217" t="s">
        <v>469</v>
      </c>
      <c r="S765" s="217">
        <v>20</v>
      </c>
      <c r="T765" s="217" t="s">
        <v>211</v>
      </c>
      <c r="U765" s="217" t="s">
        <v>305</v>
      </c>
      <c r="V765" s="217" t="s">
        <v>211</v>
      </c>
      <c r="W765" s="217" t="s">
        <v>211</v>
      </c>
      <c r="X765" s="221"/>
    </row>
    <row r="766" spans="1:24" x14ac:dyDescent="0.3">
      <c r="A766" s="201" t="s">
        <v>601</v>
      </c>
      <c r="B766" s="202" t="s">
        <v>602</v>
      </c>
      <c r="C766" s="202" t="s">
        <v>974</v>
      </c>
      <c r="D766" s="217">
        <v>5</v>
      </c>
      <c r="E766" s="214" t="s">
        <v>978</v>
      </c>
      <c r="F766" s="199" t="s">
        <v>112</v>
      </c>
      <c r="G766" s="230" t="s">
        <v>93</v>
      </c>
      <c r="H766" s="210"/>
      <c r="I766" s="255" t="s">
        <v>476</v>
      </c>
      <c r="J766" s="217" t="s">
        <v>298</v>
      </c>
      <c r="K766" s="231">
        <v>20</v>
      </c>
      <c r="L766" s="231">
        <v>40</v>
      </c>
      <c r="M766" s="231">
        <v>20</v>
      </c>
      <c r="N766" s="260">
        <v>40</v>
      </c>
      <c r="O766" s="255" t="s">
        <v>306</v>
      </c>
      <c r="P766" s="220" t="s">
        <v>189</v>
      </c>
      <c r="Q766" s="217" t="s">
        <v>783</v>
      </c>
      <c r="R766" s="217" t="s">
        <v>476</v>
      </c>
      <c r="S766" s="217">
        <v>20</v>
      </c>
      <c r="T766" s="217" t="s">
        <v>299</v>
      </c>
      <c r="U766" s="217" t="s">
        <v>305</v>
      </c>
      <c r="V766" s="217" t="s">
        <v>299</v>
      </c>
      <c r="W766" s="217" t="s">
        <v>299</v>
      </c>
      <c r="X766" s="221"/>
    </row>
    <row r="767" spans="1:24" x14ac:dyDescent="0.3">
      <c r="A767" s="201" t="s">
        <v>601</v>
      </c>
      <c r="B767" s="202" t="s">
        <v>602</v>
      </c>
      <c r="C767" s="202" t="s">
        <v>974</v>
      </c>
      <c r="D767" s="217">
        <v>6</v>
      </c>
      <c r="E767" s="214" t="s">
        <v>978</v>
      </c>
      <c r="F767" s="199" t="s">
        <v>110</v>
      </c>
      <c r="G767" s="230" t="s">
        <v>91</v>
      </c>
      <c r="H767" s="210"/>
      <c r="I767" s="255" t="s">
        <v>481</v>
      </c>
      <c r="J767" s="217" t="s">
        <v>298</v>
      </c>
      <c r="K767" s="231">
        <v>16</v>
      </c>
      <c r="L767" s="231">
        <v>32</v>
      </c>
      <c r="M767" s="231">
        <v>20</v>
      </c>
      <c r="N767" s="260">
        <v>40</v>
      </c>
      <c r="O767" s="255" t="s">
        <v>306</v>
      </c>
      <c r="P767" s="220" t="s">
        <v>784</v>
      </c>
      <c r="Q767" s="217" t="s">
        <v>721</v>
      </c>
      <c r="R767" s="217" t="s">
        <v>481</v>
      </c>
      <c r="S767" s="217">
        <v>20</v>
      </c>
      <c r="T767" s="217" t="s">
        <v>299</v>
      </c>
      <c r="U767" s="217" t="s">
        <v>305</v>
      </c>
      <c r="V767" s="217" t="s">
        <v>299</v>
      </c>
      <c r="W767" s="217" t="s">
        <v>299</v>
      </c>
      <c r="X767" s="221"/>
    </row>
    <row r="768" spans="1:24" x14ac:dyDescent="0.3">
      <c r="A768" s="201" t="s">
        <v>601</v>
      </c>
      <c r="B768" s="202" t="s">
        <v>602</v>
      </c>
      <c r="C768" s="202" t="s">
        <v>974</v>
      </c>
      <c r="D768" s="217">
        <v>7</v>
      </c>
      <c r="E768" s="214" t="s">
        <v>979</v>
      </c>
      <c r="F768" s="199" t="s">
        <v>115</v>
      </c>
      <c r="G768" s="231" t="s">
        <v>96</v>
      </c>
      <c r="H768" s="210"/>
      <c r="I768" s="255" t="s">
        <v>476</v>
      </c>
      <c r="J768" s="217" t="s">
        <v>298</v>
      </c>
      <c r="K768" s="231">
        <v>16</v>
      </c>
      <c r="L768" s="231">
        <v>32</v>
      </c>
      <c r="M768" s="231">
        <v>20</v>
      </c>
      <c r="N768" s="260">
        <v>40</v>
      </c>
      <c r="O768" s="255" t="s">
        <v>306</v>
      </c>
      <c r="P768" s="220" t="s">
        <v>477</v>
      </c>
      <c r="Q768" s="217" t="s">
        <v>726</v>
      </c>
      <c r="R768" s="217" t="s">
        <v>476</v>
      </c>
      <c r="S768" s="217">
        <v>20</v>
      </c>
      <c r="T768" s="217" t="s">
        <v>299</v>
      </c>
      <c r="U768" s="217" t="s">
        <v>299</v>
      </c>
      <c r="V768" s="217" t="s">
        <v>299</v>
      </c>
      <c r="W768" s="217" t="s">
        <v>299</v>
      </c>
      <c r="X768" s="221"/>
    </row>
    <row r="769" spans="1:24" x14ac:dyDescent="0.3">
      <c r="A769" s="201" t="s">
        <v>601</v>
      </c>
      <c r="B769" s="202" t="s">
        <v>602</v>
      </c>
      <c r="C769" s="202" t="s">
        <v>974</v>
      </c>
      <c r="D769" s="217">
        <v>8</v>
      </c>
      <c r="E769" s="214" t="s">
        <v>979</v>
      </c>
      <c r="F769" s="199" t="s">
        <v>1051</v>
      </c>
      <c r="G769" s="230" t="s">
        <v>680</v>
      </c>
      <c r="H769" s="210"/>
      <c r="I769" s="255" t="s">
        <v>785</v>
      </c>
      <c r="J769" s="217" t="s">
        <v>298</v>
      </c>
      <c r="K769" s="231">
        <v>44</v>
      </c>
      <c r="L769" s="231">
        <v>47</v>
      </c>
      <c r="M769" s="231">
        <v>20</v>
      </c>
      <c r="N769" s="261">
        <v>40</v>
      </c>
      <c r="O769" s="255" t="s">
        <v>306</v>
      </c>
      <c r="P769" s="220" t="s">
        <v>786</v>
      </c>
      <c r="Q769" s="217" t="s">
        <v>787</v>
      </c>
      <c r="R769" s="217" t="s">
        <v>785</v>
      </c>
      <c r="S769" s="217">
        <v>20</v>
      </c>
      <c r="T769" s="217" t="s">
        <v>299</v>
      </c>
      <c r="U769" s="217" t="s">
        <v>299</v>
      </c>
      <c r="V769" s="217" t="s">
        <v>299</v>
      </c>
      <c r="W769" s="217" t="s">
        <v>299</v>
      </c>
      <c r="X769" s="221"/>
    </row>
    <row r="770" spans="1:24" x14ac:dyDescent="0.3">
      <c r="A770" s="201" t="s">
        <v>601</v>
      </c>
      <c r="B770" s="202" t="s">
        <v>602</v>
      </c>
      <c r="C770" s="202" t="s">
        <v>974</v>
      </c>
      <c r="D770" s="217">
        <v>9</v>
      </c>
      <c r="E770" s="214" t="s">
        <v>980</v>
      </c>
      <c r="F770" s="199" t="s">
        <v>97</v>
      </c>
      <c r="G770" s="231" t="s">
        <v>78</v>
      </c>
      <c r="H770" s="210"/>
      <c r="I770" s="255" t="s">
        <v>473</v>
      </c>
      <c r="J770" s="217" t="s">
        <v>298</v>
      </c>
      <c r="K770" s="231">
        <v>12</v>
      </c>
      <c r="L770" s="231">
        <v>24</v>
      </c>
      <c r="M770" s="231">
        <v>20</v>
      </c>
      <c r="N770" s="261">
        <v>40</v>
      </c>
      <c r="O770" s="255" t="s">
        <v>306</v>
      </c>
      <c r="P770" s="220" t="s">
        <v>928</v>
      </c>
      <c r="Q770" s="217" t="s">
        <v>299</v>
      </c>
      <c r="R770" s="217" t="s">
        <v>473</v>
      </c>
      <c r="S770" s="217">
        <v>20</v>
      </c>
      <c r="T770" s="217" t="s">
        <v>299</v>
      </c>
      <c r="U770" s="217" t="s">
        <v>299</v>
      </c>
      <c r="V770" s="217" t="s">
        <v>299</v>
      </c>
      <c r="W770" s="217" t="s">
        <v>299</v>
      </c>
      <c r="X770" s="221" t="s">
        <v>716</v>
      </c>
    </row>
    <row r="771" spans="1:24" x14ac:dyDescent="0.3">
      <c r="A771" s="201" t="s">
        <v>601</v>
      </c>
      <c r="B771" s="202" t="s">
        <v>602</v>
      </c>
      <c r="C771" s="202" t="s">
        <v>974</v>
      </c>
      <c r="D771" s="217">
        <v>10</v>
      </c>
      <c r="E771" s="214" t="s">
        <v>980</v>
      </c>
      <c r="F771" s="199" t="s">
        <v>451</v>
      </c>
      <c r="G771" s="231" t="s">
        <v>226</v>
      </c>
      <c r="H771" s="210"/>
      <c r="I771" s="255" t="s">
        <v>718</v>
      </c>
      <c r="J771" s="217" t="s">
        <v>298</v>
      </c>
      <c r="K771" s="231">
        <v>20</v>
      </c>
      <c r="L771" s="231">
        <v>34</v>
      </c>
      <c r="M771" s="231">
        <v>20</v>
      </c>
      <c r="N771" s="262">
        <v>40</v>
      </c>
      <c r="O771" s="255" t="s">
        <v>306</v>
      </c>
      <c r="P771" s="220" t="s">
        <v>722</v>
      </c>
      <c r="Q771" s="217" t="s">
        <v>299</v>
      </c>
      <c r="R771" s="217" t="s">
        <v>718</v>
      </c>
      <c r="S771" s="217" t="s">
        <v>299</v>
      </c>
      <c r="T771" s="217" t="s">
        <v>299</v>
      </c>
      <c r="U771" s="217" t="s">
        <v>299</v>
      </c>
      <c r="V771" s="217" t="s">
        <v>299</v>
      </c>
      <c r="W771" s="217" t="s">
        <v>299</v>
      </c>
      <c r="X771" s="221"/>
    </row>
    <row r="772" spans="1:24" ht="19.95" customHeight="1" thickBot="1" x14ac:dyDescent="0.35">
      <c r="A772" s="386" t="s">
        <v>604</v>
      </c>
      <c r="B772" s="387"/>
      <c r="C772" s="387"/>
      <c r="D772" s="225">
        <f>COUNTA(G762:G771)</f>
        <v>10</v>
      </c>
      <c r="E772" s="225"/>
      <c r="F772" s="226"/>
      <c r="G772" s="232"/>
      <c r="H772" s="232"/>
      <c r="I772" s="226"/>
      <c r="J772" s="225"/>
      <c r="K772" s="263"/>
      <c r="L772" s="263"/>
      <c r="M772" s="263"/>
      <c r="N772" s="264"/>
      <c r="O772" s="226"/>
      <c r="P772" s="225"/>
      <c r="Q772" s="225"/>
      <c r="R772" s="225"/>
      <c r="S772" s="225"/>
      <c r="T772" s="225"/>
      <c r="U772" s="225"/>
      <c r="V772" s="225"/>
      <c r="W772" s="225"/>
      <c r="X772" s="227"/>
    </row>
    <row r="773" spans="1:24" x14ac:dyDescent="0.3">
      <c r="A773" s="201" t="s">
        <v>601</v>
      </c>
      <c r="B773" s="202" t="s">
        <v>600</v>
      </c>
      <c r="C773" s="202" t="s">
        <v>974</v>
      </c>
      <c r="D773" s="217">
        <v>1</v>
      </c>
      <c r="E773" s="214" t="s">
        <v>981</v>
      </c>
      <c r="F773" s="199" t="s">
        <v>98</v>
      </c>
      <c r="G773" s="230" t="s">
        <v>79</v>
      </c>
      <c r="H773" s="210"/>
      <c r="I773" s="255" t="s">
        <v>483</v>
      </c>
      <c r="J773" s="217" t="s">
        <v>298</v>
      </c>
      <c r="K773" s="231">
        <v>16</v>
      </c>
      <c r="L773" s="231">
        <v>24</v>
      </c>
      <c r="M773" s="231"/>
      <c r="N773" s="260">
        <v>0</v>
      </c>
      <c r="O773" s="255" t="s">
        <v>484</v>
      </c>
      <c r="P773" s="220" t="s">
        <v>158</v>
      </c>
      <c r="Q773" s="217" t="s">
        <v>485</v>
      </c>
      <c r="R773" s="217" t="s">
        <v>483</v>
      </c>
      <c r="S773" s="217"/>
      <c r="T773" s="217" t="s">
        <v>211</v>
      </c>
      <c r="U773" s="217" t="s">
        <v>305</v>
      </c>
      <c r="V773" s="217" t="s">
        <v>211</v>
      </c>
      <c r="W773" s="217" t="s">
        <v>211</v>
      </c>
      <c r="X773" s="221"/>
    </row>
    <row r="774" spans="1:24" x14ac:dyDescent="0.3">
      <c r="A774" s="201" t="s">
        <v>601</v>
      </c>
      <c r="B774" s="202" t="s">
        <v>600</v>
      </c>
      <c r="C774" s="202" t="s">
        <v>974</v>
      </c>
      <c r="D774" s="217">
        <v>2</v>
      </c>
      <c r="E774" s="214" t="s">
        <v>982</v>
      </c>
      <c r="F774" s="199" t="s">
        <v>105</v>
      </c>
      <c r="G774" s="230" t="s">
        <v>86</v>
      </c>
      <c r="H774" s="210"/>
      <c r="I774" s="255" t="s">
        <v>487</v>
      </c>
      <c r="J774" s="217" t="s">
        <v>298</v>
      </c>
      <c r="K774" s="231">
        <v>24</v>
      </c>
      <c r="L774" s="231">
        <v>46</v>
      </c>
      <c r="M774" s="231"/>
      <c r="N774" s="260">
        <v>0</v>
      </c>
      <c r="O774" s="255" t="s">
        <v>484</v>
      </c>
      <c r="P774" s="220" t="s">
        <v>488</v>
      </c>
      <c r="Q774" s="217" t="s">
        <v>489</v>
      </c>
      <c r="R774" s="217" t="s">
        <v>487</v>
      </c>
      <c r="S774" s="217"/>
      <c r="T774" s="217" t="s">
        <v>299</v>
      </c>
      <c r="U774" s="217" t="s">
        <v>299</v>
      </c>
      <c r="V774" s="217" t="s">
        <v>299</v>
      </c>
      <c r="W774" s="217" t="s">
        <v>299</v>
      </c>
      <c r="X774" s="221"/>
    </row>
    <row r="775" spans="1:24" x14ac:dyDescent="0.3">
      <c r="A775" s="201" t="s">
        <v>601</v>
      </c>
      <c r="B775" s="202" t="s">
        <v>600</v>
      </c>
      <c r="C775" s="202" t="s">
        <v>974</v>
      </c>
      <c r="D775" s="217">
        <v>3</v>
      </c>
      <c r="E775" s="214" t="s">
        <v>983</v>
      </c>
      <c r="F775" s="199" t="s">
        <v>99</v>
      </c>
      <c r="G775" s="230" t="s">
        <v>80</v>
      </c>
      <c r="H775" s="210"/>
      <c r="I775" s="255" t="s">
        <v>483</v>
      </c>
      <c r="J775" s="217" t="s">
        <v>298</v>
      </c>
      <c r="K775" s="231">
        <v>8</v>
      </c>
      <c r="L775" s="231">
        <v>30</v>
      </c>
      <c r="M775" s="231"/>
      <c r="N775" s="260">
        <v>0</v>
      </c>
      <c r="O775" s="255" t="s">
        <v>306</v>
      </c>
      <c r="P775" s="220" t="s">
        <v>491</v>
      </c>
      <c r="Q775" s="217" t="s">
        <v>492</v>
      </c>
      <c r="R775" s="217" t="s">
        <v>483</v>
      </c>
      <c r="S775" s="217"/>
      <c r="T775" s="217" t="s">
        <v>211</v>
      </c>
      <c r="U775" s="217" t="s">
        <v>305</v>
      </c>
      <c r="V775" s="217" t="s">
        <v>211</v>
      </c>
      <c r="W775" s="217" t="s">
        <v>211</v>
      </c>
      <c r="X775" s="221"/>
    </row>
    <row r="776" spans="1:24" x14ac:dyDescent="0.3">
      <c r="A776" s="201" t="s">
        <v>601</v>
      </c>
      <c r="B776" s="202" t="s">
        <v>600</v>
      </c>
      <c r="C776" s="202" t="s">
        <v>974</v>
      </c>
      <c r="D776" s="217">
        <v>4</v>
      </c>
      <c r="E776" s="214" t="s">
        <v>984</v>
      </c>
      <c r="F776" s="199" t="s">
        <v>104</v>
      </c>
      <c r="G776" s="230" t="s">
        <v>85</v>
      </c>
      <c r="H776" s="210"/>
      <c r="I776" s="255" t="s">
        <v>308</v>
      </c>
      <c r="J776" s="217" t="s">
        <v>298</v>
      </c>
      <c r="K776" s="231">
        <v>132</v>
      </c>
      <c r="L776" s="231">
        <v>198</v>
      </c>
      <c r="M776" s="231"/>
      <c r="N776" s="260">
        <v>0</v>
      </c>
      <c r="O776" s="255" t="s">
        <v>306</v>
      </c>
      <c r="P776" s="220" t="s">
        <v>153</v>
      </c>
      <c r="Q776" s="217" t="s">
        <v>309</v>
      </c>
      <c r="R776" s="217" t="s">
        <v>310</v>
      </c>
      <c r="S776" s="217"/>
      <c r="T776" s="217" t="s">
        <v>211</v>
      </c>
      <c r="U776" s="217" t="s">
        <v>211</v>
      </c>
      <c r="V776" s="217" t="s">
        <v>211</v>
      </c>
      <c r="W776" s="217" t="s">
        <v>211</v>
      </c>
      <c r="X776" s="221"/>
    </row>
    <row r="777" spans="1:24" x14ac:dyDescent="0.3">
      <c r="A777" s="201" t="s">
        <v>601</v>
      </c>
      <c r="B777" s="202" t="s">
        <v>600</v>
      </c>
      <c r="C777" s="202" t="s">
        <v>974</v>
      </c>
      <c r="D777" s="217">
        <v>5</v>
      </c>
      <c r="E777" s="214" t="s">
        <v>985</v>
      </c>
      <c r="F777" s="199" t="s">
        <v>107</v>
      </c>
      <c r="G777" s="230" t="s">
        <v>88</v>
      </c>
      <c r="H777" s="210"/>
      <c r="I777" s="255" t="s">
        <v>494</v>
      </c>
      <c r="J777" s="217" t="s">
        <v>298</v>
      </c>
      <c r="K777" s="231">
        <v>12</v>
      </c>
      <c r="L777" s="231">
        <v>15</v>
      </c>
      <c r="M777" s="231"/>
      <c r="N777" s="260">
        <v>0</v>
      </c>
      <c r="O777" s="255" t="s">
        <v>484</v>
      </c>
      <c r="P777" s="220" t="s">
        <v>495</v>
      </c>
      <c r="Q777" s="217" t="s">
        <v>496</v>
      </c>
      <c r="R777" s="217" t="s">
        <v>494</v>
      </c>
      <c r="S777" s="217"/>
      <c r="T777" s="217" t="s">
        <v>211</v>
      </c>
      <c r="U777" s="217" t="s">
        <v>305</v>
      </c>
      <c r="V777" s="217" t="s">
        <v>211</v>
      </c>
      <c r="W777" s="217" t="s">
        <v>211</v>
      </c>
      <c r="X777" s="221"/>
    </row>
    <row r="778" spans="1:24" x14ac:dyDescent="0.3">
      <c r="A778" s="201" t="s">
        <v>601</v>
      </c>
      <c r="B778" s="202" t="s">
        <v>600</v>
      </c>
      <c r="C778" s="202" t="s">
        <v>974</v>
      </c>
      <c r="D778" s="217">
        <v>6</v>
      </c>
      <c r="E778" s="214" t="s">
        <v>985</v>
      </c>
      <c r="F778" s="199" t="s">
        <v>103</v>
      </c>
      <c r="G778" s="230" t="s">
        <v>84</v>
      </c>
      <c r="H778" s="210"/>
      <c r="I778" s="255" t="s">
        <v>759</v>
      </c>
      <c r="J778" s="217" t="s">
        <v>313</v>
      </c>
      <c r="K778" s="231">
        <v>16</v>
      </c>
      <c r="L778" s="231">
        <v>9</v>
      </c>
      <c r="M778" s="231"/>
      <c r="N778" s="260">
        <v>0</v>
      </c>
      <c r="O778" s="255" t="s">
        <v>484</v>
      </c>
      <c r="P778" s="220" t="s">
        <v>763</v>
      </c>
      <c r="Q778" s="217" t="s">
        <v>764</v>
      </c>
      <c r="R778" s="217" t="s">
        <v>765</v>
      </c>
      <c r="S778" s="217"/>
      <c r="T778" s="217" t="s">
        <v>299</v>
      </c>
      <c r="U778" s="217" t="s">
        <v>305</v>
      </c>
      <c r="V778" s="217" t="s">
        <v>299</v>
      </c>
      <c r="W778" s="217" t="s">
        <v>299</v>
      </c>
      <c r="X778" s="221"/>
    </row>
    <row r="779" spans="1:24" x14ac:dyDescent="0.3">
      <c r="A779" s="201" t="s">
        <v>601</v>
      </c>
      <c r="B779" s="202" t="s">
        <v>600</v>
      </c>
      <c r="C779" s="202" t="s">
        <v>974</v>
      </c>
      <c r="D779" s="217">
        <v>7</v>
      </c>
      <c r="E779" s="214" t="s">
        <v>986</v>
      </c>
      <c r="F779" s="199" t="s">
        <v>113</v>
      </c>
      <c r="G779" s="231" t="s">
        <v>94</v>
      </c>
      <c r="H779" s="210"/>
      <c r="I779" s="255" t="s">
        <v>760</v>
      </c>
      <c r="J779" s="217" t="s">
        <v>313</v>
      </c>
      <c r="K779" s="231">
        <v>16</v>
      </c>
      <c r="L779" s="231">
        <v>35</v>
      </c>
      <c r="M779" s="231"/>
      <c r="N779" s="260">
        <v>0</v>
      </c>
      <c r="O779" s="255" t="s">
        <v>306</v>
      </c>
      <c r="P779" s="220" t="s">
        <v>766</v>
      </c>
      <c r="Q779" s="217" t="s">
        <v>511</v>
      </c>
      <c r="R779" s="217" t="s">
        <v>767</v>
      </c>
      <c r="S779" s="217"/>
      <c r="T779" s="217" t="s">
        <v>299</v>
      </c>
      <c r="U779" s="217" t="s">
        <v>305</v>
      </c>
      <c r="V779" s="217" t="s">
        <v>299</v>
      </c>
      <c r="W779" s="217" t="s">
        <v>299</v>
      </c>
      <c r="X779" s="221"/>
    </row>
    <row r="780" spans="1:24" x14ac:dyDescent="0.3">
      <c r="A780" s="201" t="s">
        <v>601</v>
      </c>
      <c r="B780" s="202" t="s">
        <v>600</v>
      </c>
      <c r="C780" s="202" t="s">
        <v>974</v>
      </c>
      <c r="D780" s="217">
        <v>8</v>
      </c>
      <c r="E780" s="214" t="s">
        <v>987</v>
      </c>
      <c r="F780" s="199" t="s">
        <v>100</v>
      </c>
      <c r="G780" s="230" t="s">
        <v>81</v>
      </c>
      <c r="H780" s="210"/>
      <c r="I780" s="255" t="s">
        <v>504</v>
      </c>
      <c r="J780" s="217" t="s">
        <v>298</v>
      </c>
      <c r="K780" s="231">
        <v>80</v>
      </c>
      <c r="L780" s="231">
        <v>171</v>
      </c>
      <c r="M780" s="231"/>
      <c r="N780" s="261">
        <v>0</v>
      </c>
      <c r="O780" s="255" t="s">
        <v>306</v>
      </c>
      <c r="P780" s="220" t="s">
        <v>227</v>
      </c>
      <c r="Q780" s="217" t="s">
        <v>505</v>
      </c>
      <c r="R780" s="217" t="s">
        <v>504</v>
      </c>
      <c r="S780" s="217"/>
      <c r="T780" s="217" t="s">
        <v>299</v>
      </c>
      <c r="U780" s="217" t="s">
        <v>299</v>
      </c>
      <c r="V780" s="217" t="s">
        <v>299</v>
      </c>
      <c r="W780" s="217" t="s">
        <v>299</v>
      </c>
      <c r="X780" s="221"/>
    </row>
    <row r="781" spans="1:24" x14ac:dyDescent="0.3">
      <c r="A781" s="201" t="s">
        <v>601</v>
      </c>
      <c r="B781" s="202" t="s">
        <v>600</v>
      </c>
      <c r="C781" s="202" t="s">
        <v>974</v>
      </c>
      <c r="D781" s="217">
        <v>9</v>
      </c>
      <c r="E781" s="214" t="s">
        <v>988</v>
      </c>
      <c r="F781" s="199" t="s">
        <v>106</v>
      </c>
      <c r="G781" s="231" t="s">
        <v>87</v>
      </c>
      <c r="H781" s="210"/>
      <c r="I781" s="255" t="s">
        <v>761</v>
      </c>
      <c r="J781" s="217" t="s">
        <v>313</v>
      </c>
      <c r="K781" s="231">
        <v>12</v>
      </c>
      <c r="L781" s="231">
        <v>35</v>
      </c>
      <c r="M781" s="231"/>
      <c r="N781" s="261">
        <v>0</v>
      </c>
      <c r="O781" s="255" t="s">
        <v>484</v>
      </c>
      <c r="P781" s="220" t="s">
        <v>768</v>
      </c>
      <c r="Q781" s="217" t="s">
        <v>769</v>
      </c>
      <c r="R781" s="217" t="s">
        <v>770</v>
      </c>
      <c r="S781" s="217"/>
      <c r="T781" s="217" t="s">
        <v>299</v>
      </c>
      <c r="U781" s="217" t="s">
        <v>299</v>
      </c>
      <c r="V781" s="217" t="s">
        <v>299</v>
      </c>
      <c r="W781" s="217" t="s">
        <v>299</v>
      </c>
      <c r="X781" s="221"/>
    </row>
    <row r="782" spans="1:24" x14ac:dyDescent="0.3">
      <c r="A782" s="201" t="s">
        <v>601</v>
      </c>
      <c r="B782" s="202" t="s">
        <v>600</v>
      </c>
      <c r="C782" s="202" t="s">
        <v>974</v>
      </c>
      <c r="D782" s="217">
        <v>10</v>
      </c>
      <c r="E782" s="214" t="s">
        <v>988</v>
      </c>
      <c r="F782" s="199" t="s">
        <v>102</v>
      </c>
      <c r="G782" s="231" t="s">
        <v>83</v>
      </c>
      <c r="H782" s="210"/>
      <c r="I782" s="255" t="s">
        <v>762</v>
      </c>
      <c r="J782" s="217" t="s">
        <v>313</v>
      </c>
      <c r="K782" s="231">
        <v>12</v>
      </c>
      <c r="L782" s="231">
        <v>40</v>
      </c>
      <c r="M782" s="231"/>
      <c r="N782" s="262">
        <v>0</v>
      </c>
      <c r="O782" s="255" t="s">
        <v>771</v>
      </c>
      <c r="P782" s="220" t="s">
        <v>772</v>
      </c>
      <c r="Q782" s="217" t="s">
        <v>773</v>
      </c>
      <c r="R782" s="217" t="s">
        <v>762</v>
      </c>
      <c r="S782" s="217"/>
      <c r="T782" s="217" t="s">
        <v>299</v>
      </c>
      <c r="U782" s="217" t="s">
        <v>299</v>
      </c>
      <c r="V782" s="217" t="s">
        <v>299</v>
      </c>
      <c r="W782" s="217" t="s">
        <v>299</v>
      </c>
      <c r="X782" s="221"/>
    </row>
    <row r="783" spans="1:24" ht="19.95" customHeight="1" thickBot="1" x14ac:dyDescent="0.35">
      <c r="A783" s="386" t="s">
        <v>604</v>
      </c>
      <c r="B783" s="387"/>
      <c r="C783" s="387"/>
      <c r="D783" s="225">
        <f>COUNTA(G773:G782)</f>
        <v>10</v>
      </c>
      <c r="E783" s="225"/>
      <c r="F783" s="226"/>
      <c r="G783" s="232"/>
      <c r="H783" s="232"/>
      <c r="I783" s="226"/>
      <c r="J783" s="225"/>
      <c r="K783" s="263"/>
      <c r="L783" s="263"/>
      <c r="M783" s="263"/>
      <c r="N783" s="264"/>
      <c r="O783" s="226"/>
      <c r="P783" s="225"/>
      <c r="Q783" s="225"/>
      <c r="R783" s="225"/>
      <c r="S783" s="225"/>
      <c r="T783" s="225"/>
      <c r="U783" s="225"/>
      <c r="V783" s="225"/>
      <c r="W783" s="225"/>
      <c r="X783" s="227"/>
    </row>
    <row r="784" spans="1:24" x14ac:dyDescent="0.3">
      <c r="A784" s="201" t="s">
        <v>599</v>
      </c>
      <c r="B784" s="202" t="s">
        <v>598</v>
      </c>
      <c r="C784" s="202" t="s">
        <v>974</v>
      </c>
      <c r="D784" s="217">
        <v>1</v>
      </c>
      <c r="E784" s="214" t="s">
        <v>976</v>
      </c>
      <c r="F784" s="199" t="s">
        <v>61</v>
      </c>
      <c r="G784" s="230" t="s">
        <v>41</v>
      </c>
      <c r="H784" s="210"/>
      <c r="I784" s="255" t="s">
        <v>537</v>
      </c>
      <c r="J784" s="217" t="s">
        <v>298</v>
      </c>
      <c r="K784" s="231">
        <v>16</v>
      </c>
      <c r="L784" s="231">
        <v>60</v>
      </c>
      <c r="M784" s="231">
        <v>0</v>
      </c>
      <c r="N784" s="260">
        <v>120</v>
      </c>
      <c r="O784" s="255" t="s">
        <v>578</v>
      </c>
      <c r="P784" s="220" t="s">
        <v>581</v>
      </c>
      <c r="Q784" s="217" t="s">
        <v>211</v>
      </c>
      <c r="R784" s="217" t="s">
        <v>582</v>
      </c>
      <c r="S784" s="217">
        <v>0</v>
      </c>
      <c r="T784" s="217"/>
      <c r="U784" s="217" t="s">
        <v>305</v>
      </c>
      <c r="V784" s="217"/>
      <c r="W784" s="217"/>
      <c r="X784" s="221"/>
    </row>
    <row r="785" spans="1:24" x14ac:dyDescent="0.3">
      <c r="A785" s="201" t="s">
        <v>599</v>
      </c>
      <c r="B785" s="202" t="s">
        <v>598</v>
      </c>
      <c r="C785" s="202" t="s">
        <v>974</v>
      </c>
      <c r="D785" s="217">
        <v>2</v>
      </c>
      <c r="E785" s="214" t="s">
        <v>976</v>
      </c>
      <c r="F785" s="199" t="s">
        <v>64</v>
      </c>
      <c r="G785" s="230" t="s">
        <v>44</v>
      </c>
      <c r="H785" s="210"/>
      <c r="I785" s="255" t="s">
        <v>336</v>
      </c>
      <c r="J785" s="217" t="s">
        <v>298</v>
      </c>
      <c r="K785" s="231">
        <v>16</v>
      </c>
      <c r="L785" s="231">
        <v>52</v>
      </c>
      <c r="M785" s="231">
        <v>0</v>
      </c>
      <c r="N785" s="260">
        <v>60</v>
      </c>
      <c r="O785" s="255" t="s">
        <v>578</v>
      </c>
      <c r="P785" s="220" t="s">
        <v>941</v>
      </c>
      <c r="Q785" s="217" t="s">
        <v>211</v>
      </c>
      <c r="R785" s="217" t="s">
        <v>580</v>
      </c>
      <c r="S785" s="217">
        <v>0</v>
      </c>
      <c r="T785" s="217"/>
      <c r="U785" s="217" t="s">
        <v>305</v>
      </c>
      <c r="V785" s="217"/>
      <c r="W785" s="217"/>
      <c r="X785" s="221"/>
    </row>
    <row r="786" spans="1:24" x14ac:dyDescent="0.3">
      <c r="A786" s="201" t="s">
        <v>599</v>
      </c>
      <c r="B786" s="202" t="s">
        <v>598</v>
      </c>
      <c r="C786" s="202" t="s">
        <v>974</v>
      </c>
      <c r="D786" s="217">
        <v>3</v>
      </c>
      <c r="E786" s="214" t="s">
        <v>977</v>
      </c>
      <c r="F786" s="199" t="s">
        <v>62</v>
      </c>
      <c r="G786" s="230" t="s">
        <v>42</v>
      </c>
      <c r="H786" s="210"/>
      <c r="I786" s="255" t="s">
        <v>533</v>
      </c>
      <c r="J786" s="217" t="s">
        <v>298</v>
      </c>
      <c r="K786" s="231">
        <v>16</v>
      </c>
      <c r="L786" s="231">
        <v>15</v>
      </c>
      <c r="M786" s="231">
        <v>60</v>
      </c>
      <c r="N786" s="260">
        <v>20</v>
      </c>
      <c r="O786" s="255" t="s">
        <v>578</v>
      </c>
      <c r="P786" s="220" t="s">
        <v>534</v>
      </c>
      <c r="Q786" s="217" t="s">
        <v>535</v>
      </c>
      <c r="R786" s="217" t="s">
        <v>549</v>
      </c>
      <c r="S786" s="217">
        <v>0</v>
      </c>
      <c r="T786" s="217"/>
      <c r="U786" s="217" t="s">
        <v>305</v>
      </c>
      <c r="V786" s="217"/>
      <c r="W786" s="217"/>
      <c r="X786" s="221"/>
    </row>
    <row r="787" spans="1:24" x14ac:dyDescent="0.3">
      <c r="A787" s="201" t="s">
        <v>599</v>
      </c>
      <c r="B787" s="202" t="s">
        <v>598</v>
      </c>
      <c r="C787" s="202" t="s">
        <v>974</v>
      </c>
      <c r="D787" s="217">
        <v>4</v>
      </c>
      <c r="E787" s="214" t="s">
        <v>977</v>
      </c>
      <c r="F787" s="199" t="s">
        <v>65</v>
      </c>
      <c r="G787" s="230" t="s">
        <v>45</v>
      </c>
      <c r="H787" s="210"/>
      <c r="I787" s="255" t="s">
        <v>550</v>
      </c>
      <c r="J787" s="217" t="s">
        <v>298</v>
      </c>
      <c r="K787" s="231">
        <v>20</v>
      </c>
      <c r="L787" s="231">
        <v>42</v>
      </c>
      <c r="M787" s="231">
        <v>0</v>
      </c>
      <c r="N787" s="260">
        <v>40</v>
      </c>
      <c r="O787" s="255" t="s">
        <v>578</v>
      </c>
      <c r="P787" s="220" t="s">
        <v>551</v>
      </c>
      <c r="Q787" s="217" t="s">
        <v>552</v>
      </c>
      <c r="R787" s="217" t="s">
        <v>553</v>
      </c>
      <c r="S787" s="217">
        <v>0</v>
      </c>
      <c r="T787" s="217" t="s">
        <v>305</v>
      </c>
      <c r="U787" s="217"/>
      <c r="V787" s="217"/>
      <c r="W787" s="217"/>
      <c r="X787" s="221"/>
    </row>
    <row r="788" spans="1:24" x14ac:dyDescent="0.3">
      <c r="A788" s="201" t="s">
        <v>599</v>
      </c>
      <c r="B788" s="202" t="s">
        <v>598</v>
      </c>
      <c r="C788" s="202" t="s">
        <v>974</v>
      </c>
      <c r="D788" s="217">
        <v>5</v>
      </c>
      <c r="E788" s="214" t="s">
        <v>978</v>
      </c>
      <c r="F788" s="199" t="s">
        <v>56</v>
      </c>
      <c r="G788" s="230" t="s">
        <v>36</v>
      </c>
      <c r="H788" s="210"/>
      <c r="I788" s="255" t="s">
        <v>341</v>
      </c>
      <c r="J788" s="217" t="s">
        <v>298</v>
      </c>
      <c r="K788" s="231">
        <v>16</v>
      </c>
      <c r="L788" s="231">
        <v>52</v>
      </c>
      <c r="M788" s="231">
        <v>10</v>
      </c>
      <c r="N788" s="260">
        <v>50</v>
      </c>
      <c r="O788" s="255" t="s">
        <v>578</v>
      </c>
      <c r="P788" s="220" t="s">
        <v>339</v>
      </c>
      <c r="Q788" s="217" t="s">
        <v>340</v>
      </c>
      <c r="R788" s="217" t="s">
        <v>341</v>
      </c>
      <c r="S788" s="217">
        <v>0</v>
      </c>
      <c r="T788" s="217"/>
      <c r="U788" s="217" t="s">
        <v>305</v>
      </c>
      <c r="V788" s="217"/>
      <c r="W788" s="217" t="s">
        <v>211</v>
      </c>
      <c r="X788" s="221"/>
    </row>
    <row r="789" spans="1:24" x14ac:dyDescent="0.3">
      <c r="A789" s="201" t="s">
        <v>599</v>
      </c>
      <c r="B789" s="202" t="s">
        <v>598</v>
      </c>
      <c r="C789" s="202" t="s">
        <v>974</v>
      </c>
      <c r="D789" s="217">
        <v>6</v>
      </c>
      <c r="E789" s="214" t="s">
        <v>978</v>
      </c>
      <c r="F789" s="199" t="s">
        <v>57</v>
      </c>
      <c r="G789" s="230" t="s">
        <v>37</v>
      </c>
      <c r="H789" s="210"/>
      <c r="I789" s="255" t="s">
        <v>555</v>
      </c>
      <c r="J789" s="217" t="s">
        <v>298</v>
      </c>
      <c r="K789" s="231">
        <v>64</v>
      </c>
      <c r="L789" s="231">
        <v>134</v>
      </c>
      <c r="M789" s="231">
        <v>60</v>
      </c>
      <c r="N789" s="260">
        <v>90</v>
      </c>
      <c r="O789" s="255" t="s">
        <v>578</v>
      </c>
      <c r="P789" s="220" t="s">
        <v>557</v>
      </c>
      <c r="Q789" s="217" t="s">
        <v>558</v>
      </c>
      <c r="R789" s="217" t="s">
        <v>559</v>
      </c>
      <c r="S789" s="217">
        <v>0</v>
      </c>
      <c r="T789" s="217"/>
      <c r="U789" s="217" t="s">
        <v>305</v>
      </c>
      <c r="V789" s="217"/>
      <c r="W789" s="217" t="s">
        <v>211</v>
      </c>
      <c r="X789" s="221"/>
    </row>
    <row r="790" spans="1:24" x14ac:dyDescent="0.3">
      <c r="A790" s="201" t="s">
        <v>599</v>
      </c>
      <c r="B790" s="202" t="s">
        <v>598</v>
      </c>
      <c r="C790" s="202" t="s">
        <v>974</v>
      </c>
      <c r="D790" s="217">
        <v>7</v>
      </c>
      <c r="E790" s="214" t="s">
        <v>979</v>
      </c>
      <c r="F790" s="199" t="s">
        <v>59</v>
      </c>
      <c r="G790" s="230" t="s">
        <v>39</v>
      </c>
      <c r="H790" s="210"/>
      <c r="I790" s="255" t="s">
        <v>544</v>
      </c>
      <c r="J790" s="217" t="s">
        <v>298</v>
      </c>
      <c r="K790" s="231">
        <v>16</v>
      </c>
      <c r="L790" s="231">
        <v>25</v>
      </c>
      <c r="M790" s="231">
        <v>0</v>
      </c>
      <c r="N790" s="260">
        <v>160</v>
      </c>
      <c r="O790" s="255" t="s">
        <v>578</v>
      </c>
      <c r="P790" s="220" t="s">
        <v>749</v>
      </c>
      <c r="Q790" s="217" t="s">
        <v>211</v>
      </c>
      <c r="R790" s="217" t="s">
        <v>750</v>
      </c>
      <c r="S790" s="217">
        <v>0</v>
      </c>
      <c r="T790" s="217"/>
      <c r="U790" s="217" t="s">
        <v>305</v>
      </c>
      <c r="V790" s="217"/>
      <c r="W790" s="217" t="s">
        <v>211</v>
      </c>
      <c r="X790" s="221"/>
    </row>
    <row r="791" spans="1:24" x14ac:dyDescent="0.3">
      <c r="A791" s="201" t="s">
        <v>599</v>
      </c>
      <c r="B791" s="202" t="s">
        <v>598</v>
      </c>
      <c r="C791" s="202" t="s">
        <v>974</v>
      </c>
      <c r="D791" s="217">
        <v>8</v>
      </c>
      <c r="E791" s="214" t="s">
        <v>979</v>
      </c>
      <c r="F791" s="199" t="s">
        <v>63</v>
      </c>
      <c r="G791" s="230" t="s">
        <v>43</v>
      </c>
      <c r="H791" s="210"/>
      <c r="I791" s="255" t="s">
        <v>540</v>
      </c>
      <c r="J791" s="217" t="s">
        <v>298</v>
      </c>
      <c r="K791" s="231">
        <v>84</v>
      </c>
      <c r="L791" s="231">
        <v>237</v>
      </c>
      <c r="M791" s="231">
        <v>22</v>
      </c>
      <c r="N791" s="261">
        <v>220</v>
      </c>
      <c r="O791" s="255" t="s">
        <v>578</v>
      </c>
      <c r="P791" s="220" t="s">
        <v>542</v>
      </c>
      <c r="Q791" s="217" t="s">
        <v>543</v>
      </c>
      <c r="R791" s="217" t="s">
        <v>584</v>
      </c>
      <c r="S791" s="217">
        <v>0</v>
      </c>
      <c r="T791" s="217"/>
      <c r="U791" s="217" t="s">
        <v>305</v>
      </c>
      <c r="V791" s="217"/>
      <c r="W791" s="217" t="s">
        <v>211</v>
      </c>
      <c r="X791" s="221"/>
    </row>
    <row r="792" spans="1:24" x14ac:dyDescent="0.3">
      <c r="A792" s="201" t="s">
        <v>599</v>
      </c>
      <c r="B792" s="202" t="s">
        <v>598</v>
      </c>
      <c r="C792" s="202" t="s">
        <v>974</v>
      </c>
      <c r="D792" s="217">
        <v>9</v>
      </c>
      <c r="E792" s="214" t="s">
        <v>980</v>
      </c>
      <c r="F792" s="199" t="s">
        <v>58</v>
      </c>
      <c r="G792" s="231" t="s">
        <v>38</v>
      </c>
      <c r="H792" s="210"/>
      <c r="I792" s="255" t="s">
        <v>526</v>
      </c>
      <c r="J792" s="217" t="s">
        <v>298</v>
      </c>
      <c r="K792" s="231">
        <v>16</v>
      </c>
      <c r="L792" s="231">
        <v>22</v>
      </c>
      <c r="M792" s="231">
        <v>0</v>
      </c>
      <c r="N792" s="261">
        <v>170</v>
      </c>
      <c r="O792" s="255" t="s">
        <v>578</v>
      </c>
      <c r="P792" s="220" t="s">
        <v>527</v>
      </c>
      <c r="Q792" s="217" t="s">
        <v>528</v>
      </c>
      <c r="R792" s="217" t="s">
        <v>529</v>
      </c>
      <c r="S792" s="217">
        <v>0</v>
      </c>
      <c r="T792" s="217" t="s">
        <v>305</v>
      </c>
      <c r="U792" s="217"/>
      <c r="V792" s="217"/>
      <c r="W792" s="217" t="s">
        <v>211</v>
      </c>
      <c r="X792" s="221"/>
    </row>
    <row r="793" spans="1:24" x14ac:dyDescent="0.3">
      <c r="A793" s="201" t="s">
        <v>599</v>
      </c>
      <c r="B793" s="202" t="s">
        <v>598</v>
      </c>
      <c r="C793" s="202" t="s">
        <v>974</v>
      </c>
      <c r="D793" s="217">
        <v>10</v>
      </c>
      <c r="E793" s="214" t="s">
        <v>980</v>
      </c>
      <c r="F793" s="199" t="s">
        <v>66</v>
      </c>
      <c r="G793" s="231" t="s">
        <v>46</v>
      </c>
      <c r="H793" s="210"/>
      <c r="I793" s="255" t="s">
        <v>530</v>
      </c>
      <c r="J793" s="217" t="s">
        <v>298</v>
      </c>
      <c r="K793" s="231">
        <v>32</v>
      </c>
      <c r="L793" s="231">
        <v>41</v>
      </c>
      <c r="M793" s="231">
        <v>0</v>
      </c>
      <c r="N793" s="262">
        <v>120</v>
      </c>
      <c r="O793" s="255" t="s">
        <v>578</v>
      </c>
      <c r="P793" s="220" t="s">
        <v>127</v>
      </c>
      <c r="Q793" s="217" t="s">
        <v>531</v>
      </c>
      <c r="R793" s="217" t="s">
        <v>529</v>
      </c>
      <c r="S793" s="217">
        <v>0</v>
      </c>
      <c r="T793" s="217" t="s">
        <v>305</v>
      </c>
      <c r="U793" s="217"/>
      <c r="V793" s="217"/>
      <c r="W793" s="217" t="s">
        <v>211</v>
      </c>
      <c r="X793" s="221"/>
    </row>
    <row r="794" spans="1:24" ht="19.95" customHeight="1" thickBot="1" x14ac:dyDescent="0.35">
      <c r="A794" s="386" t="s">
        <v>604</v>
      </c>
      <c r="B794" s="387"/>
      <c r="C794" s="387"/>
      <c r="D794" s="225">
        <f>COUNTA(G784:G793)</f>
        <v>10</v>
      </c>
      <c r="E794" s="225"/>
      <c r="F794" s="226"/>
      <c r="G794" s="232"/>
      <c r="H794" s="232"/>
      <c r="I794" s="226"/>
      <c r="J794" s="225"/>
      <c r="K794" s="263"/>
      <c r="L794" s="263"/>
      <c r="M794" s="263"/>
      <c r="N794" s="264"/>
      <c r="O794" s="226"/>
      <c r="P794" s="225"/>
      <c r="Q794" s="225"/>
      <c r="R794" s="225"/>
      <c r="S794" s="225"/>
      <c r="T794" s="225"/>
      <c r="U794" s="225"/>
      <c r="V794" s="225"/>
      <c r="W794" s="225"/>
      <c r="X794" s="227"/>
    </row>
    <row r="795" spans="1:24" x14ac:dyDescent="0.3">
      <c r="A795" s="201" t="s">
        <v>599</v>
      </c>
      <c r="B795" s="202" t="s">
        <v>603</v>
      </c>
      <c r="C795" s="202" t="s">
        <v>974</v>
      </c>
      <c r="D795" s="217">
        <v>1</v>
      </c>
      <c r="E795" s="214">
        <v>44828</v>
      </c>
      <c r="F795" s="199" t="s">
        <v>75</v>
      </c>
      <c r="G795" s="230" t="s">
        <v>55</v>
      </c>
      <c r="H795" s="210"/>
      <c r="I795" s="255" t="s">
        <v>312</v>
      </c>
      <c r="J795" s="217" t="s">
        <v>313</v>
      </c>
      <c r="K795" s="231">
        <v>20</v>
      </c>
      <c r="L795" s="231">
        <v>23</v>
      </c>
      <c r="M795" s="231"/>
      <c r="N795" s="260"/>
      <c r="O795" s="255" t="s">
        <v>299</v>
      </c>
      <c r="P795" s="220" t="s">
        <v>314</v>
      </c>
      <c r="Q795" s="217" t="s">
        <v>315</v>
      </c>
      <c r="R795" s="217" t="s">
        <v>312</v>
      </c>
      <c r="S795" s="217">
        <v>0</v>
      </c>
      <c r="T795" s="217"/>
      <c r="U795" s="217"/>
      <c r="V795" s="217"/>
      <c r="W795" s="217"/>
      <c r="X795" s="221"/>
    </row>
    <row r="796" spans="1:24" x14ac:dyDescent="0.3">
      <c r="A796" s="201" t="s">
        <v>599</v>
      </c>
      <c r="B796" s="202" t="s">
        <v>603</v>
      </c>
      <c r="C796" s="202" t="s">
        <v>974</v>
      </c>
      <c r="D796" s="217">
        <v>2</v>
      </c>
      <c r="E796" s="214">
        <v>44828</v>
      </c>
      <c r="F796" s="199" t="s">
        <v>74</v>
      </c>
      <c r="G796" s="230" t="s">
        <v>54</v>
      </c>
      <c r="H796" s="210"/>
      <c r="I796" s="255" t="s">
        <v>312</v>
      </c>
      <c r="J796" s="217" t="s">
        <v>313</v>
      </c>
      <c r="K796" s="231">
        <v>52</v>
      </c>
      <c r="L796" s="231">
        <v>113</v>
      </c>
      <c r="M796" s="231"/>
      <c r="N796" s="260"/>
      <c r="O796" s="255" t="s">
        <v>299</v>
      </c>
      <c r="P796" s="220" t="s">
        <v>316</v>
      </c>
      <c r="Q796" s="217" t="s">
        <v>317</v>
      </c>
      <c r="R796" s="217" t="s">
        <v>312</v>
      </c>
      <c r="S796" s="217">
        <v>0</v>
      </c>
      <c r="T796" s="217"/>
      <c r="U796" s="217"/>
      <c r="V796" s="217"/>
      <c r="W796" s="217"/>
      <c r="X796" s="221"/>
    </row>
    <row r="797" spans="1:24" x14ac:dyDescent="0.3">
      <c r="A797" s="201" t="s">
        <v>599</v>
      </c>
      <c r="B797" s="202" t="s">
        <v>603</v>
      </c>
      <c r="C797" s="202" t="s">
        <v>974</v>
      </c>
      <c r="D797" s="217">
        <v>3</v>
      </c>
      <c r="E797" s="214">
        <v>44830</v>
      </c>
      <c r="F797" s="199" t="s">
        <v>69</v>
      </c>
      <c r="G797" s="230" t="s">
        <v>49</v>
      </c>
      <c r="H797" s="210"/>
      <c r="I797" s="255" t="s">
        <v>319</v>
      </c>
      <c r="J797" s="217" t="s">
        <v>313</v>
      </c>
      <c r="K797" s="231">
        <v>24</v>
      </c>
      <c r="L797" s="231">
        <v>20</v>
      </c>
      <c r="M797" s="231"/>
      <c r="N797" s="260"/>
      <c r="O797" s="255" t="s">
        <v>299</v>
      </c>
      <c r="P797" s="220" t="s">
        <v>320</v>
      </c>
      <c r="Q797" s="217" t="s">
        <v>321</v>
      </c>
      <c r="R797" s="217" t="s">
        <v>319</v>
      </c>
      <c r="S797" s="217">
        <v>0</v>
      </c>
      <c r="T797" s="217"/>
      <c r="U797" s="217"/>
      <c r="V797" s="217"/>
      <c r="W797" s="217"/>
      <c r="X797" s="221"/>
    </row>
    <row r="798" spans="1:24" x14ac:dyDescent="0.3">
      <c r="A798" s="201" t="s">
        <v>599</v>
      </c>
      <c r="B798" s="202" t="s">
        <v>603</v>
      </c>
      <c r="C798" s="202" t="s">
        <v>974</v>
      </c>
      <c r="D798" s="217">
        <v>4</v>
      </c>
      <c r="E798" s="214">
        <v>44830</v>
      </c>
      <c r="F798" s="199" t="s">
        <v>71</v>
      </c>
      <c r="G798" s="230" t="s">
        <v>51</v>
      </c>
      <c r="H798" s="210"/>
      <c r="I798" s="255" t="s">
        <v>323</v>
      </c>
      <c r="J798" s="217" t="s">
        <v>313</v>
      </c>
      <c r="K798" s="231">
        <v>8</v>
      </c>
      <c r="L798" s="231">
        <v>23</v>
      </c>
      <c r="M798" s="231"/>
      <c r="N798" s="260"/>
      <c r="O798" s="255" t="s">
        <v>324</v>
      </c>
      <c r="P798" s="220" t="s">
        <v>325</v>
      </c>
      <c r="Q798" s="217" t="s">
        <v>326</v>
      </c>
      <c r="R798" s="217" t="s">
        <v>323</v>
      </c>
      <c r="S798" s="217">
        <v>0</v>
      </c>
      <c r="T798" s="217"/>
      <c r="U798" s="217"/>
      <c r="V798" s="217"/>
      <c r="W798" s="217"/>
      <c r="X798" s="221"/>
    </row>
    <row r="799" spans="1:24" x14ac:dyDescent="0.3">
      <c r="A799" s="201" t="s">
        <v>599</v>
      </c>
      <c r="B799" s="202" t="s">
        <v>603</v>
      </c>
      <c r="C799" s="202" t="s">
        <v>974</v>
      </c>
      <c r="D799" s="217">
        <v>5</v>
      </c>
      <c r="E799" s="214">
        <v>44831</v>
      </c>
      <c r="F799" s="199" t="s">
        <v>72</v>
      </c>
      <c r="G799" s="230" t="s">
        <v>52</v>
      </c>
      <c r="H799" s="210"/>
      <c r="I799" s="255" t="s">
        <v>323</v>
      </c>
      <c r="J799" s="217" t="s">
        <v>313</v>
      </c>
      <c r="K799" s="231">
        <v>20</v>
      </c>
      <c r="L799" s="231">
        <v>40</v>
      </c>
      <c r="M799" s="231"/>
      <c r="N799" s="260"/>
      <c r="O799" s="255" t="s">
        <v>324</v>
      </c>
      <c r="P799" s="220" t="s">
        <v>327</v>
      </c>
      <c r="Q799" s="217" t="s">
        <v>328</v>
      </c>
      <c r="R799" s="217" t="s">
        <v>323</v>
      </c>
      <c r="S799" s="217">
        <v>0</v>
      </c>
      <c r="T799" s="217"/>
      <c r="U799" s="217"/>
      <c r="V799" s="217"/>
      <c r="W799" s="217"/>
      <c r="X799" s="221"/>
    </row>
    <row r="800" spans="1:24" x14ac:dyDescent="0.3">
      <c r="A800" s="201" t="s">
        <v>599</v>
      </c>
      <c r="B800" s="202" t="s">
        <v>603</v>
      </c>
      <c r="C800" s="202" t="s">
        <v>974</v>
      </c>
      <c r="D800" s="217">
        <v>6</v>
      </c>
      <c r="E800" s="214">
        <v>44831</v>
      </c>
      <c r="F800" s="199" t="s">
        <v>70</v>
      </c>
      <c r="G800" s="230" t="s">
        <v>50</v>
      </c>
      <c r="H800" s="210"/>
      <c r="I800" s="255" t="s">
        <v>512</v>
      </c>
      <c r="J800" s="217" t="s">
        <v>298</v>
      </c>
      <c r="K800" s="231">
        <v>12</v>
      </c>
      <c r="L800" s="231">
        <v>30</v>
      </c>
      <c r="M800" s="231"/>
      <c r="N800" s="260"/>
      <c r="O800" s="255" t="s">
        <v>299</v>
      </c>
      <c r="P800" s="220" t="s">
        <v>513</v>
      </c>
      <c r="Q800" s="217" t="s">
        <v>514</v>
      </c>
      <c r="R800" s="217" t="s">
        <v>512</v>
      </c>
      <c r="S800" s="217">
        <v>0</v>
      </c>
      <c r="T800" s="217"/>
      <c r="U800" s="217"/>
      <c r="V800" s="217"/>
      <c r="W800" s="217"/>
      <c r="X800" s="221"/>
    </row>
    <row r="801" spans="1:24" x14ac:dyDescent="0.3">
      <c r="A801" s="201" t="s">
        <v>599</v>
      </c>
      <c r="B801" s="202" t="s">
        <v>603</v>
      </c>
      <c r="C801" s="202" t="s">
        <v>974</v>
      </c>
      <c r="D801" s="217">
        <v>7</v>
      </c>
      <c r="E801" s="214">
        <v>44832</v>
      </c>
      <c r="F801" s="199" t="s">
        <v>73</v>
      </c>
      <c r="G801" s="231" t="s">
        <v>53</v>
      </c>
      <c r="H801" s="210"/>
      <c r="I801" s="255" t="s">
        <v>512</v>
      </c>
      <c r="J801" s="217" t="s">
        <v>298</v>
      </c>
      <c r="K801" s="231">
        <v>32</v>
      </c>
      <c r="L801" s="231">
        <v>140</v>
      </c>
      <c r="M801" s="231"/>
      <c r="N801" s="260"/>
      <c r="O801" s="255" t="s">
        <v>299</v>
      </c>
      <c r="P801" s="220" t="s">
        <v>515</v>
      </c>
      <c r="Q801" s="217" t="s">
        <v>516</v>
      </c>
      <c r="R801" s="217" t="s">
        <v>512</v>
      </c>
      <c r="S801" s="217">
        <v>0</v>
      </c>
      <c r="T801" s="217"/>
      <c r="U801" s="217"/>
      <c r="V801" s="217"/>
      <c r="W801" s="217"/>
      <c r="X801" s="221"/>
    </row>
    <row r="802" spans="1:24" x14ac:dyDescent="0.3">
      <c r="A802" s="201" t="s">
        <v>599</v>
      </c>
      <c r="B802" s="202" t="s">
        <v>603</v>
      </c>
      <c r="C802" s="202" t="s">
        <v>974</v>
      </c>
      <c r="D802" s="217">
        <v>8</v>
      </c>
      <c r="E802" s="214">
        <v>44832</v>
      </c>
      <c r="F802" s="199" t="s">
        <v>60</v>
      </c>
      <c r="G802" s="230" t="s">
        <v>40</v>
      </c>
      <c r="H802" s="210"/>
      <c r="I802" s="255" t="s">
        <v>517</v>
      </c>
      <c r="J802" s="217" t="s">
        <v>313</v>
      </c>
      <c r="K802" s="231">
        <v>24</v>
      </c>
      <c r="L802" s="231">
        <v>53</v>
      </c>
      <c r="M802" s="231"/>
      <c r="N802" s="261"/>
      <c r="O802" s="255" t="s">
        <v>299</v>
      </c>
      <c r="P802" s="220" t="s">
        <v>518</v>
      </c>
      <c r="Q802" s="217" t="s">
        <v>519</v>
      </c>
      <c r="R802" s="217" t="s">
        <v>520</v>
      </c>
      <c r="S802" s="217">
        <v>0</v>
      </c>
      <c r="T802" s="217"/>
      <c r="U802" s="217"/>
      <c r="V802" s="217"/>
      <c r="W802" s="217"/>
      <c r="X802" s="221"/>
    </row>
    <row r="803" spans="1:24" x14ac:dyDescent="0.3">
      <c r="A803" s="201" t="s">
        <v>599</v>
      </c>
      <c r="B803" s="202" t="s">
        <v>603</v>
      </c>
      <c r="C803" s="202" t="s">
        <v>974</v>
      </c>
      <c r="D803" s="217">
        <v>9</v>
      </c>
      <c r="E803" s="214">
        <v>44833</v>
      </c>
      <c r="F803" s="199" t="s">
        <v>68</v>
      </c>
      <c r="G803" s="231" t="s">
        <v>48</v>
      </c>
      <c r="H803" s="210"/>
      <c r="I803" s="255" t="s">
        <v>319</v>
      </c>
      <c r="J803" s="217" t="s">
        <v>313</v>
      </c>
      <c r="K803" s="231">
        <v>19</v>
      </c>
      <c r="L803" s="231">
        <v>20</v>
      </c>
      <c r="M803" s="231"/>
      <c r="N803" s="261"/>
      <c r="O803" s="255" t="s">
        <v>299</v>
      </c>
      <c r="P803" s="220" t="s">
        <v>329</v>
      </c>
      <c r="Q803" s="217" t="s">
        <v>330</v>
      </c>
      <c r="R803" s="217" t="s">
        <v>319</v>
      </c>
      <c r="S803" s="217">
        <v>0</v>
      </c>
      <c r="T803" s="217"/>
      <c r="U803" s="217"/>
      <c r="V803" s="217"/>
      <c r="W803" s="217"/>
      <c r="X803" s="221"/>
    </row>
    <row r="804" spans="1:24" x14ac:dyDescent="0.3">
      <c r="A804" s="201" t="s">
        <v>599</v>
      </c>
      <c r="B804" s="202" t="s">
        <v>603</v>
      </c>
      <c r="C804" s="202" t="s">
        <v>974</v>
      </c>
      <c r="D804" s="217">
        <v>10</v>
      </c>
      <c r="E804" s="214">
        <v>44833</v>
      </c>
      <c r="F804" s="199" t="s">
        <v>67</v>
      </c>
      <c r="G804" s="231" t="s">
        <v>47</v>
      </c>
      <c r="H804" s="210"/>
      <c r="I804" s="255" t="s">
        <v>522</v>
      </c>
      <c r="J804" s="217" t="s">
        <v>313</v>
      </c>
      <c r="K804" s="231">
        <v>20</v>
      </c>
      <c r="L804" s="231">
        <v>30</v>
      </c>
      <c r="M804" s="231"/>
      <c r="N804" s="262"/>
      <c r="O804" s="255" t="s">
        <v>299</v>
      </c>
      <c r="P804" s="220" t="s">
        <v>523</v>
      </c>
      <c r="Q804" s="217" t="s">
        <v>524</v>
      </c>
      <c r="R804" s="217" t="s">
        <v>525</v>
      </c>
      <c r="S804" s="217">
        <v>0</v>
      </c>
      <c r="T804" s="217"/>
      <c r="U804" s="217"/>
      <c r="V804" s="217"/>
      <c r="W804" s="217"/>
      <c r="X804" s="221"/>
    </row>
    <row r="805" spans="1:24" ht="19.95" customHeight="1" thickBot="1" x14ac:dyDescent="0.35">
      <c r="A805" s="386" t="s">
        <v>604</v>
      </c>
      <c r="B805" s="387"/>
      <c r="C805" s="387"/>
      <c r="D805" s="225">
        <f>COUNTA(G795:G804)</f>
        <v>10</v>
      </c>
      <c r="E805" s="225"/>
      <c r="F805" s="226"/>
      <c r="G805" s="232"/>
      <c r="H805" s="232"/>
      <c r="I805" s="226"/>
      <c r="J805" s="225"/>
      <c r="K805" s="263"/>
      <c r="L805" s="263"/>
      <c r="M805" s="263"/>
      <c r="N805" s="264"/>
      <c r="O805" s="226"/>
      <c r="P805" s="225"/>
      <c r="Q805" s="225"/>
      <c r="R805" s="225"/>
      <c r="S805" s="225"/>
      <c r="T805" s="225"/>
      <c r="U805" s="225"/>
      <c r="V805" s="225"/>
      <c r="W805" s="225"/>
      <c r="X805" s="227"/>
    </row>
    <row r="806" spans="1:24" x14ac:dyDescent="0.3">
      <c r="A806" s="388" t="s">
        <v>975</v>
      </c>
      <c r="B806" s="389"/>
      <c r="C806" s="390"/>
      <c r="D806" s="237">
        <f>SUM(D772,D783,D794,D805)</f>
        <v>40</v>
      </c>
      <c r="E806" s="237"/>
      <c r="F806" s="237"/>
      <c r="G806" s="237"/>
      <c r="H806" s="237"/>
      <c r="I806" s="238"/>
      <c r="J806" s="237"/>
      <c r="K806" s="237"/>
      <c r="L806" s="237"/>
      <c r="M806" s="237"/>
      <c r="N806" s="265"/>
      <c r="O806" s="238"/>
      <c r="P806" s="237"/>
      <c r="Q806" s="237"/>
      <c r="R806" s="237"/>
      <c r="S806" s="237"/>
      <c r="T806" s="237"/>
      <c r="U806" s="237"/>
      <c r="V806" s="237"/>
      <c r="W806" s="237"/>
      <c r="X806" s="237"/>
    </row>
    <row r="807" spans="1:24" x14ac:dyDescent="0.3">
      <c r="A807" s="201" t="s">
        <v>601</v>
      </c>
      <c r="B807" s="202" t="s">
        <v>602</v>
      </c>
      <c r="C807" s="202" t="s">
        <v>991</v>
      </c>
      <c r="D807" s="217">
        <v>1</v>
      </c>
      <c r="E807" s="214">
        <v>44571</v>
      </c>
      <c r="F807" s="199" t="s">
        <v>109</v>
      </c>
      <c r="G807" s="230" t="s">
        <v>90</v>
      </c>
      <c r="H807" s="210"/>
      <c r="I807" s="255" t="s">
        <v>779</v>
      </c>
      <c r="J807" s="217" t="s">
        <v>298</v>
      </c>
      <c r="K807" s="231">
        <v>20</v>
      </c>
      <c r="L807" s="231">
        <v>40</v>
      </c>
      <c r="M807" s="231">
        <v>20</v>
      </c>
      <c r="N807" s="260">
        <v>40</v>
      </c>
      <c r="O807" s="255" t="s">
        <v>484</v>
      </c>
      <c r="P807" s="220" t="s">
        <v>459</v>
      </c>
      <c r="Q807" s="217" t="s">
        <v>780</v>
      </c>
      <c r="R807" s="217" t="s">
        <v>779</v>
      </c>
      <c r="S807" s="217">
        <v>20</v>
      </c>
      <c r="T807" s="217" t="s">
        <v>211</v>
      </c>
      <c r="U807" s="217" t="s">
        <v>305</v>
      </c>
      <c r="V807" s="217" t="s">
        <v>211</v>
      </c>
      <c r="W807" s="217" t="s">
        <v>211</v>
      </c>
      <c r="X807" s="221" t="s">
        <v>781</v>
      </c>
    </row>
    <row r="808" spans="1:24" x14ac:dyDescent="0.3">
      <c r="A808" s="201" t="s">
        <v>601</v>
      </c>
      <c r="B808" s="202" t="s">
        <v>602</v>
      </c>
      <c r="C808" s="202" t="s">
        <v>991</v>
      </c>
      <c r="D808" s="217">
        <v>2</v>
      </c>
      <c r="E808" s="214">
        <v>44571</v>
      </c>
      <c r="F808" s="199" t="s">
        <v>111</v>
      </c>
      <c r="G808" s="230" t="s">
        <v>92</v>
      </c>
      <c r="H808" s="210"/>
      <c r="I808" s="255" t="s">
        <v>720</v>
      </c>
      <c r="J808" s="217" t="s">
        <v>298</v>
      </c>
      <c r="K808" s="231">
        <v>20</v>
      </c>
      <c r="L808" s="231">
        <v>40</v>
      </c>
      <c r="M808" s="231">
        <v>20</v>
      </c>
      <c r="N808" s="260">
        <v>40</v>
      </c>
      <c r="O808" s="255" t="s">
        <v>306</v>
      </c>
      <c r="P808" s="220" t="s">
        <v>465</v>
      </c>
      <c r="Q808" s="217" t="s">
        <v>721</v>
      </c>
      <c r="R808" s="217" t="s">
        <v>720</v>
      </c>
      <c r="S808" s="217">
        <v>20</v>
      </c>
      <c r="T808" s="217" t="s">
        <v>211</v>
      </c>
      <c r="U808" s="217" t="s">
        <v>305</v>
      </c>
      <c r="V808" s="217" t="s">
        <v>211</v>
      </c>
      <c r="W808" s="217" t="s">
        <v>211</v>
      </c>
      <c r="X808" s="221" t="s">
        <v>781</v>
      </c>
    </row>
    <row r="809" spans="1:24" x14ac:dyDescent="0.3">
      <c r="A809" s="201" t="s">
        <v>601</v>
      </c>
      <c r="B809" s="202" t="s">
        <v>602</v>
      </c>
      <c r="C809" s="202" t="s">
        <v>991</v>
      </c>
      <c r="D809" s="217">
        <v>3</v>
      </c>
      <c r="E809" s="214">
        <v>44630</v>
      </c>
      <c r="F809" s="199" t="s">
        <v>108</v>
      </c>
      <c r="G809" s="230" t="s">
        <v>89</v>
      </c>
      <c r="H809" s="210"/>
      <c r="I809" s="255" t="s">
        <v>461</v>
      </c>
      <c r="J809" s="217" t="s">
        <v>298</v>
      </c>
      <c r="K809" s="231">
        <v>16</v>
      </c>
      <c r="L809" s="231">
        <v>24</v>
      </c>
      <c r="M809" s="231">
        <v>20</v>
      </c>
      <c r="N809" s="260">
        <v>40</v>
      </c>
      <c r="O809" s="255" t="s">
        <v>306</v>
      </c>
      <c r="P809" s="220" t="s">
        <v>187</v>
      </c>
      <c r="Q809" s="217" t="s">
        <v>299</v>
      </c>
      <c r="R809" s="217" t="s">
        <v>461</v>
      </c>
      <c r="S809" s="217">
        <v>20</v>
      </c>
      <c r="T809" s="217" t="s">
        <v>211</v>
      </c>
      <c r="U809" s="217" t="s">
        <v>211</v>
      </c>
      <c r="V809" s="217" t="s">
        <v>211</v>
      </c>
      <c r="W809" s="217" t="s">
        <v>211</v>
      </c>
      <c r="X809" s="221" t="s">
        <v>716</v>
      </c>
    </row>
    <row r="810" spans="1:24" x14ac:dyDescent="0.3">
      <c r="A810" s="201" t="s">
        <v>601</v>
      </c>
      <c r="B810" s="202" t="s">
        <v>602</v>
      </c>
      <c r="C810" s="202" t="s">
        <v>991</v>
      </c>
      <c r="D810" s="217">
        <v>4</v>
      </c>
      <c r="E810" s="214">
        <v>44630</v>
      </c>
      <c r="F810" s="199" t="s">
        <v>101</v>
      </c>
      <c r="G810" s="230" t="s">
        <v>82</v>
      </c>
      <c r="H810" s="210"/>
      <c r="I810" s="255" t="s">
        <v>469</v>
      </c>
      <c r="J810" s="217" t="s">
        <v>298</v>
      </c>
      <c r="K810" s="231">
        <v>16</v>
      </c>
      <c r="L810" s="231">
        <v>32</v>
      </c>
      <c r="M810" s="231">
        <v>20</v>
      </c>
      <c r="N810" s="260">
        <v>40</v>
      </c>
      <c r="O810" s="255" t="s">
        <v>484</v>
      </c>
      <c r="P810" s="220" t="s">
        <v>927</v>
      </c>
      <c r="Q810" s="217" t="s">
        <v>782</v>
      </c>
      <c r="R810" s="217" t="s">
        <v>469</v>
      </c>
      <c r="S810" s="217">
        <v>20</v>
      </c>
      <c r="T810" s="217" t="s">
        <v>211</v>
      </c>
      <c r="U810" s="217" t="s">
        <v>305</v>
      </c>
      <c r="V810" s="217" t="s">
        <v>211</v>
      </c>
      <c r="W810" s="217" t="s">
        <v>211</v>
      </c>
      <c r="X810" s="221"/>
    </row>
    <row r="811" spans="1:24" x14ac:dyDescent="0.3">
      <c r="A811" s="201" t="s">
        <v>601</v>
      </c>
      <c r="B811" s="202" t="s">
        <v>602</v>
      </c>
      <c r="C811" s="202" t="s">
        <v>991</v>
      </c>
      <c r="D811" s="217">
        <v>5</v>
      </c>
      <c r="E811" s="214">
        <v>44661</v>
      </c>
      <c r="F811" s="199" t="s">
        <v>112</v>
      </c>
      <c r="G811" s="230" t="s">
        <v>93</v>
      </c>
      <c r="H811" s="210"/>
      <c r="I811" s="255" t="s">
        <v>476</v>
      </c>
      <c r="J811" s="217" t="s">
        <v>298</v>
      </c>
      <c r="K811" s="231">
        <v>20</v>
      </c>
      <c r="L811" s="231">
        <v>40</v>
      </c>
      <c r="M811" s="231">
        <v>20</v>
      </c>
      <c r="N811" s="260">
        <v>40</v>
      </c>
      <c r="O811" s="255" t="s">
        <v>306</v>
      </c>
      <c r="P811" s="220" t="s">
        <v>189</v>
      </c>
      <c r="Q811" s="217" t="s">
        <v>783</v>
      </c>
      <c r="R811" s="217" t="s">
        <v>476</v>
      </c>
      <c r="S811" s="217">
        <v>20</v>
      </c>
      <c r="T811" s="217" t="s">
        <v>299</v>
      </c>
      <c r="U811" s="217" t="s">
        <v>305</v>
      </c>
      <c r="V811" s="217" t="s">
        <v>299</v>
      </c>
      <c r="W811" s="217" t="s">
        <v>299</v>
      </c>
      <c r="X811" s="221"/>
    </row>
    <row r="812" spans="1:24" x14ac:dyDescent="0.3">
      <c r="A812" s="201" t="s">
        <v>601</v>
      </c>
      <c r="B812" s="202" t="s">
        <v>602</v>
      </c>
      <c r="C812" s="202" t="s">
        <v>991</v>
      </c>
      <c r="D812" s="217">
        <v>6</v>
      </c>
      <c r="E812" s="214">
        <v>44661</v>
      </c>
      <c r="F812" s="199" t="s">
        <v>110</v>
      </c>
      <c r="G812" s="230" t="s">
        <v>91</v>
      </c>
      <c r="H812" s="210"/>
      <c r="I812" s="255" t="s">
        <v>481</v>
      </c>
      <c r="J812" s="217" t="s">
        <v>298</v>
      </c>
      <c r="K812" s="231">
        <v>16</v>
      </c>
      <c r="L812" s="231">
        <v>32</v>
      </c>
      <c r="M812" s="231">
        <v>20</v>
      </c>
      <c r="N812" s="260">
        <v>40</v>
      </c>
      <c r="O812" s="255" t="s">
        <v>306</v>
      </c>
      <c r="P812" s="220" t="s">
        <v>784</v>
      </c>
      <c r="Q812" s="217" t="s">
        <v>721</v>
      </c>
      <c r="R812" s="217" t="s">
        <v>481</v>
      </c>
      <c r="S812" s="217">
        <v>20</v>
      </c>
      <c r="T812" s="217" t="s">
        <v>299</v>
      </c>
      <c r="U812" s="217" t="s">
        <v>305</v>
      </c>
      <c r="V812" s="217" t="s">
        <v>299</v>
      </c>
      <c r="W812" s="217" t="s">
        <v>299</v>
      </c>
      <c r="X812" s="221"/>
    </row>
    <row r="813" spans="1:24" x14ac:dyDescent="0.3">
      <c r="A813" s="201" t="s">
        <v>601</v>
      </c>
      <c r="B813" s="202" t="s">
        <v>602</v>
      </c>
      <c r="C813" s="202" t="s">
        <v>991</v>
      </c>
      <c r="D813" s="217">
        <v>7</v>
      </c>
      <c r="E813" s="214">
        <v>44691</v>
      </c>
      <c r="F813" s="199" t="s">
        <v>115</v>
      </c>
      <c r="G813" s="231" t="s">
        <v>96</v>
      </c>
      <c r="H813" s="210"/>
      <c r="I813" s="255" t="s">
        <v>476</v>
      </c>
      <c r="J813" s="217" t="s">
        <v>298</v>
      </c>
      <c r="K813" s="231">
        <v>20</v>
      </c>
      <c r="L813" s="231">
        <v>20</v>
      </c>
      <c r="M813" s="231">
        <v>20</v>
      </c>
      <c r="N813" s="260">
        <v>40</v>
      </c>
      <c r="O813" s="255" t="s">
        <v>306</v>
      </c>
      <c r="P813" s="220" t="s">
        <v>477</v>
      </c>
      <c r="Q813" s="217" t="s">
        <v>726</v>
      </c>
      <c r="R813" s="217" t="s">
        <v>476</v>
      </c>
      <c r="S813" s="217">
        <v>20</v>
      </c>
      <c r="T813" s="217" t="s">
        <v>299</v>
      </c>
      <c r="U813" s="217" t="s">
        <v>299</v>
      </c>
      <c r="V813" s="217" t="s">
        <v>299</v>
      </c>
      <c r="W813" s="217" t="s">
        <v>299</v>
      </c>
      <c r="X813" s="221"/>
    </row>
    <row r="814" spans="1:24" x14ac:dyDescent="0.3">
      <c r="A814" s="201" t="s">
        <v>601</v>
      </c>
      <c r="B814" s="202" t="s">
        <v>602</v>
      </c>
      <c r="C814" s="202" t="s">
        <v>991</v>
      </c>
      <c r="D814" s="217">
        <v>8</v>
      </c>
      <c r="E814" s="214">
        <v>44691</v>
      </c>
      <c r="F814" s="199" t="s">
        <v>1051</v>
      </c>
      <c r="G814" s="230" t="s">
        <v>680</v>
      </c>
      <c r="H814" s="210"/>
      <c r="I814" s="255" t="s">
        <v>785</v>
      </c>
      <c r="J814" s="217" t="s">
        <v>298</v>
      </c>
      <c r="K814" s="231">
        <v>40</v>
      </c>
      <c r="L814" s="231">
        <v>40</v>
      </c>
      <c r="M814" s="231">
        <v>20</v>
      </c>
      <c r="N814" s="261">
        <v>40</v>
      </c>
      <c r="O814" s="255" t="s">
        <v>306</v>
      </c>
      <c r="P814" s="220" t="s">
        <v>786</v>
      </c>
      <c r="Q814" s="217" t="s">
        <v>787</v>
      </c>
      <c r="R814" s="217" t="s">
        <v>785</v>
      </c>
      <c r="S814" s="217">
        <v>20</v>
      </c>
      <c r="T814" s="217" t="s">
        <v>299</v>
      </c>
      <c r="U814" s="217" t="s">
        <v>299</v>
      </c>
      <c r="V814" s="217" t="s">
        <v>299</v>
      </c>
      <c r="W814" s="217" t="s">
        <v>299</v>
      </c>
      <c r="X814" s="221"/>
    </row>
    <row r="815" spans="1:24" x14ac:dyDescent="0.3">
      <c r="A815" s="201" t="s">
        <v>601</v>
      </c>
      <c r="B815" s="202" t="s">
        <v>602</v>
      </c>
      <c r="C815" s="202" t="s">
        <v>991</v>
      </c>
      <c r="D815" s="217">
        <v>9</v>
      </c>
      <c r="E815" s="214">
        <v>44722</v>
      </c>
      <c r="F815" s="199" t="s">
        <v>97</v>
      </c>
      <c r="G815" s="231" t="s">
        <v>78</v>
      </c>
      <c r="H815" s="210"/>
      <c r="I815" s="255" t="s">
        <v>473</v>
      </c>
      <c r="J815" s="217" t="s">
        <v>298</v>
      </c>
      <c r="K815" s="231">
        <v>16</v>
      </c>
      <c r="L815" s="231">
        <v>32</v>
      </c>
      <c r="M815" s="231">
        <v>20</v>
      </c>
      <c r="N815" s="261">
        <v>40</v>
      </c>
      <c r="O815" s="255" t="s">
        <v>306</v>
      </c>
      <c r="P815" s="220" t="s">
        <v>928</v>
      </c>
      <c r="Q815" s="217" t="s">
        <v>299</v>
      </c>
      <c r="R815" s="217" t="s">
        <v>473</v>
      </c>
      <c r="S815" s="217">
        <v>20</v>
      </c>
      <c r="T815" s="217" t="s">
        <v>299</v>
      </c>
      <c r="U815" s="217" t="s">
        <v>299</v>
      </c>
      <c r="V815" s="217" t="s">
        <v>299</v>
      </c>
      <c r="W815" s="217" t="s">
        <v>299</v>
      </c>
      <c r="X815" s="221" t="s">
        <v>716</v>
      </c>
    </row>
    <row r="816" spans="1:24" x14ac:dyDescent="0.3">
      <c r="A816" s="201" t="s">
        <v>601</v>
      </c>
      <c r="B816" s="202" t="s">
        <v>602</v>
      </c>
      <c r="C816" s="202" t="s">
        <v>991</v>
      </c>
      <c r="D816" s="217">
        <v>10</v>
      </c>
      <c r="E816" s="214">
        <v>44722</v>
      </c>
      <c r="F816" s="199" t="s">
        <v>451</v>
      </c>
      <c r="G816" s="231" t="s">
        <v>226</v>
      </c>
      <c r="H816" s="210"/>
      <c r="I816" s="255" t="s">
        <v>718</v>
      </c>
      <c r="J816" s="217" t="s">
        <v>298</v>
      </c>
      <c r="K816" s="231">
        <v>20</v>
      </c>
      <c r="L816" s="231">
        <v>36</v>
      </c>
      <c r="M816" s="231">
        <v>20</v>
      </c>
      <c r="N816" s="262">
        <v>40</v>
      </c>
      <c r="O816" s="255" t="s">
        <v>306</v>
      </c>
      <c r="P816" s="220" t="s">
        <v>722</v>
      </c>
      <c r="Q816" s="217" t="s">
        <v>299</v>
      </c>
      <c r="R816" s="217" t="s">
        <v>718</v>
      </c>
      <c r="S816" s="217" t="s">
        <v>299</v>
      </c>
      <c r="T816" s="217" t="s">
        <v>299</v>
      </c>
      <c r="U816" s="217" t="s">
        <v>299</v>
      </c>
      <c r="V816" s="217" t="s">
        <v>299</v>
      </c>
      <c r="W816" s="217" t="s">
        <v>299</v>
      </c>
      <c r="X816" s="221"/>
    </row>
    <row r="817" spans="1:24" ht="19.95" customHeight="1" thickBot="1" x14ac:dyDescent="0.35">
      <c r="A817" s="386" t="s">
        <v>604</v>
      </c>
      <c r="B817" s="387"/>
      <c r="C817" s="387"/>
      <c r="D817" s="225">
        <f>COUNTA(G807:G816)</f>
        <v>10</v>
      </c>
      <c r="E817" s="225"/>
      <c r="F817" s="226"/>
      <c r="G817" s="232"/>
      <c r="H817" s="232"/>
      <c r="I817" s="226"/>
      <c r="J817" s="225"/>
      <c r="K817" s="263"/>
      <c r="L817" s="263"/>
      <c r="M817" s="263"/>
      <c r="N817" s="264"/>
      <c r="O817" s="226"/>
      <c r="P817" s="225"/>
      <c r="Q817" s="225"/>
      <c r="R817" s="225"/>
      <c r="S817" s="225"/>
      <c r="T817" s="225"/>
      <c r="U817" s="225"/>
      <c r="V817" s="225"/>
      <c r="W817" s="225"/>
      <c r="X817" s="227"/>
    </row>
    <row r="818" spans="1:24" x14ac:dyDescent="0.3">
      <c r="A818" s="201" t="s">
        <v>601</v>
      </c>
      <c r="B818" s="202" t="s">
        <v>600</v>
      </c>
      <c r="C818" s="202" t="s">
        <v>991</v>
      </c>
      <c r="D818" s="217">
        <v>1</v>
      </c>
      <c r="E818" s="214">
        <v>44571</v>
      </c>
      <c r="F818" s="199" t="s">
        <v>98</v>
      </c>
      <c r="G818" s="230" t="s">
        <v>79</v>
      </c>
      <c r="H818" s="210"/>
      <c r="I818" s="255" t="s">
        <v>483</v>
      </c>
      <c r="J818" s="217" t="s">
        <v>298</v>
      </c>
      <c r="K818" s="231">
        <v>20</v>
      </c>
      <c r="L818" s="231">
        <v>45</v>
      </c>
      <c r="M818" s="231"/>
      <c r="N818" s="260">
        <v>0</v>
      </c>
      <c r="O818" s="255" t="s">
        <v>484</v>
      </c>
      <c r="P818" s="220" t="s">
        <v>158</v>
      </c>
      <c r="Q818" s="217" t="s">
        <v>485</v>
      </c>
      <c r="R818" s="217" t="s">
        <v>483</v>
      </c>
      <c r="S818" s="217"/>
      <c r="T818" s="217" t="s">
        <v>211</v>
      </c>
      <c r="U818" s="217" t="s">
        <v>305</v>
      </c>
      <c r="V818" s="217" t="s">
        <v>211</v>
      </c>
      <c r="W818" s="217" t="s">
        <v>211</v>
      </c>
      <c r="X818" s="221"/>
    </row>
    <row r="819" spans="1:24" x14ac:dyDescent="0.3">
      <c r="A819" s="201" t="s">
        <v>601</v>
      </c>
      <c r="B819" s="202" t="s">
        <v>600</v>
      </c>
      <c r="C819" s="202" t="s">
        <v>991</v>
      </c>
      <c r="D819" s="217">
        <v>2</v>
      </c>
      <c r="E819" s="214" t="s">
        <v>992</v>
      </c>
      <c r="F819" s="199" t="s">
        <v>105</v>
      </c>
      <c r="G819" s="230" t="s">
        <v>86</v>
      </c>
      <c r="H819" s="210"/>
      <c r="I819" s="255" t="s">
        <v>487</v>
      </c>
      <c r="J819" s="217" t="s">
        <v>298</v>
      </c>
      <c r="K819" s="231">
        <v>24</v>
      </c>
      <c r="L819" s="231">
        <v>38</v>
      </c>
      <c r="M819" s="231"/>
      <c r="N819" s="260">
        <v>0</v>
      </c>
      <c r="O819" s="255" t="s">
        <v>484</v>
      </c>
      <c r="P819" s="220" t="s">
        <v>488</v>
      </c>
      <c r="Q819" s="217" t="s">
        <v>489</v>
      </c>
      <c r="R819" s="217" t="s">
        <v>487</v>
      </c>
      <c r="S819" s="217"/>
      <c r="T819" s="217" t="s">
        <v>299</v>
      </c>
      <c r="U819" s="217" t="s">
        <v>299</v>
      </c>
      <c r="V819" s="217" t="s">
        <v>299</v>
      </c>
      <c r="W819" s="217" t="s">
        <v>299</v>
      </c>
      <c r="X819" s="221"/>
    </row>
    <row r="820" spans="1:24" x14ac:dyDescent="0.3">
      <c r="A820" s="201" t="s">
        <v>601</v>
      </c>
      <c r="B820" s="202" t="s">
        <v>600</v>
      </c>
      <c r="C820" s="202" t="s">
        <v>991</v>
      </c>
      <c r="D820" s="217">
        <v>3</v>
      </c>
      <c r="E820" s="214" t="s">
        <v>993</v>
      </c>
      <c r="F820" s="199" t="s">
        <v>99</v>
      </c>
      <c r="G820" s="230" t="s">
        <v>80</v>
      </c>
      <c r="H820" s="210"/>
      <c r="I820" s="255" t="s">
        <v>483</v>
      </c>
      <c r="J820" s="217" t="s">
        <v>298</v>
      </c>
      <c r="K820" s="231">
        <v>16</v>
      </c>
      <c r="L820" s="231">
        <v>55</v>
      </c>
      <c r="M820" s="231"/>
      <c r="N820" s="260">
        <v>0</v>
      </c>
      <c r="O820" s="255" t="s">
        <v>306</v>
      </c>
      <c r="P820" s="220" t="s">
        <v>491</v>
      </c>
      <c r="Q820" s="217" t="s">
        <v>492</v>
      </c>
      <c r="R820" s="217" t="s">
        <v>483</v>
      </c>
      <c r="S820" s="217"/>
      <c r="T820" s="217" t="s">
        <v>211</v>
      </c>
      <c r="U820" s="217" t="s">
        <v>305</v>
      </c>
      <c r="V820" s="217" t="s">
        <v>211</v>
      </c>
      <c r="W820" s="217" t="s">
        <v>211</v>
      </c>
      <c r="X820" s="221"/>
    </row>
    <row r="821" spans="1:24" x14ac:dyDescent="0.3">
      <c r="A821" s="201" t="s">
        <v>601</v>
      </c>
      <c r="B821" s="202" t="s">
        <v>600</v>
      </c>
      <c r="C821" s="202" t="s">
        <v>991</v>
      </c>
      <c r="D821" s="217">
        <v>4</v>
      </c>
      <c r="E821" s="214">
        <v>44630</v>
      </c>
      <c r="F821" s="199" t="s">
        <v>104</v>
      </c>
      <c r="G821" s="230" t="s">
        <v>85</v>
      </c>
      <c r="H821" s="210"/>
      <c r="I821" s="255" t="s">
        <v>308</v>
      </c>
      <c r="J821" s="217" t="s">
        <v>298</v>
      </c>
      <c r="K821" s="231">
        <v>16</v>
      </c>
      <c r="L821" s="231">
        <v>22</v>
      </c>
      <c r="M821" s="231"/>
      <c r="N821" s="260">
        <v>0</v>
      </c>
      <c r="O821" s="255" t="s">
        <v>306</v>
      </c>
      <c r="P821" s="220" t="s">
        <v>153</v>
      </c>
      <c r="Q821" s="217" t="s">
        <v>309</v>
      </c>
      <c r="R821" s="217" t="s">
        <v>310</v>
      </c>
      <c r="S821" s="217"/>
      <c r="T821" s="217" t="s">
        <v>211</v>
      </c>
      <c r="U821" s="217" t="s">
        <v>211</v>
      </c>
      <c r="V821" s="217" t="s">
        <v>211</v>
      </c>
      <c r="W821" s="217" t="s">
        <v>211</v>
      </c>
      <c r="X821" s="221"/>
    </row>
    <row r="822" spans="1:24" x14ac:dyDescent="0.3">
      <c r="A822" s="201" t="s">
        <v>601</v>
      </c>
      <c r="B822" s="202" t="s">
        <v>600</v>
      </c>
      <c r="C822" s="202" t="s">
        <v>991</v>
      </c>
      <c r="D822" s="217">
        <v>5</v>
      </c>
      <c r="E822" s="214">
        <v>44661</v>
      </c>
      <c r="F822" s="199" t="s">
        <v>107</v>
      </c>
      <c r="G822" s="230" t="s">
        <v>88</v>
      </c>
      <c r="H822" s="210"/>
      <c r="I822" s="255" t="s">
        <v>494</v>
      </c>
      <c r="J822" s="217" t="s">
        <v>298</v>
      </c>
      <c r="K822" s="231">
        <v>16</v>
      </c>
      <c r="L822" s="231">
        <v>10</v>
      </c>
      <c r="M822" s="231"/>
      <c r="N822" s="260">
        <v>0</v>
      </c>
      <c r="O822" s="255" t="s">
        <v>484</v>
      </c>
      <c r="P822" s="220" t="s">
        <v>495</v>
      </c>
      <c r="Q822" s="217" t="s">
        <v>496</v>
      </c>
      <c r="R822" s="217" t="s">
        <v>494</v>
      </c>
      <c r="S822" s="217"/>
      <c r="T822" s="217" t="s">
        <v>211</v>
      </c>
      <c r="U822" s="217" t="s">
        <v>305</v>
      </c>
      <c r="V822" s="217" t="s">
        <v>211</v>
      </c>
      <c r="W822" s="217" t="s">
        <v>211</v>
      </c>
      <c r="X822" s="221"/>
    </row>
    <row r="823" spans="1:24" x14ac:dyDescent="0.3">
      <c r="A823" s="201" t="s">
        <v>601</v>
      </c>
      <c r="B823" s="202" t="s">
        <v>600</v>
      </c>
      <c r="C823" s="202" t="s">
        <v>991</v>
      </c>
      <c r="D823" s="217">
        <v>6</v>
      </c>
      <c r="E823" s="214">
        <v>44661</v>
      </c>
      <c r="F823" s="199" t="s">
        <v>103</v>
      </c>
      <c r="G823" s="230" t="s">
        <v>84</v>
      </c>
      <c r="H823" s="210"/>
      <c r="I823" s="255" t="s">
        <v>759</v>
      </c>
      <c r="J823" s="217" t="s">
        <v>313</v>
      </c>
      <c r="K823" s="231">
        <v>16</v>
      </c>
      <c r="L823" s="231">
        <v>10</v>
      </c>
      <c r="M823" s="231"/>
      <c r="N823" s="260">
        <v>0</v>
      </c>
      <c r="O823" s="255" t="s">
        <v>484</v>
      </c>
      <c r="P823" s="220" t="s">
        <v>763</v>
      </c>
      <c r="Q823" s="217" t="s">
        <v>764</v>
      </c>
      <c r="R823" s="217" t="s">
        <v>765</v>
      </c>
      <c r="S823" s="217"/>
      <c r="T823" s="217" t="s">
        <v>299</v>
      </c>
      <c r="U823" s="217" t="s">
        <v>305</v>
      </c>
      <c r="V823" s="217" t="s">
        <v>299</v>
      </c>
      <c r="W823" s="217" t="s">
        <v>299</v>
      </c>
      <c r="X823" s="221"/>
    </row>
    <row r="824" spans="1:24" x14ac:dyDescent="0.3">
      <c r="A824" s="201" t="s">
        <v>601</v>
      </c>
      <c r="B824" s="202" t="s">
        <v>600</v>
      </c>
      <c r="C824" s="202" t="s">
        <v>991</v>
      </c>
      <c r="D824" s="217">
        <v>7</v>
      </c>
      <c r="E824" s="214">
        <v>44691</v>
      </c>
      <c r="F824" s="199" t="s">
        <v>113</v>
      </c>
      <c r="G824" s="231" t="s">
        <v>94</v>
      </c>
      <c r="H824" s="210"/>
      <c r="I824" s="255" t="s">
        <v>760</v>
      </c>
      <c r="J824" s="217" t="s">
        <v>313</v>
      </c>
      <c r="K824" s="231">
        <v>24</v>
      </c>
      <c r="L824" s="231">
        <v>20</v>
      </c>
      <c r="M824" s="231"/>
      <c r="N824" s="260">
        <v>0</v>
      </c>
      <c r="O824" s="255" t="s">
        <v>306</v>
      </c>
      <c r="P824" s="220" t="s">
        <v>766</v>
      </c>
      <c r="Q824" s="217" t="s">
        <v>511</v>
      </c>
      <c r="R824" s="217" t="s">
        <v>767</v>
      </c>
      <c r="S824" s="217"/>
      <c r="T824" s="217" t="s">
        <v>299</v>
      </c>
      <c r="U824" s="217" t="s">
        <v>305</v>
      </c>
      <c r="V824" s="217" t="s">
        <v>299</v>
      </c>
      <c r="W824" s="217" t="s">
        <v>299</v>
      </c>
      <c r="X824" s="221"/>
    </row>
    <row r="825" spans="1:24" x14ac:dyDescent="0.3">
      <c r="A825" s="201" t="s">
        <v>601</v>
      </c>
      <c r="B825" s="202" t="s">
        <v>600</v>
      </c>
      <c r="C825" s="202" t="s">
        <v>991</v>
      </c>
      <c r="D825" s="217">
        <v>8</v>
      </c>
      <c r="E825" s="214" t="s">
        <v>994</v>
      </c>
      <c r="F825" s="199" t="s">
        <v>100</v>
      </c>
      <c r="G825" s="230" t="s">
        <v>81</v>
      </c>
      <c r="H825" s="210"/>
      <c r="I825" s="255" t="s">
        <v>504</v>
      </c>
      <c r="J825" s="217" t="s">
        <v>298</v>
      </c>
      <c r="K825" s="231">
        <v>24</v>
      </c>
      <c r="L825" s="231">
        <v>30</v>
      </c>
      <c r="M825" s="231"/>
      <c r="N825" s="261">
        <v>0</v>
      </c>
      <c r="O825" s="255" t="s">
        <v>306</v>
      </c>
      <c r="P825" s="220" t="s">
        <v>227</v>
      </c>
      <c r="Q825" s="217" t="s">
        <v>505</v>
      </c>
      <c r="R825" s="217" t="s">
        <v>504</v>
      </c>
      <c r="S825" s="217"/>
      <c r="T825" s="217" t="s">
        <v>299</v>
      </c>
      <c r="U825" s="217" t="s">
        <v>299</v>
      </c>
      <c r="V825" s="217" t="s">
        <v>299</v>
      </c>
      <c r="W825" s="217" t="s">
        <v>299</v>
      </c>
      <c r="X825" s="221"/>
    </row>
    <row r="826" spans="1:24" x14ac:dyDescent="0.3">
      <c r="A826" s="201" t="s">
        <v>601</v>
      </c>
      <c r="B826" s="202" t="s">
        <v>600</v>
      </c>
      <c r="C826" s="202" t="s">
        <v>991</v>
      </c>
      <c r="D826" s="217">
        <v>9</v>
      </c>
      <c r="E826" s="214">
        <v>44722</v>
      </c>
      <c r="F826" s="199" t="s">
        <v>106</v>
      </c>
      <c r="G826" s="231" t="s">
        <v>87</v>
      </c>
      <c r="H826" s="210"/>
      <c r="I826" s="255" t="s">
        <v>761</v>
      </c>
      <c r="J826" s="217" t="s">
        <v>313</v>
      </c>
      <c r="K826" s="231">
        <v>12</v>
      </c>
      <c r="L826" s="231">
        <v>20</v>
      </c>
      <c r="M826" s="231"/>
      <c r="N826" s="261">
        <v>0</v>
      </c>
      <c r="O826" s="255" t="s">
        <v>484</v>
      </c>
      <c r="P826" s="220" t="s">
        <v>768</v>
      </c>
      <c r="Q826" s="217" t="s">
        <v>769</v>
      </c>
      <c r="R826" s="217" t="s">
        <v>770</v>
      </c>
      <c r="S826" s="217"/>
      <c r="T826" s="217" t="s">
        <v>299</v>
      </c>
      <c r="U826" s="217" t="s">
        <v>299</v>
      </c>
      <c r="V826" s="217" t="s">
        <v>299</v>
      </c>
      <c r="W826" s="217" t="s">
        <v>299</v>
      </c>
      <c r="X826" s="221"/>
    </row>
    <row r="827" spans="1:24" x14ac:dyDescent="0.3">
      <c r="A827" s="201" t="s">
        <v>601</v>
      </c>
      <c r="B827" s="202" t="s">
        <v>600</v>
      </c>
      <c r="C827" s="202" t="s">
        <v>991</v>
      </c>
      <c r="D827" s="217">
        <v>10</v>
      </c>
      <c r="E827" s="214">
        <v>44722</v>
      </c>
      <c r="F827" s="199" t="s">
        <v>102</v>
      </c>
      <c r="G827" s="231" t="s">
        <v>83</v>
      </c>
      <c r="H827" s="210"/>
      <c r="I827" s="255" t="s">
        <v>762</v>
      </c>
      <c r="J827" s="217" t="s">
        <v>313</v>
      </c>
      <c r="K827" s="231">
        <v>24</v>
      </c>
      <c r="L827" s="231">
        <v>60</v>
      </c>
      <c r="M827" s="231"/>
      <c r="N827" s="262">
        <v>0</v>
      </c>
      <c r="O827" s="255" t="s">
        <v>771</v>
      </c>
      <c r="P827" s="220" t="s">
        <v>772</v>
      </c>
      <c r="Q827" s="217" t="s">
        <v>773</v>
      </c>
      <c r="R827" s="217" t="s">
        <v>762</v>
      </c>
      <c r="S827" s="217"/>
      <c r="T827" s="217" t="s">
        <v>299</v>
      </c>
      <c r="U827" s="217" t="s">
        <v>299</v>
      </c>
      <c r="V827" s="217" t="s">
        <v>299</v>
      </c>
      <c r="W827" s="217" t="s">
        <v>299</v>
      </c>
      <c r="X827" s="221"/>
    </row>
    <row r="828" spans="1:24" ht="19.95" customHeight="1" thickBot="1" x14ac:dyDescent="0.35">
      <c r="A828" s="386" t="s">
        <v>604</v>
      </c>
      <c r="B828" s="387"/>
      <c r="C828" s="387"/>
      <c r="D828" s="225">
        <f>COUNTA(G818:G827)</f>
        <v>10</v>
      </c>
      <c r="E828" s="225"/>
      <c r="F828" s="226"/>
      <c r="G828" s="232"/>
      <c r="H828" s="232"/>
      <c r="I828" s="226"/>
      <c r="J828" s="225"/>
      <c r="K828" s="263"/>
      <c r="L828" s="263"/>
      <c r="M828" s="263"/>
      <c r="N828" s="264"/>
      <c r="O828" s="226"/>
      <c r="P828" s="225"/>
      <c r="Q828" s="225"/>
      <c r="R828" s="225"/>
      <c r="S828" s="225"/>
      <c r="T828" s="225"/>
      <c r="U828" s="225"/>
      <c r="V828" s="225"/>
      <c r="W828" s="225"/>
      <c r="X828" s="227"/>
    </row>
    <row r="829" spans="1:24" x14ac:dyDescent="0.3">
      <c r="A829" s="201" t="s">
        <v>599</v>
      </c>
      <c r="B829" s="202" t="s">
        <v>598</v>
      </c>
      <c r="C829" s="202" t="s">
        <v>991</v>
      </c>
      <c r="D829" s="217">
        <v>1</v>
      </c>
      <c r="E829" s="214">
        <v>44571</v>
      </c>
      <c r="F829" s="199" t="s">
        <v>61</v>
      </c>
      <c r="G829" s="230" t="s">
        <v>41</v>
      </c>
      <c r="H829" s="210"/>
      <c r="I829" s="255" t="s">
        <v>537</v>
      </c>
      <c r="J829" s="217" t="s">
        <v>298</v>
      </c>
      <c r="K829" s="231">
        <v>22</v>
      </c>
      <c r="L829" s="231">
        <v>38</v>
      </c>
      <c r="M829" s="231">
        <v>60</v>
      </c>
      <c r="N829" s="260">
        <v>0</v>
      </c>
      <c r="O829" s="255" t="s">
        <v>578</v>
      </c>
      <c r="P829" s="220" t="s">
        <v>581</v>
      </c>
      <c r="Q829" s="217" t="s">
        <v>211</v>
      </c>
      <c r="R829" s="217" t="s">
        <v>582</v>
      </c>
      <c r="S829" s="217">
        <v>0</v>
      </c>
      <c r="T829" s="217"/>
      <c r="U829" s="217" t="s">
        <v>305</v>
      </c>
      <c r="V829" s="217"/>
      <c r="W829" s="217"/>
      <c r="X829" s="221"/>
    </row>
    <row r="830" spans="1:24" x14ac:dyDescent="0.3">
      <c r="A830" s="201" t="s">
        <v>599</v>
      </c>
      <c r="B830" s="202" t="s">
        <v>598</v>
      </c>
      <c r="C830" s="202" t="s">
        <v>991</v>
      </c>
      <c r="D830" s="217">
        <v>2</v>
      </c>
      <c r="E830" s="214">
        <v>44571</v>
      </c>
      <c r="F830" s="199" t="s">
        <v>64</v>
      </c>
      <c r="G830" s="230" t="s">
        <v>44</v>
      </c>
      <c r="H830" s="210"/>
      <c r="I830" s="255" t="s">
        <v>336</v>
      </c>
      <c r="J830" s="217" t="s">
        <v>298</v>
      </c>
      <c r="K830" s="231">
        <v>16</v>
      </c>
      <c r="L830" s="231">
        <v>51</v>
      </c>
      <c r="M830" s="231">
        <v>40</v>
      </c>
      <c r="N830" s="260">
        <v>20</v>
      </c>
      <c r="O830" s="255" t="s">
        <v>578</v>
      </c>
      <c r="P830" s="220" t="s">
        <v>941</v>
      </c>
      <c r="Q830" s="217" t="s">
        <v>211</v>
      </c>
      <c r="R830" s="217" t="s">
        <v>580</v>
      </c>
      <c r="S830" s="217">
        <v>0</v>
      </c>
      <c r="T830" s="217"/>
      <c r="U830" s="217" t="s">
        <v>305</v>
      </c>
      <c r="V830" s="217"/>
      <c r="W830" s="217"/>
      <c r="X830" s="221"/>
    </row>
    <row r="831" spans="1:24" x14ac:dyDescent="0.3">
      <c r="A831" s="201" t="s">
        <v>599</v>
      </c>
      <c r="B831" s="202" t="s">
        <v>598</v>
      </c>
      <c r="C831" s="202" t="s">
        <v>991</v>
      </c>
      <c r="D831" s="217">
        <v>3</v>
      </c>
      <c r="E831" s="214">
        <v>44630</v>
      </c>
      <c r="F831" s="199" t="s">
        <v>62</v>
      </c>
      <c r="G831" s="230" t="s">
        <v>42</v>
      </c>
      <c r="H831" s="210"/>
      <c r="I831" s="255" t="s">
        <v>533</v>
      </c>
      <c r="J831" s="217" t="s">
        <v>298</v>
      </c>
      <c r="K831" s="231">
        <v>12</v>
      </c>
      <c r="L831" s="231">
        <v>10</v>
      </c>
      <c r="M831" s="231">
        <v>70</v>
      </c>
      <c r="N831" s="260">
        <v>0</v>
      </c>
      <c r="O831" s="255" t="s">
        <v>578</v>
      </c>
      <c r="P831" s="220" t="s">
        <v>534</v>
      </c>
      <c r="Q831" s="217" t="s">
        <v>535</v>
      </c>
      <c r="R831" s="217" t="s">
        <v>549</v>
      </c>
      <c r="S831" s="217">
        <v>0</v>
      </c>
      <c r="T831" s="217"/>
      <c r="U831" s="217" t="s">
        <v>305</v>
      </c>
      <c r="V831" s="217"/>
      <c r="W831" s="217"/>
      <c r="X831" s="221"/>
    </row>
    <row r="832" spans="1:24" x14ac:dyDescent="0.3">
      <c r="A832" s="201" t="s">
        <v>599</v>
      </c>
      <c r="B832" s="202" t="s">
        <v>598</v>
      </c>
      <c r="C832" s="202" t="s">
        <v>991</v>
      </c>
      <c r="D832" s="217">
        <v>4</v>
      </c>
      <c r="E832" s="214">
        <v>44630</v>
      </c>
      <c r="F832" s="199" t="s">
        <v>65</v>
      </c>
      <c r="G832" s="230" t="s">
        <v>45</v>
      </c>
      <c r="H832" s="210"/>
      <c r="I832" s="255" t="s">
        <v>550</v>
      </c>
      <c r="J832" s="217" t="s">
        <v>298</v>
      </c>
      <c r="K832" s="231">
        <v>8</v>
      </c>
      <c r="L832" s="231">
        <v>0</v>
      </c>
      <c r="M832" s="231">
        <v>40</v>
      </c>
      <c r="N832" s="260">
        <v>0</v>
      </c>
      <c r="O832" s="255" t="s">
        <v>578</v>
      </c>
      <c r="P832" s="220" t="s">
        <v>551</v>
      </c>
      <c r="Q832" s="217" t="s">
        <v>552</v>
      </c>
      <c r="R832" s="217" t="s">
        <v>553</v>
      </c>
      <c r="S832" s="217">
        <v>0</v>
      </c>
      <c r="T832" s="217" t="s">
        <v>305</v>
      </c>
      <c r="U832" s="217"/>
      <c r="V832" s="217"/>
      <c r="W832" s="217"/>
      <c r="X832" s="221"/>
    </row>
    <row r="833" spans="1:24" x14ac:dyDescent="0.3">
      <c r="A833" s="201" t="s">
        <v>599</v>
      </c>
      <c r="B833" s="202" t="s">
        <v>598</v>
      </c>
      <c r="C833" s="202" t="s">
        <v>991</v>
      </c>
      <c r="D833" s="217">
        <v>5</v>
      </c>
      <c r="E833" s="214">
        <v>44661</v>
      </c>
      <c r="F833" s="199" t="s">
        <v>56</v>
      </c>
      <c r="G833" s="230" t="s">
        <v>36</v>
      </c>
      <c r="H833" s="210"/>
      <c r="I833" s="255" t="s">
        <v>341</v>
      </c>
      <c r="J833" s="217" t="s">
        <v>298</v>
      </c>
      <c r="K833" s="231">
        <v>16</v>
      </c>
      <c r="L833" s="231">
        <v>46</v>
      </c>
      <c r="M833" s="231">
        <v>30</v>
      </c>
      <c r="N833" s="260">
        <v>30</v>
      </c>
      <c r="O833" s="255" t="s">
        <v>578</v>
      </c>
      <c r="P833" s="220" t="s">
        <v>339</v>
      </c>
      <c r="Q833" s="217" t="s">
        <v>340</v>
      </c>
      <c r="R833" s="217" t="s">
        <v>341</v>
      </c>
      <c r="S833" s="217">
        <v>0</v>
      </c>
      <c r="T833" s="217"/>
      <c r="U833" s="217" t="s">
        <v>305</v>
      </c>
      <c r="V833" s="217"/>
      <c r="W833" s="217" t="s">
        <v>211</v>
      </c>
      <c r="X833" s="221"/>
    </row>
    <row r="834" spans="1:24" x14ac:dyDescent="0.3">
      <c r="A834" s="201" t="s">
        <v>599</v>
      </c>
      <c r="B834" s="202" t="s">
        <v>598</v>
      </c>
      <c r="C834" s="202" t="s">
        <v>991</v>
      </c>
      <c r="D834" s="217">
        <v>6</v>
      </c>
      <c r="E834" s="214">
        <v>44661</v>
      </c>
      <c r="F834" s="199" t="s">
        <v>57</v>
      </c>
      <c r="G834" s="230" t="s">
        <v>37</v>
      </c>
      <c r="H834" s="210"/>
      <c r="I834" s="255" t="s">
        <v>555</v>
      </c>
      <c r="J834" s="217" t="s">
        <v>298</v>
      </c>
      <c r="K834" s="231">
        <v>16</v>
      </c>
      <c r="L834" s="231">
        <v>58</v>
      </c>
      <c r="M834" s="231">
        <v>60</v>
      </c>
      <c r="N834" s="260">
        <v>20</v>
      </c>
      <c r="O834" s="255" t="s">
        <v>578</v>
      </c>
      <c r="P834" s="220" t="s">
        <v>557</v>
      </c>
      <c r="Q834" s="217" t="s">
        <v>558</v>
      </c>
      <c r="R834" s="217" t="s">
        <v>559</v>
      </c>
      <c r="S834" s="217">
        <v>0</v>
      </c>
      <c r="T834" s="217"/>
      <c r="U834" s="217" t="s">
        <v>305</v>
      </c>
      <c r="V834" s="217"/>
      <c r="W834" s="217" t="s">
        <v>211</v>
      </c>
      <c r="X834" s="221"/>
    </row>
    <row r="835" spans="1:24" x14ac:dyDescent="0.3">
      <c r="A835" s="201" t="s">
        <v>599</v>
      </c>
      <c r="B835" s="202" t="s">
        <v>598</v>
      </c>
      <c r="C835" s="202" t="s">
        <v>991</v>
      </c>
      <c r="D835" s="217">
        <v>7</v>
      </c>
      <c r="E835" s="214">
        <v>44691</v>
      </c>
      <c r="F835" s="199" t="s">
        <v>59</v>
      </c>
      <c r="G835" s="231" t="s">
        <v>39</v>
      </c>
      <c r="H835" s="210"/>
      <c r="I835" s="255" t="s">
        <v>544</v>
      </c>
      <c r="J835" s="217" t="s">
        <v>298</v>
      </c>
      <c r="K835" s="231">
        <v>12</v>
      </c>
      <c r="L835" s="231">
        <v>20</v>
      </c>
      <c r="M835" s="231">
        <v>80</v>
      </c>
      <c r="N835" s="260">
        <v>0</v>
      </c>
      <c r="O835" s="255" t="s">
        <v>578</v>
      </c>
      <c r="P835" s="220" t="s">
        <v>749</v>
      </c>
      <c r="Q835" s="217" t="s">
        <v>211</v>
      </c>
      <c r="R835" s="217" t="s">
        <v>750</v>
      </c>
      <c r="S835" s="217">
        <v>0</v>
      </c>
      <c r="T835" s="217"/>
      <c r="U835" s="217" t="s">
        <v>305</v>
      </c>
      <c r="V835" s="217"/>
      <c r="W835" s="217" t="s">
        <v>211</v>
      </c>
      <c r="X835" s="221"/>
    </row>
    <row r="836" spans="1:24" x14ac:dyDescent="0.3">
      <c r="A836" s="201" t="s">
        <v>599</v>
      </c>
      <c r="B836" s="202" t="s">
        <v>598</v>
      </c>
      <c r="C836" s="202" t="s">
        <v>991</v>
      </c>
      <c r="D836" s="217">
        <v>8</v>
      </c>
      <c r="E836" s="214">
        <v>44691</v>
      </c>
      <c r="F836" s="199" t="s">
        <v>63</v>
      </c>
      <c r="G836" s="230" t="s">
        <v>43</v>
      </c>
      <c r="H836" s="210"/>
      <c r="I836" s="255" t="s">
        <v>540</v>
      </c>
      <c r="J836" s="217" t="s">
        <v>298</v>
      </c>
      <c r="K836" s="231">
        <v>20</v>
      </c>
      <c r="L836" s="231">
        <v>30</v>
      </c>
      <c r="M836" s="231">
        <v>20</v>
      </c>
      <c r="N836" s="261">
        <v>40</v>
      </c>
      <c r="O836" s="255" t="s">
        <v>578</v>
      </c>
      <c r="P836" s="220" t="s">
        <v>542</v>
      </c>
      <c r="Q836" s="217" t="s">
        <v>543</v>
      </c>
      <c r="R836" s="217" t="s">
        <v>584</v>
      </c>
      <c r="S836" s="217">
        <v>0</v>
      </c>
      <c r="T836" s="217"/>
      <c r="U836" s="217" t="s">
        <v>305</v>
      </c>
      <c r="V836" s="217"/>
      <c r="W836" s="217" t="s">
        <v>211</v>
      </c>
      <c r="X836" s="221"/>
    </row>
    <row r="837" spans="1:24" x14ac:dyDescent="0.3">
      <c r="A837" s="201" t="s">
        <v>599</v>
      </c>
      <c r="B837" s="202" t="s">
        <v>598</v>
      </c>
      <c r="C837" s="202" t="s">
        <v>991</v>
      </c>
      <c r="D837" s="217">
        <v>9</v>
      </c>
      <c r="E837" s="214">
        <v>44722</v>
      </c>
      <c r="F837" s="199" t="s">
        <v>58</v>
      </c>
      <c r="G837" s="231" t="s">
        <v>38</v>
      </c>
      <c r="H837" s="210"/>
      <c r="I837" s="255" t="s">
        <v>526</v>
      </c>
      <c r="J837" s="217" t="s">
        <v>298</v>
      </c>
      <c r="K837" s="231">
        <v>16</v>
      </c>
      <c r="L837" s="231">
        <v>12</v>
      </c>
      <c r="M837" s="231">
        <v>80</v>
      </c>
      <c r="N837" s="261">
        <v>0</v>
      </c>
      <c r="O837" s="255" t="s">
        <v>578</v>
      </c>
      <c r="P837" s="220" t="s">
        <v>527</v>
      </c>
      <c r="Q837" s="217" t="s">
        <v>528</v>
      </c>
      <c r="R837" s="217" t="s">
        <v>529</v>
      </c>
      <c r="S837" s="217">
        <v>0</v>
      </c>
      <c r="T837" s="217" t="s">
        <v>305</v>
      </c>
      <c r="U837" s="217"/>
      <c r="V837" s="217"/>
      <c r="W837" s="217" t="s">
        <v>211</v>
      </c>
      <c r="X837" s="221"/>
    </row>
    <row r="838" spans="1:24" x14ac:dyDescent="0.3">
      <c r="A838" s="201" t="s">
        <v>599</v>
      </c>
      <c r="B838" s="202" t="s">
        <v>598</v>
      </c>
      <c r="C838" s="202" t="s">
        <v>991</v>
      </c>
      <c r="D838" s="217">
        <v>10</v>
      </c>
      <c r="E838" s="214">
        <v>44722</v>
      </c>
      <c r="F838" s="199" t="s">
        <v>66</v>
      </c>
      <c r="G838" s="231" t="s">
        <v>46</v>
      </c>
      <c r="H838" s="210"/>
      <c r="I838" s="255" t="s">
        <v>530</v>
      </c>
      <c r="J838" s="217" t="s">
        <v>298</v>
      </c>
      <c r="K838" s="231">
        <v>20</v>
      </c>
      <c r="L838" s="231">
        <v>27</v>
      </c>
      <c r="M838" s="231">
        <v>40</v>
      </c>
      <c r="N838" s="262">
        <v>0</v>
      </c>
      <c r="O838" s="255" t="s">
        <v>578</v>
      </c>
      <c r="P838" s="220" t="s">
        <v>127</v>
      </c>
      <c r="Q838" s="217" t="s">
        <v>531</v>
      </c>
      <c r="R838" s="217" t="s">
        <v>529</v>
      </c>
      <c r="S838" s="217">
        <v>0</v>
      </c>
      <c r="T838" s="217" t="s">
        <v>305</v>
      </c>
      <c r="U838" s="217"/>
      <c r="V838" s="217"/>
      <c r="W838" s="217" t="s">
        <v>211</v>
      </c>
      <c r="X838" s="221"/>
    </row>
    <row r="839" spans="1:24" ht="19.95" customHeight="1" thickBot="1" x14ac:dyDescent="0.35">
      <c r="A839" s="386" t="s">
        <v>604</v>
      </c>
      <c r="B839" s="387"/>
      <c r="C839" s="387"/>
      <c r="D839" s="225">
        <f>COUNTA(G829:G838)</f>
        <v>10</v>
      </c>
      <c r="E839" s="225"/>
      <c r="F839" s="226"/>
      <c r="G839" s="232"/>
      <c r="H839" s="232"/>
      <c r="I839" s="226"/>
      <c r="J839" s="225"/>
      <c r="K839" s="263"/>
      <c r="L839" s="263"/>
      <c r="M839" s="263"/>
      <c r="N839" s="264"/>
      <c r="O839" s="226"/>
      <c r="P839" s="225"/>
      <c r="Q839" s="225"/>
      <c r="R839" s="225"/>
      <c r="S839" s="225"/>
      <c r="T839" s="225"/>
      <c r="U839" s="225"/>
      <c r="V839" s="225"/>
      <c r="W839" s="225"/>
      <c r="X839" s="227"/>
    </row>
    <row r="840" spans="1:24" x14ac:dyDescent="0.3">
      <c r="A840" s="201" t="s">
        <v>599</v>
      </c>
      <c r="B840" s="202" t="s">
        <v>603</v>
      </c>
      <c r="C840" s="202" t="s">
        <v>991</v>
      </c>
      <c r="D840" s="217">
        <v>1</v>
      </c>
      <c r="E840" s="214">
        <v>44834</v>
      </c>
      <c r="F840" s="199" t="s">
        <v>75</v>
      </c>
      <c r="G840" s="230" t="s">
        <v>55</v>
      </c>
      <c r="H840" s="210"/>
      <c r="I840" s="255" t="s">
        <v>312</v>
      </c>
      <c r="J840" s="217" t="s">
        <v>313</v>
      </c>
      <c r="K840" s="231">
        <v>20</v>
      </c>
      <c r="L840" s="231">
        <v>20</v>
      </c>
      <c r="M840" s="231"/>
      <c r="N840" s="260"/>
      <c r="O840" s="255" t="s">
        <v>299</v>
      </c>
      <c r="P840" s="220" t="s">
        <v>314</v>
      </c>
      <c r="Q840" s="217" t="s">
        <v>315</v>
      </c>
      <c r="R840" s="217" t="s">
        <v>312</v>
      </c>
      <c r="S840" s="217">
        <v>0</v>
      </c>
      <c r="T840" s="217"/>
      <c r="U840" s="217"/>
      <c r="V840" s="217"/>
      <c r="W840" s="217"/>
      <c r="X840" s="221"/>
    </row>
    <row r="841" spans="1:24" x14ac:dyDescent="0.3">
      <c r="A841" s="201" t="s">
        <v>599</v>
      </c>
      <c r="B841" s="202" t="s">
        <v>603</v>
      </c>
      <c r="C841" s="202" t="s">
        <v>991</v>
      </c>
      <c r="D841" s="217">
        <v>2</v>
      </c>
      <c r="E841" s="214">
        <v>44834</v>
      </c>
      <c r="F841" s="199" t="s">
        <v>74</v>
      </c>
      <c r="G841" s="230" t="s">
        <v>54</v>
      </c>
      <c r="H841" s="210"/>
      <c r="I841" s="255" t="s">
        <v>312</v>
      </c>
      <c r="J841" s="217" t="s">
        <v>313</v>
      </c>
      <c r="K841" s="231">
        <v>16</v>
      </c>
      <c r="L841" s="231">
        <v>36</v>
      </c>
      <c r="M841" s="231"/>
      <c r="N841" s="260"/>
      <c r="O841" s="255" t="s">
        <v>299</v>
      </c>
      <c r="P841" s="220" t="s">
        <v>316</v>
      </c>
      <c r="Q841" s="217" t="s">
        <v>317</v>
      </c>
      <c r="R841" s="217" t="s">
        <v>312</v>
      </c>
      <c r="S841" s="217">
        <v>0</v>
      </c>
      <c r="T841" s="217"/>
      <c r="U841" s="217"/>
      <c r="V841" s="217"/>
      <c r="W841" s="217"/>
      <c r="X841" s="221"/>
    </row>
    <row r="842" spans="1:24" x14ac:dyDescent="0.3">
      <c r="A842" s="201" t="s">
        <v>599</v>
      </c>
      <c r="B842" s="202" t="s">
        <v>603</v>
      </c>
      <c r="C842" s="202" t="s">
        <v>991</v>
      </c>
      <c r="D842" s="217">
        <v>3</v>
      </c>
      <c r="E842" s="214">
        <v>44835</v>
      </c>
      <c r="F842" s="199" t="s">
        <v>69</v>
      </c>
      <c r="G842" s="230" t="s">
        <v>49</v>
      </c>
      <c r="H842" s="210"/>
      <c r="I842" s="255" t="s">
        <v>319</v>
      </c>
      <c r="J842" s="217" t="s">
        <v>313</v>
      </c>
      <c r="K842" s="231">
        <v>16</v>
      </c>
      <c r="L842" s="231">
        <v>25</v>
      </c>
      <c r="M842" s="231"/>
      <c r="N842" s="260"/>
      <c r="O842" s="255" t="s">
        <v>299</v>
      </c>
      <c r="P842" s="220" t="s">
        <v>320</v>
      </c>
      <c r="Q842" s="217" t="s">
        <v>321</v>
      </c>
      <c r="R842" s="217" t="s">
        <v>319</v>
      </c>
      <c r="S842" s="217">
        <v>0</v>
      </c>
      <c r="T842" s="217"/>
      <c r="U842" s="217"/>
      <c r="V842" s="217"/>
      <c r="W842" s="217"/>
      <c r="X842" s="221"/>
    </row>
    <row r="843" spans="1:24" x14ac:dyDescent="0.3">
      <c r="A843" s="201" t="s">
        <v>599</v>
      </c>
      <c r="B843" s="202" t="s">
        <v>603</v>
      </c>
      <c r="C843" s="202" t="s">
        <v>991</v>
      </c>
      <c r="D843" s="217">
        <v>4</v>
      </c>
      <c r="E843" s="214">
        <v>44835</v>
      </c>
      <c r="F843" s="199" t="s">
        <v>71</v>
      </c>
      <c r="G843" s="230" t="s">
        <v>51</v>
      </c>
      <c r="H843" s="210"/>
      <c r="I843" s="255" t="s">
        <v>323</v>
      </c>
      <c r="J843" s="217" t="s">
        <v>313</v>
      </c>
      <c r="K843" s="231">
        <v>8</v>
      </c>
      <c r="L843" s="231">
        <v>20</v>
      </c>
      <c r="M843" s="231"/>
      <c r="N843" s="260"/>
      <c r="O843" s="255" t="s">
        <v>324</v>
      </c>
      <c r="P843" s="220" t="s">
        <v>325</v>
      </c>
      <c r="Q843" s="217" t="s">
        <v>326</v>
      </c>
      <c r="R843" s="217" t="s">
        <v>323</v>
      </c>
      <c r="S843" s="217">
        <v>0</v>
      </c>
      <c r="T843" s="217"/>
      <c r="U843" s="217"/>
      <c r="V843" s="217"/>
      <c r="W843" s="217"/>
      <c r="X843" s="221"/>
    </row>
    <row r="844" spans="1:24" x14ac:dyDescent="0.3">
      <c r="A844" s="201" t="s">
        <v>599</v>
      </c>
      <c r="B844" s="202" t="s">
        <v>603</v>
      </c>
      <c r="C844" s="202" t="s">
        <v>991</v>
      </c>
      <c r="D844" s="217">
        <v>5</v>
      </c>
      <c r="E844" s="214">
        <v>44837</v>
      </c>
      <c r="F844" s="199" t="s">
        <v>72</v>
      </c>
      <c r="G844" s="230" t="s">
        <v>52</v>
      </c>
      <c r="H844" s="210"/>
      <c r="I844" s="255" t="s">
        <v>323</v>
      </c>
      <c r="J844" s="217" t="s">
        <v>313</v>
      </c>
      <c r="K844" s="231">
        <v>20</v>
      </c>
      <c r="L844" s="231">
        <v>50</v>
      </c>
      <c r="M844" s="231"/>
      <c r="N844" s="260"/>
      <c r="O844" s="255" t="s">
        <v>324</v>
      </c>
      <c r="P844" s="220" t="s">
        <v>327</v>
      </c>
      <c r="Q844" s="217" t="s">
        <v>328</v>
      </c>
      <c r="R844" s="217" t="s">
        <v>323</v>
      </c>
      <c r="S844" s="217">
        <v>0</v>
      </c>
      <c r="T844" s="217"/>
      <c r="U844" s="217"/>
      <c r="V844" s="217"/>
      <c r="W844" s="217"/>
      <c r="X844" s="221"/>
    </row>
    <row r="845" spans="1:24" x14ac:dyDescent="0.3">
      <c r="A845" s="201" t="s">
        <v>599</v>
      </c>
      <c r="B845" s="202" t="s">
        <v>603</v>
      </c>
      <c r="C845" s="202" t="s">
        <v>991</v>
      </c>
      <c r="D845" s="217">
        <v>6</v>
      </c>
      <c r="E845" s="214">
        <v>44837</v>
      </c>
      <c r="F845" s="199" t="s">
        <v>70</v>
      </c>
      <c r="G845" s="230" t="s">
        <v>50</v>
      </c>
      <c r="H845" s="210"/>
      <c r="I845" s="255" t="s">
        <v>512</v>
      </c>
      <c r="J845" s="217" t="s">
        <v>298</v>
      </c>
      <c r="K845" s="231">
        <v>12</v>
      </c>
      <c r="L845" s="231">
        <v>30</v>
      </c>
      <c r="M845" s="231"/>
      <c r="N845" s="260"/>
      <c r="O845" s="255" t="s">
        <v>299</v>
      </c>
      <c r="P845" s="220" t="s">
        <v>513</v>
      </c>
      <c r="Q845" s="217" t="s">
        <v>514</v>
      </c>
      <c r="R845" s="217" t="s">
        <v>512</v>
      </c>
      <c r="S845" s="217">
        <v>0</v>
      </c>
      <c r="T845" s="217"/>
      <c r="U845" s="217"/>
      <c r="V845" s="217"/>
      <c r="W845" s="217"/>
      <c r="X845" s="221"/>
    </row>
    <row r="846" spans="1:24" x14ac:dyDescent="0.3">
      <c r="A846" s="201" t="s">
        <v>599</v>
      </c>
      <c r="B846" s="202" t="s">
        <v>603</v>
      </c>
      <c r="C846" s="202" t="s">
        <v>991</v>
      </c>
      <c r="D846" s="217">
        <v>7</v>
      </c>
      <c r="E846" s="214">
        <v>44838</v>
      </c>
      <c r="F846" s="199" t="s">
        <v>73</v>
      </c>
      <c r="G846" s="231" t="s">
        <v>53</v>
      </c>
      <c r="H846" s="210"/>
      <c r="I846" s="255" t="s">
        <v>512</v>
      </c>
      <c r="J846" s="217" t="s">
        <v>298</v>
      </c>
      <c r="K846" s="231">
        <v>12</v>
      </c>
      <c r="L846" s="231">
        <v>25</v>
      </c>
      <c r="M846" s="231"/>
      <c r="N846" s="260"/>
      <c r="O846" s="255" t="s">
        <v>299</v>
      </c>
      <c r="P846" s="220" t="s">
        <v>515</v>
      </c>
      <c r="Q846" s="217" t="s">
        <v>516</v>
      </c>
      <c r="R846" s="217" t="s">
        <v>512</v>
      </c>
      <c r="S846" s="217">
        <v>0</v>
      </c>
      <c r="T846" s="217"/>
      <c r="U846" s="217"/>
      <c r="V846" s="217"/>
      <c r="W846" s="217"/>
      <c r="X846" s="221"/>
    </row>
    <row r="847" spans="1:24" x14ac:dyDescent="0.3">
      <c r="A847" s="201" t="s">
        <v>599</v>
      </c>
      <c r="B847" s="202" t="s">
        <v>603</v>
      </c>
      <c r="C847" s="202" t="s">
        <v>991</v>
      </c>
      <c r="D847" s="217">
        <v>8</v>
      </c>
      <c r="E847" s="214">
        <v>44838</v>
      </c>
      <c r="F847" s="199" t="s">
        <v>60</v>
      </c>
      <c r="G847" s="230" t="s">
        <v>40</v>
      </c>
      <c r="H847" s="210"/>
      <c r="I847" s="255" t="s">
        <v>517</v>
      </c>
      <c r="J847" s="217" t="s">
        <v>313</v>
      </c>
      <c r="K847" s="231">
        <v>20</v>
      </c>
      <c r="L847" s="231">
        <v>37</v>
      </c>
      <c r="M847" s="231"/>
      <c r="N847" s="261"/>
      <c r="O847" s="255" t="s">
        <v>299</v>
      </c>
      <c r="P847" s="220" t="s">
        <v>518</v>
      </c>
      <c r="Q847" s="217" t="s">
        <v>519</v>
      </c>
      <c r="R847" s="217" t="s">
        <v>520</v>
      </c>
      <c r="S847" s="217">
        <v>0</v>
      </c>
      <c r="T847" s="217"/>
      <c r="U847" s="217"/>
      <c r="V847" s="217"/>
      <c r="W847" s="217"/>
      <c r="X847" s="221"/>
    </row>
    <row r="848" spans="1:24" x14ac:dyDescent="0.3">
      <c r="A848" s="201" t="s">
        <v>599</v>
      </c>
      <c r="B848" s="202" t="s">
        <v>603</v>
      </c>
      <c r="C848" s="202" t="s">
        <v>991</v>
      </c>
      <c r="D848" s="217">
        <v>9</v>
      </c>
      <c r="E848" s="214">
        <v>44839</v>
      </c>
      <c r="F848" s="199" t="s">
        <v>68</v>
      </c>
      <c r="G848" s="231" t="s">
        <v>48</v>
      </c>
      <c r="H848" s="210"/>
      <c r="I848" s="255" t="s">
        <v>319</v>
      </c>
      <c r="J848" s="217" t="s">
        <v>313</v>
      </c>
      <c r="K848" s="231">
        <v>12</v>
      </c>
      <c r="L848" s="231">
        <v>11</v>
      </c>
      <c r="M848" s="231"/>
      <c r="N848" s="261"/>
      <c r="O848" s="255" t="s">
        <v>299</v>
      </c>
      <c r="P848" s="220" t="s">
        <v>329</v>
      </c>
      <c r="Q848" s="217" t="s">
        <v>330</v>
      </c>
      <c r="R848" s="217" t="s">
        <v>319</v>
      </c>
      <c r="S848" s="217">
        <v>0</v>
      </c>
      <c r="T848" s="217"/>
      <c r="U848" s="217"/>
      <c r="V848" s="217"/>
      <c r="W848" s="217"/>
      <c r="X848" s="221"/>
    </row>
    <row r="849" spans="1:24" x14ac:dyDescent="0.3">
      <c r="A849" s="201" t="s">
        <v>599</v>
      </c>
      <c r="B849" s="202" t="s">
        <v>603</v>
      </c>
      <c r="C849" s="202" t="s">
        <v>991</v>
      </c>
      <c r="D849" s="217">
        <v>10</v>
      </c>
      <c r="E849" s="214">
        <v>44840</v>
      </c>
      <c r="F849" s="199" t="s">
        <v>67</v>
      </c>
      <c r="G849" s="231" t="s">
        <v>47</v>
      </c>
      <c r="H849" s="210"/>
      <c r="I849" s="255" t="s">
        <v>522</v>
      </c>
      <c r="J849" s="217" t="s">
        <v>313</v>
      </c>
      <c r="K849" s="231">
        <v>20</v>
      </c>
      <c r="L849" s="231">
        <v>30</v>
      </c>
      <c r="M849" s="231"/>
      <c r="N849" s="262"/>
      <c r="O849" s="255" t="s">
        <v>299</v>
      </c>
      <c r="P849" s="220" t="s">
        <v>523</v>
      </c>
      <c r="Q849" s="217" t="s">
        <v>524</v>
      </c>
      <c r="R849" s="217" t="s">
        <v>525</v>
      </c>
      <c r="S849" s="217">
        <v>0</v>
      </c>
      <c r="T849" s="217"/>
      <c r="U849" s="217"/>
      <c r="V849" s="217"/>
      <c r="W849" s="217"/>
      <c r="X849" s="221"/>
    </row>
    <row r="850" spans="1:24" ht="19.95" customHeight="1" thickBot="1" x14ac:dyDescent="0.35">
      <c r="A850" s="386" t="s">
        <v>604</v>
      </c>
      <c r="B850" s="387"/>
      <c r="C850" s="387"/>
      <c r="D850" s="225">
        <f>COUNTA(G840:G849)</f>
        <v>10</v>
      </c>
      <c r="E850" s="225"/>
      <c r="F850" s="226"/>
      <c r="G850" s="232"/>
      <c r="H850" s="232"/>
      <c r="I850" s="226"/>
      <c r="J850" s="225"/>
      <c r="K850" s="263"/>
      <c r="L850" s="263"/>
      <c r="M850" s="263"/>
      <c r="N850" s="264"/>
      <c r="O850" s="226"/>
      <c r="P850" s="225"/>
      <c r="Q850" s="225"/>
      <c r="R850" s="225"/>
      <c r="S850" s="225"/>
      <c r="T850" s="225"/>
      <c r="U850" s="225"/>
      <c r="V850" s="225"/>
      <c r="W850" s="225"/>
      <c r="X850" s="227"/>
    </row>
    <row r="851" spans="1:24" x14ac:dyDescent="0.3">
      <c r="A851" s="388" t="s">
        <v>1006</v>
      </c>
      <c r="B851" s="389"/>
      <c r="C851" s="390"/>
      <c r="D851" s="237">
        <f>SUM(D817,D828,D839,D850)</f>
        <v>40</v>
      </c>
      <c r="E851" s="237"/>
      <c r="F851" s="237"/>
      <c r="G851" s="237"/>
      <c r="H851" s="237"/>
      <c r="I851" s="238"/>
      <c r="J851" s="237"/>
      <c r="K851" s="237"/>
      <c r="L851" s="237"/>
      <c r="M851" s="237"/>
      <c r="N851" s="265"/>
      <c r="O851" s="238"/>
      <c r="P851" s="237"/>
      <c r="Q851" s="237"/>
      <c r="R851" s="237"/>
      <c r="S851" s="237"/>
      <c r="T851" s="237"/>
      <c r="U851" s="237"/>
      <c r="V851" s="237"/>
      <c r="W851" s="237"/>
      <c r="X851" s="237"/>
    </row>
    <row r="852" spans="1:24" x14ac:dyDescent="0.3">
      <c r="A852" s="201" t="s">
        <v>601</v>
      </c>
      <c r="B852" s="202" t="s">
        <v>602</v>
      </c>
      <c r="C852" s="202" t="s">
        <v>997</v>
      </c>
      <c r="D852" s="217">
        <v>1</v>
      </c>
      <c r="E852" s="214">
        <v>44783</v>
      </c>
      <c r="F852" s="199" t="s">
        <v>109</v>
      </c>
      <c r="G852" s="230" t="s">
        <v>90</v>
      </c>
      <c r="H852" s="210"/>
      <c r="I852" s="255" t="s">
        <v>779</v>
      </c>
      <c r="J852" s="217" t="s">
        <v>298</v>
      </c>
      <c r="K852" s="231">
        <v>20</v>
      </c>
      <c r="L852" s="231">
        <v>40</v>
      </c>
      <c r="M852" s="231">
        <v>20</v>
      </c>
      <c r="N852" s="260">
        <v>40</v>
      </c>
      <c r="O852" s="255" t="s">
        <v>484</v>
      </c>
      <c r="P852" s="220" t="s">
        <v>459</v>
      </c>
      <c r="Q852" s="217" t="s">
        <v>780</v>
      </c>
      <c r="R852" s="217" t="s">
        <v>779</v>
      </c>
      <c r="S852" s="217">
        <v>20</v>
      </c>
      <c r="T852" s="217" t="s">
        <v>211</v>
      </c>
      <c r="U852" s="217" t="s">
        <v>305</v>
      </c>
      <c r="V852" s="217" t="s">
        <v>211</v>
      </c>
      <c r="W852" s="217" t="s">
        <v>211</v>
      </c>
      <c r="X852" s="221" t="s">
        <v>781</v>
      </c>
    </row>
    <row r="853" spans="1:24" x14ac:dyDescent="0.3">
      <c r="A853" s="201" t="s">
        <v>601</v>
      </c>
      <c r="B853" s="202" t="s">
        <v>602</v>
      </c>
      <c r="C853" s="202" t="s">
        <v>997</v>
      </c>
      <c r="D853" s="217">
        <v>2</v>
      </c>
      <c r="E853" s="214">
        <v>44783</v>
      </c>
      <c r="F853" s="199" t="s">
        <v>111</v>
      </c>
      <c r="G853" s="230" t="s">
        <v>92</v>
      </c>
      <c r="H853" s="210"/>
      <c r="I853" s="255" t="s">
        <v>720</v>
      </c>
      <c r="J853" s="217" t="s">
        <v>298</v>
      </c>
      <c r="K853" s="231">
        <v>20</v>
      </c>
      <c r="L853" s="231">
        <v>40</v>
      </c>
      <c r="M853" s="231">
        <v>20</v>
      </c>
      <c r="N853" s="260">
        <v>40</v>
      </c>
      <c r="O853" s="255" t="s">
        <v>306</v>
      </c>
      <c r="P853" s="220" t="s">
        <v>465</v>
      </c>
      <c r="Q853" s="217" t="s">
        <v>721</v>
      </c>
      <c r="R853" s="217" t="s">
        <v>720</v>
      </c>
      <c r="S853" s="217">
        <v>20</v>
      </c>
      <c r="T853" s="217" t="s">
        <v>211</v>
      </c>
      <c r="U853" s="217" t="s">
        <v>305</v>
      </c>
      <c r="V853" s="217" t="s">
        <v>211</v>
      </c>
      <c r="W853" s="217" t="s">
        <v>211</v>
      </c>
      <c r="X853" s="221" t="s">
        <v>781</v>
      </c>
    </row>
    <row r="854" spans="1:24" x14ac:dyDescent="0.3">
      <c r="A854" s="201" t="s">
        <v>601</v>
      </c>
      <c r="B854" s="202" t="s">
        <v>602</v>
      </c>
      <c r="C854" s="202" t="s">
        <v>997</v>
      </c>
      <c r="D854" s="217">
        <v>3</v>
      </c>
      <c r="E854" s="214">
        <v>44844</v>
      </c>
      <c r="F854" s="199" t="s">
        <v>108</v>
      </c>
      <c r="G854" s="230" t="s">
        <v>89</v>
      </c>
      <c r="H854" s="210"/>
      <c r="I854" s="255" t="s">
        <v>461</v>
      </c>
      <c r="J854" s="217" t="s">
        <v>298</v>
      </c>
      <c r="K854" s="231">
        <v>16</v>
      </c>
      <c r="L854" s="231">
        <v>32</v>
      </c>
      <c r="M854" s="231">
        <v>20</v>
      </c>
      <c r="N854" s="260">
        <v>40</v>
      </c>
      <c r="O854" s="255" t="s">
        <v>306</v>
      </c>
      <c r="P854" s="220" t="s">
        <v>187</v>
      </c>
      <c r="Q854" s="217" t="s">
        <v>299</v>
      </c>
      <c r="R854" s="217" t="s">
        <v>461</v>
      </c>
      <c r="S854" s="217">
        <v>20</v>
      </c>
      <c r="T854" s="217" t="s">
        <v>211</v>
      </c>
      <c r="U854" s="217" t="s">
        <v>211</v>
      </c>
      <c r="V854" s="217" t="s">
        <v>211</v>
      </c>
      <c r="W854" s="217" t="s">
        <v>211</v>
      </c>
      <c r="X854" s="221" t="s">
        <v>716</v>
      </c>
    </row>
    <row r="855" spans="1:24" x14ac:dyDescent="0.3">
      <c r="A855" s="201" t="s">
        <v>601</v>
      </c>
      <c r="B855" s="202" t="s">
        <v>602</v>
      </c>
      <c r="C855" s="202" t="s">
        <v>997</v>
      </c>
      <c r="D855" s="217">
        <v>4</v>
      </c>
      <c r="E855" s="214">
        <v>44844</v>
      </c>
      <c r="F855" s="199" t="s">
        <v>101</v>
      </c>
      <c r="G855" s="230" t="s">
        <v>82</v>
      </c>
      <c r="H855" s="210"/>
      <c r="I855" s="255" t="s">
        <v>469</v>
      </c>
      <c r="J855" s="217" t="s">
        <v>298</v>
      </c>
      <c r="K855" s="231">
        <v>16</v>
      </c>
      <c r="L855" s="231">
        <v>26</v>
      </c>
      <c r="M855" s="231">
        <v>20</v>
      </c>
      <c r="N855" s="260">
        <v>40</v>
      </c>
      <c r="O855" s="255" t="s">
        <v>484</v>
      </c>
      <c r="P855" s="220" t="s">
        <v>927</v>
      </c>
      <c r="Q855" s="217" t="s">
        <v>782</v>
      </c>
      <c r="R855" s="217" t="s">
        <v>469</v>
      </c>
      <c r="S855" s="217">
        <v>20</v>
      </c>
      <c r="T855" s="217" t="s">
        <v>211</v>
      </c>
      <c r="U855" s="217" t="s">
        <v>305</v>
      </c>
      <c r="V855" s="217" t="s">
        <v>211</v>
      </c>
      <c r="W855" s="217" t="s">
        <v>211</v>
      </c>
      <c r="X855" s="221"/>
    </row>
    <row r="856" spans="1:24" x14ac:dyDescent="0.3">
      <c r="A856" s="201" t="s">
        <v>601</v>
      </c>
      <c r="B856" s="202" t="s">
        <v>602</v>
      </c>
      <c r="C856" s="202" t="s">
        <v>997</v>
      </c>
      <c r="D856" s="217">
        <v>5</v>
      </c>
      <c r="E856" s="214">
        <v>44875</v>
      </c>
      <c r="F856" s="199" t="s">
        <v>112</v>
      </c>
      <c r="G856" s="230" t="s">
        <v>93</v>
      </c>
      <c r="H856" s="210"/>
      <c r="I856" s="255" t="s">
        <v>476</v>
      </c>
      <c r="J856" s="217" t="s">
        <v>298</v>
      </c>
      <c r="K856" s="231">
        <v>86</v>
      </c>
      <c r="L856" s="231">
        <v>78</v>
      </c>
      <c r="M856" s="231">
        <v>20</v>
      </c>
      <c r="N856" s="260">
        <v>40</v>
      </c>
      <c r="O856" s="255" t="s">
        <v>306</v>
      </c>
      <c r="P856" s="220" t="s">
        <v>189</v>
      </c>
      <c r="Q856" s="217" t="s">
        <v>783</v>
      </c>
      <c r="R856" s="217" t="s">
        <v>476</v>
      </c>
      <c r="S856" s="217">
        <v>20</v>
      </c>
      <c r="T856" s="217" t="s">
        <v>299</v>
      </c>
      <c r="U856" s="217" t="s">
        <v>305</v>
      </c>
      <c r="V856" s="217" t="s">
        <v>299</v>
      </c>
      <c r="W856" s="217" t="s">
        <v>299</v>
      </c>
      <c r="X856" s="221"/>
    </row>
    <row r="857" spans="1:24" x14ac:dyDescent="0.3">
      <c r="A857" s="201" t="s">
        <v>601</v>
      </c>
      <c r="B857" s="202" t="s">
        <v>602</v>
      </c>
      <c r="C857" s="202" t="s">
        <v>997</v>
      </c>
      <c r="D857" s="217">
        <v>6</v>
      </c>
      <c r="E857" s="214">
        <v>44875</v>
      </c>
      <c r="F857" s="199" t="s">
        <v>110</v>
      </c>
      <c r="G857" s="230" t="s">
        <v>91</v>
      </c>
      <c r="H857" s="210"/>
      <c r="I857" s="255" t="s">
        <v>481</v>
      </c>
      <c r="J857" s="217" t="s">
        <v>298</v>
      </c>
      <c r="K857" s="231">
        <v>12</v>
      </c>
      <c r="L857" s="231">
        <v>25</v>
      </c>
      <c r="M857" s="231">
        <v>20</v>
      </c>
      <c r="N857" s="260">
        <v>40</v>
      </c>
      <c r="O857" s="255" t="s">
        <v>306</v>
      </c>
      <c r="P857" s="220" t="s">
        <v>784</v>
      </c>
      <c r="Q857" s="217" t="s">
        <v>721</v>
      </c>
      <c r="R857" s="217" t="s">
        <v>481</v>
      </c>
      <c r="S857" s="217">
        <v>20</v>
      </c>
      <c r="T857" s="217" t="s">
        <v>299</v>
      </c>
      <c r="U857" s="217" t="s">
        <v>305</v>
      </c>
      <c r="V857" s="217" t="s">
        <v>299</v>
      </c>
      <c r="W857" s="217" t="s">
        <v>299</v>
      </c>
      <c r="X857" s="221"/>
    </row>
    <row r="858" spans="1:24" x14ac:dyDescent="0.3">
      <c r="A858" s="201" t="s">
        <v>601</v>
      </c>
      <c r="B858" s="202" t="s">
        <v>602</v>
      </c>
      <c r="C858" s="202" t="s">
        <v>997</v>
      </c>
      <c r="D858" s="217">
        <v>7</v>
      </c>
      <c r="E858" s="214">
        <v>44905</v>
      </c>
      <c r="F858" s="199" t="s">
        <v>115</v>
      </c>
      <c r="G858" s="231" t="s">
        <v>96</v>
      </c>
      <c r="H858" s="210"/>
      <c r="I858" s="255" t="s">
        <v>476</v>
      </c>
      <c r="J858" s="217" t="s">
        <v>298</v>
      </c>
      <c r="K858" s="231">
        <v>28</v>
      </c>
      <c r="L858" s="231">
        <v>30</v>
      </c>
      <c r="M858" s="231">
        <v>20</v>
      </c>
      <c r="N858" s="260">
        <v>40</v>
      </c>
      <c r="O858" s="255" t="s">
        <v>306</v>
      </c>
      <c r="P858" s="220" t="s">
        <v>477</v>
      </c>
      <c r="Q858" s="217" t="s">
        <v>726</v>
      </c>
      <c r="R858" s="217" t="s">
        <v>476</v>
      </c>
      <c r="S858" s="217">
        <v>20</v>
      </c>
      <c r="T858" s="217" t="s">
        <v>299</v>
      </c>
      <c r="U858" s="217" t="s">
        <v>299</v>
      </c>
      <c r="V858" s="217" t="s">
        <v>299</v>
      </c>
      <c r="W858" s="217" t="s">
        <v>299</v>
      </c>
      <c r="X858" s="221"/>
    </row>
    <row r="859" spans="1:24" x14ac:dyDescent="0.3">
      <c r="A859" s="201" t="s">
        <v>601</v>
      </c>
      <c r="B859" s="202" t="s">
        <v>602</v>
      </c>
      <c r="C859" s="202" t="s">
        <v>997</v>
      </c>
      <c r="D859" s="217">
        <v>8</v>
      </c>
      <c r="E859" s="214">
        <v>44905</v>
      </c>
      <c r="F859" s="199" t="s">
        <v>1051</v>
      </c>
      <c r="G859" s="230" t="s">
        <v>680</v>
      </c>
      <c r="H859" s="210"/>
      <c r="I859" s="255" t="s">
        <v>785</v>
      </c>
      <c r="J859" s="217" t="s">
        <v>298</v>
      </c>
      <c r="K859" s="231">
        <v>40</v>
      </c>
      <c r="L859" s="231">
        <v>42</v>
      </c>
      <c r="M859" s="231">
        <v>20</v>
      </c>
      <c r="N859" s="261">
        <v>40</v>
      </c>
      <c r="O859" s="255" t="s">
        <v>306</v>
      </c>
      <c r="P859" s="220" t="s">
        <v>786</v>
      </c>
      <c r="Q859" s="217" t="s">
        <v>787</v>
      </c>
      <c r="R859" s="217" t="s">
        <v>785</v>
      </c>
      <c r="S859" s="217">
        <v>20</v>
      </c>
      <c r="T859" s="217" t="s">
        <v>299</v>
      </c>
      <c r="U859" s="217" t="s">
        <v>299</v>
      </c>
      <c r="V859" s="217" t="s">
        <v>299</v>
      </c>
      <c r="W859" s="217" t="s">
        <v>299</v>
      </c>
      <c r="X859" s="221"/>
    </row>
    <row r="860" spans="1:24" x14ac:dyDescent="0.3">
      <c r="A860" s="201" t="s">
        <v>601</v>
      </c>
      <c r="B860" s="202" t="s">
        <v>602</v>
      </c>
      <c r="C860" s="202" t="s">
        <v>997</v>
      </c>
      <c r="D860" s="217">
        <v>9</v>
      </c>
      <c r="E860" s="214" t="s">
        <v>998</v>
      </c>
      <c r="F860" s="199" t="s">
        <v>97</v>
      </c>
      <c r="G860" s="231" t="s">
        <v>78</v>
      </c>
      <c r="H860" s="210"/>
      <c r="I860" s="255" t="s">
        <v>473</v>
      </c>
      <c r="J860" s="217" t="s">
        <v>298</v>
      </c>
      <c r="K860" s="231">
        <v>20</v>
      </c>
      <c r="L860" s="231">
        <v>32</v>
      </c>
      <c r="M860" s="231">
        <v>20</v>
      </c>
      <c r="N860" s="261">
        <v>40</v>
      </c>
      <c r="O860" s="255" t="s">
        <v>306</v>
      </c>
      <c r="P860" s="220" t="s">
        <v>928</v>
      </c>
      <c r="Q860" s="217" t="s">
        <v>299</v>
      </c>
      <c r="R860" s="217" t="s">
        <v>473</v>
      </c>
      <c r="S860" s="217">
        <v>20</v>
      </c>
      <c r="T860" s="217" t="s">
        <v>299</v>
      </c>
      <c r="U860" s="217" t="s">
        <v>299</v>
      </c>
      <c r="V860" s="217" t="s">
        <v>299</v>
      </c>
      <c r="W860" s="217" t="s">
        <v>299</v>
      </c>
      <c r="X860" s="221" t="s">
        <v>716</v>
      </c>
    </row>
    <row r="861" spans="1:24" x14ac:dyDescent="0.3">
      <c r="A861" s="201" t="s">
        <v>601</v>
      </c>
      <c r="B861" s="202" t="s">
        <v>602</v>
      </c>
      <c r="C861" s="202" t="s">
        <v>997</v>
      </c>
      <c r="D861" s="217">
        <v>10</v>
      </c>
      <c r="E861" s="214" t="s">
        <v>998</v>
      </c>
      <c r="F861" s="199" t="s">
        <v>451</v>
      </c>
      <c r="G861" s="231" t="s">
        <v>226</v>
      </c>
      <c r="H861" s="210"/>
      <c r="I861" s="255" t="s">
        <v>718</v>
      </c>
      <c r="J861" s="217" t="s">
        <v>298</v>
      </c>
      <c r="K861" s="231">
        <v>24</v>
      </c>
      <c r="L861" s="231">
        <v>44</v>
      </c>
      <c r="M861" s="231">
        <v>20</v>
      </c>
      <c r="N861" s="262">
        <v>40</v>
      </c>
      <c r="O861" s="255" t="s">
        <v>306</v>
      </c>
      <c r="P861" s="220" t="s">
        <v>722</v>
      </c>
      <c r="Q861" s="217" t="s">
        <v>299</v>
      </c>
      <c r="R861" s="217" t="s">
        <v>718</v>
      </c>
      <c r="S861" s="217" t="s">
        <v>299</v>
      </c>
      <c r="T861" s="217" t="s">
        <v>299</v>
      </c>
      <c r="U861" s="217" t="s">
        <v>299</v>
      </c>
      <c r="V861" s="217" t="s">
        <v>299</v>
      </c>
      <c r="W861" s="217" t="s">
        <v>299</v>
      </c>
      <c r="X861" s="221"/>
    </row>
    <row r="862" spans="1:24" ht="19.95" customHeight="1" thickBot="1" x14ac:dyDescent="0.35">
      <c r="A862" s="386" t="s">
        <v>604</v>
      </c>
      <c r="B862" s="387"/>
      <c r="C862" s="387"/>
      <c r="D862" s="225">
        <f>COUNTA(G852:G861)</f>
        <v>10</v>
      </c>
      <c r="E862" s="225"/>
      <c r="F862" s="226"/>
      <c r="G862" s="232"/>
      <c r="H862" s="232"/>
      <c r="I862" s="226"/>
      <c r="J862" s="225"/>
      <c r="K862" s="263"/>
      <c r="L862" s="263"/>
      <c r="M862" s="263"/>
      <c r="N862" s="264"/>
      <c r="O862" s="226"/>
      <c r="P862" s="225"/>
      <c r="Q862" s="225"/>
      <c r="R862" s="225"/>
      <c r="S862" s="225"/>
      <c r="T862" s="225"/>
      <c r="U862" s="225"/>
      <c r="V862" s="225"/>
      <c r="W862" s="225"/>
      <c r="X862" s="227"/>
    </row>
    <row r="863" spans="1:24" x14ac:dyDescent="0.3">
      <c r="A863" s="201" t="s">
        <v>601</v>
      </c>
      <c r="B863" s="202" t="s">
        <v>600</v>
      </c>
      <c r="C863" s="202" t="s">
        <v>997</v>
      </c>
      <c r="D863" s="217">
        <v>1</v>
      </c>
      <c r="E863" s="214">
        <v>44783</v>
      </c>
      <c r="F863" s="199" t="s">
        <v>98</v>
      </c>
      <c r="G863" s="230" t="s">
        <v>79</v>
      </c>
      <c r="H863" s="210"/>
      <c r="I863" s="255" t="s">
        <v>483</v>
      </c>
      <c r="J863" s="217" t="s">
        <v>298</v>
      </c>
      <c r="K863" s="231">
        <v>20</v>
      </c>
      <c r="L863" s="231">
        <v>58</v>
      </c>
      <c r="M863" s="231"/>
      <c r="N863" s="260">
        <v>0</v>
      </c>
      <c r="O863" s="220" t="s">
        <v>484</v>
      </c>
      <c r="P863" s="217" t="s">
        <v>158</v>
      </c>
      <c r="Q863" s="217" t="s">
        <v>485</v>
      </c>
      <c r="R863" s="217" t="s">
        <v>483</v>
      </c>
      <c r="S863" s="217"/>
      <c r="T863" s="217" t="s">
        <v>211</v>
      </c>
      <c r="U863" s="217" t="s">
        <v>305</v>
      </c>
      <c r="V863" s="217" t="s">
        <v>211</v>
      </c>
      <c r="W863" s="217"/>
      <c r="X863" s="221"/>
    </row>
    <row r="864" spans="1:24" x14ac:dyDescent="0.3">
      <c r="A864" s="201" t="s">
        <v>601</v>
      </c>
      <c r="B864" s="202" t="s">
        <v>600</v>
      </c>
      <c r="C864" s="202" t="s">
        <v>997</v>
      </c>
      <c r="D864" s="217">
        <v>2</v>
      </c>
      <c r="E864" s="214" t="s">
        <v>999</v>
      </c>
      <c r="F864" s="199" t="s">
        <v>105</v>
      </c>
      <c r="G864" s="230" t="s">
        <v>86</v>
      </c>
      <c r="H864" s="210"/>
      <c r="I864" s="255" t="s">
        <v>487</v>
      </c>
      <c r="J864" s="217" t="s">
        <v>298</v>
      </c>
      <c r="K864" s="231">
        <v>24</v>
      </c>
      <c r="L864" s="231">
        <v>34</v>
      </c>
      <c r="M864" s="231"/>
      <c r="N864" s="260">
        <v>0</v>
      </c>
      <c r="O864" s="220" t="s">
        <v>484</v>
      </c>
      <c r="P864" s="217" t="s">
        <v>488</v>
      </c>
      <c r="Q864" s="217" t="s">
        <v>489</v>
      </c>
      <c r="R864" s="217" t="s">
        <v>487</v>
      </c>
      <c r="S864" s="217"/>
      <c r="T864" s="217" t="s">
        <v>299</v>
      </c>
      <c r="U864" s="217" t="s">
        <v>299</v>
      </c>
      <c r="V864" s="217" t="s">
        <v>299</v>
      </c>
      <c r="W864" s="217"/>
      <c r="X864" s="221"/>
    </row>
    <row r="865" spans="1:24" x14ac:dyDescent="0.3">
      <c r="A865" s="201" t="s">
        <v>601</v>
      </c>
      <c r="B865" s="202" t="s">
        <v>600</v>
      </c>
      <c r="C865" s="202" t="s">
        <v>997</v>
      </c>
      <c r="D865" s="217">
        <v>3</v>
      </c>
      <c r="E865" s="214" t="s">
        <v>1000</v>
      </c>
      <c r="F865" s="199" t="s">
        <v>99</v>
      </c>
      <c r="G865" s="230" t="s">
        <v>80</v>
      </c>
      <c r="H865" s="210"/>
      <c r="I865" s="255" t="s">
        <v>483</v>
      </c>
      <c r="J865" s="217" t="s">
        <v>298</v>
      </c>
      <c r="K865" s="231">
        <v>16</v>
      </c>
      <c r="L865" s="231">
        <v>50</v>
      </c>
      <c r="M865" s="231"/>
      <c r="N865" s="260">
        <v>0</v>
      </c>
      <c r="O865" s="220" t="s">
        <v>306</v>
      </c>
      <c r="P865" s="217" t="s">
        <v>491</v>
      </c>
      <c r="Q865" s="217" t="s">
        <v>492</v>
      </c>
      <c r="R865" s="217" t="s">
        <v>483</v>
      </c>
      <c r="S865" s="217"/>
      <c r="T865" s="217" t="s">
        <v>211</v>
      </c>
      <c r="U865" s="217" t="s">
        <v>305</v>
      </c>
      <c r="V865" s="217" t="s">
        <v>211</v>
      </c>
      <c r="W865" s="217"/>
      <c r="X865" s="221"/>
    </row>
    <row r="866" spans="1:24" x14ac:dyDescent="0.3">
      <c r="A866" s="201" t="s">
        <v>601</v>
      </c>
      <c r="B866" s="202" t="s">
        <v>600</v>
      </c>
      <c r="C866" s="202" t="s">
        <v>997</v>
      </c>
      <c r="D866" s="217">
        <v>4</v>
      </c>
      <c r="E866" s="214">
        <v>44844</v>
      </c>
      <c r="F866" s="199" t="s">
        <v>104</v>
      </c>
      <c r="G866" s="230" t="s">
        <v>85</v>
      </c>
      <c r="H866" s="210"/>
      <c r="I866" s="255" t="s">
        <v>308</v>
      </c>
      <c r="J866" s="217" t="s">
        <v>298</v>
      </c>
      <c r="K866" s="231">
        <v>16</v>
      </c>
      <c r="L866" s="231">
        <v>24</v>
      </c>
      <c r="M866" s="231"/>
      <c r="N866" s="260">
        <v>0</v>
      </c>
      <c r="O866" s="220" t="s">
        <v>306</v>
      </c>
      <c r="P866" s="217" t="s">
        <v>153</v>
      </c>
      <c r="Q866" s="217" t="s">
        <v>309</v>
      </c>
      <c r="R866" s="217" t="s">
        <v>310</v>
      </c>
      <c r="S866" s="217"/>
      <c r="T866" s="217" t="s">
        <v>211</v>
      </c>
      <c r="U866" s="217" t="s">
        <v>211</v>
      </c>
      <c r="V866" s="217" t="s">
        <v>211</v>
      </c>
      <c r="W866" s="217"/>
      <c r="X866" s="221"/>
    </row>
    <row r="867" spans="1:24" x14ac:dyDescent="0.3">
      <c r="A867" s="201" t="s">
        <v>601</v>
      </c>
      <c r="B867" s="202" t="s">
        <v>600</v>
      </c>
      <c r="C867" s="202" t="s">
        <v>997</v>
      </c>
      <c r="D867" s="217">
        <v>5</v>
      </c>
      <c r="E867" s="214">
        <v>44875</v>
      </c>
      <c r="F867" s="199" t="s">
        <v>107</v>
      </c>
      <c r="G867" s="230" t="s">
        <v>88</v>
      </c>
      <c r="H867" s="210"/>
      <c r="I867" s="255" t="s">
        <v>494</v>
      </c>
      <c r="J867" s="217" t="s">
        <v>298</v>
      </c>
      <c r="K867" s="231">
        <v>12</v>
      </c>
      <c r="L867" s="231">
        <v>14</v>
      </c>
      <c r="M867" s="231"/>
      <c r="N867" s="260">
        <v>0</v>
      </c>
      <c r="O867" s="220" t="s">
        <v>484</v>
      </c>
      <c r="P867" s="217" t="s">
        <v>495</v>
      </c>
      <c r="Q867" s="217" t="s">
        <v>496</v>
      </c>
      <c r="R867" s="217" t="s">
        <v>494</v>
      </c>
      <c r="S867" s="217"/>
      <c r="T867" s="217" t="s">
        <v>211</v>
      </c>
      <c r="U867" s="217" t="s">
        <v>305</v>
      </c>
      <c r="V867" s="217" t="s">
        <v>211</v>
      </c>
      <c r="W867" s="217" t="s">
        <v>211</v>
      </c>
      <c r="X867" s="221"/>
    </row>
    <row r="868" spans="1:24" x14ac:dyDescent="0.3">
      <c r="A868" s="201" t="s">
        <v>601</v>
      </c>
      <c r="B868" s="202" t="s">
        <v>600</v>
      </c>
      <c r="C868" s="202" t="s">
        <v>997</v>
      </c>
      <c r="D868" s="217">
        <v>6</v>
      </c>
      <c r="E868" s="214">
        <v>44875</v>
      </c>
      <c r="F868" s="199" t="s">
        <v>103</v>
      </c>
      <c r="G868" s="230" t="s">
        <v>84</v>
      </c>
      <c r="H868" s="210"/>
      <c r="I868" s="255" t="s">
        <v>759</v>
      </c>
      <c r="J868" s="217" t="s">
        <v>313</v>
      </c>
      <c r="K868" s="231">
        <v>8</v>
      </c>
      <c r="L868" s="231">
        <v>10</v>
      </c>
      <c r="M868" s="231"/>
      <c r="N868" s="260">
        <v>0</v>
      </c>
      <c r="O868" s="220" t="s">
        <v>484</v>
      </c>
      <c r="P868" s="217" t="s">
        <v>763</v>
      </c>
      <c r="Q868" s="217" t="s">
        <v>764</v>
      </c>
      <c r="R868" s="217" t="s">
        <v>765</v>
      </c>
      <c r="S868" s="217"/>
      <c r="T868" s="217" t="s">
        <v>299</v>
      </c>
      <c r="U868" s="217" t="s">
        <v>305</v>
      </c>
      <c r="V868" s="217" t="s">
        <v>299</v>
      </c>
      <c r="W868" s="217" t="s">
        <v>211</v>
      </c>
      <c r="X868" s="221"/>
    </row>
    <row r="869" spans="1:24" x14ac:dyDescent="0.3">
      <c r="A869" s="201" t="s">
        <v>601</v>
      </c>
      <c r="B869" s="202" t="s">
        <v>600</v>
      </c>
      <c r="C869" s="202" t="s">
        <v>997</v>
      </c>
      <c r="D869" s="217">
        <v>7</v>
      </c>
      <c r="E869" s="214">
        <v>44905</v>
      </c>
      <c r="F869" s="199" t="s">
        <v>113</v>
      </c>
      <c r="G869" s="231" t="s">
        <v>94</v>
      </c>
      <c r="H869" s="210"/>
      <c r="I869" s="255" t="s">
        <v>760</v>
      </c>
      <c r="J869" s="217" t="s">
        <v>313</v>
      </c>
      <c r="K869" s="231">
        <v>16</v>
      </c>
      <c r="L869" s="231">
        <v>22</v>
      </c>
      <c r="M869" s="231"/>
      <c r="N869" s="260">
        <v>0</v>
      </c>
      <c r="O869" s="220" t="s">
        <v>306</v>
      </c>
      <c r="P869" s="217" t="s">
        <v>766</v>
      </c>
      <c r="Q869" s="217" t="s">
        <v>511</v>
      </c>
      <c r="R869" s="217" t="s">
        <v>767</v>
      </c>
      <c r="S869" s="217"/>
      <c r="T869" s="217" t="s">
        <v>299</v>
      </c>
      <c r="U869" s="217" t="s">
        <v>305</v>
      </c>
      <c r="V869" s="217" t="s">
        <v>299</v>
      </c>
      <c r="W869" s="217" t="s">
        <v>211</v>
      </c>
      <c r="X869" s="221"/>
    </row>
    <row r="870" spans="1:24" x14ac:dyDescent="0.3">
      <c r="A870" s="201" t="s">
        <v>601</v>
      </c>
      <c r="B870" s="202" t="s">
        <v>600</v>
      </c>
      <c r="C870" s="202" t="s">
        <v>997</v>
      </c>
      <c r="D870" s="217">
        <v>8</v>
      </c>
      <c r="E870" s="214" t="s">
        <v>1001</v>
      </c>
      <c r="F870" s="199" t="s">
        <v>100</v>
      </c>
      <c r="G870" s="230" t="s">
        <v>81</v>
      </c>
      <c r="H870" s="210"/>
      <c r="I870" s="255" t="s">
        <v>504</v>
      </c>
      <c r="J870" s="217" t="s">
        <v>298</v>
      </c>
      <c r="K870" s="231">
        <v>24</v>
      </c>
      <c r="L870" s="231">
        <v>30</v>
      </c>
      <c r="M870" s="231"/>
      <c r="N870" s="261">
        <v>0</v>
      </c>
      <c r="O870" s="220" t="s">
        <v>306</v>
      </c>
      <c r="P870" s="217" t="s">
        <v>227</v>
      </c>
      <c r="Q870" s="217" t="s">
        <v>505</v>
      </c>
      <c r="R870" s="217" t="s">
        <v>504</v>
      </c>
      <c r="S870" s="217"/>
      <c r="T870" s="217" t="s">
        <v>299</v>
      </c>
      <c r="U870" s="217" t="s">
        <v>299</v>
      </c>
      <c r="V870" s="217" t="s">
        <v>299</v>
      </c>
      <c r="W870" s="217" t="s">
        <v>211</v>
      </c>
      <c r="X870" s="221"/>
    </row>
    <row r="871" spans="1:24" x14ac:dyDescent="0.3">
      <c r="A871" s="201" t="s">
        <v>601</v>
      </c>
      <c r="B871" s="202" t="s">
        <v>600</v>
      </c>
      <c r="C871" s="202" t="s">
        <v>997</v>
      </c>
      <c r="D871" s="217">
        <v>9</v>
      </c>
      <c r="E871" s="214" t="s">
        <v>998</v>
      </c>
      <c r="F871" s="199" t="s">
        <v>106</v>
      </c>
      <c r="G871" s="231" t="s">
        <v>87</v>
      </c>
      <c r="H871" s="210"/>
      <c r="I871" s="255" t="s">
        <v>761</v>
      </c>
      <c r="J871" s="217" t="s">
        <v>313</v>
      </c>
      <c r="K871" s="231">
        <v>16</v>
      </c>
      <c r="L871" s="231">
        <v>25</v>
      </c>
      <c r="M871" s="231"/>
      <c r="N871" s="261">
        <v>0</v>
      </c>
      <c r="O871" s="220" t="s">
        <v>484</v>
      </c>
      <c r="P871" s="217" t="s">
        <v>768</v>
      </c>
      <c r="Q871" s="217" t="s">
        <v>769</v>
      </c>
      <c r="R871" s="217" t="s">
        <v>770</v>
      </c>
      <c r="S871" s="217"/>
      <c r="T871" s="217" t="s">
        <v>299</v>
      </c>
      <c r="U871" s="217" t="s">
        <v>299</v>
      </c>
      <c r="V871" s="217" t="s">
        <v>299</v>
      </c>
      <c r="W871" s="217" t="s">
        <v>211</v>
      </c>
      <c r="X871" s="221"/>
    </row>
    <row r="872" spans="1:24" x14ac:dyDescent="0.3">
      <c r="A872" s="201" t="s">
        <v>601</v>
      </c>
      <c r="B872" s="202" t="s">
        <v>600</v>
      </c>
      <c r="C872" s="202" t="s">
        <v>997</v>
      </c>
      <c r="D872" s="217">
        <v>10</v>
      </c>
      <c r="E872" s="214" t="s">
        <v>998</v>
      </c>
      <c r="F872" s="199" t="s">
        <v>102</v>
      </c>
      <c r="G872" s="231" t="s">
        <v>83</v>
      </c>
      <c r="H872" s="210"/>
      <c r="I872" s="255" t="s">
        <v>762</v>
      </c>
      <c r="J872" s="217" t="s">
        <v>313</v>
      </c>
      <c r="K872" s="231">
        <v>24</v>
      </c>
      <c r="L872" s="231">
        <v>40</v>
      </c>
      <c r="M872" s="231"/>
      <c r="N872" s="262">
        <v>0</v>
      </c>
      <c r="O872" s="220" t="s">
        <v>771</v>
      </c>
      <c r="P872" s="217" t="s">
        <v>772</v>
      </c>
      <c r="Q872" s="217" t="s">
        <v>773</v>
      </c>
      <c r="R872" s="217" t="s">
        <v>762</v>
      </c>
      <c r="S872" s="217"/>
      <c r="T872" s="217" t="s">
        <v>299</v>
      </c>
      <c r="U872" s="217" t="s">
        <v>299</v>
      </c>
      <c r="V872" s="217" t="s">
        <v>299</v>
      </c>
      <c r="W872" s="217" t="s">
        <v>211</v>
      </c>
      <c r="X872" s="221"/>
    </row>
    <row r="873" spans="1:24" ht="19.95" customHeight="1" thickBot="1" x14ac:dyDescent="0.35">
      <c r="A873" s="386" t="s">
        <v>604</v>
      </c>
      <c r="B873" s="387"/>
      <c r="C873" s="387"/>
      <c r="D873" s="225">
        <f>COUNTA(G863:G872)</f>
        <v>10</v>
      </c>
      <c r="E873" s="225"/>
      <c r="F873" s="226"/>
      <c r="G873" s="232"/>
      <c r="H873" s="232"/>
      <c r="I873" s="226"/>
      <c r="J873" s="225"/>
      <c r="K873" s="263"/>
      <c r="L873" s="263"/>
      <c r="M873" s="263"/>
      <c r="N873" s="264"/>
      <c r="O873" s="226"/>
      <c r="P873" s="225"/>
      <c r="Q873" s="225"/>
      <c r="R873" s="225"/>
      <c r="S873" s="225"/>
      <c r="T873" s="225"/>
      <c r="U873" s="225"/>
      <c r="V873" s="225"/>
      <c r="W873" s="225"/>
      <c r="X873" s="227"/>
    </row>
    <row r="874" spans="1:24" x14ac:dyDescent="0.3">
      <c r="A874" s="201" t="s">
        <v>599</v>
      </c>
      <c r="B874" s="202" t="s">
        <v>598</v>
      </c>
      <c r="C874" s="202" t="s">
        <v>997</v>
      </c>
      <c r="D874" s="217">
        <v>1</v>
      </c>
      <c r="E874" s="214">
        <v>44783</v>
      </c>
      <c r="F874" s="199" t="s">
        <v>61</v>
      </c>
      <c r="G874" s="230" t="s">
        <v>41</v>
      </c>
      <c r="H874" s="210"/>
      <c r="I874" s="255" t="s">
        <v>537</v>
      </c>
      <c r="J874" s="217" t="s">
        <v>298</v>
      </c>
      <c r="K874" s="231">
        <v>20</v>
      </c>
      <c r="L874" s="231">
        <v>40</v>
      </c>
      <c r="M874" s="231">
        <v>200</v>
      </c>
      <c r="N874" s="260">
        <v>40</v>
      </c>
      <c r="O874" s="255" t="s">
        <v>1002</v>
      </c>
      <c r="P874" s="220" t="s">
        <v>581</v>
      </c>
      <c r="Q874" s="217" t="s">
        <v>211</v>
      </c>
      <c r="R874" s="217" t="s">
        <v>582</v>
      </c>
      <c r="S874" s="217">
        <v>150</v>
      </c>
      <c r="T874" s="217"/>
      <c r="U874" s="217" t="s">
        <v>305</v>
      </c>
      <c r="V874" s="217"/>
      <c r="W874" s="217"/>
      <c r="X874" s="221"/>
    </row>
    <row r="875" spans="1:24" x14ac:dyDescent="0.3">
      <c r="A875" s="201" t="s">
        <v>599</v>
      </c>
      <c r="B875" s="202" t="s">
        <v>598</v>
      </c>
      <c r="C875" s="202" t="s">
        <v>997</v>
      </c>
      <c r="D875" s="217">
        <v>2</v>
      </c>
      <c r="E875" s="214">
        <v>44783</v>
      </c>
      <c r="F875" s="199" t="s">
        <v>64</v>
      </c>
      <c r="G875" s="230" t="s">
        <v>44</v>
      </c>
      <c r="H875" s="210"/>
      <c r="I875" s="255" t="s">
        <v>336</v>
      </c>
      <c r="J875" s="217" t="s">
        <v>298</v>
      </c>
      <c r="K875" s="231">
        <v>12</v>
      </c>
      <c r="L875" s="231">
        <v>10</v>
      </c>
      <c r="M875" s="231">
        <v>0</v>
      </c>
      <c r="N875" s="260">
        <v>60</v>
      </c>
      <c r="O875" s="255" t="s">
        <v>578</v>
      </c>
      <c r="P875" s="220" t="s">
        <v>941</v>
      </c>
      <c r="Q875" s="217" t="s">
        <v>211</v>
      </c>
      <c r="R875" s="217" t="s">
        <v>580</v>
      </c>
      <c r="S875" s="217">
        <v>150</v>
      </c>
      <c r="T875" s="217"/>
      <c r="U875" s="217" t="s">
        <v>305</v>
      </c>
      <c r="V875" s="217"/>
      <c r="W875" s="217"/>
      <c r="X875" s="221"/>
    </row>
    <row r="876" spans="1:24" x14ac:dyDescent="0.3">
      <c r="A876" s="201" t="s">
        <v>599</v>
      </c>
      <c r="B876" s="202" t="s">
        <v>598</v>
      </c>
      <c r="C876" s="202" t="s">
        <v>997</v>
      </c>
      <c r="D876" s="217">
        <v>3</v>
      </c>
      <c r="E876" s="214">
        <v>44844</v>
      </c>
      <c r="F876" s="199" t="s">
        <v>62</v>
      </c>
      <c r="G876" s="230" t="s">
        <v>42</v>
      </c>
      <c r="H876" s="210"/>
      <c r="I876" s="255" t="s">
        <v>533</v>
      </c>
      <c r="J876" s="217" t="s">
        <v>298</v>
      </c>
      <c r="K876" s="231">
        <v>12</v>
      </c>
      <c r="L876" s="231">
        <v>11</v>
      </c>
      <c r="M876" s="231">
        <v>0</v>
      </c>
      <c r="N876" s="260">
        <v>60</v>
      </c>
      <c r="O876" s="255" t="s">
        <v>578</v>
      </c>
      <c r="P876" s="220" t="s">
        <v>534</v>
      </c>
      <c r="Q876" s="217" t="s">
        <v>535</v>
      </c>
      <c r="R876" s="217" t="s">
        <v>549</v>
      </c>
      <c r="S876" s="217">
        <v>150</v>
      </c>
      <c r="T876" s="217"/>
      <c r="U876" s="217" t="s">
        <v>305</v>
      </c>
      <c r="V876" s="217"/>
      <c r="W876" s="217"/>
      <c r="X876" s="221"/>
    </row>
    <row r="877" spans="1:24" x14ac:dyDescent="0.3">
      <c r="A877" s="201" t="s">
        <v>599</v>
      </c>
      <c r="B877" s="202" t="s">
        <v>598</v>
      </c>
      <c r="C877" s="202" t="s">
        <v>997</v>
      </c>
      <c r="D877" s="217">
        <v>4</v>
      </c>
      <c r="E877" s="214">
        <v>44844</v>
      </c>
      <c r="F877" s="199" t="s">
        <v>65</v>
      </c>
      <c r="G877" s="230" t="s">
        <v>45</v>
      </c>
      <c r="H877" s="210"/>
      <c r="I877" s="255" t="s">
        <v>550</v>
      </c>
      <c r="J877" s="217" t="s">
        <v>298</v>
      </c>
      <c r="K877" s="231">
        <v>8</v>
      </c>
      <c r="L877" s="231">
        <v>0</v>
      </c>
      <c r="M877" s="231">
        <v>0</v>
      </c>
      <c r="N877" s="260">
        <v>10</v>
      </c>
      <c r="O877" s="255" t="s">
        <v>578</v>
      </c>
      <c r="P877" s="220" t="s">
        <v>551</v>
      </c>
      <c r="Q877" s="217" t="s">
        <v>552</v>
      </c>
      <c r="R877" s="217" t="s">
        <v>553</v>
      </c>
      <c r="S877" s="217">
        <v>150</v>
      </c>
      <c r="T877" s="217" t="s">
        <v>305</v>
      </c>
      <c r="U877" s="217"/>
      <c r="V877" s="217"/>
      <c r="W877" s="217"/>
      <c r="X877" s="221"/>
    </row>
    <row r="878" spans="1:24" x14ac:dyDescent="0.3">
      <c r="A878" s="201" t="s">
        <v>599</v>
      </c>
      <c r="B878" s="202" t="s">
        <v>598</v>
      </c>
      <c r="C878" s="202" t="s">
        <v>997</v>
      </c>
      <c r="D878" s="217">
        <v>5</v>
      </c>
      <c r="E878" s="214">
        <v>44875</v>
      </c>
      <c r="F878" s="199" t="s">
        <v>56</v>
      </c>
      <c r="G878" s="230" t="s">
        <v>36</v>
      </c>
      <c r="H878" s="210"/>
      <c r="I878" s="255" t="s">
        <v>341</v>
      </c>
      <c r="J878" s="217" t="s">
        <v>298</v>
      </c>
      <c r="K878" s="231">
        <v>16</v>
      </c>
      <c r="L878" s="231">
        <v>21</v>
      </c>
      <c r="M878" s="231">
        <v>40</v>
      </c>
      <c r="N878" s="260">
        <v>10</v>
      </c>
      <c r="O878" s="255" t="s">
        <v>578</v>
      </c>
      <c r="P878" s="220" t="s">
        <v>339</v>
      </c>
      <c r="Q878" s="217" t="s">
        <v>340</v>
      </c>
      <c r="R878" s="217" t="s">
        <v>341</v>
      </c>
      <c r="S878" s="217">
        <v>150</v>
      </c>
      <c r="T878" s="217"/>
      <c r="U878" s="217" t="s">
        <v>305</v>
      </c>
      <c r="V878" s="217"/>
      <c r="W878" s="217" t="s">
        <v>211</v>
      </c>
      <c r="X878" s="221"/>
    </row>
    <row r="879" spans="1:24" x14ac:dyDescent="0.3">
      <c r="A879" s="201" t="s">
        <v>599</v>
      </c>
      <c r="B879" s="202" t="s">
        <v>598</v>
      </c>
      <c r="C879" s="202" t="s">
        <v>997</v>
      </c>
      <c r="D879" s="217">
        <v>6</v>
      </c>
      <c r="E879" s="214">
        <v>44875</v>
      </c>
      <c r="F879" s="199" t="s">
        <v>57</v>
      </c>
      <c r="G879" s="230" t="s">
        <v>37</v>
      </c>
      <c r="H879" s="210"/>
      <c r="I879" s="255" t="s">
        <v>555</v>
      </c>
      <c r="J879" s="217" t="s">
        <v>298</v>
      </c>
      <c r="K879" s="231">
        <v>16</v>
      </c>
      <c r="L879" s="231">
        <v>32</v>
      </c>
      <c r="M879" s="231">
        <v>20</v>
      </c>
      <c r="N879" s="260">
        <v>20</v>
      </c>
      <c r="O879" s="255" t="s">
        <v>578</v>
      </c>
      <c r="P879" s="220" t="s">
        <v>557</v>
      </c>
      <c r="Q879" s="217" t="s">
        <v>558</v>
      </c>
      <c r="R879" s="217" t="s">
        <v>559</v>
      </c>
      <c r="S879" s="217">
        <v>150</v>
      </c>
      <c r="T879" s="217"/>
      <c r="U879" s="217" t="s">
        <v>305</v>
      </c>
      <c r="V879" s="217"/>
      <c r="W879" s="217" t="s">
        <v>211</v>
      </c>
      <c r="X879" s="221"/>
    </row>
    <row r="880" spans="1:24" x14ac:dyDescent="0.3">
      <c r="A880" s="201" t="s">
        <v>599</v>
      </c>
      <c r="B880" s="202" t="s">
        <v>598</v>
      </c>
      <c r="C880" s="202" t="s">
        <v>997</v>
      </c>
      <c r="D880" s="217">
        <v>7</v>
      </c>
      <c r="E880" s="214">
        <v>44905</v>
      </c>
      <c r="F880" s="199" t="s">
        <v>59</v>
      </c>
      <c r="G880" s="231" t="s">
        <v>39</v>
      </c>
      <c r="H880" s="210"/>
      <c r="I880" s="255" t="s">
        <v>544</v>
      </c>
      <c r="J880" s="217" t="s">
        <v>298</v>
      </c>
      <c r="K880" s="231">
        <v>8</v>
      </c>
      <c r="L880" s="231">
        <v>5</v>
      </c>
      <c r="M880" s="231">
        <v>0</v>
      </c>
      <c r="N880" s="260">
        <v>20</v>
      </c>
      <c r="O880" s="255" t="s">
        <v>578</v>
      </c>
      <c r="P880" s="220" t="s">
        <v>749</v>
      </c>
      <c r="Q880" s="217" t="s">
        <v>211</v>
      </c>
      <c r="R880" s="217" t="s">
        <v>750</v>
      </c>
      <c r="S880" s="217">
        <v>150</v>
      </c>
      <c r="T880" s="217"/>
      <c r="U880" s="217" t="s">
        <v>305</v>
      </c>
      <c r="V880" s="217"/>
      <c r="W880" s="217" t="s">
        <v>211</v>
      </c>
      <c r="X880" s="221"/>
    </row>
    <row r="881" spans="1:24" x14ac:dyDescent="0.3">
      <c r="A881" s="201" t="s">
        <v>599</v>
      </c>
      <c r="B881" s="202" t="s">
        <v>598</v>
      </c>
      <c r="C881" s="202" t="s">
        <v>997</v>
      </c>
      <c r="D881" s="217">
        <v>8</v>
      </c>
      <c r="E881" s="214">
        <v>44905</v>
      </c>
      <c r="F881" s="199" t="s">
        <v>63</v>
      </c>
      <c r="G881" s="230" t="s">
        <v>43</v>
      </c>
      <c r="H881" s="210"/>
      <c r="I881" s="255" t="s">
        <v>540</v>
      </c>
      <c r="J881" s="217" t="s">
        <v>298</v>
      </c>
      <c r="K881" s="231">
        <v>16</v>
      </c>
      <c r="L881" s="231">
        <v>11</v>
      </c>
      <c r="M881" s="231">
        <v>0</v>
      </c>
      <c r="N881" s="261">
        <v>20</v>
      </c>
      <c r="O881" s="255" t="s">
        <v>578</v>
      </c>
      <c r="P881" s="220" t="s">
        <v>542</v>
      </c>
      <c r="Q881" s="217" t="s">
        <v>543</v>
      </c>
      <c r="R881" s="217" t="s">
        <v>584</v>
      </c>
      <c r="S881" s="217">
        <v>150</v>
      </c>
      <c r="T881" s="217"/>
      <c r="U881" s="217" t="s">
        <v>305</v>
      </c>
      <c r="V881" s="217"/>
      <c r="W881" s="217" t="s">
        <v>211</v>
      </c>
      <c r="X881" s="221"/>
    </row>
    <row r="882" spans="1:24" x14ac:dyDescent="0.3">
      <c r="A882" s="201" t="s">
        <v>599</v>
      </c>
      <c r="B882" s="202" t="s">
        <v>598</v>
      </c>
      <c r="C882" s="202" t="s">
        <v>997</v>
      </c>
      <c r="D882" s="217">
        <v>9</v>
      </c>
      <c r="E882" s="214" t="s">
        <v>998</v>
      </c>
      <c r="F882" s="199" t="s">
        <v>58</v>
      </c>
      <c r="G882" s="231" t="s">
        <v>38</v>
      </c>
      <c r="H882" s="210"/>
      <c r="I882" s="255" t="s">
        <v>526</v>
      </c>
      <c r="J882" s="217" t="s">
        <v>298</v>
      </c>
      <c r="K882" s="231">
        <v>20</v>
      </c>
      <c r="L882" s="231">
        <v>11</v>
      </c>
      <c r="M882" s="231">
        <v>20</v>
      </c>
      <c r="N882" s="261">
        <v>8</v>
      </c>
      <c r="O882" s="255" t="s">
        <v>578</v>
      </c>
      <c r="P882" s="220" t="s">
        <v>527</v>
      </c>
      <c r="Q882" s="217" t="s">
        <v>528</v>
      </c>
      <c r="R882" s="217" t="s">
        <v>529</v>
      </c>
      <c r="S882" s="217">
        <v>150</v>
      </c>
      <c r="T882" s="217" t="s">
        <v>305</v>
      </c>
      <c r="U882" s="217"/>
      <c r="V882" s="217"/>
      <c r="W882" s="217" t="s">
        <v>211</v>
      </c>
      <c r="X882" s="221"/>
    </row>
    <row r="883" spans="1:24" x14ac:dyDescent="0.3">
      <c r="A883" s="201" t="s">
        <v>599</v>
      </c>
      <c r="B883" s="202" t="s">
        <v>598</v>
      </c>
      <c r="C883" s="202" t="s">
        <v>997</v>
      </c>
      <c r="D883" s="217">
        <v>10</v>
      </c>
      <c r="E883" s="214" t="s">
        <v>998</v>
      </c>
      <c r="F883" s="199" t="s">
        <v>66</v>
      </c>
      <c r="G883" s="231" t="s">
        <v>46</v>
      </c>
      <c r="H883" s="210"/>
      <c r="I883" s="255" t="s">
        <v>530</v>
      </c>
      <c r="J883" s="217" t="s">
        <v>298</v>
      </c>
      <c r="K883" s="231">
        <v>20</v>
      </c>
      <c r="L883" s="231">
        <v>22</v>
      </c>
      <c r="M883" s="231">
        <v>0</v>
      </c>
      <c r="N883" s="262">
        <v>40</v>
      </c>
      <c r="O883" s="255" t="s">
        <v>578</v>
      </c>
      <c r="P883" s="220" t="s">
        <v>127</v>
      </c>
      <c r="Q883" s="217" t="s">
        <v>531</v>
      </c>
      <c r="R883" s="217" t="s">
        <v>529</v>
      </c>
      <c r="S883" s="217">
        <v>150</v>
      </c>
      <c r="T883" s="217" t="s">
        <v>305</v>
      </c>
      <c r="U883" s="217"/>
      <c r="V883" s="217"/>
      <c r="W883" s="217" t="s">
        <v>211</v>
      </c>
      <c r="X883" s="221"/>
    </row>
    <row r="884" spans="1:24" ht="19.95" customHeight="1" thickBot="1" x14ac:dyDescent="0.35">
      <c r="A884" s="386" t="s">
        <v>604</v>
      </c>
      <c r="B884" s="387"/>
      <c r="C884" s="387"/>
      <c r="D884" s="225">
        <f>COUNTA(G874:G883)</f>
        <v>10</v>
      </c>
      <c r="E884" s="225"/>
      <c r="F884" s="226"/>
      <c r="G884" s="232"/>
      <c r="H884" s="232"/>
      <c r="I884" s="226"/>
      <c r="J884" s="225"/>
      <c r="K884" s="263"/>
      <c r="L884" s="263"/>
      <c r="M884" s="263"/>
      <c r="N884" s="264"/>
      <c r="O884" s="226"/>
      <c r="P884" s="225"/>
      <c r="Q884" s="225"/>
      <c r="R884" s="225"/>
      <c r="S884" s="225"/>
      <c r="T884" s="225"/>
      <c r="U884" s="225"/>
      <c r="V884" s="225"/>
      <c r="W884" s="225"/>
      <c r="X884" s="227"/>
    </row>
    <row r="885" spans="1:24" x14ac:dyDescent="0.3">
      <c r="A885" s="201" t="s">
        <v>599</v>
      </c>
      <c r="B885" s="202" t="s">
        <v>603</v>
      </c>
      <c r="C885" s="202" t="s">
        <v>997</v>
      </c>
      <c r="D885" s="217">
        <v>1</v>
      </c>
      <c r="E885" s="214">
        <v>44841</v>
      </c>
      <c r="F885" s="199" t="s">
        <v>75</v>
      </c>
      <c r="G885" s="230" t="s">
        <v>55</v>
      </c>
      <c r="H885" s="210"/>
      <c r="I885" s="255" t="s">
        <v>312</v>
      </c>
      <c r="J885" s="217" t="s">
        <v>313</v>
      </c>
      <c r="K885" s="231">
        <v>24</v>
      </c>
      <c r="L885" s="231">
        <v>23</v>
      </c>
      <c r="M885" s="231"/>
      <c r="N885" s="260"/>
      <c r="O885" s="255" t="s">
        <v>299</v>
      </c>
      <c r="P885" s="220" t="s">
        <v>314</v>
      </c>
      <c r="Q885" s="217" t="s">
        <v>315</v>
      </c>
      <c r="R885" s="217" t="s">
        <v>312</v>
      </c>
      <c r="S885" s="217">
        <v>0</v>
      </c>
      <c r="T885" s="217"/>
      <c r="U885" s="217"/>
      <c r="V885" s="217"/>
      <c r="W885" s="217"/>
      <c r="X885" s="221"/>
    </row>
    <row r="886" spans="1:24" x14ac:dyDescent="0.3">
      <c r="A886" s="201" t="s">
        <v>599</v>
      </c>
      <c r="B886" s="202" t="s">
        <v>603</v>
      </c>
      <c r="C886" s="202" t="s">
        <v>997</v>
      </c>
      <c r="D886" s="217">
        <v>2</v>
      </c>
      <c r="E886" s="214">
        <v>44841</v>
      </c>
      <c r="F886" s="199" t="s">
        <v>74</v>
      </c>
      <c r="G886" s="230" t="s">
        <v>54</v>
      </c>
      <c r="H886" s="210"/>
      <c r="I886" s="255" t="s">
        <v>312</v>
      </c>
      <c r="J886" s="217" t="s">
        <v>313</v>
      </c>
      <c r="K886" s="231">
        <v>12</v>
      </c>
      <c r="L886" s="231">
        <v>10</v>
      </c>
      <c r="M886" s="231"/>
      <c r="N886" s="260"/>
      <c r="O886" s="255" t="s">
        <v>299</v>
      </c>
      <c r="P886" s="220" t="s">
        <v>316</v>
      </c>
      <c r="Q886" s="217" t="s">
        <v>317</v>
      </c>
      <c r="R886" s="217" t="s">
        <v>312</v>
      </c>
      <c r="S886" s="217">
        <v>0</v>
      </c>
      <c r="T886" s="217"/>
      <c r="U886" s="217"/>
      <c r="V886" s="217"/>
      <c r="W886" s="217"/>
      <c r="X886" s="221"/>
    </row>
    <row r="887" spans="1:24" x14ac:dyDescent="0.3">
      <c r="A887" s="201" t="s">
        <v>599</v>
      </c>
      <c r="B887" s="202" t="s">
        <v>603</v>
      </c>
      <c r="C887" s="202" t="s">
        <v>997</v>
      </c>
      <c r="D887" s="217">
        <v>3</v>
      </c>
      <c r="E887" s="214">
        <v>44842</v>
      </c>
      <c r="F887" s="199" t="s">
        <v>69</v>
      </c>
      <c r="G887" s="230" t="s">
        <v>49</v>
      </c>
      <c r="H887" s="210"/>
      <c r="I887" s="255" t="s">
        <v>319</v>
      </c>
      <c r="J887" s="217" t="s">
        <v>313</v>
      </c>
      <c r="K887" s="231">
        <v>12</v>
      </c>
      <c r="L887" s="231">
        <v>5</v>
      </c>
      <c r="M887" s="231"/>
      <c r="N887" s="260"/>
      <c r="O887" s="255" t="s">
        <v>299</v>
      </c>
      <c r="P887" s="220" t="s">
        <v>320</v>
      </c>
      <c r="Q887" s="217" t="s">
        <v>321</v>
      </c>
      <c r="R887" s="217" t="s">
        <v>319</v>
      </c>
      <c r="S887" s="217">
        <v>0</v>
      </c>
      <c r="T887" s="217"/>
      <c r="U887" s="217"/>
      <c r="V887" s="217"/>
      <c r="W887" s="217"/>
      <c r="X887" s="221"/>
    </row>
    <row r="888" spans="1:24" x14ac:dyDescent="0.3">
      <c r="A888" s="201" t="s">
        <v>599</v>
      </c>
      <c r="B888" s="202" t="s">
        <v>603</v>
      </c>
      <c r="C888" s="202" t="s">
        <v>997</v>
      </c>
      <c r="D888" s="217">
        <v>4</v>
      </c>
      <c r="E888" s="214">
        <v>44842</v>
      </c>
      <c r="F888" s="199" t="s">
        <v>71</v>
      </c>
      <c r="G888" s="230" t="s">
        <v>51</v>
      </c>
      <c r="H888" s="210"/>
      <c r="I888" s="255" t="s">
        <v>323</v>
      </c>
      <c r="J888" s="217" t="s">
        <v>313</v>
      </c>
      <c r="K888" s="231">
        <v>12</v>
      </c>
      <c r="L888" s="231">
        <v>10</v>
      </c>
      <c r="M888" s="231"/>
      <c r="N888" s="260"/>
      <c r="O888" s="255" t="s">
        <v>324</v>
      </c>
      <c r="P888" s="220" t="s">
        <v>325</v>
      </c>
      <c r="Q888" s="217" t="s">
        <v>326</v>
      </c>
      <c r="R888" s="217" t="s">
        <v>323</v>
      </c>
      <c r="S888" s="217">
        <v>0</v>
      </c>
      <c r="T888" s="217"/>
      <c r="U888" s="217"/>
      <c r="V888" s="217"/>
      <c r="W888" s="217"/>
      <c r="X888" s="221"/>
    </row>
    <row r="889" spans="1:24" x14ac:dyDescent="0.3">
      <c r="A889" s="201" t="s">
        <v>599</v>
      </c>
      <c r="B889" s="202" t="s">
        <v>603</v>
      </c>
      <c r="C889" s="202" t="s">
        <v>997</v>
      </c>
      <c r="D889" s="217">
        <v>5</v>
      </c>
      <c r="E889" s="214">
        <v>44844</v>
      </c>
      <c r="F889" s="199" t="s">
        <v>72</v>
      </c>
      <c r="G889" s="230" t="s">
        <v>52</v>
      </c>
      <c r="H889" s="210"/>
      <c r="I889" s="255" t="s">
        <v>323</v>
      </c>
      <c r="J889" s="217" t="s">
        <v>313</v>
      </c>
      <c r="K889" s="231">
        <v>17</v>
      </c>
      <c r="L889" s="231">
        <v>39</v>
      </c>
      <c r="M889" s="231"/>
      <c r="N889" s="260"/>
      <c r="O889" s="255" t="s">
        <v>324</v>
      </c>
      <c r="P889" s="220" t="s">
        <v>327</v>
      </c>
      <c r="Q889" s="217" t="s">
        <v>328</v>
      </c>
      <c r="R889" s="217" t="s">
        <v>323</v>
      </c>
      <c r="S889" s="217">
        <v>0</v>
      </c>
      <c r="T889" s="217"/>
      <c r="U889" s="217"/>
      <c r="V889" s="217"/>
      <c r="W889" s="217"/>
      <c r="X889" s="221"/>
    </row>
    <row r="890" spans="1:24" x14ac:dyDescent="0.3">
      <c r="A890" s="201" t="s">
        <v>599</v>
      </c>
      <c r="B890" s="202" t="s">
        <v>603</v>
      </c>
      <c r="C890" s="202" t="s">
        <v>997</v>
      </c>
      <c r="D890" s="217">
        <v>6</v>
      </c>
      <c r="E890" s="214">
        <v>44844</v>
      </c>
      <c r="F890" s="199" t="s">
        <v>70</v>
      </c>
      <c r="G890" s="230" t="s">
        <v>50</v>
      </c>
      <c r="H890" s="210"/>
      <c r="I890" s="255" t="s">
        <v>512</v>
      </c>
      <c r="J890" s="217" t="s">
        <v>298</v>
      </c>
      <c r="K890" s="231">
        <v>12</v>
      </c>
      <c r="L890" s="231">
        <v>16</v>
      </c>
      <c r="M890" s="231"/>
      <c r="N890" s="260"/>
      <c r="O890" s="255" t="s">
        <v>299</v>
      </c>
      <c r="P890" s="220" t="s">
        <v>513</v>
      </c>
      <c r="Q890" s="217" t="s">
        <v>514</v>
      </c>
      <c r="R890" s="217" t="s">
        <v>512</v>
      </c>
      <c r="S890" s="217">
        <v>0</v>
      </c>
      <c r="T890" s="217"/>
      <c r="U890" s="217"/>
      <c r="V890" s="217"/>
      <c r="W890" s="217"/>
      <c r="X890" s="221"/>
    </row>
    <row r="891" spans="1:24" x14ac:dyDescent="0.3">
      <c r="A891" s="201" t="s">
        <v>599</v>
      </c>
      <c r="B891" s="202" t="s">
        <v>603</v>
      </c>
      <c r="C891" s="202" t="s">
        <v>997</v>
      </c>
      <c r="D891" s="217">
        <v>7</v>
      </c>
      <c r="E891" s="214">
        <v>44845</v>
      </c>
      <c r="F891" s="199" t="s">
        <v>73</v>
      </c>
      <c r="G891" s="231" t="s">
        <v>53</v>
      </c>
      <c r="H891" s="210"/>
      <c r="I891" s="255" t="s">
        <v>512</v>
      </c>
      <c r="J891" s="217" t="s">
        <v>298</v>
      </c>
      <c r="K891" s="231">
        <v>8</v>
      </c>
      <c r="L891" s="231">
        <v>20</v>
      </c>
      <c r="M891" s="231"/>
      <c r="N891" s="260"/>
      <c r="O891" s="255" t="s">
        <v>299</v>
      </c>
      <c r="P891" s="220" t="s">
        <v>515</v>
      </c>
      <c r="Q891" s="217" t="s">
        <v>516</v>
      </c>
      <c r="R891" s="217" t="s">
        <v>512</v>
      </c>
      <c r="S891" s="217">
        <v>0</v>
      </c>
      <c r="T891" s="217"/>
      <c r="U891" s="217"/>
      <c r="V891" s="217"/>
      <c r="W891" s="217"/>
      <c r="X891" s="221"/>
    </row>
    <row r="892" spans="1:24" x14ac:dyDescent="0.3">
      <c r="A892" s="201" t="s">
        <v>599</v>
      </c>
      <c r="B892" s="202" t="s">
        <v>603</v>
      </c>
      <c r="C892" s="202" t="s">
        <v>997</v>
      </c>
      <c r="D892" s="217">
        <v>8</v>
      </c>
      <c r="E892" s="214">
        <v>44845</v>
      </c>
      <c r="F892" s="199" t="s">
        <v>60</v>
      </c>
      <c r="G892" s="230" t="s">
        <v>40</v>
      </c>
      <c r="H892" s="210"/>
      <c r="I892" s="255" t="s">
        <v>517</v>
      </c>
      <c r="J892" s="217" t="s">
        <v>313</v>
      </c>
      <c r="K892" s="231">
        <v>20</v>
      </c>
      <c r="L892" s="231">
        <v>32</v>
      </c>
      <c r="M892" s="231"/>
      <c r="N892" s="261"/>
      <c r="O892" s="255" t="s">
        <v>299</v>
      </c>
      <c r="P892" s="220" t="s">
        <v>518</v>
      </c>
      <c r="Q892" s="217" t="s">
        <v>519</v>
      </c>
      <c r="R892" s="217" t="s">
        <v>520</v>
      </c>
      <c r="S892" s="217">
        <v>0</v>
      </c>
      <c r="T892" s="217"/>
      <c r="U892" s="217"/>
      <c r="V892" s="217"/>
      <c r="W892" s="217"/>
      <c r="X892" s="221"/>
    </row>
    <row r="893" spans="1:24" x14ac:dyDescent="0.3">
      <c r="A893" s="201" t="s">
        <v>599</v>
      </c>
      <c r="B893" s="202" t="s">
        <v>603</v>
      </c>
      <c r="C893" s="202" t="s">
        <v>997</v>
      </c>
      <c r="D893" s="217">
        <v>9</v>
      </c>
      <c r="E893" s="214">
        <v>44846</v>
      </c>
      <c r="F893" s="199" t="s">
        <v>68</v>
      </c>
      <c r="G893" s="231" t="s">
        <v>48</v>
      </c>
      <c r="H893" s="210"/>
      <c r="I893" s="255" t="s">
        <v>319</v>
      </c>
      <c r="J893" s="217" t="s">
        <v>313</v>
      </c>
      <c r="K893" s="231">
        <v>12</v>
      </c>
      <c r="L893" s="231">
        <v>4</v>
      </c>
      <c r="M893" s="231"/>
      <c r="N893" s="261"/>
      <c r="O893" s="255" t="s">
        <v>299</v>
      </c>
      <c r="P893" s="220" t="s">
        <v>329</v>
      </c>
      <c r="Q893" s="217" t="s">
        <v>330</v>
      </c>
      <c r="R893" s="217" t="s">
        <v>319</v>
      </c>
      <c r="S893" s="217">
        <v>0</v>
      </c>
      <c r="T893" s="217"/>
      <c r="U893" s="217"/>
      <c r="V893" s="217"/>
      <c r="W893" s="217"/>
      <c r="X893" s="221"/>
    </row>
    <row r="894" spans="1:24" x14ac:dyDescent="0.3">
      <c r="A894" s="201" t="s">
        <v>599</v>
      </c>
      <c r="B894" s="202" t="s">
        <v>603</v>
      </c>
      <c r="C894" s="202" t="s">
        <v>997</v>
      </c>
      <c r="D894" s="217">
        <v>10</v>
      </c>
      <c r="E894" s="214">
        <v>44847</v>
      </c>
      <c r="F894" s="199" t="s">
        <v>67</v>
      </c>
      <c r="G894" s="231" t="s">
        <v>47</v>
      </c>
      <c r="H894" s="210"/>
      <c r="I894" s="255" t="s">
        <v>522</v>
      </c>
      <c r="J894" s="217" t="s">
        <v>313</v>
      </c>
      <c r="K894" s="231">
        <v>20</v>
      </c>
      <c r="L894" s="231">
        <v>25</v>
      </c>
      <c r="M894" s="231"/>
      <c r="N894" s="262"/>
      <c r="O894" s="255" t="s">
        <v>299</v>
      </c>
      <c r="P894" s="220" t="s">
        <v>523</v>
      </c>
      <c r="Q894" s="217" t="s">
        <v>524</v>
      </c>
      <c r="R894" s="217" t="s">
        <v>525</v>
      </c>
      <c r="S894" s="217">
        <v>0</v>
      </c>
      <c r="T894" s="217"/>
      <c r="U894" s="217"/>
      <c r="V894" s="217"/>
      <c r="W894" s="217"/>
      <c r="X894" s="221"/>
    </row>
    <row r="895" spans="1:24" ht="19.95" customHeight="1" thickBot="1" x14ac:dyDescent="0.35">
      <c r="A895" s="386" t="s">
        <v>604</v>
      </c>
      <c r="B895" s="387"/>
      <c r="C895" s="387"/>
      <c r="D895" s="225">
        <f>COUNTA(G885:G894)</f>
        <v>10</v>
      </c>
      <c r="E895" s="225"/>
      <c r="F895" s="226"/>
      <c r="G895" s="232"/>
      <c r="H895" s="232"/>
      <c r="I895" s="226"/>
      <c r="J895" s="225"/>
      <c r="K895" s="263"/>
      <c r="L895" s="263"/>
      <c r="M895" s="263"/>
      <c r="N895" s="264"/>
      <c r="O895" s="226"/>
      <c r="P895" s="225"/>
      <c r="Q895" s="225"/>
      <c r="R895" s="225"/>
      <c r="S895" s="225"/>
      <c r="T895" s="225"/>
      <c r="U895" s="225"/>
      <c r="V895" s="225"/>
      <c r="W895" s="225"/>
      <c r="X895" s="227"/>
    </row>
    <row r="896" spans="1:24" x14ac:dyDescent="0.3">
      <c r="A896" s="388" t="s">
        <v>1007</v>
      </c>
      <c r="B896" s="389"/>
      <c r="C896" s="390"/>
      <c r="D896" s="237">
        <f>SUM(D862,D873,D884,D895)</f>
        <v>40</v>
      </c>
      <c r="E896" s="237"/>
      <c r="F896" s="237"/>
      <c r="G896" s="237"/>
      <c r="H896" s="237"/>
      <c r="I896" s="238"/>
      <c r="J896" s="237"/>
      <c r="K896" s="237"/>
      <c r="L896" s="237"/>
      <c r="M896" s="237"/>
      <c r="N896" s="265"/>
      <c r="O896" s="238"/>
      <c r="P896" s="237"/>
      <c r="Q896" s="237"/>
      <c r="R896" s="237"/>
      <c r="S896" s="237"/>
      <c r="T896" s="237"/>
      <c r="U896" s="237"/>
      <c r="V896" s="237"/>
      <c r="W896" s="237"/>
      <c r="X896" s="237"/>
    </row>
    <row r="897" spans="1:24" x14ac:dyDescent="0.3">
      <c r="A897" s="201" t="s">
        <v>601</v>
      </c>
      <c r="B897" s="202" t="s">
        <v>602</v>
      </c>
      <c r="C897" s="202" t="s">
        <v>1009</v>
      </c>
      <c r="D897" s="217">
        <v>1</v>
      </c>
      <c r="E897" s="293">
        <v>44783</v>
      </c>
      <c r="F897" s="199" t="s">
        <v>109</v>
      </c>
      <c r="G897" s="230" t="s">
        <v>90</v>
      </c>
      <c r="H897" s="217"/>
      <c r="I897" s="255" t="s">
        <v>779</v>
      </c>
      <c r="J897" s="217" t="s">
        <v>298</v>
      </c>
      <c r="K897" s="231">
        <v>20</v>
      </c>
      <c r="L897" s="231">
        <v>40</v>
      </c>
      <c r="M897" s="231">
        <v>30</v>
      </c>
      <c r="N897" s="260">
        <v>5</v>
      </c>
      <c r="O897" s="217" t="s">
        <v>484</v>
      </c>
      <c r="P897" s="220" t="s">
        <v>459</v>
      </c>
      <c r="Q897" s="217" t="s">
        <v>780</v>
      </c>
      <c r="R897" s="217" t="s">
        <v>779</v>
      </c>
      <c r="S897" s="217" t="s">
        <v>211</v>
      </c>
      <c r="T897" s="217" t="s">
        <v>211</v>
      </c>
      <c r="U897" s="217" t="s">
        <v>305</v>
      </c>
      <c r="V897" s="217" t="s">
        <v>211</v>
      </c>
      <c r="W897" s="217" t="s">
        <v>211</v>
      </c>
      <c r="X897" s="221" t="s">
        <v>781</v>
      </c>
    </row>
    <row r="898" spans="1:24" x14ac:dyDescent="0.3">
      <c r="A898" s="201" t="s">
        <v>601</v>
      </c>
      <c r="B898" s="202" t="s">
        <v>602</v>
      </c>
      <c r="C898" s="202" t="s">
        <v>1009</v>
      </c>
      <c r="D898" s="217">
        <v>2</v>
      </c>
      <c r="E898" s="293">
        <v>44783</v>
      </c>
      <c r="F898" s="199" t="s">
        <v>111</v>
      </c>
      <c r="G898" s="230" t="s">
        <v>92</v>
      </c>
      <c r="H898" s="217"/>
      <c r="I898" s="255" t="s">
        <v>720</v>
      </c>
      <c r="J898" s="217" t="s">
        <v>298</v>
      </c>
      <c r="K898" s="231">
        <v>20</v>
      </c>
      <c r="L898" s="231">
        <v>40</v>
      </c>
      <c r="M898" s="231">
        <v>30</v>
      </c>
      <c r="N898" s="260">
        <v>8</v>
      </c>
      <c r="O898" s="217" t="s">
        <v>306</v>
      </c>
      <c r="P898" s="220" t="s">
        <v>465</v>
      </c>
      <c r="Q898" s="217" t="s">
        <v>721</v>
      </c>
      <c r="R898" s="217" t="s">
        <v>720</v>
      </c>
      <c r="S898" s="217" t="s">
        <v>211</v>
      </c>
      <c r="T898" s="217" t="s">
        <v>211</v>
      </c>
      <c r="U898" s="217" t="s">
        <v>305</v>
      </c>
      <c r="V898" s="217" t="s">
        <v>211</v>
      </c>
      <c r="W898" s="217" t="s">
        <v>211</v>
      </c>
      <c r="X898" s="221" t="s">
        <v>781</v>
      </c>
    </row>
    <row r="899" spans="1:24" x14ac:dyDescent="0.3">
      <c r="A899" s="201" t="s">
        <v>601</v>
      </c>
      <c r="B899" s="202" t="s">
        <v>602</v>
      </c>
      <c r="C899" s="202" t="s">
        <v>1009</v>
      </c>
      <c r="D899" s="217">
        <v>3</v>
      </c>
      <c r="E899" s="293">
        <v>44844</v>
      </c>
      <c r="F899" s="199" t="s">
        <v>108</v>
      </c>
      <c r="G899" s="230" t="s">
        <v>89</v>
      </c>
      <c r="H899" s="217"/>
      <c r="I899" s="255" t="s">
        <v>461</v>
      </c>
      <c r="J899" s="217" t="s">
        <v>298</v>
      </c>
      <c r="K899" s="231">
        <v>16</v>
      </c>
      <c r="L899" s="231">
        <v>32</v>
      </c>
      <c r="M899" s="231">
        <v>30</v>
      </c>
      <c r="N899" s="260">
        <v>10</v>
      </c>
      <c r="O899" s="217" t="s">
        <v>306</v>
      </c>
      <c r="P899" s="220" t="s">
        <v>187</v>
      </c>
      <c r="Q899" s="217" t="s">
        <v>299</v>
      </c>
      <c r="R899" s="217" t="s">
        <v>461</v>
      </c>
      <c r="S899" s="217" t="s">
        <v>211</v>
      </c>
      <c r="T899" s="217" t="s">
        <v>211</v>
      </c>
      <c r="U899" s="217" t="s">
        <v>211</v>
      </c>
      <c r="V899" s="217" t="s">
        <v>211</v>
      </c>
      <c r="W899" s="217" t="s">
        <v>211</v>
      </c>
      <c r="X899" s="221" t="s">
        <v>716</v>
      </c>
    </row>
    <row r="900" spans="1:24" x14ac:dyDescent="0.3">
      <c r="A900" s="201" t="s">
        <v>601</v>
      </c>
      <c r="B900" s="202" t="s">
        <v>602</v>
      </c>
      <c r="C900" s="202" t="s">
        <v>1009</v>
      </c>
      <c r="D900" s="217">
        <v>4</v>
      </c>
      <c r="E900" s="293">
        <v>44844</v>
      </c>
      <c r="F900" s="199" t="s">
        <v>101</v>
      </c>
      <c r="G900" s="230" t="s">
        <v>82</v>
      </c>
      <c r="H900" s="217"/>
      <c r="I900" s="255" t="s">
        <v>469</v>
      </c>
      <c r="J900" s="217" t="s">
        <v>298</v>
      </c>
      <c r="K900" s="231">
        <v>16</v>
      </c>
      <c r="L900" s="231">
        <v>26</v>
      </c>
      <c r="M900" s="231">
        <v>40</v>
      </c>
      <c r="N900" s="260">
        <v>10</v>
      </c>
      <c r="O900" s="217" t="s">
        <v>484</v>
      </c>
      <c r="P900" s="220" t="s">
        <v>927</v>
      </c>
      <c r="Q900" s="217" t="s">
        <v>782</v>
      </c>
      <c r="R900" s="217" t="s">
        <v>469</v>
      </c>
      <c r="S900" s="217" t="s">
        <v>211</v>
      </c>
      <c r="T900" s="217" t="s">
        <v>211</v>
      </c>
      <c r="U900" s="217" t="s">
        <v>305</v>
      </c>
      <c r="V900" s="217" t="s">
        <v>211</v>
      </c>
      <c r="W900" s="217" t="s">
        <v>211</v>
      </c>
      <c r="X900" s="221"/>
    </row>
    <row r="901" spans="1:24" x14ac:dyDescent="0.3">
      <c r="A901" s="201" t="s">
        <v>601</v>
      </c>
      <c r="B901" s="202" t="s">
        <v>602</v>
      </c>
      <c r="C901" s="202" t="s">
        <v>1009</v>
      </c>
      <c r="D901" s="217">
        <v>5</v>
      </c>
      <c r="E901" s="293">
        <v>44875</v>
      </c>
      <c r="F901" s="199" t="s">
        <v>112</v>
      </c>
      <c r="G901" s="230" t="s">
        <v>93</v>
      </c>
      <c r="H901" s="217"/>
      <c r="I901" s="255" t="s">
        <v>476</v>
      </c>
      <c r="J901" s="217" t="s">
        <v>298</v>
      </c>
      <c r="K901" s="231">
        <v>86</v>
      </c>
      <c r="L901" s="231">
        <v>78</v>
      </c>
      <c r="M901" s="231">
        <v>30</v>
      </c>
      <c r="N901" s="260">
        <v>6</v>
      </c>
      <c r="O901" s="217" t="s">
        <v>306</v>
      </c>
      <c r="P901" s="220" t="s">
        <v>189</v>
      </c>
      <c r="Q901" s="217" t="s">
        <v>783</v>
      </c>
      <c r="R901" s="217" t="s">
        <v>476</v>
      </c>
      <c r="S901" s="217" t="s">
        <v>211</v>
      </c>
      <c r="T901" s="217" t="s">
        <v>211</v>
      </c>
      <c r="U901" s="217" t="s">
        <v>305</v>
      </c>
      <c r="V901" s="217" t="s">
        <v>211</v>
      </c>
      <c r="W901" s="217" t="s">
        <v>211</v>
      </c>
      <c r="X901" s="221"/>
    </row>
    <row r="902" spans="1:24" x14ac:dyDescent="0.3">
      <c r="A902" s="201" t="s">
        <v>601</v>
      </c>
      <c r="B902" s="202" t="s">
        <v>602</v>
      </c>
      <c r="C902" s="202" t="s">
        <v>1009</v>
      </c>
      <c r="D902" s="217">
        <v>6</v>
      </c>
      <c r="E902" s="293">
        <v>44875</v>
      </c>
      <c r="F902" s="199" t="s">
        <v>110</v>
      </c>
      <c r="G902" s="230" t="s">
        <v>91</v>
      </c>
      <c r="H902" s="217"/>
      <c r="I902" s="255" t="s">
        <v>481</v>
      </c>
      <c r="J902" s="217" t="s">
        <v>298</v>
      </c>
      <c r="K902" s="231">
        <v>12</v>
      </c>
      <c r="L902" s="231">
        <v>25</v>
      </c>
      <c r="M902" s="231">
        <v>30</v>
      </c>
      <c r="N902" s="260">
        <v>4</v>
      </c>
      <c r="O902" s="217" t="s">
        <v>306</v>
      </c>
      <c r="P902" s="220" t="s">
        <v>784</v>
      </c>
      <c r="Q902" s="217" t="s">
        <v>721</v>
      </c>
      <c r="R902" s="217" t="s">
        <v>481</v>
      </c>
      <c r="S902" s="217" t="s">
        <v>211</v>
      </c>
      <c r="T902" s="217" t="s">
        <v>211</v>
      </c>
      <c r="U902" s="217" t="s">
        <v>305</v>
      </c>
      <c r="V902" s="217" t="s">
        <v>211</v>
      </c>
      <c r="W902" s="217" t="s">
        <v>211</v>
      </c>
      <c r="X902" s="221"/>
    </row>
    <row r="903" spans="1:24" x14ac:dyDescent="0.3">
      <c r="A903" s="201" t="s">
        <v>601</v>
      </c>
      <c r="B903" s="202" t="s">
        <v>602</v>
      </c>
      <c r="C903" s="202" t="s">
        <v>1009</v>
      </c>
      <c r="D903" s="217">
        <v>7</v>
      </c>
      <c r="E903" s="293">
        <v>44905</v>
      </c>
      <c r="F903" s="199" t="s">
        <v>115</v>
      </c>
      <c r="G903" s="231" t="s">
        <v>96</v>
      </c>
      <c r="H903" s="217"/>
      <c r="I903" s="255" t="s">
        <v>476</v>
      </c>
      <c r="J903" s="217" t="s">
        <v>298</v>
      </c>
      <c r="K903" s="231">
        <v>28</v>
      </c>
      <c r="L903" s="231">
        <v>30</v>
      </c>
      <c r="M903" s="231">
        <v>30</v>
      </c>
      <c r="N903" s="260">
        <v>10</v>
      </c>
      <c r="O903" s="217" t="s">
        <v>306</v>
      </c>
      <c r="P903" s="220" t="s">
        <v>477</v>
      </c>
      <c r="Q903" s="217" t="s">
        <v>726</v>
      </c>
      <c r="R903" s="217" t="s">
        <v>476</v>
      </c>
      <c r="S903" s="217" t="s">
        <v>211</v>
      </c>
      <c r="T903" s="217" t="s">
        <v>211</v>
      </c>
      <c r="U903" s="217" t="s">
        <v>211</v>
      </c>
      <c r="V903" s="217" t="s">
        <v>211</v>
      </c>
      <c r="W903" s="217" t="s">
        <v>211</v>
      </c>
      <c r="X903" s="221"/>
    </row>
    <row r="904" spans="1:24" x14ac:dyDescent="0.3">
      <c r="A904" s="201" t="s">
        <v>601</v>
      </c>
      <c r="B904" s="202" t="s">
        <v>602</v>
      </c>
      <c r="C904" s="202" t="s">
        <v>1009</v>
      </c>
      <c r="D904" s="217">
        <v>8</v>
      </c>
      <c r="E904" s="293">
        <v>44905</v>
      </c>
      <c r="F904" s="199" t="s">
        <v>1051</v>
      </c>
      <c r="G904" s="230" t="s">
        <v>680</v>
      </c>
      <c r="H904" s="217"/>
      <c r="I904" s="255" t="s">
        <v>785</v>
      </c>
      <c r="J904" s="217" t="s">
        <v>298</v>
      </c>
      <c r="K904" s="231">
        <v>40</v>
      </c>
      <c r="L904" s="231">
        <v>42</v>
      </c>
      <c r="M904" s="231">
        <v>30</v>
      </c>
      <c r="N904" s="260">
        <v>10</v>
      </c>
      <c r="O904" s="217" t="s">
        <v>306</v>
      </c>
      <c r="P904" s="220" t="s">
        <v>786</v>
      </c>
      <c r="Q904" s="217" t="s">
        <v>787</v>
      </c>
      <c r="R904" s="217" t="s">
        <v>785</v>
      </c>
      <c r="S904" s="217" t="s">
        <v>211</v>
      </c>
      <c r="T904" s="217" t="s">
        <v>211</v>
      </c>
      <c r="U904" s="217" t="s">
        <v>211</v>
      </c>
      <c r="V904" s="217" t="s">
        <v>211</v>
      </c>
      <c r="W904" s="217" t="s">
        <v>211</v>
      </c>
      <c r="X904" s="221"/>
    </row>
    <row r="905" spans="1:24" x14ac:dyDescent="0.3">
      <c r="A905" s="201" t="s">
        <v>601</v>
      </c>
      <c r="B905" s="202" t="s">
        <v>602</v>
      </c>
      <c r="C905" s="202" t="s">
        <v>1009</v>
      </c>
      <c r="D905" s="217">
        <v>9</v>
      </c>
      <c r="E905" s="293" t="s">
        <v>998</v>
      </c>
      <c r="F905" s="199" t="s">
        <v>97</v>
      </c>
      <c r="G905" s="231" t="s">
        <v>78</v>
      </c>
      <c r="H905" s="217"/>
      <c r="I905" s="255" t="s">
        <v>473</v>
      </c>
      <c r="J905" s="217" t="s">
        <v>298</v>
      </c>
      <c r="K905" s="231">
        <v>20</v>
      </c>
      <c r="L905" s="231">
        <v>32</v>
      </c>
      <c r="M905" s="231">
        <v>30</v>
      </c>
      <c r="N905" s="260">
        <v>10</v>
      </c>
      <c r="O905" s="217" t="s">
        <v>306</v>
      </c>
      <c r="P905" s="220" t="s">
        <v>928</v>
      </c>
      <c r="Q905" s="217" t="s">
        <v>299</v>
      </c>
      <c r="R905" s="217" t="s">
        <v>473</v>
      </c>
      <c r="S905" s="217" t="s">
        <v>211</v>
      </c>
      <c r="T905" s="217" t="s">
        <v>211</v>
      </c>
      <c r="U905" s="217" t="s">
        <v>211</v>
      </c>
      <c r="V905" s="217" t="s">
        <v>211</v>
      </c>
      <c r="W905" s="217" t="s">
        <v>211</v>
      </c>
      <c r="X905" s="221" t="s">
        <v>716</v>
      </c>
    </row>
    <row r="906" spans="1:24" x14ac:dyDescent="0.3">
      <c r="A906" s="201" t="s">
        <v>601</v>
      </c>
      <c r="B906" s="202" t="s">
        <v>602</v>
      </c>
      <c r="C906" s="202" t="s">
        <v>1009</v>
      </c>
      <c r="D906" s="217">
        <v>10</v>
      </c>
      <c r="E906" s="293" t="s">
        <v>998</v>
      </c>
      <c r="F906" s="199" t="s">
        <v>451</v>
      </c>
      <c r="G906" s="231" t="s">
        <v>226</v>
      </c>
      <c r="H906" s="217"/>
      <c r="I906" s="255" t="s">
        <v>718</v>
      </c>
      <c r="J906" s="217" t="s">
        <v>298</v>
      </c>
      <c r="K906" s="231">
        <v>24</v>
      </c>
      <c r="L906" s="231">
        <v>44</v>
      </c>
      <c r="M906" s="231">
        <v>30</v>
      </c>
      <c r="N906" s="260">
        <v>10</v>
      </c>
      <c r="O906" s="217" t="s">
        <v>306</v>
      </c>
      <c r="P906" s="220" t="s">
        <v>722</v>
      </c>
      <c r="Q906" s="217" t="s">
        <v>299</v>
      </c>
      <c r="R906" s="217" t="s">
        <v>718</v>
      </c>
      <c r="S906" s="217" t="s">
        <v>211</v>
      </c>
      <c r="T906" s="217" t="s">
        <v>211</v>
      </c>
      <c r="U906" s="217" t="s">
        <v>211</v>
      </c>
      <c r="V906" s="217" t="s">
        <v>211</v>
      </c>
      <c r="W906" s="217" t="s">
        <v>211</v>
      </c>
      <c r="X906" s="221"/>
    </row>
    <row r="907" spans="1:24" ht="19.95" customHeight="1" thickBot="1" x14ac:dyDescent="0.35">
      <c r="A907" s="386" t="s">
        <v>604</v>
      </c>
      <c r="B907" s="387"/>
      <c r="C907" s="387"/>
      <c r="D907" s="225">
        <f>COUNTA(G897:G906)</f>
        <v>10</v>
      </c>
      <c r="E907" s="225"/>
      <c r="F907" s="226"/>
      <c r="G907" s="232"/>
      <c r="H907" s="232"/>
      <c r="I907" s="226"/>
      <c r="J907" s="225"/>
      <c r="K907" s="263"/>
      <c r="L907" s="263"/>
      <c r="M907" s="263"/>
      <c r="N907" s="264"/>
      <c r="O907" s="226"/>
      <c r="P907" s="225"/>
      <c r="Q907" s="225"/>
      <c r="R907" s="225"/>
      <c r="S907" s="225"/>
      <c r="T907" s="225"/>
      <c r="U907" s="225"/>
      <c r="V907" s="225"/>
      <c r="W907" s="225"/>
      <c r="X907" s="227"/>
    </row>
    <row r="908" spans="1:24" x14ac:dyDescent="0.3">
      <c r="A908" s="201" t="s">
        <v>601</v>
      </c>
      <c r="B908" s="202" t="s">
        <v>600</v>
      </c>
      <c r="C908" s="202" t="s">
        <v>1009</v>
      </c>
      <c r="D908" s="217">
        <v>1</v>
      </c>
      <c r="E908" s="293">
        <v>44783</v>
      </c>
      <c r="F908" s="199" t="s">
        <v>98</v>
      </c>
      <c r="G908" s="230" t="s">
        <v>79</v>
      </c>
      <c r="H908" s="217"/>
      <c r="I908" s="255" t="s">
        <v>483</v>
      </c>
      <c r="J908" s="217" t="s">
        <v>298</v>
      </c>
      <c r="K908" s="231">
        <v>20</v>
      </c>
      <c r="L908" s="231">
        <v>58</v>
      </c>
      <c r="M908" s="231">
        <v>30</v>
      </c>
      <c r="N908" s="260">
        <v>3</v>
      </c>
      <c r="O908" s="231" t="s">
        <v>484</v>
      </c>
      <c r="P908" s="217" t="s">
        <v>158</v>
      </c>
      <c r="Q908" s="217" t="s">
        <v>485</v>
      </c>
      <c r="R908" s="217" t="s">
        <v>483</v>
      </c>
      <c r="S908" s="217" t="s">
        <v>211</v>
      </c>
      <c r="T908" s="217" t="s">
        <v>305</v>
      </c>
      <c r="U908" s="217" t="s">
        <v>211</v>
      </c>
      <c r="V908" s="217" t="s">
        <v>211</v>
      </c>
      <c r="W908" s="217" t="s">
        <v>211</v>
      </c>
      <c r="X908" s="221"/>
    </row>
    <row r="909" spans="1:24" x14ac:dyDescent="0.3">
      <c r="A909" s="201" t="s">
        <v>601</v>
      </c>
      <c r="B909" s="202" t="s">
        <v>600</v>
      </c>
      <c r="C909" s="202" t="s">
        <v>1009</v>
      </c>
      <c r="D909" s="217">
        <v>2</v>
      </c>
      <c r="E909" s="293" t="s">
        <v>999</v>
      </c>
      <c r="F909" s="199" t="s">
        <v>105</v>
      </c>
      <c r="G909" s="230" t="s">
        <v>86</v>
      </c>
      <c r="H909" s="217"/>
      <c r="I909" s="255" t="s">
        <v>487</v>
      </c>
      <c r="J909" s="217" t="s">
        <v>298</v>
      </c>
      <c r="K909" s="231">
        <v>24</v>
      </c>
      <c r="L909" s="231">
        <v>34</v>
      </c>
      <c r="M909" s="231">
        <v>30</v>
      </c>
      <c r="N909" s="260">
        <v>10</v>
      </c>
      <c r="O909" s="231" t="s">
        <v>484</v>
      </c>
      <c r="P909" s="217" t="s">
        <v>488</v>
      </c>
      <c r="Q909" s="217" t="s">
        <v>489</v>
      </c>
      <c r="R909" s="217" t="s">
        <v>487</v>
      </c>
      <c r="S909" s="217" t="s">
        <v>211</v>
      </c>
      <c r="T909" s="217" t="s">
        <v>211</v>
      </c>
      <c r="U909" s="217" t="s">
        <v>211</v>
      </c>
      <c r="V909" s="217" t="s">
        <v>211</v>
      </c>
      <c r="W909" s="217" t="s">
        <v>211</v>
      </c>
      <c r="X909" s="221"/>
    </row>
    <row r="910" spans="1:24" x14ac:dyDescent="0.3">
      <c r="A910" s="201" t="s">
        <v>601</v>
      </c>
      <c r="B910" s="202" t="s">
        <v>600</v>
      </c>
      <c r="C910" s="202" t="s">
        <v>1009</v>
      </c>
      <c r="D910" s="217">
        <v>3</v>
      </c>
      <c r="E910" s="293" t="s">
        <v>1000</v>
      </c>
      <c r="F910" s="199" t="s">
        <v>99</v>
      </c>
      <c r="G910" s="230" t="s">
        <v>80</v>
      </c>
      <c r="H910" s="217"/>
      <c r="I910" s="255" t="s">
        <v>483</v>
      </c>
      <c r="J910" s="217" t="s">
        <v>298</v>
      </c>
      <c r="K910" s="231">
        <v>16</v>
      </c>
      <c r="L910" s="231">
        <v>50</v>
      </c>
      <c r="M910" s="231">
        <v>30</v>
      </c>
      <c r="N910" s="260">
        <v>6</v>
      </c>
      <c r="O910" s="231" t="s">
        <v>306</v>
      </c>
      <c r="P910" s="217" t="s">
        <v>491</v>
      </c>
      <c r="Q910" s="217" t="s">
        <v>492</v>
      </c>
      <c r="R910" s="217" t="s">
        <v>483</v>
      </c>
      <c r="S910" s="217" t="s">
        <v>211</v>
      </c>
      <c r="T910" s="217" t="s">
        <v>305</v>
      </c>
      <c r="U910" s="217" t="s">
        <v>211</v>
      </c>
      <c r="V910" s="217" t="s">
        <v>211</v>
      </c>
      <c r="W910" s="217" t="s">
        <v>211</v>
      </c>
      <c r="X910" s="221"/>
    </row>
    <row r="911" spans="1:24" x14ac:dyDescent="0.3">
      <c r="A911" s="201" t="s">
        <v>601</v>
      </c>
      <c r="B911" s="202" t="s">
        <v>600</v>
      </c>
      <c r="C911" s="202" t="s">
        <v>1009</v>
      </c>
      <c r="D911" s="217">
        <v>4</v>
      </c>
      <c r="E911" s="293">
        <v>44844</v>
      </c>
      <c r="F911" s="199" t="s">
        <v>104</v>
      </c>
      <c r="G911" s="230" t="s">
        <v>85</v>
      </c>
      <c r="H911" s="217"/>
      <c r="I911" s="255" t="s">
        <v>308</v>
      </c>
      <c r="J911" s="217" t="s">
        <v>298</v>
      </c>
      <c r="K911" s="231">
        <v>16</v>
      </c>
      <c r="L911" s="231">
        <v>24</v>
      </c>
      <c r="M911" s="231">
        <v>30</v>
      </c>
      <c r="N911" s="260">
        <v>9</v>
      </c>
      <c r="O911" s="231" t="s">
        <v>306</v>
      </c>
      <c r="P911" s="217" t="s">
        <v>153</v>
      </c>
      <c r="Q911" s="217" t="s">
        <v>309</v>
      </c>
      <c r="R911" s="217" t="s">
        <v>310</v>
      </c>
      <c r="S911" s="217" t="s">
        <v>211</v>
      </c>
      <c r="T911" s="217" t="s">
        <v>211</v>
      </c>
      <c r="U911" s="217" t="s">
        <v>211</v>
      </c>
      <c r="V911" s="217" t="s">
        <v>211</v>
      </c>
      <c r="W911" s="217" t="s">
        <v>211</v>
      </c>
      <c r="X911" s="221"/>
    </row>
    <row r="912" spans="1:24" x14ac:dyDescent="0.3">
      <c r="A912" s="201" t="s">
        <v>601</v>
      </c>
      <c r="B912" s="202" t="s">
        <v>600</v>
      </c>
      <c r="C912" s="202" t="s">
        <v>1009</v>
      </c>
      <c r="D912" s="217">
        <v>5</v>
      </c>
      <c r="E912" s="293">
        <v>44875</v>
      </c>
      <c r="F912" s="199" t="s">
        <v>107</v>
      </c>
      <c r="G912" s="230" t="s">
        <v>88</v>
      </c>
      <c r="H912" s="217"/>
      <c r="I912" s="255" t="s">
        <v>494</v>
      </c>
      <c r="J912" s="217" t="s">
        <v>298</v>
      </c>
      <c r="K912" s="231">
        <v>12</v>
      </c>
      <c r="L912" s="231">
        <v>14</v>
      </c>
      <c r="M912" s="231">
        <v>30</v>
      </c>
      <c r="N912" s="260">
        <v>10</v>
      </c>
      <c r="O912" s="231" t="s">
        <v>484</v>
      </c>
      <c r="P912" s="217" t="s">
        <v>495</v>
      </c>
      <c r="Q912" s="217" t="s">
        <v>496</v>
      </c>
      <c r="R912" s="217" t="s">
        <v>494</v>
      </c>
      <c r="S912" s="217" t="s">
        <v>211</v>
      </c>
      <c r="T912" s="217" t="s">
        <v>305</v>
      </c>
      <c r="U912" s="217" t="s">
        <v>211</v>
      </c>
      <c r="V912" s="217" t="s">
        <v>211</v>
      </c>
      <c r="W912" s="217" t="s">
        <v>211</v>
      </c>
      <c r="X912" s="221"/>
    </row>
    <row r="913" spans="1:24" x14ac:dyDescent="0.3">
      <c r="A913" s="201" t="s">
        <v>601</v>
      </c>
      <c r="B913" s="202" t="s">
        <v>600</v>
      </c>
      <c r="C913" s="202" t="s">
        <v>1009</v>
      </c>
      <c r="D913" s="217">
        <v>6</v>
      </c>
      <c r="E913" s="293">
        <v>44875</v>
      </c>
      <c r="F913" s="199" t="s">
        <v>103</v>
      </c>
      <c r="G913" s="230" t="s">
        <v>84</v>
      </c>
      <c r="H913" s="217"/>
      <c r="I913" s="255" t="s">
        <v>759</v>
      </c>
      <c r="J913" s="217" t="s">
        <v>298</v>
      </c>
      <c r="K913" s="231">
        <v>8</v>
      </c>
      <c r="L913" s="231">
        <v>10</v>
      </c>
      <c r="M913" s="231">
        <v>30</v>
      </c>
      <c r="N913" s="260">
        <v>5</v>
      </c>
      <c r="O913" s="231" t="s">
        <v>484</v>
      </c>
      <c r="P913" s="217" t="s">
        <v>763</v>
      </c>
      <c r="Q913" s="217" t="s">
        <v>764</v>
      </c>
      <c r="R913" s="217" t="s">
        <v>765</v>
      </c>
      <c r="S913" s="217" t="s">
        <v>211</v>
      </c>
      <c r="T913" s="217" t="s">
        <v>305</v>
      </c>
      <c r="U913" s="217" t="s">
        <v>211</v>
      </c>
      <c r="V913" s="217" t="s">
        <v>211</v>
      </c>
      <c r="W913" s="217" t="s">
        <v>211</v>
      </c>
      <c r="X913" s="221"/>
    </row>
    <row r="914" spans="1:24" x14ac:dyDescent="0.3">
      <c r="A914" s="201" t="s">
        <v>601</v>
      </c>
      <c r="B914" s="202" t="s">
        <v>600</v>
      </c>
      <c r="C914" s="202" t="s">
        <v>1009</v>
      </c>
      <c r="D914" s="217">
        <v>7</v>
      </c>
      <c r="E914" s="293">
        <v>44905</v>
      </c>
      <c r="F914" s="199" t="s">
        <v>113</v>
      </c>
      <c r="G914" s="231" t="s">
        <v>94</v>
      </c>
      <c r="H914" s="217"/>
      <c r="I914" s="255" t="s">
        <v>760</v>
      </c>
      <c r="J914" s="217" t="s">
        <v>298</v>
      </c>
      <c r="K914" s="231">
        <v>16</v>
      </c>
      <c r="L914" s="231">
        <v>22</v>
      </c>
      <c r="M914" s="231">
        <v>30</v>
      </c>
      <c r="N914" s="260">
        <v>10</v>
      </c>
      <c r="O914" s="231" t="s">
        <v>306</v>
      </c>
      <c r="P914" s="217" t="s">
        <v>766</v>
      </c>
      <c r="Q914" s="217" t="s">
        <v>511</v>
      </c>
      <c r="R914" s="217" t="s">
        <v>767</v>
      </c>
      <c r="S914" s="217" t="s">
        <v>211</v>
      </c>
      <c r="T914" s="217" t="s">
        <v>305</v>
      </c>
      <c r="U914" s="217" t="s">
        <v>211</v>
      </c>
      <c r="V914" s="217" t="s">
        <v>211</v>
      </c>
      <c r="W914" s="217" t="s">
        <v>211</v>
      </c>
      <c r="X914" s="221"/>
    </row>
    <row r="915" spans="1:24" x14ac:dyDescent="0.3">
      <c r="A915" s="201" t="s">
        <v>601</v>
      </c>
      <c r="B915" s="202" t="s">
        <v>600</v>
      </c>
      <c r="C915" s="202" t="s">
        <v>1009</v>
      </c>
      <c r="D915" s="217">
        <v>8</v>
      </c>
      <c r="E915" s="293" t="s">
        <v>1001</v>
      </c>
      <c r="F915" s="199" t="s">
        <v>100</v>
      </c>
      <c r="G915" s="230" t="s">
        <v>81</v>
      </c>
      <c r="H915" s="217"/>
      <c r="I915" s="255" t="s">
        <v>504</v>
      </c>
      <c r="J915" s="217" t="s">
        <v>298</v>
      </c>
      <c r="K915" s="231">
        <v>24</v>
      </c>
      <c r="L915" s="231">
        <v>30</v>
      </c>
      <c r="M915" s="231">
        <v>30</v>
      </c>
      <c r="N915" s="260">
        <v>7</v>
      </c>
      <c r="O915" s="231" t="s">
        <v>306</v>
      </c>
      <c r="P915" s="217" t="s">
        <v>227</v>
      </c>
      <c r="Q915" s="217" t="s">
        <v>505</v>
      </c>
      <c r="R915" s="217" t="s">
        <v>504</v>
      </c>
      <c r="S915" s="217" t="s">
        <v>211</v>
      </c>
      <c r="T915" s="217" t="s">
        <v>211</v>
      </c>
      <c r="U915" s="217" t="s">
        <v>211</v>
      </c>
      <c r="V915" s="217" t="s">
        <v>211</v>
      </c>
      <c r="W915" s="217" t="s">
        <v>211</v>
      </c>
      <c r="X915" s="221"/>
    </row>
    <row r="916" spans="1:24" x14ac:dyDescent="0.3">
      <c r="A916" s="201" t="s">
        <v>601</v>
      </c>
      <c r="B916" s="202" t="s">
        <v>600</v>
      </c>
      <c r="C916" s="202" t="s">
        <v>1009</v>
      </c>
      <c r="D916" s="217">
        <v>9</v>
      </c>
      <c r="E916" s="293" t="s">
        <v>998</v>
      </c>
      <c r="F916" s="199" t="s">
        <v>106</v>
      </c>
      <c r="G916" s="231" t="s">
        <v>87</v>
      </c>
      <c r="H916" s="217"/>
      <c r="I916" s="255" t="s">
        <v>761</v>
      </c>
      <c r="J916" s="217" t="s">
        <v>298</v>
      </c>
      <c r="K916" s="231">
        <v>16</v>
      </c>
      <c r="L916" s="231">
        <v>25</v>
      </c>
      <c r="M916" s="231">
        <v>30</v>
      </c>
      <c r="N916" s="260">
        <v>10</v>
      </c>
      <c r="O916" s="231" t="s">
        <v>484</v>
      </c>
      <c r="P916" s="217" t="s">
        <v>768</v>
      </c>
      <c r="Q916" s="217" t="s">
        <v>769</v>
      </c>
      <c r="R916" s="217" t="s">
        <v>770</v>
      </c>
      <c r="S916" s="217" t="s">
        <v>211</v>
      </c>
      <c r="T916" s="217" t="s">
        <v>211</v>
      </c>
      <c r="U916" s="217" t="s">
        <v>211</v>
      </c>
      <c r="V916" s="217" t="s">
        <v>211</v>
      </c>
      <c r="W916" s="217" t="s">
        <v>211</v>
      </c>
      <c r="X916" s="221"/>
    </row>
    <row r="917" spans="1:24" x14ac:dyDescent="0.3">
      <c r="A917" s="201" t="s">
        <v>601</v>
      </c>
      <c r="B917" s="202" t="s">
        <v>600</v>
      </c>
      <c r="C917" s="202" t="s">
        <v>1009</v>
      </c>
      <c r="D917" s="217">
        <v>10</v>
      </c>
      <c r="E917" s="293" t="s">
        <v>998</v>
      </c>
      <c r="F917" s="199" t="s">
        <v>102</v>
      </c>
      <c r="G917" s="231" t="s">
        <v>83</v>
      </c>
      <c r="H917" s="217"/>
      <c r="I917" s="255" t="s">
        <v>762</v>
      </c>
      <c r="J917" s="217" t="s">
        <v>298</v>
      </c>
      <c r="K917" s="231">
        <v>24</v>
      </c>
      <c r="L917" s="231">
        <v>40</v>
      </c>
      <c r="M917" s="231">
        <v>30</v>
      </c>
      <c r="N917" s="260">
        <v>10</v>
      </c>
      <c r="O917" s="231" t="s">
        <v>771</v>
      </c>
      <c r="P917" s="217" t="s">
        <v>772</v>
      </c>
      <c r="Q917" s="217" t="s">
        <v>773</v>
      </c>
      <c r="R917" s="217" t="s">
        <v>762</v>
      </c>
      <c r="S917" s="217" t="s">
        <v>211</v>
      </c>
      <c r="T917" s="217" t="s">
        <v>211</v>
      </c>
      <c r="U917" s="217" t="s">
        <v>211</v>
      </c>
      <c r="V917" s="217" t="s">
        <v>211</v>
      </c>
      <c r="W917" s="217" t="s">
        <v>211</v>
      </c>
      <c r="X917" s="221"/>
    </row>
    <row r="918" spans="1:24" ht="19.95" customHeight="1" thickBot="1" x14ac:dyDescent="0.35">
      <c r="A918" s="386" t="s">
        <v>604</v>
      </c>
      <c r="B918" s="387"/>
      <c r="C918" s="387"/>
      <c r="D918" s="225">
        <f>COUNTA(G908:G917)</f>
        <v>10</v>
      </c>
      <c r="E918" s="225"/>
      <c r="F918" s="226"/>
      <c r="G918" s="232"/>
      <c r="H918" s="232"/>
      <c r="I918" s="226"/>
      <c r="J918" s="225"/>
      <c r="K918" s="263"/>
      <c r="L918" s="263"/>
      <c r="M918" s="263"/>
      <c r="N918" s="264"/>
      <c r="O918" s="226"/>
      <c r="P918" s="225"/>
      <c r="Q918" s="225"/>
      <c r="R918" s="225"/>
      <c r="S918" s="225"/>
      <c r="T918" s="225"/>
      <c r="U918" s="225"/>
      <c r="V918" s="225"/>
      <c r="W918" s="225"/>
      <c r="X918" s="227"/>
    </row>
    <row r="919" spans="1:24" x14ac:dyDescent="0.3">
      <c r="A919" s="201" t="s">
        <v>599</v>
      </c>
      <c r="B919" s="202" t="s">
        <v>598</v>
      </c>
      <c r="C919" s="202" t="s">
        <v>1009</v>
      </c>
      <c r="D919" s="217">
        <v>1</v>
      </c>
      <c r="E919" s="293">
        <v>44783</v>
      </c>
      <c r="F919" s="199" t="s">
        <v>61</v>
      </c>
      <c r="G919" s="230" t="s">
        <v>41</v>
      </c>
      <c r="H919" s="217"/>
      <c r="I919" s="255" t="s">
        <v>537</v>
      </c>
      <c r="J919" s="217" t="s">
        <v>298</v>
      </c>
      <c r="K919" s="231">
        <v>20</v>
      </c>
      <c r="L919" s="231">
        <v>40</v>
      </c>
      <c r="M919" s="231">
        <v>50</v>
      </c>
      <c r="N919" s="260">
        <v>10</v>
      </c>
      <c r="O919" s="217" t="s">
        <v>1002</v>
      </c>
      <c r="P919" s="220" t="s">
        <v>581</v>
      </c>
      <c r="Q919" s="217" t="s">
        <v>211</v>
      </c>
      <c r="R919" s="217" t="s">
        <v>582</v>
      </c>
      <c r="S919" s="217">
        <v>150</v>
      </c>
      <c r="T919" s="217" t="s">
        <v>211</v>
      </c>
      <c r="U919" s="217" t="s">
        <v>305</v>
      </c>
      <c r="V919" s="217" t="s">
        <v>211</v>
      </c>
      <c r="W919" s="217" t="s">
        <v>211</v>
      </c>
      <c r="X919" s="221"/>
    </row>
    <row r="920" spans="1:24" x14ac:dyDescent="0.3">
      <c r="A920" s="201" t="s">
        <v>599</v>
      </c>
      <c r="B920" s="202" t="s">
        <v>598</v>
      </c>
      <c r="C920" s="202" t="s">
        <v>1009</v>
      </c>
      <c r="D920" s="217">
        <v>2</v>
      </c>
      <c r="E920" s="293">
        <v>44783</v>
      </c>
      <c r="F920" s="199" t="s">
        <v>64</v>
      </c>
      <c r="G920" s="230" t="s">
        <v>44</v>
      </c>
      <c r="H920" s="217"/>
      <c r="I920" s="255" t="s">
        <v>336</v>
      </c>
      <c r="J920" s="217" t="s">
        <v>298</v>
      </c>
      <c r="K920" s="231">
        <v>12</v>
      </c>
      <c r="L920" s="231">
        <v>10</v>
      </c>
      <c r="M920" s="231">
        <v>30</v>
      </c>
      <c r="N920" s="260">
        <v>10</v>
      </c>
      <c r="O920" s="217" t="s">
        <v>299</v>
      </c>
      <c r="P920" s="220" t="s">
        <v>941</v>
      </c>
      <c r="Q920" s="217" t="s">
        <v>211</v>
      </c>
      <c r="R920" s="217" t="s">
        <v>580</v>
      </c>
      <c r="S920" s="217">
        <v>150</v>
      </c>
      <c r="T920" s="217" t="s">
        <v>211</v>
      </c>
      <c r="U920" s="217" t="s">
        <v>305</v>
      </c>
      <c r="V920" s="217" t="s">
        <v>211</v>
      </c>
      <c r="W920" s="217" t="s">
        <v>211</v>
      </c>
      <c r="X920" s="221"/>
    </row>
    <row r="921" spans="1:24" x14ac:dyDescent="0.3">
      <c r="A921" s="201" t="s">
        <v>599</v>
      </c>
      <c r="B921" s="202" t="s">
        <v>598</v>
      </c>
      <c r="C921" s="202" t="s">
        <v>1009</v>
      </c>
      <c r="D921" s="217">
        <v>3</v>
      </c>
      <c r="E921" s="293">
        <v>44844</v>
      </c>
      <c r="F921" s="199" t="s">
        <v>62</v>
      </c>
      <c r="G921" s="230" t="s">
        <v>42</v>
      </c>
      <c r="H921" s="217"/>
      <c r="I921" s="255" t="s">
        <v>533</v>
      </c>
      <c r="J921" s="217" t="s">
        <v>298</v>
      </c>
      <c r="K921" s="231">
        <v>12</v>
      </c>
      <c r="L921" s="231">
        <v>11</v>
      </c>
      <c r="M921" s="231">
        <v>30</v>
      </c>
      <c r="N921" s="260">
        <v>7</v>
      </c>
      <c r="O921" s="217" t="s">
        <v>299</v>
      </c>
      <c r="P921" s="220" t="s">
        <v>534</v>
      </c>
      <c r="Q921" s="217" t="s">
        <v>535</v>
      </c>
      <c r="R921" s="217" t="s">
        <v>549</v>
      </c>
      <c r="S921" s="217">
        <v>150</v>
      </c>
      <c r="T921" s="217" t="s">
        <v>211</v>
      </c>
      <c r="U921" s="217" t="s">
        <v>305</v>
      </c>
      <c r="V921" s="217" t="s">
        <v>211</v>
      </c>
      <c r="W921" s="217" t="s">
        <v>211</v>
      </c>
      <c r="X921" s="221"/>
    </row>
    <row r="922" spans="1:24" x14ac:dyDescent="0.3">
      <c r="A922" s="201" t="s">
        <v>599</v>
      </c>
      <c r="B922" s="202" t="s">
        <v>598</v>
      </c>
      <c r="C922" s="202" t="s">
        <v>1009</v>
      </c>
      <c r="D922" s="217">
        <v>4</v>
      </c>
      <c r="E922" s="293">
        <v>44844</v>
      </c>
      <c r="F922" s="199" t="s">
        <v>65</v>
      </c>
      <c r="G922" s="230" t="s">
        <v>45</v>
      </c>
      <c r="H922" s="217"/>
      <c r="I922" s="255" t="s">
        <v>550</v>
      </c>
      <c r="J922" s="217" t="s">
        <v>298</v>
      </c>
      <c r="K922" s="231">
        <v>8</v>
      </c>
      <c r="L922" s="231">
        <v>0</v>
      </c>
      <c r="M922" s="231">
        <v>30</v>
      </c>
      <c r="N922" s="260">
        <v>10</v>
      </c>
      <c r="O922" s="217" t="s">
        <v>299</v>
      </c>
      <c r="P922" s="220" t="s">
        <v>551</v>
      </c>
      <c r="Q922" s="217" t="s">
        <v>552</v>
      </c>
      <c r="R922" s="217" t="s">
        <v>553</v>
      </c>
      <c r="S922" s="217">
        <v>150</v>
      </c>
      <c r="T922" s="217" t="s">
        <v>305</v>
      </c>
      <c r="U922" s="217" t="s">
        <v>211</v>
      </c>
      <c r="V922" s="217" t="s">
        <v>211</v>
      </c>
      <c r="W922" s="217" t="s">
        <v>211</v>
      </c>
      <c r="X922" s="221"/>
    </row>
    <row r="923" spans="1:24" x14ac:dyDescent="0.3">
      <c r="A923" s="201" t="s">
        <v>599</v>
      </c>
      <c r="B923" s="202" t="s">
        <v>598</v>
      </c>
      <c r="C923" s="202" t="s">
        <v>1009</v>
      </c>
      <c r="D923" s="217">
        <v>5</v>
      </c>
      <c r="E923" s="293">
        <v>44875</v>
      </c>
      <c r="F923" s="199" t="s">
        <v>56</v>
      </c>
      <c r="G923" s="231" t="s">
        <v>36</v>
      </c>
      <c r="H923" s="217"/>
      <c r="I923" s="255" t="s">
        <v>341</v>
      </c>
      <c r="J923" s="217" t="s">
        <v>298</v>
      </c>
      <c r="K923" s="231">
        <v>16</v>
      </c>
      <c r="L923" s="231">
        <v>21</v>
      </c>
      <c r="M923" s="231">
        <v>30</v>
      </c>
      <c r="N923" s="260">
        <v>10</v>
      </c>
      <c r="O923" s="217" t="s">
        <v>299</v>
      </c>
      <c r="P923" s="220" t="s">
        <v>339</v>
      </c>
      <c r="Q923" s="217" t="s">
        <v>340</v>
      </c>
      <c r="R923" s="217" t="s">
        <v>341</v>
      </c>
      <c r="S923" s="217">
        <v>150</v>
      </c>
      <c r="T923" s="217" t="s">
        <v>211</v>
      </c>
      <c r="U923" s="217" t="s">
        <v>305</v>
      </c>
      <c r="V923" s="217" t="s">
        <v>211</v>
      </c>
      <c r="W923" s="217" t="s">
        <v>211</v>
      </c>
      <c r="X923" s="221"/>
    </row>
    <row r="924" spans="1:24" x14ac:dyDescent="0.3">
      <c r="A924" s="201" t="s">
        <v>599</v>
      </c>
      <c r="B924" s="202" t="s">
        <v>598</v>
      </c>
      <c r="C924" s="202" t="s">
        <v>1009</v>
      </c>
      <c r="D924" s="217">
        <v>6</v>
      </c>
      <c r="E924" s="293">
        <v>44875</v>
      </c>
      <c r="F924" s="199" t="s">
        <v>57</v>
      </c>
      <c r="G924" s="197" t="s">
        <v>37</v>
      </c>
      <c r="H924" s="217"/>
      <c r="I924" s="255" t="s">
        <v>555</v>
      </c>
      <c r="J924" s="217" t="s">
        <v>298</v>
      </c>
      <c r="K924" s="231">
        <v>16</v>
      </c>
      <c r="L924" s="231">
        <v>32</v>
      </c>
      <c r="M924" s="231">
        <v>30</v>
      </c>
      <c r="N924" s="260">
        <v>10</v>
      </c>
      <c r="O924" s="217" t="s">
        <v>299</v>
      </c>
      <c r="P924" s="220" t="s">
        <v>557</v>
      </c>
      <c r="Q924" s="217" t="s">
        <v>558</v>
      </c>
      <c r="R924" s="217" t="s">
        <v>559</v>
      </c>
      <c r="S924" s="217">
        <v>150</v>
      </c>
      <c r="T924" s="217" t="s">
        <v>211</v>
      </c>
      <c r="U924" s="217" t="s">
        <v>305</v>
      </c>
      <c r="V924" s="217" t="s">
        <v>211</v>
      </c>
      <c r="W924" s="217" t="s">
        <v>211</v>
      </c>
      <c r="X924" s="221"/>
    </row>
    <row r="925" spans="1:24" x14ac:dyDescent="0.3">
      <c r="A925" s="201" t="s">
        <v>599</v>
      </c>
      <c r="B925" s="202" t="s">
        <v>598</v>
      </c>
      <c r="C925" s="202" t="s">
        <v>1009</v>
      </c>
      <c r="D925" s="217">
        <v>7</v>
      </c>
      <c r="E925" s="293">
        <v>44905</v>
      </c>
      <c r="F925" s="199" t="s">
        <v>59</v>
      </c>
      <c r="G925" s="231" t="s">
        <v>39</v>
      </c>
      <c r="H925" s="217"/>
      <c r="I925" s="255" t="s">
        <v>544</v>
      </c>
      <c r="J925" s="217" t="s">
        <v>298</v>
      </c>
      <c r="K925" s="231">
        <v>8</v>
      </c>
      <c r="L925" s="231">
        <v>5</v>
      </c>
      <c r="M925" s="231">
        <v>30</v>
      </c>
      <c r="N925" s="260">
        <v>8</v>
      </c>
      <c r="O925" s="217" t="s">
        <v>299</v>
      </c>
      <c r="P925" s="220" t="s">
        <v>749</v>
      </c>
      <c r="Q925" s="217" t="s">
        <v>211</v>
      </c>
      <c r="R925" s="217" t="s">
        <v>750</v>
      </c>
      <c r="S925" s="217">
        <v>150</v>
      </c>
      <c r="T925" s="217" t="s">
        <v>211</v>
      </c>
      <c r="U925" s="217" t="s">
        <v>305</v>
      </c>
      <c r="V925" s="217" t="s">
        <v>211</v>
      </c>
      <c r="W925" s="217" t="s">
        <v>211</v>
      </c>
      <c r="X925" s="221"/>
    </row>
    <row r="926" spans="1:24" x14ac:dyDescent="0.3">
      <c r="A926" s="201" t="s">
        <v>599</v>
      </c>
      <c r="B926" s="202" t="s">
        <v>598</v>
      </c>
      <c r="C926" s="202" t="s">
        <v>1009</v>
      </c>
      <c r="D926" s="217">
        <v>8</v>
      </c>
      <c r="E926" s="293">
        <v>44905</v>
      </c>
      <c r="F926" s="199" t="s">
        <v>63</v>
      </c>
      <c r="G926" s="230" t="s">
        <v>43</v>
      </c>
      <c r="H926" s="217"/>
      <c r="I926" s="255" t="s">
        <v>540</v>
      </c>
      <c r="J926" s="217" t="s">
        <v>298</v>
      </c>
      <c r="K926" s="231">
        <v>16</v>
      </c>
      <c r="L926" s="231">
        <v>11</v>
      </c>
      <c r="M926" s="231">
        <v>30</v>
      </c>
      <c r="N926" s="260">
        <v>10</v>
      </c>
      <c r="O926" s="217" t="s">
        <v>299</v>
      </c>
      <c r="P926" s="220" t="s">
        <v>542</v>
      </c>
      <c r="Q926" s="217" t="s">
        <v>543</v>
      </c>
      <c r="R926" s="217" t="s">
        <v>584</v>
      </c>
      <c r="S926" s="217">
        <v>150</v>
      </c>
      <c r="T926" s="217" t="s">
        <v>211</v>
      </c>
      <c r="U926" s="217" t="s">
        <v>305</v>
      </c>
      <c r="V926" s="217" t="s">
        <v>211</v>
      </c>
      <c r="W926" s="217" t="s">
        <v>211</v>
      </c>
      <c r="X926" s="221"/>
    </row>
    <row r="927" spans="1:24" x14ac:dyDescent="0.3">
      <c r="A927" s="201" t="s">
        <v>599</v>
      </c>
      <c r="B927" s="202" t="s">
        <v>598</v>
      </c>
      <c r="C927" s="202" t="s">
        <v>1009</v>
      </c>
      <c r="D927" s="217">
        <v>9</v>
      </c>
      <c r="E927" s="293" t="s">
        <v>998</v>
      </c>
      <c r="F927" s="199" t="s">
        <v>58</v>
      </c>
      <c r="G927" s="230" t="s">
        <v>38</v>
      </c>
      <c r="H927" s="217"/>
      <c r="I927" s="255" t="s">
        <v>526</v>
      </c>
      <c r="J927" s="217" t="s">
        <v>298</v>
      </c>
      <c r="K927" s="231">
        <v>20</v>
      </c>
      <c r="L927" s="231">
        <v>11</v>
      </c>
      <c r="M927" s="231">
        <v>30</v>
      </c>
      <c r="N927" s="260">
        <v>6</v>
      </c>
      <c r="O927" s="217" t="s">
        <v>299</v>
      </c>
      <c r="P927" s="220" t="s">
        <v>527</v>
      </c>
      <c r="Q927" s="217" t="s">
        <v>528</v>
      </c>
      <c r="R927" s="217" t="s">
        <v>529</v>
      </c>
      <c r="S927" s="217">
        <v>150</v>
      </c>
      <c r="T927" s="217" t="s">
        <v>305</v>
      </c>
      <c r="U927" s="217" t="s">
        <v>211</v>
      </c>
      <c r="V927" s="217" t="s">
        <v>211</v>
      </c>
      <c r="W927" s="217" t="s">
        <v>211</v>
      </c>
      <c r="X927" s="221"/>
    </row>
    <row r="928" spans="1:24" x14ac:dyDescent="0.3">
      <c r="A928" s="201" t="s">
        <v>599</v>
      </c>
      <c r="B928" s="202" t="s">
        <v>598</v>
      </c>
      <c r="C928" s="202" t="s">
        <v>1009</v>
      </c>
      <c r="D928" s="217">
        <v>10</v>
      </c>
      <c r="E928" s="293" t="s">
        <v>998</v>
      </c>
      <c r="F928" s="199" t="s">
        <v>66</v>
      </c>
      <c r="G928" s="230" t="s">
        <v>46</v>
      </c>
      <c r="H928" s="217"/>
      <c r="I928" s="255" t="s">
        <v>530</v>
      </c>
      <c r="J928" s="217" t="s">
        <v>298</v>
      </c>
      <c r="K928" s="231">
        <v>20</v>
      </c>
      <c r="L928" s="231">
        <v>22</v>
      </c>
      <c r="M928" s="231">
        <v>30</v>
      </c>
      <c r="N928" s="260">
        <v>0</v>
      </c>
      <c r="O928" s="217" t="s">
        <v>299</v>
      </c>
      <c r="P928" s="220" t="s">
        <v>127</v>
      </c>
      <c r="Q928" s="217" t="s">
        <v>531</v>
      </c>
      <c r="R928" s="217" t="s">
        <v>529</v>
      </c>
      <c r="S928" s="217">
        <v>150</v>
      </c>
      <c r="T928" s="217" t="s">
        <v>305</v>
      </c>
      <c r="U928" s="217" t="s">
        <v>211</v>
      </c>
      <c r="V928" s="217" t="s">
        <v>211</v>
      </c>
      <c r="W928" s="217" t="s">
        <v>211</v>
      </c>
      <c r="X928" s="221"/>
    </row>
    <row r="929" spans="1:24" ht="19.95" customHeight="1" thickBot="1" x14ac:dyDescent="0.35">
      <c r="A929" s="386" t="s">
        <v>604</v>
      </c>
      <c r="B929" s="387"/>
      <c r="C929" s="387"/>
      <c r="D929" s="225">
        <f>COUNTA(G919:G928)</f>
        <v>10</v>
      </c>
      <c r="E929" s="225"/>
      <c r="F929" s="226"/>
      <c r="G929" s="232"/>
      <c r="H929" s="232"/>
      <c r="I929" s="226"/>
      <c r="J929" s="225"/>
      <c r="K929" s="263"/>
      <c r="L929" s="263"/>
      <c r="M929" s="263"/>
      <c r="N929" s="264"/>
      <c r="O929" s="226"/>
      <c r="P929" s="225"/>
      <c r="Q929" s="225"/>
      <c r="R929" s="225"/>
      <c r="S929" s="225"/>
      <c r="T929" s="225"/>
      <c r="U929" s="225"/>
      <c r="V929" s="225"/>
      <c r="W929" s="225"/>
      <c r="X929" s="227"/>
    </row>
    <row r="930" spans="1:24" x14ac:dyDescent="0.3">
      <c r="A930" s="201" t="s">
        <v>599</v>
      </c>
      <c r="B930" s="202" t="s">
        <v>603</v>
      </c>
      <c r="C930" s="202" t="s">
        <v>1009</v>
      </c>
      <c r="D930" s="217">
        <v>1</v>
      </c>
      <c r="E930" s="293">
        <v>44841</v>
      </c>
      <c r="F930" s="199" t="s">
        <v>75</v>
      </c>
      <c r="G930" s="230" t="s">
        <v>55</v>
      </c>
      <c r="H930" s="217"/>
      <c r="I930" s="255" t="s">
        <v>312</v>
      </c>
      <c r="J930" s="217" t="s">
        <v>298</v>
      </c>
      <c r="K930" s="231">
        <v>24</v>
      </c>
      <c r="L930" s="231">
        <v>23</v>
      </c>
      <c r="M930" s="231">
        <v>30</v>
      </c>
      <c r="N930" s="260">
        <v>3</v>
      </c>
      <c r="O930" s="217" t="s">
        <v>299</v>
      </c>
      <c r="P930" s="220" t="s">
        <v>314</v>
      </c>
      <c r="Q930" s="217" t="s">
        <v>315</v>
      </c>
      <c r="R930" s="217" t="s">
        <v>312</v>
      </c>
      <c r="S930" s="294">
        <v>0</v>
      </c>
      <c r="T930" s="294">
        <v>0</v>
      </c>
      <c r="U930" s="294">
        <v>0</v>
      </c>
      <c r="V930" s="294">
        <v>0</v>
      </c>
      <c r="W930" s="294">
        <v>0</v>
      </c>
      <c r="X930" s="221"/>
    </row>
    <row r="931" spans="1:24" x14ac:dyDescent="0.3">
      <c r="A931" s="201" t="s">
        <v>599</v>
      </c>
      <c r="B931" s="202" t="s">
        <v>603</v>
      </c>
      <c r="C931" s="202" t="s">
        <v>1009</v>
      </c>
      <c r="D931" s="217">
        <v>2</v>
      </c>
      <c r="E931" s="293">
        <v>44841</v>
      </c>
      <c r="F931" s="199" t="s">
        <v>74</v>
      </c>
      <c r="G931" s="230" t="s">
        <v>54</v>
      </c>
      <c r="H931" s="217"/>
      <c r="I931" s="255" t="s">
        <v>312</v>
      </c>
      <c r="J931" s="217" t="s">
        <v>298</v>
      </c>
      <c r="K931" s="231">
        <v>12</v>
      </c>
      <c r="L931" s="231">
        <v>10</v>
      </c>
      <c r="M931" s="231">
        <v>30</v>
      </c>
      <c r="N931" s="260">
        <v>4</v>
      </c>
      <c r="O931" s="217" t="s">
        <v>299</v>
      </c>
      <c r="P931" s="220" t="s">
        <v>316</v>
      </c>
      <c r="Q931" s="217" t="s">
        <v>317</v>
      </c>
      <c r="R931" s="217" t="s">
        <v>312</v>
      </c>
      <c r="S931" s="294">
        <v>0</v>
      </c>
      <c r="T931" s="294">
        <v>0</v>
      </c>
      <c r="U931" s="294">
        <v>0</v>
      </c>
      <c r="V931" s="294">
        <v>0</v>
      </c>
      <c r="W931" s="294">
        <v>0</v>
      </c>
      <c r="X931" s="221"/>
    </row>
    <row r="932" spans="1:24" x14ac:dyDescent="0.3">
      <c r="A932" s="201" t="s">
        <v>599</v>
      </c>
      <c r="B932" s="202" t="s">
        <v>603</v>
      </c>
      <c r="C932" s="202" t="s">
        <v>1009</v>
      </c>
      <c r="D932" s="217">
        <v>3</v>
      </c>
      <c r="E932" s="293">
        <v>44842</v>
      </c>
      <c r="F932" s="199" t="s">
        <v>69</v>
      </c>
      <c r="G932" s="230" t="s">
        <v>49</v>
      </c>
      <c r="H932" s="217"/>
      <c r="I932" s="255" t="s">
        <v>319</v>
      </c>
      <c r="J932" s="217" t="s">
        <v>298</v>
      </c>
      <c r="K932" s="231">
        <v>12</v>
      </c>
      <c r="L932" s="231">
        <v>5</v>
      </c>
      <c r="M932" s="231">
        <v>30</v>
      </c>
      <c r="N932" s="260">
        <v>10</v>
      </c>
      <c r="O932" s="217" t="s">
        <v>299</v>
      </c>
      <c r="P932" s="220" t="s">
        <v>320</v>
      </c>
      <c r="Q932" s="217" t="s">
        <v>321</v>
      </c>
      <c r="R932" s="217" t="s">
        <v>319</v>
      </c>
      <c r="S932" s="294">
        <v>0</v>
      </c>
      <c r="T932" s="294">
        <v>0</v>
      </c>
      <c r="U932" s="294">
        <v>0</v>
      </c>
      <c r="V932" s="294">
        <v>0</v>
      </c>
      <c r="W932" s="294">
        <v>0</v>
      </c>
      <c r="X932" s="221"/>
    </row>
    <row r="933" spans="1:24" x14ac:dyDescent="0.3">
      <c r="A933" s="201" t="s">
        <v>599</v>
      </c>
      <c r="B933" s="202" t="s">
        <v>603</v>
      </c>
      <c r="C933" s="202" t="s">
        <v>1009</v>
      </c>
      <c r="D933" s="217">
        <v>4</v>
      </c>
      <c r="E933" s="293">
        <v>44842</v>
      </c>
      <c r="F933" s="199" t="s">
        <v>71</v>
      </c>
      <c r="G933" s="230" t="s">
        <v>51</v>
      </c>
      <c r="H933" s="217"/>
      <c r="I933" s="255" t="s">
        <v>323</v>
      </c>
      <c r="J933" s="217" t="s">
        <v>298</v>
      </c>
      <c r="K933" s="231">
        <v>12</v>
      </c>
      <c r="L933" s="231">
        <v>10</v>
      </c>
      <c r="M933" s="231">
        <v>30</v>
      </c>
      <c r="N933" s="260">
        <v>7</v>
      </c>
      <c r="O933" s="217" t="s">
        <v>324</v>
      </c>
      <c r="P933" s="220" t="s">
        <v>325</v>
      </c>
      <c r="Q933" s="217" t="s">
        <v>326</v>
      </c>
      <c r="R933" s="217" t="s">
        <v>323</v>
      </c>
      <c r="S933" s="294">
        <v>0</v>
      </c>
      <c r="T933" s="294">
        <v>0</v>
      </c>
      <c r="U933" s="294">
        <v>0</v>
      </c>
      <c r="V933" s="294">
        <v>0</v>
      </c>
      <c r="W933" s="294">
        <v>0</v>
      </c>
      <c r="X933" s="221"/>
    </row>
    <row r="934" spans="1:24" x14ac:dyDescent="0.3">
      <c r="A934" s="201" t="s">
        <v>599</v>
      </c>
      <c r="B934" s="202" t="s">
        <v>603</v>
      </c>
      <c r="C934" s="202" t="s">
        <v>1009</v>
      </c>
      <c r="D934" s="217">
        <v>5</v>
      </c>
      <c r="E934" s="293">
        <v>44844</v>
      </c>
      <c r="F934" s="199" t="s">
        <v>72</v>
      </c>
      <c r="G934" s="230" t="s">
        <v>52</v>
      </c>
      <c r="H934" s="217"/>
      <c r="I934" s="255" t="s">
        <v>323</v>
      </c>
      <c r="J934" s="217" t="s">
        <v>298</v>
      </c>
      <c r="K934" s="231">
        <v>17</v>
      </c>
      <c r="L934" s="231">
        <v>39</v>
      </c>
      <c r="M934" s="231">
        <v>30</v>
      </c>
      <c r="N934" s="260">
        <v>10</v>
      </c>
      <c r="O934" s="217" t="s">
        <v>324</v>
      </c>
      <c r="P934" s="220" t="s">
        <v>327</v>
      </c>
      <c r="Q934" s="217" t="s">
        <v>328</v>
      </c>
      <c r="R934" s="217" t="s">
        <v>323</v>
      </c>
      <c r="S934" s="294">
        <v>0</v>
      </c>
      <c r="T934" s="294">
        <v>0</v>
      </c>
      <c r="U934" s="294">
        <v>0</v>
      </c>
      <c r="V934" s="294">
        <v>0</v>
      </c>
      <c r="W934" s="294">
        <v>0</v>
      </c>
      <c r="X934" s="221"/>
    </row>
    <row r="935" spans="1:24" x14ac:dyDescent="0.3">
      <c r="A935" s="201" t="s">
        <v>599</v>
      </c>
      <c r="B935" s="202" t="s">
        <v>603</v>
      </c>
      <c r="C935" s="202" t="s">
        <v>1009</v>
      </c>
      <c r="D935" s="217">
        <v>6</v>
      </c>
      <c r="E935" s="293">
        <v>44844</v>
      </c>
      <c r="F935" s="199" t="s">
        <v>70</v>
      </c>
      <c r="G935" s="230" t="s">
        <v>50</v>
      </c>
      <c r="H935" s="217"/>
      <c r="I935" s="255" t="s">
        <v>512</v>
      </c>
      <c r="J935" s="217" t="s">
        <v>298</v>
      </c>
      <c r="K935" s="231">
        <v>12</v>
      </c>
      <c r="L935" s="231">
        <v>16</v>
      </c>
      <c r="M935" s="231">
        <v>30</v>
      </c>
      <c r="N935" s="260">
        <v>8</v>
      </c>
      <c r="O935" s="217" t="s">
        <v>299</v>
      </c>
      <c r="P935" s="220" t="s">
        <v>513</v>
      </c>
      <c r="Q935" s="217" t="s">
        <v>514</v>
      </c>
      <c r="R935" s="217" t="s">
        <v>512</v>
      </c>
      <c r="S935" s="294">
        <v>0</v>
      </c>
      <c r="T935" s="294">
        <v>0</v>
      </c>
      <c r="U935" s="294">
        <v>0</v>
      </c>
      <c r="V935" s="294">
        <v>0</v>
      </c>
      <c r="W935" s="294">
        <v>0</v>
      </c>
      <c r="X935" s="221"/>
    </row>
    <row r="936" spans="1:24" x14ac:dyDescent="0.3">
      <c r="A936" s="201" t="s">
        <v>599</v>
      </c>
      <c r="B936" s="202" t="s">
        <v>603</v>
      </c>
      <c r="C936" s="202" t="s">
        <v>1009</v>
      </c>
      <c r="D936" s="217">
        <v>7</v>
      </c>
      <c r="E936" s="293">
        <v>44845</v>
      </c>
      <c r="F936" s="199" t="s">
        <v>73</v>
      </c>
      <c r="G936" s="231" t="s">
        <v>53</v>
      </c>
      <c r="H936" s="217"/>
      <c r="I936" s="255" t="s">
        <v>512</v>
      </c>
      <c r="J936" s="217" t="s">
        <v>298</v>
      </c>
      <c r="K936" s="231">
        <v>8</v>
      </c>
      <c r="L936" s="231">
        <v>20</v>
      </c>
      <c r="M936" s="231">
        <v>30</v>
      </c>
      <c r="N936" s="260">
        <v>10</v>
      </c>
      <c r="O936" s="217" t="s">
        <v>299</v>
      </c>
      <c r="P936" s="220" t="s">
        <v>515</v>
      </c>
      <c r="Q936" s="217" t="s">
        <v>516</v>
      </c>
      <c r="R936" s="217" t="s">
        <v>512</v>
      </c>
      <c r="S936" s="294">
        <v>0</v>
      </c>
      <c r="T936" s="294">
        <v>0</v>
      </c>
      <c r="U936" s="294">
        <v>0</v>
      </c>
      <c r="V936" s="294">
        <v>0</v>
      </c>
      <c r="W936" s="294">
        <v>0</v>
      </c>
      <c r="X936" s="221"/>
    </row>
    <row r="937" spans="1:24" x14ac:dyDescent="0.3">
      <c r="A937" s="201" t="s">
        <v>599</v>
      </c>
      <c r="B937" s="202" t="s">
        <v>603</v>
      </c>
      <c r="C937" s="202" t="s">
        <v>1009</v>
      </c>
      <c r="D937" s="217">
        <v>8</v>
      </c>
      <c r="E937" s="293">
        <v>44845</v>
      </c>
      <c r="F937" s="199" t="s">
        <v>60</v>
      </c>
      <c r="G937" s="230" t="s">
        <v>40</v>
      </c>
      <c r="H937" s="217"/>
      <c r="I937" s="255" t="s">
        <v>517</v>
      </c>
      <c r="J937" s="217" t="s">
        <v>298</v>
      </c>
      <c r="K937" s="231">
        <v>20</v>
      </c>
      <c r="L937" s="231">
        <v>32</v>
      </c>
      <c r="M937" s="231">
        <v>30</v>
      </c>
      <c r="N937" s="260">
        <v>8</v>
      </c>
      <c r="O937" s="217" t="s">
        <v>299</v>
      </c>
      <c r="P937" s="220" t="s">
        <v>518</v>
      </c>
      <c r="Q937" s="217" t="s">
        <v>519</v>
      </c>
      <c r="R937" s="217" t="s">
        <v>520</v>
      </c>
      <c r="S937" s="294">
        <v>0</v>
      </c>
      <c r="T937" s="294">
        <v>0</v>
      </c>
      <c r="U937" s="294">
        <v>0</v>
      </c>
      <c r="V937" s="294">
        <v>0</v>
      </c>
      <c r="W937" s="294">
        <v>0</v>
      </c>
      <c r="X937" s="221"/>
    </row>
    <row r="938" spans="1:24" x14ac:dyDescent="0.3">
      <c r="A938" s="201" t="s">
        <v>599</v>
      </c>
      <c r="B938" s="202" t="s">
        <v>603</v>
      </c>
      <c r="C938" s="202" t="s">
        <v>1009</v>
      </c>
      <c r="D938" s="217">
        <v>9</v>
      </c>
      <c r="E938" s="293">
        <v>44846</v>
      </c>
      <c r="F938" s="199" t="s">
        <v>68</v>
      </c>
      <c r="G938" s="231" t="s">
        <v>48</v>
      </c>
      <c r="H938" s="217"/>
      <c r="I938" s="255" t="s">
        <v>319</v>
      </c>
      <c r="J938" s="217" t="s">
        <v>298</v>
      </c>
      <c r="K938" s="231">
        <v>12</v>
      </c>
      <c r="L938" s="231">
        <v>4</v>
      </c>
      <c r="M938" s="231">
        <v>30</v>
      </c>
      <c r="N938" s="260">
        <v>10</v>
      </c>
      <c r="O938" s="217" t="s">
        <v>299</v>
      </c>
      <c r="P938" s="220" t="s">
        <v>329</v>
      </c>
      <c r="Q938" s="217" t="s">
        <v>330</v>
      </c>
      <c r="R938" s="217" t="s">
        <v>319</v>
      </c>
      <c r="S938" s="294">
        <v>0</v>
      </c>
      <c r="T938" s="294">
        <v>0</v>
      </c>
      <c r="U938" s="294">
        <v>0</v>
      </c>
      <c r="V938" s="294">
        <v>0</v>
      </c>
      <c r="W938" s="294">
        <v>0</v>
      </c>
      <c r="X938" s="221"/>
    </row>
    <row r="939" spans="1:24" x14ac:dyDescent="0.3">
      <c r="A939" s="201" t="s">
        <v>599</v>
      </c>
      <c r="B939" s="202" t="s">
        <v>603</v>
      </c>
      <c r="C939" s="202" t="s">
        <v>1009</v>
      </c>
      <c r="D939" s="217">
        <v>10</v>
      </c>
      <c r="E939" s="293">
        <v>44847</v>
      </c>
      <c r="F939" s="199" t="s">
        <v>67</v>
      </c>
      <c r="G939" s="231" t="s">
        <v>47</v>
      </c>
      <c r="H939" s="217"/>
      <c r="I939" s="255" t="s">
        <v>522</v>
      </c>
      <c r="J939" s="217" t="s">
        <v>298</v>
      </c>
      <c r="K939" s="231">
        <v>20</v>
      </c>
      <c r="L939" s="231">
        <v>25</v>
      </c>
      <c r="M939" s="231">
        <v>30</v>
      </c>
      <c r="N939" s="260">
        <v>6</v>
      </c>
      <c r="O939" s="217" t="s">
        <v>299</v>
      </c>
      <c r="P939" s="220" t="s">
        <v>523</v>
      </c>
      <c r="Q939" s="217" t="s">
        <v>524</v>
      </c>
      <c r="R939" s="217" t="s">
        <v>525</v>
      </c>
      <c r="S939" s="294">
        <v>0</v>
      </c>
      <c r="T939" s="294">
        <v>0</v>
      </c>
      <c r="U939" s="294">
        <v>0</v>
      </c>
      <c r="V939" s="294">
        <v>0</v>
      </c>
      <c r="W939" s="294">
        <v>0</v>
      </c>
      <c r="X939" s="221"/>
    </row>
    <row r="940" spans="1:24" ht="19.95" customHeight="1" thickBot="1" x14ac:dyDescent="0.35">
      <c r="A940" s="386" t="s">
        <v>604</v>
      </c>
      <c r="B940" s="387"/>
      <c r="C940" s="387"/>
      <c r="D940" s="225">
        <f>COUNTA(G930:G939)</f>
        <v>10</v>
      </c>
      <c r="E940" s="225"/>
      <c r="F940" s="226"/>
      <c r="G940" s="232"/>
      <c r="H940" s="232"/>
      <c r="I940" s="226"/>
      <c r="J940" s="225"/>
      <c r="K940" s="263"/>
      <c r="L940" s="263"/>
      <c r="M940" s="263"/>
      <c r="N940" s="264"/>
      <c r="O940" s="226"/>
      <c r="P940" s="225"/>
      <c r="Q940" s="225"/>
      <c r="R940" s="225"/>
      <c r="S940" s="225"/>
      <c r="T940" s="225"/>
      <c r="U940" s="225"/>
      <c r="V940" s="225"/>
      <c r="W940" s="225"/>
      <c r="X940" s="227"/>
    </row>
    <row r="941" spans="1:24" x14ac:dyDescent="0.3">
      <c r="A941" s="388" t="s">
        <v>1008</v>
      </c>
      <c r="B941" s="389"/>
      <c r="C941" s="390"/>
      <c r="D941" s="237">
        <f>SUM(D907,D918,D929,D940)</f>
        <v>40</v>
      </c>
      <c r="E941" s="237"/>
      <c r="F941" s="237"/>
      <c r="G941" s="237"/>
      <c r="H941" s="237"/>
      <c r="I941" s="238"/>
      <c r="J941" s="237"/>
      <c r="K941" s="237"/>
      <c r="L941" s="237"/>
      <c r="M941" s="237"/>
      <c r="N941" s="265"/>
      <c r="O941" s="238"/>
      <c r="P941" s="237"/>
      <c r="Q941" s="237"/>
      <c r="R941" s="237"/>
      <c r="S941" s="237"/>
      <c r="T941" s="237"/>
      <c r="U941" s="237"/>
      <c r="V941" s="237"/>
      <c r="W941" s="237"/>
      <c r="X941" s="237"/>
    </row>
    <row r="942" spans="1:24" x14ac:dyDescent="0.3">
      <c r="A942" s="201" t="s">
        <v>601</v>
      </c>
      <c r="B942" s="202" t="s">
        <v>602</v>
      </c>
      <c r="C942" s="202" t="s">
        <v>1029</v>
      </c>
      <c r="D942" s="217">
        <v>1</v>
      </c>
      <c r="E942" s="293" t="s">
        <v>1024</v>
      </c>
      <c r="F942" s="199" t="s">
        <v>109</v>
      </c>
      <c r="G942" s="230" t="s">
        <v>90</v>
      </c>
      <c r="H942" s="217"/>
      <c r="I942" s="255" t="s">
        <v>779</v>
      </c>
      <c r="J942" s="217" t="s">
        <v>298</v>
      </c>
      <c r="K942" s="231">
        <v>28</v>
      </c>
      <c r="L942" s="231">
        <v>58</v>
      </c>
      <c r="M942" s="231">
        <v>20</v>
      </c>
      <c r="N942" s="260">
        <v>20</v>
      </c>
      <c r="O942" s="217" t="s">
        <v>484</v>
      </c>
      <c r="P942" s="220" t="s">
        <v>459</v>
      </c>
      <c r="Q942" s="217" t="s">
        <v>780</v>
      </c>
      <c r="R942" s="217" t="s">
        <v>779</v>
      </c>
      <c r="S942" s="217">
        <v>20</v>
      </c>
      <c r="T942" s="217" t="s">
        <v>211</v>
      </c>
      <c r="U942" s="217" t="s">
        <v>305</v>
      </c>
      <c r="V942" s="217" t="s">
        <v>211</v>
      </c>
      <c r="W942" s="217" t="s">
        <v>211</v>
      </c>
      <c r="X942" s="221" t="s">
        <v>781</v>
      </c>
    </row>
    <row r="943" spans="1:24" x14ac:dyDescent="0.3">
      <c r="A943" s="201" t="s">
        <v>601</v>
      </c>
      <c r="B943" s="202" t="s">
        <v>602</v>
      </c>
      <c r="C943" s="202" t="s">
        <v>1029</v>
      </c>
      <c r="D943" s="217">
        <v>2</v>
      </c>
      <c r="E943" s="293" t="s">
        <v>1024</v>
      </c>
      <c r="F943" s="199" t="s">
        <v>111</v>
      </c>
      <c r="G943" s="230" t="s">
        <v>92</v>
      </c>
      <c r="H943" s="217"/>
      <c r="I943" s="255" t="s">
        <v>720</v>
      </c>
      <c r="J943" s="217" t="s">
        <v>298</v>
      </c>
      <c r="K943" s="231">
        <v>20</v>
      </c>
      <c r="L943" s="231">
        <v>60</v>
      </c>
      <c r="M943" s="231">
        <v>20</v>
      </c>
      <c r="N943" s="260">
        <v>20</v>
      </c>
      <c r="O943" s="217" t="s">
        <v>306</v>
      </c>
      <c r="P943" s="220" t="s">
        <v>465</v>
      </c>
      <c r="Q943" s="217" t="s">
        <v>721</v>
      </c>
      <c r="R943" s="217" t="s">
        <v>720</v>
      </c>
      <c r="S943" s="217">
        <v>20</v>
      </c>
      <c r="T943" s="217" t="s">
        <v>211</v>
      </c>
      <c r="U943" s="217" t="s">
        <v>305</v>
      </c>
      <c r="V943" s="217" t="s">
        <v>211</v>
      </c>
      <c r="W943" s="217" t="s">
        <v>211</v>
      </c>
      <c r="X943" s="221" t="s">
        <v>781</v>
      </c>
    </row>
    <row r="944" spans="1:24" x14ac:dyDescent="0.3">
      <c r="A944" s="201" t="s">
        <v>601</v>
      </c>
      <c r="B944" s="202" t="s">
        <v>602</v>
      </c>
      <c r="C944" s="202" t="s">
        <v>1029</v>
      </c>
      <c r="D944" s="217">
        <v>3</v>
      </c>
      <c r="E944" s="293" t="s">
        <v>1025</v>
      </c>
      <c r="F944" s="199" t="s">
        <v>108</v>
      </c>
      <c r="G944" s="230" t="s">
        <v>89</v>
      </c>
      <c r="H944" s="217"/>
      <c r="I944" s="255" t="s">
        <v>461</v>
      </c>
      <c r="J944" s="217" t="s">
        <v>298</v>
      </c>
      <c r="K944" s="231">
        <v>24</v>
      </c>
      <c r="L944" s="231">
        <v>50</v>
      </c>
      <c r="M944" s="231">
        <v>20</v>
      </c>
      <c r="N944" s="260">
        <v>20</v>
      </c>
      <c r="O944" s="217" t="s">
        <v>306</v>
      </c>
      <c r="P944" s="220" t="s">
        <v>187</v>
      </c>
      <c r="Q944" s="217" t="s">
        <v>211</v>
      </c>
      <c r="R944" s="217" t="s">
        <v>461</v>
      </c>
      <c r="S944" s="217">
        <v>20</v>
      </c>
      <c r="T944" s="217" t="s">
        <v>211</v>
      </c>
      <c r="U944" s="217" t="s">
        <v>211</v>
      </c>
      <c r="V944" s="217" t="s">
        <v>211</v>
      </c>
      <c r="W944" s="217" t="s">
        <v>211</v>
      </c>
      <c r="X944" s="221" t="s">
        <v>716</v>
      </c>
    </row>
    <row r="945" spans="1:24" x14ac:dyDescent="0.3">
      <c r="A945" s="201" t="s">
        <v>601</v>
      </c>
      <c r="B945" s="202" t="s">
        <v>602</v>
      </c>
      <c r="C945" s="202" t="s">
        <v>1029</v>
      </c>
      <c r="D945" s="217">
        <v>4</v>
      </c>
      <c r="E945" s="293" t="s">
        <v>1025</v>
      </c>
      <c r="F945" s="199" t="s">
        <v>101</v>
      </c>
      <c r="G945" s="230" t="s">
        <v>82</v>
      </c>
      <c r="H945" s="217"/>
      <c r="I945" s="255" t="s">
        <v>469</v>
      </c>
      <c r="J945" s="217" t="s">
        <v>298</v>
      </c>
      <c r="K945" s="231">
        <v>64</v>
      </c>
      <c r="L945" s="231">
        <v>105</v>
      </c>
      <c r="M945" s="231">
        <v>20</v>
      </c>
      <c r="N945" s="260">
        <v>20</v>
      </c>
      <c r="O945" s="217" t="s">
        <v>484</v>
      </c>
      <c r="P945" s="220" t="s">
        <v>927</v>
      </c>
      <c r="Q945" s="217" t="s">
        <v>782</v>
      </c>
      <c r="R945" s="217" t="s">
        <v>469</v>
      </c>
      <c r="S945" s="217">
        <v>20</v>
      </c>
      <c r="T945" s="217" t="s">
        <v>211</v>
      </c>
      <c r="U945" s="217" t="s">
        <v>305</v>
      </c>
      <c r="V945" s="217" t="s">
        <v>211</v>
      </c>
      <c r="W945" s="217" t="s">
        <v>211</v>
      </c>
      <c r="X945" s="221"/>
    </row>
    <row r="946" spans="1:24" x14ac:dyDescent="0.3">
      <c r="A946" s="201" t="s">
        <v>601</v>
      </c>
      <c r="B946" s="202" t="s">
        <v>602</v>
      </c>
      <c r="C946" s="202" t="s">
        <v>1029</v>
      </c>
      <c r="D946" s="217">
        <v>5</v>
      </c>
      <c r="E946" s="293" t="s">
        <v>1026</v>
      </c>
      <c r="F946" s="199" t="s">
        <v>112</v>
      </c>
      <c r="G946" s="230" t="s">
        <v>93</v>
      </c>
      <c r="H946" s="217"/>
      <c r="I946" s="255" t="s">
        <v>476</v>
      </c>
      <c r="J946" s="217" t="s">
        <v>298</v>
      </c>
      <c r="K946" s="231">
        <v>20</v>
      </c>
      <c r="L946" s="231">
        <v>42</v>
      </c>
      <c r="M946" s="231">
        <v>20</v>
      </c>
      <c r="N946" s="260">
        <v>20</v>
      </c>
      <c r="O946" s="217" t="s">
        <v>306</v>
      </c>
      <c r="P946" s="220" t="s">
        <v>189</v>
      </c>
      <c r="Q946" s="217" t="s">
        <v>783</v>
      </c>
      <c r="R946" s="217" t="s">
        <v>476</v>
      </c>
      <c r="S946" s="217">
        <v>20</v>
      </c>
      <c r="T946" s="217" t="s">
        <v>211</v>
      </c>
      <c r="U946" s="217" t="s">
        <v>305</v>
      </c>
      <c r="V946" s="217" t="s">
        <v>211</v>
      </c>
      <c r="W946" s="217" t="s">
        <v>211</v>
      </c>
      <c r="X946" s="221"/>
    </row>
    <row r="947" spans="1:24" x14ac:dyDescent="0.3">
      <c r="A947" s="201" t="s">
        <v>601</v>
      </c>
      <c r="B947" s="202" t="s">
        <v>602</v>
      </c>
      <c r="C947" s="202" t="s">
        <v>1029</v>
      </c>
      <c r="D947" s="217">
        <v>6</v>
      </c>
      <c r="E947" s="293" t="s">
        <v>1026</v>
      </c>
      <c r="F947" s="199" t="s">
        <v>110</v>
      </c>
      <c r="G947" s="230" t="s">
        <v>91</v>
      </c>
      <c r="H947" s="217"/>
      <c r="I947" s="255" t="s">
        <v>481</v>
      </c>
      <c r="J947" s="217" t="s">
        <v>298</v>
      </c>
      <c r="K947" s="231">
        <v>20</v>
      </c>
      <c r="L947" s="231">
        <v>53</v>
      </c>
      <c r="M947" s="231">
        <v>20</v>
      </c>
      <c r="N947" s="260">
        <v>20</v>
      </c>
      <c r="O947" s="217" t="s">
        <v>306</v>
      </c>
      <c r="P947" s="220" t="s">
        <v>784</v>
      </c>
      <c r="Q947" s="217" t="s">
        <v>721</v>
      </c>
      <c r="R947" s="217" t="s">
        <v>481</v>
      </c>
      <c r="S947" s="217">
        <v>20</v>
      </c>
      <c r="T947" s="217" t="s">
        <v>211</v>
      </c>
      <c r="U947" s="217" t="s">
        <v>305</v>
      </c>
      <c r="V947" s="217" t="s">
        <v>211</v>
      </c>
      <c r="W947" s="217" t="s">
        <v>211</v>
      </c>
      <c r="X947" s="221"/>
    </row>
    <row r="948" spans="1:24" x14ac:dyDescent="0.3">
      <c r="A948" s="201" t="s">
        <v>601</v>
      </c>
      <c r="B948" s="202" t="s">
        <v>602</v>
      </c>
      <c r="C948" s="202" t="s">
        <v>1029</v>
      </c>
      <c r="D948" s="217">
        <v>7</v>
      </c>
      <c r="E948" s="293" t="s">
        <v>1027</v>
      </c>
      <c r="F948" s="199" t="s">
        <v>115</v>
      </c>
      <c r="G948" s="231" t="s">
        <v>96</v>
      </c>
      <c r="H948" s="217"/>
      <c r="I948" s="255" t="s">
        <v>476</v>
      </c>
      <c r="J948" s="217" t="s">
        <v>298</v>
      </c>
      <c r="K948" s="231">
        <v>36</v>
      </c>
      <c r="L948" s="231">
        <v>50</v>
      </c>
      <c r="M948" s="231">
        <v>20</v>
      </c>
      <c r="N948" s="260">
        <v>20</v>
      </c>
      <c r="O948" s="217" t="s">
        <v>306</v>
      </c>
      <c r="P948" s="220" t="s">
        <v>477</v>
      </c>
      <c r="Q948" s="217" t="s">
        <v>726</v>
      </c>
      <c r="R948" s="217" t="s">
        <v>476</v>
      </c>
      <c r="S948" s="217">
        <v>20</v>
      </c>
      <c r="T948" s="217" t="s">
        <v>211</v>
      </c>
      <c r="U948" s="217" t="s">
        <v>211</v>
      </c>
      <c r="V948" s="217" t="s">
        <v>211</v>
      </c>
      <c r="W948" s="217" t="s">
        <v>211</v>
      </c>
      <c r="X948" s="221"/>
    </row>
    <row r="949" spans="1:24" x14ac:dyDescent="0.3">
      <c r="A949" s="201" t="s">
        <v>601</v>
      </c>
      <c r="B949" s="202" t="s">
        <v>602</v>
      </c>
      <c r="C949" s="202" t="s">
        <v>1029</v>
      </c>
      <c r="D949" s="217">
        <v>8</v>
      </c>
      <c r="E949" s="293" t="s">
        <v>1027</v>
      </c>
      <c r="F949" s="199" t="s">
        <v>1051</v>
      </c>
      <c r="G949" s="230" t="s">
        <v>680</v>
      </c>
      <c r="H949" s="217"/>
      <c r="I949" s="255" t="s">
        <v>785</v>
      </c>
      <c r="J949" s="217" t="s">
        <v>298</v>
      </c>
      <c r="K949" s="231">
        <v>64</v>
      </c>
      <c r="L949" s="231">
        <v>102</v>
      </c>
      <c r="M949" s="231">
        <v>20</v>
      </c>
      <c r="N949" s="260">
        <v>20</v>
      </c>
      <c r="O949" s="217" t="s">
        <v>306</v>
      </c>
      <c r="P949" s="220" t="s">
        <v>786</v>
      </c>
      <c r="Q949" s="217" t="s">
        <v>787</v>
      </c>
      <c r="R949" s="217" t="s">
        <v>785</v>
      </c>
      <c r="S949" s="217">
        <v>20</v>
      </c>
      <c r="T949" s="217" t="s">
        <v>211</v>
      </c>
      <c r="U949" s="217" t="s">
        <v>211</v>
      </c>
      <c r="V949" s="217" t="s">
        <v>211</v>
      </c>
      <c r="W949" s="217" t="s">
        <v>211</v>
      </c>
      <c r="X949" s="221"/>
    </row>
    <row r="950" spans="1:24" x14ac:dyDescent="0.3">
      <c r="A950" s="201" t="s">
        <v>601</v>
      </c>
      <c r="B950" s="202" t="s">
        <v>602</v>
      </c>
      <c r="C950" s="202" t="s">
        <v>1029</v>
      </c>
      <c r="D950" s="217">
        <v>9</v>
      </c>
      <c r="E950" s="293" t="s">
        <v>1028</v>
      </c>
      <c r="F950" s="199" t="s">
        <v>97</v>
      </c>
      <c r="G950" s="231" t="s">
        <v>78</v>
      </c>
      <c r="H950" s="217"/>
      <c r="I950" s="255" t="s">
        <v>473</v>
      </c>
      <c r="J950" s="217" t="s">
        <v>298</v>
      </c>
      <c r="K950" s="231">
        <v>28</v>
      </c>
      <c r="L950" s="231">
        <v>56</v>
      </c>
      <c r="M950" s="231">
        <v>20</v>
      </c>
      <c r="N950" s="260">
        <v>20</v>
      </c>
      <c r="O950" s="217" t="s">
        <v>306</v>
      </c>
      <c r="P950" s="220" t="s">
        <v>928</v>
      </c>
      <c r="Q950" s="217" t="s">
        <v>211</v>
      </c>
      <c r="R950" s="217" t="s">
        <v>473</v>
      </c>
      <c r="S950" s="217">
        <v>20</v>
      </c>
      <c r="T950" s="217" t="s">
        <v>211</v>
      </c>
      <c r="U950" s="217" t="s">
        <v>211</v>
      </c>
      <c r="V950" s="217" t="s">
        <v>211</v>
      </c>
      <c r="W950" s="217" t="s">
        <v>211</v>
      </c>
      <c r="X950" s="221" t="s">
        <v>716</v>
      </c>
    </row>
    <row r="951" spans="1:24" x14ac:dyDescent="0.3">
      <c r="A951" s="201" t="s">
        <v>601</v>
      </c>
      <c r="B951" s="202" t="s">
        <v>602</v>
      </c>
      <c r="C951" s="202" t="s">
        <v>1029</v>
      </c>
      <c r="D951" s="217">
        <v>10</v>
      </c>
      <c r="E951" s="293" t="s">
        <v>1028</v>
      </c>
      <c r="F951" s="199" t="s">
        <v>451</v>
      </c>
      <c r="G951" s="231" t="s">
        <v>226</v>
      </c>
      <c r="H951" s="217"/>
      <c r="I951" s="255" t="s">
        <v>718</v>
      </c>
      <c r="J951" s="217" t="s">
        <v>298</v>
      </c>
      <c r="K951" s="231">
        <v>32</v>
      </c>
      <c r="L951" s="231">
        <v>53</v>
      </c>
      <c r="M951" s="231">
        <v>20</v>
      </c>
      <c r="N951" s="260">
        <v>20</v>
      </c>
      <c r="O951" s="217" t="s">
        <v>306</v>
      </c>
      <c r="P951" s="220" t="s">
        <v>722</v>
      </c>
      <c r="Q951" s="217" t="s">
        <v>211</v>
      </c>
      <c r="R951" s="217" t="s">
        <v>718</v>
      </c>
      <c r="S951" s="217" t="s">
        <v>211</v>
      </c>
      <c r="T951" s="217" t="s">
        <v>211</v>
      </c>
      <c r="U951" s="217" t="s">
        <v>211</v>
      </c>
      <c r="V951" s="217" t="s">
        <v>211</v>
      </c>
      <c r="W951" s="217" t="s">
        <v>211</v>
      </c>
      <c r="X951" s="221" t="s">
        <v>716</v>
      </c>
    </row>
    <row r="952" spans="1:24" ht="15" thickBot="1" x14ac:dyDescent="0.35">
      <c r="A952" s="386" t="s">
        <v>604</v>
      </c>
      <c r="B952" s="387"/>
      <c r="C952" s="387"/>
      <c r="D952" s="225">
        <f>COUNTA(G942:G951)</f>
        <v>10</v>
      </c>
      <c r="E952" s="225"/>
      <c r="F952" s="226"/>
      <c r="G952" s="232"/>
      <c r="H952" s="232"/>
      <c r="I952" s="226"/>
      <c r="J952" s="225"/>
      <c r="K952" s="263"/>
      <c r="L952" s="263"/>
      <c r="M952" s="263"/>
      <c r="N952" s="263"/>
      <c r="O952" s="226"/>
      <c r="P952" s="225"/>
      <c r="Q952" s="225"/>
      <c r="R952" s="225"/>
      <c r="S952" s="225"/>
      <c r="T952" s="225"/>
      <c r="U952" s="225"/>
      <c r="V952" s="225"/>
      <c r="W952" s="225"/>
      <c r="X952" s="227"/>
    </row>
    <row r="953" spans="1:24" x14ac:dyDescent="0.3">
      <c r="A953" s="201" t="s">
        <v>601</v>
      </c>
      <c r="B953" s="202" t="s">
        <v>600</v>
      </c>
      <c r="C953" s="202" t="s">
        <v>1029</v>
      </c>
      <c r="D953" s="217">
        <v>1</v>
      </c>
      <c r="E953" s="293" t="s">
        <v>1024</v>
      </c>
      <c r="F953" s="199" t="s">
        <v>98</v>
      </c>
      <c r="G953" s="230" t="s">
        <v>79</v>
      </c>
      <c r="H953" s="217"/>
      <c r="I953" s="255" t="s">
        <v>483</v>
      </c>
      <c r="J953" s="217" t="s">
        <v>298</v>
      </c>
      <c r="K953" s="313">
        <v>0</v>
      </c>
      <c r="L953" s="313">
        <v>0</v>
      </c>
      <c r="M953" s="231">
        <v>30</v>
      </c>
      <c r="N953" s="260">
        <v>3</v>
      </c>
      <c r="O953" s="231" t="s">
        <v>484</v>
      </c>
      <c r="P953" s="255" t="s">
        <v>158</v>
      </c>
      <c r="Q953" s="217" t="s">
        <v>485</v>
      </c>
      <c r="R953" s="217" t="s">
        <v>483</v>
      </c>
      <c r="S953" s="217"/>
      <c r="T953" s="217" t="s">
        <v>211</v>
      </c>
      <c r="U953" s="217" t="s">
        <v>305</v>
      </c>
      <c r="V953" s="217" t="s">
        <v>211</v>
      </c>
      <c r="W953" s="217" t="s">
        <v>211</v>
      </c>
      <c r="X953" s="221"/>
    </row>
    <row r="954" spans="1:24" x14ac:dyDescent="0.3">
      <c r="A954" s="201" t="s">
        <v>601</v>
      </c>
      <c r="B954" s="202" t="s">
        <v>600</v>
      </c>
      <c r="C954" s="202" t="s">
        <v>1029</v>
      </c>
      <c r="D954" s="217">
        <v>2</v>
      </c>
      <c r="E954" s="293" t="s">
        <v>1030</v>
      </c>
      <c r="F954" s="199" t="s">
        <v>105</v>
      </c>
      <c r="G954" s="230" t="s">
        <v>86</v>
      </c>
      <c r="H954" s="217"/>
      <c r="I954" s="255" t="s">
        <v>487</v>
      </c>
      <c r="J954" s="217" t="s">
        <v>298</v>
      </c>
      <c r="K954" s="231">
        <v>16</v>
      </c>
      <c r="L954" s="231">
        <v>50</v>
      </c>
      <c r="M954" s="231">
        <v>30</v>
      </c>
      <c r="N954" s="260">
        <v>10</v>
      </c>
      <c r="O954" s="231" t="s">
        <v>484</v>
      </c>
      <c r="P954" s="255" t="s">
        <v>488</v>
      </c>
      <c r="Q954" s="217" t="s">
        <v>489</v>
      </c>
      <c r="R954" s="217" t="s">
        <v>487</v>
      </c>
      <c r="S954" s="217"/>
      <c r="T954" s="217" t="s">
        <v>211</v>
      </c>
      <c r="U954" s="217" t="s">
        <v>211</v>
      </c>
      <c r="V954" s="217" t="s">
        <v>211</v>
      </c>
      <c r="W954" s="217" t="s">
        <v>211</v>
      </c>
      <c r="X954" s="221"/>
    </row>
    <row r="955" spans="1:24" x14ac:dyDescent="0.3">
      <c r="A955" s="201" t="s">
        <v>601</v>
      </c>
      <c r="B955" s="202" t="s">
        <v>600</v>
      </c>
      <c r="C955" s="202" t="s">
        <v>1029</v>
      </c>
      <c r="D955" s="217">
        <v>3</v>
      </c>
      <c r="E955" s="293" t="s">
        <v>1031</v>
      </c>
      <c r="F955" s="199" t="s">
        <v>99</v>
      </c>
      <c r="G955" s="230" t="s">
        <v>80</v>
      </c>
      <c r="H955" s="217"/>
      <c r="I955" s="255" t="s">
        <v>483</v>
      </c>
      <c r="J955" s="217" t="s">
        <v>298</v>
      </c>
      <c r="K955" s="231">
        <v>40</v>
      </c>
      <c r="L955" s="231">
        <v>145</v>
      </c>
      <c r="M955" s="231">
        <v>30</v>
      </c>
      <c r="N955" s="260">
        <v>6</v>
      </c>
      <c r="O955" s="231" t="s">
        <v>306</v>
      </c>
      <c r="P955" s="255" t="s">
        <v>491</v>
      </c>
      <c r="Q955" s="217" t="s">
        <v>492</v>
      </c>
      <c r="R955" s="217" t="s">
        <v>483</v>
      </c>
      <c r="S955" s="217"/>
      <c r="T955" s="217" t="s">
        <v>211</v>
      </c>
      <c r="U955" s="217" t="s">
        <v>305</v>
      </c>
      <c r="V955" s="217" t="s">
        <v>211</v>
      </c>
      <c r="W955" s="217" t="s">
        <v>211</v>
      </c>
      <c r="X955" s="221"/>
    </row>
    <row r="956" spans="1:24" x14ac:dyDescent="0.3">
      <c r="A956" s="201" t="s">
        <v>601</v>
      </c>
      <c r="B956" s="202" t="s">
        <v>600</v>
      </c>
      <c r="C956" s="202" t="s">
        <v>1029</v>
      </c>
      <c r="D956" s="217">
        <v>4</v>
      </c>
      <c r="E956" s="293" t="s">
        <v>1025</v>
      </c>
      <c r="F956" s="199" t="s">
        <v>104</v>
      </c>
      <c r="G956" s="230" t="s">
        <v>85</v>
      </c>
      <c r="H956" s="217"/>
      <c r="I956" s="255" t="s">
        <v>308</v>
      </c>
      <c r="J956" s="217" t="s">
        <v>298</v>
      </c>
      <c r="K956" s="231">
        <v>24</v>
      </c>
      <c r="L956" s="231">
        <v>40</v>
      </c>
      <c r="M956" s="231">
        <v>30</v>
      </c>
      <c r="N956" s="260">
        <v>9</v>
      </c>
      <c r="O956" s="231" t="s">
        <v>306</v>
      </c>
      <c r="P956" s="255" t="s">
        <v>153</v>
      </c>
      <c r="Q956" s="217" t="s">
        <v>309</v>
      </c>
      <c r="R956" s="217" t="s">
        <v>310</v>
      </c>
      <c r="S956" s="217"/>
      <c r="T956" s="217" t="s">
        <v>211</v>
      </c>
      <c r="U956" s="217" t="s">
        <v>211</v>
      </c>
      <c r="V956" s="217" t="s">
        <v>211</v>
      </c>
      <c r="W956" s="217" t="s">
        <v>211</v>
      </c>
      <c r="X956" s="221"/>
    </row>
    <row r="957" spans="1:24" x14ac:dyDescent="0.3">
      <c r="A957" s="201" t="s">
        <v>601</v>
      </c>
      <c r="B957" s="202" t="s">
        <v>600</v>
      </c>
      <c r="C957" s="202" t="s">
        <v>1029</v>
      </c>
      <c r="D957" s="217">
        <v>5</v>
      </c>
      <c r="E957" s="293" t="s">
        <v>1026</v>
      </c>
      <c r="F957" s="199" t="s">
        <v>107</v>
      </c>
      <c r="G957" s="230" t="s">
        <v>88</v>
      </c>
      <c r="H957" s="217"/>
      <c r="I957" s="255" t="s">
        <v>494</v>
      </c>
      <c r="J957" s="217" t="s">
        <v>298</v>
      </c>
      <c r="K957" s="231">
        <v>16</v>
      </c>
      <c r="L957" s="231">
        <v>48</v>
      </c>
      <c r="M957" s="231">
        <v>30</v>
      </c>
      <c r="N957" s="260">
        <v>10</v>
      </c>
      <c r="O957" s="231" t="s">
        <v>484</v>
      </c>
      <c r="P957" s="255" t="s">
        <v>495</v>
      </c>
      <c r="Q957" s="217" t="s">
        <v>496</v>
      </c>
      <c r="R957" s="217" t="s">
        <v>494</v>
      </c>
      <c r="S957" s="217"/>
      <c r="T957" s="217" t="s">
        <v>211</v>
      </c>
      <c r="U957" s="217" t="s">
        <v>305</v>
      </c>
      <c r="V957" s="217" t="s">
        <v>211</v>
      </c>
      <c r="W957" s="217" t="s">
        <v>211</v>
      </c>
      <c r="X957" s="221"/>
    </row>
    <row r="958" spans="1:24" x14ac:dyDescent="0.3">
      <c r="A958" s="201" t="s">
        <v>601</v>
      </c>
      <c r="B958" s="202" t="s">
        <v>600</v>
      </c>
      <c r="C958" s="202" t="s">
        <v>1029</v>
      </c>
      <c r="D958" s="217">
        <v>6</v>
      </c>
      <c r="E958" s="293" t="s">
        <v>1026</v>
      </c>
      <c r="F958" s="199" t="s">
        <v>103</v>
      </c>
      <c r="G958" s="230" t="s">
        <v>84</v>
      </c>
      <c r="H958" s="217"/>
      <c r="I958" s="255" t="s">
        <v>759</v>
      </c>
      <c r="J958" s="217" t="s">
        <v>298</v>
      </c>
      <c r="K958" s="231">
        <v>16</v>
      </c>
      <c r="L958" s="231">
        <v>48</v>
      </c>
      <c r="M958" s="231">
        <v>30</v>
      </c>
      <c r="N958" s="260">
        <v>5</v>
      </c>
      <c r="O958" s="231" t="s">
        <v>484</v>
      </c>
      <c r="P958" s="255" t="s">
        <v>763</v>
      </c>
      <c r="Q958" s="217" t="s">
        <v>764</v>
      </c>
      <c r="R958" s="217" t="s">
        <v>765</v>
      </c>
      <c r="S958" s="217"/>
      <c r="T958" s="217" t="s">
        <v>211</v>
      </c>
      <c r="U958" s="217" t="s">
        <v>305</v>
      </c>
      <c r="V958" s="217" t="s">
        <v>211</v>
      </c>
      <c r="W958" s="217" t="s">
        <v>211</v>
      </c>
      <c r="X958" s="221"/>
    </row>
    <row r="959" spans="1:24" x14ac:dyDescent="0.3">
      <c r="A959" s="201" t="s">
        <v>601</v>
      </c>
      <c r="B959" s="202" t="s">
        <v>600</v>
      </c>
      <c r="C959" s="202" t="s">
        <v>1029</v>
      </c>
      <c r="D959" s="217">
        <v>7</v>
      </c>
      <c r="E959" s="293" t="s">
        <v>1027</v>
      </c>
      <c r="F959" s="199" t="s">
        <v>113</v>
      </c>
      <c r="G959" s="231" t="s">
        <v>94</v>
      </c>
      <c r="H959" s="217"/>
      <c r="I959" s="255" t="s">
        <v>760</v>
      </c>
      <c r="J959" s="217" t="s">
        <v>298</v>
      </c>
      <c r="K959" s="231">
        <v>24</v>
      </c>
      <c r="L959" s="231">
        <v>38</v>
      </c>
      <c r="M959" s="231">
        <v>30</v>
      </c>
      <c r="N959" s="260">
        <v>10</v>
      </c>
      <c r="O959" s="231" t="s">
        <v>306</v>
      </c>
      <c r="P959" s="255" t="s">
        <v>766</v>
      </c>
      <c r="Q959" s="217" t="s">
        <v>511</v>
      </c>
      <c r="R959" s="217" t="s">
        <v>767</v>
      </c>
      <c r="S959" s="217"/>
      <c r="T959" s="217" t="s">
        <v>211</v>
      </c>
      <c r="U959" s="217" t="s">
        <v>305</v>
      </c>
      <c r="V959" s="217" t="s">
        <v>211</v>
      </c>
      <c r="W959" s="217" t="s">
        <v>211</v>
      </c>
      <c r="X959" s="221"/>
    </row>
    <row r="960" spans="1:24" x14ac:dyDescent="0.3">
      <c r="A960" s="201" t="s">
        <v>601</v>
      </c>
      <c r="B960" s="202" t="s">
        <v>600</v>
      </c>
      <c r="C960" s="202" t="s">
        <v>1029</v>
      </c>
      <c r="D960" s="217">
        <v>8</v>
      </c>
      <c r="E960" s="293" t="s">
        <v>1032</v>
      </c>
      <c r="F960" s="199" t="s">
        <v>100</v>
      </c>
      <c r="G960" s="230" t="s">
        <v>81</v>
      </c>
      <c r="H960" s="217"/>
      <c r="I960" s="255" t="s">
        <v>504</v>
      </c>
      <c r="J960" s="217" t="s">
        <v>298</v>
      </c>
      <c r="K960" s="231">
        <v>24</v>
      </c>
      <c r="L960" s="231">
        <v>54</v>
      </c>
      <c r="M960" s="231">
        <v>30</v>
      </c>
      <c r="N960" s="260">
        <v>7</v>
      </c>
      <c r="O960" s="231" t="s">
        <v>306</v>
      </c>
      <c r="P960" s="255" t="s">
        <v>227</v>
      </c>
      <c r="Q960" s="217" t="s">
        <v>505</v>
      </c>
      <c r="R960" s="217" t="s">
        <v>504</v>
      </c>
      <c r="S960" s="217"/>
      <c r="T960" s="217" t="s">
        <v>211</v>
      </c>
      <c r="U960" s="217" t="s">
        <v>211</v>
      </c>
      <c r="V960" s="217" t="s">
        <v>211</v>
      </c>
      <c r="W960" s="217" t="s">
        <v>211</v>
      </c>
      <c r="X960" s="221"/>
    </row>
    <row r="961" spans="1:24" x14ac:dyDescent="0.3">
      <c r="A961" s="201" t="s">
        <v>601</v>
      </c>
      <c r="B961" s="202" t="s">
        <v>600</v>
      </c>
      <c r="C961" s="202" t="s">
        <v>1029</v>
      </c>
      <c r="D961" s="217">
        <v>9</v>
      </c>
      <c r="E961" s="293" t="s">
        <v>1028</v>
      </c>
      <c r="F961" s="199" t="s">
        <v>106</v>
      </c>
      <c r="G961" s="231" t="s">
        <v>87</v>
      </c>
      <c r="H961" s="217"/>
      <c r="I961" s="255" t="s">
        <v>761</v>
      </c>
      <c r="J961" s="217" t="s">
        <v>298</v>
      </c>
      <c r="K961" s="231">
        <v>12</v>
      </c>
      <c r="L961" s="231">
        <v>40</v>
      </c>
      <c r="M961" s="231">
        <v>30</v>
      </c>
      <c r="N961" s="260">
        <v>10</v>
      </c>
      <c r="O961" s="231" t="s">
        <v>484</v>
      </c>
      <c r="P961" s="255" t="s">
        <v>768</v>
      </c>
      <c r="Q961" s="217" t="s">
        <v>769</v>
      </c>
      <c r="R961" s="217" t="s">
        <v>770</v>
      </c>
      <c r="S961" s="217"/>
      <c r="T961" s="217" t="s">
        <v>211</v>
      </c>
      <c r="U961" s="217" t="s">
        <v>211</v>
      </c>
      <c r="V961" s="217" t="s">
        <v>211</v>
      </c>
      <c r="W961" s="217" t="s">
        <v>211</v>
      </c>
      <c r="X961" s="221"/>
    </row>
    <row r="962" spans="1:24" x14ac:dyDescent="0.3">
      <c r="A962" s="201" t="s">
        <v>601</v>
      </c>
      <c r="B962" s="202" t="s">
        <v>600</v>
      </c>
      <c r="C962" s="202" t="s">
        <v>1029</v>
      </c>
      <c r="D962" s="217">
        <v>10</v>
      </c>
      <c r="E962" s="293" t="s">
        <v>1028</v>
      </c>
      <c r="F962" s="199" t="s">
        <v>102</v>
      </c>
      <c r="G962" s="231" t="s">
        <v>83</v>
      </c>
      <c r="H962" s="217"/>
      <c r="I962" s="255" t="s">
        <v>762</v>
      </c>
      <c r="J962" s="217" t="s">
        <v>298</v>
      </c>
      <c r="K962" s="231">
        <v>20</v>
      </c>
      <c r="L962" s="231">
        <v>48</v>
      </c>
      <c r="M962" s="231">
        <v>30</v>
      </c>
      <c r="N962" s="260">
        <v>10</v>
      </c>
      <c r="O962" s="231" t="s">
        <v>771</v>
      </c>
      <c r="P962" s="255" t="s">
        <v>772</v>
      </c>
      <c r="Q962" s="217" t="s">
        <v>773</v>
      </c>
      <c r="R962" s="217" t="s">
        <v>762</v>
      </c>
      <c r="S962" s="217"/>
      <c r="T962" s="217" t="s">
        <v>211</v>
      </c>
      <c r="U962" s="217" t="s">
        <v>211</v>
      </c>
      <c r="V962" s="217" t="s">
        <v>211</v>
      </c>
      <c r="W962" s="217" t="s">
        <v>211</v>
      </c>
      <c r="X962" s="221"/>
    </row>
    <row r="963" spans="1:24" ht="15" thickBot="1" x14ac:dyDescent="0.35">
      <c r="A963" s="386" t="s">
        <v>604</v>
      </c>
      <c r="B963" s="387"/>
      <c r="C963" s="387"/>
      <c r="D963" s="225">
        <f>COUNTA(G953:G962)</f>
        <v>10</v>
      </c>
      <c r="E963" s="225"/>
      <c r="F963" s="226"/>
      <c r="G963" s="232"/>
      <c r="H963" s="232"/>
      <c r="I963" s="226"/>
      <c r="J963" s="225"/>
      <c r="K963" s="263"/>
      <c r="L963" s="263"/>
      <c r="M963" s="263"/>
      <c r="N963" s="263"/>
      <c r="O963" s="226"/>
      <c r="P963" s="225"/>
      <c r="Q963" s="225"/>
      <c r="R963" s="225"/>
      <c r="S963" s="225"/>
      <c r="T963" s="225"/>
      <c r="U963" s="225"/>
      <c r="V963" s="225"/>
      <c r="W963" s="225"/>
      <c r="X963" s="227"/>
    </row>
    <row r="964" spans="1:24" x14ac:dyDescent="0.3">
      <c r="A964" s="201" t="s">
        <v>599</v>
      </c>
      <c r="B964" s="202" t="s">
        <v>598</v>
      </c>
      <c r="C964" s="202" t="s">
        <v>1029</v>
      </c>
      <c r="D964" s="217">
        <v>1</v>
      </c>
      <c r="E964" s="293">
        <v>44783</v>
      </c>
      <c r="F964" s="199" t="s">
        <v>61</v>
      </c>
      <c r="G964" s="230" t="s">
        <v>41</v>
      </c>
      <c r="H964" s="217"/>
      <c r="I964" s="255" t="s">
        <v>537</v>
      </c>
      <c r="J964" s="217" t="s">
        <v>298</v>
      </c>
      <c r="K964" s="231">
        <v>32</v>
      </c>
      <c r="L964" s="231">
        <v>53</v>
      </c>
      <c r="M964" s="231">
        <v>200</v>
      </c>
      <c r="N964" s="260">
        <v>40</v>
      </c>
      <c r="O964" s="217" t="s">
        <v>1002</v>
      </c>
      <c r="P964" s="220" t="s">
        <v>581</v>
      </c>
      <c r="Q964" s="217" t="s">
        <v>211</v>
      </c>
      <c r="R964" s="217" t="s">
        <v>582</v>
      </c>
      <c r="S964" s="217" t="s">
        <v>211</v>
      </c>
      <c r="T964" s="217" t="s">
        <v>211</v>
      </c>
      <c r="U964" s="217" t="s">
        <v>305</v>
      </c>
      <c r="V964" s="217" t="s">
        <v>211</v>
      </c>
      <c r="W964" s="217" t="s">
        <v>211</v>
      </c>
      <c r="X964" s="221"/>
    </row>
    <row r="965" spans="1:24" x14ac:dyDescent="0.3">
      <c r="A965" s="201" t="s">
        <v>599</v>
      </c>
      <c r="B965" s="202" t="s">
        <v>598</v>
      </c>
      <c r="C965" s="202" t="s">
        <v>1029</v>
      </c>
      <c r="D965" s="217">
        <v>2</v>
      </c>
      <c r="E965" s="293">
        <v>44783</v>
      </c>
      <c r="F965" s="199" t="s">
        <v>64</v>
      </c>
      <c r="G965" s="230" t="s">
        <v>44</v>
      </c>
      <c r="H965" s="217"/>
      <c r="I965" s="255" t="s">
        <v>336</v>
      </c>
      <c r="J965" s="217" t="s">
        <v>298</v>
      </c>
      <c r="K965" s="231">
        <v>16</v>
      </c>
      <c r="L965" s="231">
        <v>51</v>
      </c>
      <c r="M965" s="231">
        <v>0</v>
      </c>
      <c r="N965" s="260">
        <v>60</v>
      </c>
      <c r="O965" s="217" t="s">
        <v>211</v>
      </c>
      <c r="P965" s="220" t="s">
        <v>941</v>
      </c>
      <c r="Q965" s="217" t="s">
        <v>211</v>
      </c>
      <c r="R965" s="217" t="s">
        <v>580</v>
      </c>
      <c r="S965" s="217" t="s">
        <v>211</v>
      </c>
      <c r="T965" s="217" t="s">
        <v>211</v>
      </c>
      <c r="U965" s="217" t="s">
        <v>305</v>
      </c>
      <c r="V965" s="217" t="s">
        <v>211</v>
      </c>
      <c r="W965" s="217" t="s">
        <v>211</v>
      </c>
      <c r="X965" s="221"/>
    </row>
    <row r="966" spans="1:24" x14ac:dyDescent="0.3">
      <c r="A966" s="201" t="s">
        <v>599</v>
      </c>
      <c r="B966" s="202" t="s">
        <v>598</v>
      </c>
      <c r="C966" s="202" t="s">
        <v>1029</v>
      </c>
      <c r="D966" s="217">
        <v>3</v>
      </c>
      <c r="E966" s="293">
        <v>44844</v>
      </c>
      <c r="F966" s="199" t="s">
        <v>62</v>
      </c>
      <c r="G966" s="230" t="s">
        <v>42</v>
      </c>
      <c r="H966" s="217"/>
      <c r="I966" s="255" t="s">
        <v>533</v>
      </c>
      <c r="J966" s="217" t="s">
        <v>298</v>
      </c>
      <c r="K966" s="231">
        <v>12</v>
      </c>
      <c r="L966" s="231">
        <v>10</v>
      </c>
      <c r="M966" s="231">
        <v>200</v>
      </c>
      <c r="N966" s="260">
        <v>60</v>
      </c>
      <c r="O966" s="217" t="s">
        <v>211</v>
      </c>
      <c r="P966" s="220" t="s">
        <v>534</v>
      </c>
      <c r="Q966" s="217" t="s">
        <v>535</v>
      </c>
      <c r="R966" s="217" t="s">
        <v>549</v>
      </c>
      <c r="S966" s="217" t="s">
        <v>211</v>
      </c>
      <c r="T966" s="217" t="s">
        <v>211</v>
      </c>
      <c r="U966" s="217" t="s">
        <v>305</v>
      </c>
      <c r="V966" s="217" t="s">
        <v>211</v>
      </c>
      <c r="W966" s="217" t="s">
        <v>211</v>
      </c>
      <c r="X966" s="221"/>
    </row>
    <row r="967" spans="1:24" x14ac:dyDescent="0.3">
      <c r="A967" s="201" t="s">
        <v>599</v>
      </c>
      <c r="B967" s="202" t="s">
        <v>598</v>
      </c>
      <c r="C967" s="202" t="s">
        <v>1029</v>
      </c>
      <c r="D967" s="217">
        <v>4</v>
      </c>
      <c r="E967" s="293">
        <v>44844</v>
      </c>
      <c r="F967" s="199" t="s">
        <v>65</v>
      </c>
      <c r="G967" s="230" t="s">
        <v>45</v>
      </c>
      <c r="H967" s="217"/>
      <c r="I967" s="255" t="s">
        <v>550</v>
      </c>
      <c r="J967" s="217" t="s">
        <v>298</v>
      </c>
      <c r="K967" s="231">
        <v>16</v>
      </c>
      <c r="L967" s="231">
        <v>35</v>
      </c>
      <c r="M967" s="231">
        <v>100</v>
      </c>
      <c r="N967" s="260">
        <v>10</v>
      </c>
      <c r="O967" s="217" t="s">
        <v>211</v>
      </c>
      <c r="P967" s="220" t="s">
        <v>551</v>
      </c>
      <c r="Q967" s="217" t="s">
        <v>552</v>
      </c>
      <c r="R967" s="217" t="s">
        <v>553</v>
      </c>
      <c r="S967" s="217" t="s">
        <v>211</v>
      </c>
      <c r="T967" s="217" t="s">
        <v>305</v>
      </c>
      <c r="U967" s="217" t="s">
        <v>211</v>
      </c>
      <c r="V967" s="217" t="s">
        <v>211</v>
      </c>
      <c r="W967" s="217" t="s">
        <v>211</v>
      </c>
      <c r="X967" s="221"/>
    </row>
    <row r="968" spans="1:24" x14ac:dyDescent="0.3">
      <c r="A968" s="201" t="s">
        <v>599</v>
      </c>
      <c r="B968" s="202" t="s">
        <v>598</v>
      </c>
      <c r="C968" s="202" t="s">
        <v>1029</v>
      </c>
      <c r="D968" s="217">
        <v>5</v>
      </c>
      <c r="E968" s="293">
        <v>44875</v>
      </c>
      <c r="F968" s="199" t="s">
        <v>56</v>
      </c>
      <c r="G968" s="231" t="s">
        <v>36</v>
      </c>
      <c r="H968" s="217"/>
      <c r="I968" s="255" t="s">
        <v>341</v>
      </c>
      <c r="J968" s="217" t="s">
        <v>298</v>
      </c>
      <c r="K968" s="231">
        <v>16</v>
      </c>
      <c r="L968" s="231">
        <v>20</v>
      </c>
      <c r="M968" s="231">
        <v>0</v>
      </c>
      <c r="N968" s="260">
        <v>10</v>
      </c>
      <c r="O968" s="217" t="s">
        <v>211</v>
      </c>
      <c r="P968" s="220" t="s">
        <v>339</v>
      </c>
      <c r="Q968" s="217" t="s">
        <v>340</v>
      </c>
      <c r="R968" s="217" t="s">
        <v>341</v>
      </c>
      <c r="S968" s="217" t="s">
        <v>211</v>
      </c>
      <c r="T968" s="217" t="s">
        <v>211</v>
      </c>
      <c r="U968" s="217" t="s">
        <v>305</v>
      </c>
      <c r="V968" s="217" t="s">
        <v>211</v>
      </c>
      <c r="W968" s="217" t="s">
        <v>211</v>
      </c>
      <c r="X968" s="221"/>
    </row>
    <row r="969" spans="1:24" x14ac:dyDescent="0.3">
      <c r="A969" s="201" t="s">
        <v>599</v>
      </c>
      <c r="B969" s="202" t="s">
        <v>598</v>
      </c>
      <c r="C969" s="202" t="s">
        <v>1029</v>
      </c>
      <c r="D969" s="217">
        <v>6</v>
      </c>
      <c r="E969" s="293">
        <v>44875</v>
      </c>
      <c r="F969" s="199" t="s">
        <v>57</v>
      </c>
      <c r="G969" s="197" t="s">
        <v>37</v>
      </c>
      <c r="H969" s="217"/>
      <c r="I969" s="255" t="s">
        <v>555</v>
      </c>
      <c r="J969" s="217" t="s">
        <v>298</v>
      </c>
      <c r="K969" s="231">
        <v>60</v>
      </c>
      <c r="L969" s="231">
        <v>183</v>
      </c>
      <c r="M969" s="231">
        <v>0</v>
      </c>
      <c r="N969" s="260">
        <v>20</v>
      </c>
      <c r="O969" s="217" t="s">
        <v>211</v>
      </c>
      <c r="P969" s="220" t="s">
        <v>557</v>
      </c>
      <c r="Q969" s="217" t="s">
        <v>558</v>
      </c>
      <c r="R969" s="217" t="s">
        <v>559</v>
      </c>
      <c r="S969" s="217" t="s">
        <v>211</v>
      </c>
      <c r="T969" s="217" t="s">
        <v>211</v>
      </c>
      <c r="U969" s="217" t="s">
        <v>305</v>
      </c>
      <c r="V969" s="217" t="s">
        <v>211</v>
      </c>
      <c r="W969" s="217" t="s">
        <v>211</v>
      </c>
      <c r="X969" s="221"/>
    </row>
    <row r="970" spans="1:24" x14ac:dyDescent="0.3">
      <c r="A970" s="201" t="s">
        <v>599</v>
      </c>
      <c r="B970" s="202" t="s">
        <v>598</v>
      </c>
      <c r="C970" s="202" t="s">
        <v>1029</v>
      </c>
      <c r="D970" s="217">
        <v>7</v>
      </c>
      <c r="E970" s="293">
        <v>44905</v>
      </c>
      <c r="F970" s="199" t="s">
        <v>59</v>
      </c>
      <c r="G970" s="231" t="s">
        <v>39</v>
      </c>
      <c r="H970" s="217"/>
      <c r="I970" s="255" t="s">
        <v>544</v>
      </c>
      <c r="J970" s="217" t="s">
        <v>298</v>
      </c>
      <c r="K970" s="231">
        <v>24</v>
      </c>
      <c r="L970" s="231">
        <v>38</v>
      </c>
      <c r="M970" s="231">
        <v>0</v>
      </c>
      <c r="N970" s="260">
        <v>20</v>
      </c>
      <c r="O970" s="217" t="s">
        <v>211</v>
      </c>
      <c r="P970" s="220" t="s">
        <v>749</v>
      </c>
      <c r="Q970" s="217" t="s">
        <v>211</v>
      </c>
      <c r="R970" s="217" t="s">
        <v>750</v>
      </c>
      <c r="S970" s="217" t="s">
        <v>211</v>
      </c>
      <c r="T970" s="217" t="s">
        <v>211</v>
      </c>
      <c r="U970" s="217" t="s">
        <v>305</v>
      </c>
      <c r="V970" s="217" t="s">
        <v>211</v>
      </c>
      <c r="W970" s="217" t="s">
        <v>211</v>
      </c>
      <c r="X970" s="221"/>
    </row>
    <row r="971" spans="1:24" x14ac:dyDescent="0.3">
      <c r="A971" s="201" t="s">
        <v>599</v>
      </c>
      <c r="B971" s="202" t="s">
        <v>598</v>
      </c>
      <c r="C971" s="202" t="s">
        <v>1029</v>
      </c>
      <c r="D971" s="217">
        <v>8</v>
      </c>
      <c r="E971" s="293">
        <v>44905</v>
      </c>
      <c r="F971" s="199" t="s">
        <v>63</v>
      </c>
      <c r="G971" s="230" t="s">
        <v>43</v>
      </c>
      <c r="H971" s="217"/>
      <c r="I971" s="255" t="s">
        <v>540</v>
      </c>
      <c r="J971" s="217" t="s">
        <v>298</v>
      </c>
      <c r="K971" s="231">
        <v>16</v>
      </c>
      <c r="L971" s="231">
        <v>47</v>
      </c>
      <c r="M971" s="231">
        <v>0</v>
      </c>
      <c r="N971" s="260">
        <v>20</v>
      </c>
      <c r="O971" s="231" t="s">
        <v>306</v>
      </c>
      <c r="P971" s="220" t="s">
        <v>542</v>
      </c>
      <c r="Q971" s="217" t="s">
        <v>543</v>
      </c>
      <c r="R971" s="217" t="s">
        <v>584</v>
      </c>
      <c r="S971" s="217" t="s">
        <v>211</v>
      </c>
      <c r="T971" s="217" t="s">
        <v>211</v>
      </c>
      <c r="U971" s="217" t="s">
        <v>305</v>
      </c>
      <c r="V971" s="217" t="s">
        <v>211</v>
      </c>
      <c r="W971" s="217" t="s">
        <v>211</v>
      </c>
      <c r="X971" s="221"/>
    </row>
    <row r="972" spans="1:24" x14ac:dyDescent="0.3">
      <c r="A972" s="201" t="s">
        <v>599</v>
      </c>
      <c r="B972" s="202" t="s">
        <v>598</v>
      </c>
      <c r="C972" s="202" t="s">
        <v>1029</v>
      </c>
      <c r="D972" s="217">
        <v>9</v>
      </c>
      <c r="E972" s="293" t="s">
        <v>998</v>
      </c>
      <c r="F972" s="199" t="s">
        <v>58</v>
      </c>
      <c r="G972" s="230" t="s">
        <v>38</v>
      </c>
      <c r="H972" s="217"/>
      <c r="I972" s="255" t="s">
        <v>526</v>
      </c>
      <c r="J972" s="217" t="s">
        <v>298</v>
      </c>
      <c r="K972" s="231">
        <v>89</v>
      </c>
      <c r="L972" s="231">
        <v>111</v>
      </c>
      <c r="M972" s="231">
        <v>100</v>
      </c>
      <c r="N972" s="260">
        <v>8</v>
      </c>
      <c r="O972" s="217" t="s">
        <v>211</v>
      </c>
      <c r="P972" s="220" t="s">
        <v>527</v>
      </c>
      <c r="Q972" s="217" t="s">
        <v>528</v>
      </c>
      <c r="R972" s="217" t="s">
        <v>529</v>
      </c>
      <c r="S972" s="217" t="s">
        <v>211</v>
      </c>
      <c r="T972" s="217" t="s">
        <v>305</v>
      </c>
      <c r="U972" s="217" t="s">
        <v>211</v>
      </c>
      <c r="V972" s="217" t="s">
        <v>211</v>
      </c>
      <c r="W972" s="217" t="s">
        <v>211</v>
      </c>
      <c r="X972" s="221"/>
    </row>
    <row r="973" spans="1:24" x14ac:dyDescent="0.3">
      <c r="A973" s="201" t="s">
        <v>599</v>
      </c>
      <c r="B973" s="202" t="s">
        <v>598</v>
      </c>
      <c r="C973" s="202" t="s">
        <v>1029</v>
      </c>
      <c r="D973" s="217">
        <v>10</v>
      </c>
      <c r="E973" s="293" t="s">
        <v>998</v>
      </c>
      <c r="F973" s="199" t="s">
        <v>66</v>
      </c>
      <c r="G973" s="230" t="s">
        <v>46</v>
      </c>
      <c r="H973" s="217"/>
      <c r="I973" s="255" t="s">
        <v>530</v>
      </c>
      <c r="J973" s="217" t="s">
        <v>298</v>
      </c>
      <c r="K973" s="231">
        <v>28</v>
      </c>
      <c r="L973" s="231">
        <v>46</v>
      </c>
      <c r="M973" s="231">
        <v>200</v>
      </c>
      <c r="N973" s="260">
        <v>40</v>
      </c>
      <c r="O973" s="217" t="s">
        <v>211</v>
      </c>
      <c r="P973" s="220" t="s">
        <v>127</v>
      </c>
      <c r="Q973" s="217" t="s">
        <v>531</v>
      </c>
      <c r="R973" s="217" t="s">
        <v>529</v>
      </c>
      <c r="S973" s="217" t="s">
        <v>211</v>
      </c>
      <c r="T973" s="217" t="s">
        <v>305</v>
      </c>
      <c r="U973" s="217" t="s">
        <v>211</v>
      </c>
      <c r="V973" s="217" t="s">
        <v>211</v>
      </c>
      <c r="W973" s="217" t="s">
        <v>211</v>
      </c>
      <c r="X973" s="221"/>
    </row>
    <row r="974" spans="1:24" ht="15" thickBot="1" x14ac:dyDescent="0.35">
      <c r="A974" s="386" t="s">
        <v>604</v>
      </c>
      <c r="B974" s="387"/>
      <c r="C974" s="387"/>
      <c r="D974" s="225">
        <f>COUNTA(G964:G973)</f>
        <v>10</v>
      </c>
      <c r="E974" s="225"/>
      <c r="F974" s="226"/>
      <c r="G974" s="232"/>
      <c r="H974" s="232"/>
      <c r="I974" s="226"/>
      <c r="J974" s="225"/>
      <c r="K974" s="263"/>
      <c r="L974" s="263"/>
      <c r="M974" s="263"/>
      <c r="N974" s="263"/>
      <c r="O974" s="226"/>
      <c r="P974" s="225"/>
      <c r="Q974" s="225"/>
      <c r="R974" s="225"/>
      <c r="S974" s="225"/>
      <c r="T974" s="225"/>
      <c r="U974" s="225"/>
      <c r="V974" s="225"/>
      <c r="W974" s="225"/>
      <c r="X974" s="227"/>
    </row>
    <row r="975" spans="1:24" x14ac:dyDescent="0.3">
      <c r="A975" s="201" t="s">
        <v>599</v>
      </c>
      <c r="B975" s="202" t="s">
        <v>603</v>
      </c>
      <c r="C975" s="202" t="s">
        <v>1029</v>
      </c>
      <c r="D975" s="217">
        <v>1</v>
      </c>
      <c r="E975" s="293">
        <v>44841</v>
      </c>
      <c r="F975" s="199" t="s">
        <v>75</v>
      </c>
      <c r="G975" s="230" t="s">
        <v>55</v>
      </c>
      <c r="H975" s="217"/>
      <c r="I975" s="255" t="s">
        <v>312</v>
      </c>
      <c r="J975" s="217" t="s">
        <v>298</v>
      </c>
      <c r="K975" s="231">
        <v>70</v>
      </c>
      <c r="L975" s="231">
        <v>100</v>
      </c>
      <c r="M975" s="217" t="s">
        <v>211</v>
      </c>
      <c r="N975" s="217" t="s">
        <v>211</v>
      </c>
      <c r="O975" s="217" t="s">
        <v>211</v>
      </c>
      <c r="P975" s="220" t="s">
        <v>314</v>
      </c>
      <c r="Q975" s="217" t="s">
        <v>315</v>
      </c>
      <c r="R975" s="217" t="s">
        <v>312</v>
      </c>
      <c r="S975" s="217" t="s">
        <v>211</v>
      </c>
      <c r="T975" s="217" t="s">
        <v>211</v>
      </c>
      <c r="U975" s="217" t="s">
        <v>211</v>
      </c>
      <c r="V975" s="217" t="s">
        <v>211</v>
      </c>
      <c r="W975" s="217" t="s">
        <v>211</v>
      </c>
      <c r="X975" s="221"/>
    </row>
    <row r="976" spans="1:24" x14ac:dyDescent="0.3">
      <c r="A976" s="201" t="s">
        <v>599</v>
      </c>
      <c r="B976" s="202" t="s">
        <v>603</v>
      </c>
      <c r="C976" s="202" t="s">
        <v>1029</v>
      </c>
      <c r="D976" s="217">
        <v>2</v>
      </c>
      <c r="E976" s="293">
        <v>44841</v>
      </c>
      <c r="F976" s="199" t="s">
        <v>74</v>
      </c>
      <c r="G976" s="230" t="s">
        <v>54</v>
      </c>
      <c r="H976" s="217"/>
      <c r="I976" s="255" t="s">
        <v>312</v>
      </c>
      <c r="J976" s="217" t="s">
        <v>298</v>
      </c>
      <c r="K976" s="231">
        <v>40</v>
      </c>
      <c r="L976" s="231">
        <v>80</v>
      </c>
      <c r="M976" s="217" t="s">
        <v>211</v>
      </c>
      <c r="N976" s="217" t="s">
        <v>211</v>
      </c>
      <c r="O976" s="217" t="s">
        <v>211</v>
      </c>
      <c r="P976" s="220" t="s">
        <v>316</v>
      </c>
      <c r="Q976" s="217" t="s">
        <v>317</v>
      </c>
      <c r="R976" s="217" t="s">
        <v>312</v>
      </c>
      <c r="S976" s="217" t="s">
        <v>211</v>
      </c>
      <c r="T976" s="217" t="s">
        <v>211</v>
      </c>
      <c r="U976" s="217" t="s">
        <v>211</v>
      </c>
      <c r="V976" s="217" t="s">
        <v>211</v>
      </c>
      <c r="W976" s="217" t="s">
        <v>211</v>
      </c>
      <c r="X976" s="221"/>
    </row>
    <row r="977" spans="1:24" x14ac:dyDescent="0.3">
      <c r="A977" s="201" t="s">
        <v>599</v>
      </c>
      <c r="B977" s="202" t="s">
        <v>603</v>
      </c>
      <c r="C977" s="202" t="s">
        <v>1029</v>
      </c>
      <c r="D977" s="217">
        <v>3</v>
      </c>
      <c r="E977" s="293">
        <v>44842</v>
      </c>
      <c r="F977" s="199" t="s">
        <v>69</v>
      </c>
      <c r="G977" s="230" t="s">
        <v>49</v>
      </c>
      <c r="H977" s="217"/>
      <c r="I977" s="255" t="s">
        <v>319</v>
      </c>
      <c r="J977" s="217" t="s">
        <v>298</v>
      </c>
      <c r="K977" s="231">
        <v>12</v>
      </c>
      <c r="L977" s="231">
        <v>14</v>
      </c>
      <c r="M977" s="217" t="s">
        <v>211</v>
      </c>
      <c r="N977" s="217" t="s">
        <v>211</v>
      </c>
      <c r="O977" s="217" t="s">
        <v>211</v>
      </c>
      <c r="P977" s="220" t="s">
        <v>320</v>
      </c>
      <c r="Q977" s="217" t="s">
        <v>321</v>
      </c>
      <c r="R977" s="217" t="s">
        <v>319</v>
      </c>
      <c r="S977" s="217" t="s">
        <v>211</v>
      </c>
      <c r="T977" s="217" t="s">
        <v>211</v>
      </c>
      <c r="U977" s="217" t="s">
        <v>211</v>
      </c>
      <c r="V977" s="217" t="s">
        <v>211</v>
      </c>
      <c r="W977" s="217" t="s">
        <v>211</v>
      </c>
      <c r="X977" s="221"/>
    </row>
    <row r="978" spans="1:24" x14ac:dyDescent="0.3">
      <c r="A978" s="201" t="s">
        <v>599</v>
      </c>
      <c r="B978" s="202" t="s">
        <v>603</v>
      </c>
      <c r="C978" s="202" t="s">
        <v>1029</v>
      </c>
      <c r="D978" s="217">
        <v>4</v>
      </c>
      <c r="E978" s="293">
        <v>44842</v>
      </c>
      <c r="F978" s="199" t="s">
        <v>71</v>
      </c>
      <c r="G978" s="230" t="s">
        <v>51</v>
      </c>
      <c r="H978" s="217"/>
      <c r="I978" s="255" t="s">
        <v>323</v>
      </c>
      <c r="J978" s="217" t="s">
        <v>298</v>
      </c>
      <c r="K978" s="231">
        <v>24</v>
      </c>
      <c r="L978" s="231">
        <v>70</v>
      </c>
      <c r="M978" s="217" t="s">
        <v>211</v>
      </c>
      <c r="N978" s="217" t="s">
        <v>211</v>
      </c>
      <c r="O978" s="217" t="s">
        <v>211</v>
      </c>
      <c r="P978" s="220" t="s">
        <v>325</v>
      </c>
      <c r="Q978" s="217" t="s">
        <v>326</v>
      </c>
      <c r="R978" s="217" t="s">
        <v>323</v>
      </c>
      <c r="S978" s="217" t="s">
        <v>211</v>
      </c>
      <c r="T978" s="217" t="s">
        <v>211</v>
      </c>
      <c r="U978" s="217" t="s">
        <v>211</v>
      </c>
      <c r="V978" s="217" t="s">
        <v>211</v>
      </c>
      <c r="W978" s="217" t="s">
        <v>211</v>
      </c>
      <c r="X978" s="221"/>
    </row>
    <row r="979" spans="1:24" x14ac:dyDescent="0.3">
      <c r="A979" s="201" t="s">
        <v>599</v>
      </c>
      <c r="B979" s="202" t="s">
        <v>603</v>
      </c>
      <c r="C979" s="202" t="s">
        <v>1029</v>
      </c>
      <c r="D979" s="217">
        <v>5</v>
      </c>
      <c r="E979" s="293">
        <v>44844</v>
      </c>
      <c r="F979" s="199" t="s">
        <v>72</v>
      </c>
      <c r="G979" s="230" t="s">
        <v>52</v>
      </c>
      <c r="H979" s="217"/>
      <c r="I979" s="255" t="s">
        <v>323</v>
      </c>
      <c r="J979" s="217" t="s">
        <v>298</v>
      </c>
      <c r="K979" s="231">
        <v>20</v>
      </c>
      <c r="L979" s="231">
        <v>90</v>
      </c>
      <c r="M979" s="217" t="s">
        <v>211</v>
      </c>
      <c r="N979" s="217" t="s">
        <v>211</v>
      </c>
      <c r="O979" s="217" t="s">
        <v>211</v>
      </c>
      <c r="P979" s="220" t="s">
        <v>327</v>
      </c>
      <c r="Q979" s="217" t="s">
        <v>328</v>
      </c>
      <c r="R979" s="217" t="s">
        <v>323</v>
      </c>
      <c r="S979" s="217" t="s">
        <v>211</v>
      </c>
      <c r="T979" s="217" t="s">
        <v>211</v>
      </c>
      <c r="U979" s="217" t="s">
        <v>211</v>
      </c>
      <c r="V979" s="217" t="s">
        <v>211</v>
      </c>
      <c r="W979" s="217" t="s">
        <v>211</v>
      </c>
      <c r="X979" s="221"/>
    </row>
    <row r="980" spans="1:24" x14ac:dyDescent="0.3">
      <c r="A980" s="201" t="s">
        <v>599</v>
      </c>
      <c r="B980" s="202" t="s">
        <v>603</v>
      </c>
      <c r="C980" s="202" t="s">
        <v>1029</v>
      </c>
      <c r="D980" s="217">
        <v>6</v>
      </c>
      <c r="E980" s="293">
        <v>44844</v>
      </c>
      <c r="F980" s="199" t="s">
        <v>70</v>
      </c>
      <c r="G980" s="230" t="s">
        <v>50</v>
      </c>
      <c r="H980" s="217"/>
      <c r="I980" s="255" t="s">
        <v>512</v>
      </c>
      <c r="J980" s="217" t="s">
        <v>298</v>
      </c>
      <c r="K980" s="231">
        <v>40</v>
      </c>
      <c r="L980" s="231">
        <v>62</v>
      </c>
      <c r="M980" s="217" t="s">
        <v>211</v>
      </c>
      <c r="N980" s="217" t="s">
        <v>211</v>
      </c>
      <c r="O980" s="217" t="s">
        <v>211</v>
      </c>
      <c r="P980" s="220" t="s">
        <v>513</v>
      </c>
      <c r="Q980" s="217" t="s">
        <v>514</v>
      </c>
      <c r="R980" s="217" t="s">
        <v>512</v>
      </c>
      <c r="S980" s="217" t="s">
        <v>211</v>
      </c>
      <c r="T980" s="217" t="s">
        <v>211</v>
      </c>
      <c r="U980" s="217" t="s">
        <v>211</v>
      </c>
      <c r="V980" s="217" t="s">
        <v>211</v>
      </c>
      <c r="W980" s="217" t="s">
        <v>211</v>
      </c>
      <c r="X980" s="221"/>
    </row>
    <row r="981" spans="1:24" x14ac:dyDescent="0.3">
      <c r="A981" s="201" t="s">
        <v>599</v>
      </c>
      <c r="B981" s="202" t="s">
        <v>603</v>
      </c>
      <c r="C981" s="202" t="s">
        <v>1029</v>
      </c>
      <c r="D981" s="217">
        <v>7</v>
      </c>
      <c r="E981" s="293">
        <v>44845</v>
      </c>
      <c r="F981" s="199" t="s">
        <v>73</v>
      </c>
      <c r="G981" s="231" t="s">
        <v>53</v>
      </c>
      <c r="H981" s="217"/>
      <c r="I981" s="255" t="s">
        <v>512</v>
      </c>
      <c r="J981" s="217" t="s">
        <v>298</v>
      </c>
      <c r="K981" s="231">
        <v>14</v>
      </c>
      <c r="L981" s="231">
        <v>22</v>
      </c>
      <c r="M981" s="217" t="s">
        <v>211</v>
      </c>
      <c r="N981" s="217" t="s">
        <v>211</v>
      </c>
      <c r="O981" s="217" t="s">
        <v>211</v>
      </c>
      <c r="P981" s="220" t="s">
        <v>515</v>
      </c>
      <c r="Q981" s="217" t="s">
        <v>516</v>
      </c>
      <c r="R981" s="217" t="s">
        <v>512</v>
      </c>
      <c r="S981" s="217" t="s">
        <v>211</v>
      </c>
      <c r="T981" s="217" t="s">
        <v>211</v>
      </c>
      <c r="U981" s="217" t="s">
        <v>211</v>
      </c>
      <c r="V981" s="217" t="s">
        <v>211</v>
      </c>
      <c r="W981" s="217" t="s">
        <v>211</v>
      </c>
      <c r="X981" s="221"/>
    </row>
    <row r="982" spans="1:24" x14ac:dyDescent="0.3">
      <c r="A982" s="201" t="s">
        <v>599</v>
      </c>
      <c r="B982" s="202" t="s">
        <v>603</v>
      </c>
      <c r="C982" s="202" t="s">
        <v>1029</v>
      </c>
      <c r="D982" s="217">
        <v>8</v>
      </c>
      <c r="E982" s="293">
        <v>44845</v>
      </c>
      <c r="F982" s="199" t="s">
        <v>60</v>
      </c>
      <c r="G982" s="230" t="s">
        <v>40</v>
      </c>
      <c r="H982" s="217"/>
      <c r="I982" s="255" t="s">
        <v>517</v>
      </c>
      <c r="J982" s="217" t="s">
        <v>298</v>
      </c>
      <c r="K982" s="231">
        <v>25</v>
      </c>
      <c r="L982" s="231">
        <v>38</v>
      </c>
      <c r="M982" s="217" t="s">
        <v>211</v>
      </c>
      <c r="N982" s="217" t="s">
        <v>211</v>
      </c>
      <c r="O982" s="217" t="s">
        <v>211</v>
      </c>
      <c r="P982" s="220" t="s">
        <v>518</v>
      </c>
      <c r="Q982" s="217" t="s">
        <v>519</v>
      </c>
      <c r="R982" s="217" t="s">
        <v>520</v>
      </c>
      <c r="S982" s="217" t="s">
        <v>211</v>
      </c>
      <c r="T982" s="217" t="s">
        <v>211</v>
      </c>
      <c r="U982" s="217" t="s">
        <v>211</v>
      </c>
      <c r="V982" s="217" t="s">
        <v>211</v>
      </c>
      <c r="W982" s="217" t="s">
        <v>211</v>
      </c>
      <c r="X982" s="221"/>
    </row>
    <row r="983" spans="1:24" x14ac:dyDescent="0.3">
      <c r="A983" s="201" t="s">
        <v>599</v>
      </c>
      <c r="B983" s="202" t="s">
        <v>603</v>
      </c>
      <c r="C983" s="202" t="s">
        <v>1029</v>
      </c>
      <c r="D983" s="217">
        <v>9</v>
      </c>
      <c r="E983" s="293">
        <v>44846</v>
      </c>
      <c r="F983" s="199" t="s">
        <v>68</v>
      </c>
      <c r="G983" s="231" t="s">
        <v>48</v>
      </c>
      <c r="H983" s="217"/>
      <c r="I983" s="255" t="s">
        <v>319</v>
      </c>
      <c r="J983" s="217" t="s">
        <v>298</v>
      </c>
      <c r="K983" s="231">
        <v>59</v>
      </c>
      <c r="L983" s="231">
        <v>112</v>
      </c>
      <c r="M983" s="217" t="s">
        <v>211</v>
      </c>
      <c r="N983" s="217" t="s">
        <v>211</v>
      </c>
      <c r="O983" s="217" t="s">
        <v>211</v>
      </c>
      <c r="P983" s="220" t="s">
        <v>329</v>
      </c>
      <c r="Q983" s="217" t="s">
        <v>330</v>
      </c>
      <c r="R983" s="217" t="s">
        <v>319</v>
      </c>
      <c r="S983" s="217" t="s">
        <v>211</v>
      </c>
      <c r="T983" s="217" t="s">
        <v>211</v>
      </c>
      <c r="U983" s="217" t="s">
        <v>211</v>
      </c>
      <c r="V983" s="217" t="s">
        <v>211</v>
      </c>
      <c r="W983" s="217" t="s">
        <v>211</v>
      </c>
      <c r="X983" s="221"/>
    </row>
    <row r="984" spans="1:24" x14ac:dyDescent="0.3">
      <c r="A984" s="201" t="s">
        <v>599</v>
      </c>
      <c r="B984" s="202" t="s">
        <v>603</v>
      </c>
      <c r="C984" s="202" t="s">
        <v>1029</v>
      </c>
      <c r="D984" s="217">
        <v>10</v>
      </c>
      <c r="E984" s="293">
        <v>44847</v>
      </c>
      <c r="F984" s="199" t="s">
        <v>67</v>
      </c>
      <c r="G984" s="231" t="s">
        <v>47</v>
      </c>
      <c r="H984" s="217"/>
      <c r="I984" s="255" t="s">
        <v>522</v>
      </c>
      <c r="J984" s="217" t="s">
        <v>298</v>
      </c>
      <c r="K984" s="231">
        <v>30</v>
      </c>
      <c r="L984" s="231">
        <v>35</v>
      </c>
      <c r="M984" s="217" t="s">
        <v>211</v>
      </c>
      <c r="N984" s="217" t="s">
        <v>211</v>
      </c>
      <c r="O984" s="217" t="s">
        <v>211</v>
      </c>
      <c r="P984" s="220" t="s">
        <v>523</v>
      </c>
      <c r="Q984" s="217" t="s">
        <v>524</v>
      </c>
      <c r="R984" s="217" t="s">
        <v>525</v>
      </c>
      <c r="S984" s="217" t="s">
        <v>211</v>
      </c>
      <c r="T984" s="217" t="s">
        <v>211</v>
      </c>
      <c r="U984" s="217" t="s">
        <v>211</v>
      </c>
      <c r="V984" s="217" t="s">
        <v>211</v>
      </c>
      <c r="W984" s="217" t="s">
        <v>211</v>
      </c>
      <c r="X984" s="221"/>
    </row>
    <row r="985" spans="1:24" ht="15" thickBot="1" x14ac:dyDescent="0.35">
      <c r="A985" s="386" t="s">
        <v>604</v>
      </c>
      <c r="B985" s="387"/>
      <c r="C985" s="387"/>
      <c r="D985" s="225">
        <f>COUNTA(G975:G984)</f>
        <v>10</v>
      </c>
      <c r="E985" s="225"/>
      <c r="F985" s="226"/>
      <c r="G985" s="232"/>
      <c r="H985" s="232"/>
      <c r="I985" s="226"/>
      <c r="J985" s="225"/>
      <c r="K985" s="263"/>
      <c r="L985" s="263"/>
      <c r="M985" s="314"/>
      <c r="N985" s="314"/>
      <c r="O985" s="226"/>
      <c r="P985" s="225"/>
      <c r="Q985" s="225"/>
      <c r="R985" s="225"/>
      <c r="S985" s="225"/>
      <c r="T985" s="225"/>
      <c r="U985" s="225"/>
      <c r="V985" s="225"/>
      <c r="W985" s="225"/>
      <c r="X985" s="227"/>
    </row>
    <row r="986" spans="1:24" x14ac:dyDescent="0.3">
      <c r="A986" s="388" t="s">
        <v>1033</v>
      </c>
      <c r="B986" s="389"/>
      <c r="C986" s="390"/>
      <c r="D986" s="237">
        <f>SUM(D952,D963,D974,D985)</f>
        <v>40</v>
      </c>
      <c r="E986" s="237"/>
      <c r="F986" s="237"/>
      <c r="G986" s="237"/>
      <c r="H986" s="237"/>
      <c r="I986" s="238"/>
      <c r="J986" s="237"/>
      <c r="K986" s="237"/>
      <c r="L986" s="237"/>
      <c r="M986" s="237"/>
      <c r="N986" s="237"/>
      <c r="O986" s="238"/>
      <c r="P986" s="237"/>
      <c r="Q986" s="237"/>
      <c r="R986" s="237"/>
      <c r="S986" s="237"/>
      <c r="T986" s="237"/>
      <c r="U986" s="237"/>
      <c r="V986" s="237"/>
      <c r="W986" s="237"/>
      <c r="X986" s="237"/>
    </row>
    <row r="987" spans="1:24" x14ac:dyDescent="0.3">
      <c r="A987" s="201" t="s">
        <v>601</v>
      </c>
      <c r="B987" s="202" t="s">
        <v>602</v>
      </c>
      <c r="C987" s="202" t="s">
        <v>1044</v>
      </c>
      <c r="D987" s="217">
        <v>1</v>
      </c>
      <c r="E987" s="293" t="s">
        <v>1024</v>
      </c>
      <c r="F987" s="199" t="s">
        <v>109</v>
      </c>
      <c r="G987" s="230" t="s">
        <v>90</v>
      </c>
      <c r="H987" s="217"/>
      <c r="I987" s="255" t="s">
        <v>779</v>
      </c>
      <c r="J987" s="217" t="s">
        <v>298</v>
      </c>
      <c r="K987" s="231">
        <v>32</v>
      </c>
      <c r="L987" s="231">
        <v>44</v>
      </c>
      <c r="M987" s="231">
        <v>20</v>
      </c>
      <c r="N987" s="260">
        <v>20</v>
      </c>
      <c r="O987" s="217" t="s">
        <v>484</v>
      </c>
      <c r="P987" s="220" t="s">
        <v>459</v>
      </c>
      <c r="Q987" s="217" t="s">
        <v>780</v>
      </c>
      <c r="R987" s="217" t="s">
        <v>779</v>
      </c>
      <c r="S987" s="217">
        <v>20</v>
      </c>
      <c r="T987" s="217" t="s">
        <v>211</v>
      </c>
      <c r="U987" s="217" t="s">
        <v>305</v>
      </c>
      <c r="V987" s="217" t="s">
        <v>211</v>
      </c>
      <c r="W987" s="217" t="s">
        <v>211</v>
      </c>
      <c r="X987" s="221" t="s">
        <v>781</v>
      </c>
    </row>
    <row r="988" spans="1:24" x14ac:dyDescent="0.3">
      <c r="A988" s="201" t="s">
        <v>601</v>
      </c>
      <c r="B988" s="202" t="s">
        <v>602</v>
      </c>
      <c r="C988" s="202" t="s">
        <v>1044</v>
      </c>
      <c r="D988" s="217">
        <v>2</v>
      </c>
      <c r="E988" s="293" t="s">
        <v>1024</v>
      </c>
      <c r="F988" s="199" t="s">
        <v>111</v>
      </c>
      <c r="G988" s="230" t="s">
        <v>92</v>
      </c>
      <c r="H988" s="217"/>
      <c r="I988" s="255" t="s">
        <v>720</v>
      </c>
      <c r="J988" s="217" t="s">
        <v>298</v>
      </c>
      <c r="K988" s="231">
        <v>16</v>
      </c>
      <c r="L988" s="231">
        <v>52</v>
      </c>
      <c r="M988" s="231">
        <v>20</v>
      </c>
      <c r="N988" s="260">
        <v>20</v>
      </c>
      <c r="O988" s="217" t="s">
        <v>306</v>
      </c>
      <c r="P988" s="220" t="s">
        <v>465</v>
      </c>
      <c r="Q988" s="217" t="s">
        <v>721</v>
      </c>
      <c r="R988" s="217" t="s">
        <v>720</v>
      </c>
      <c r="S988" s="217">
        <v>20</v>
      </c>
      <c r="T988" s="217" t="s">
        <v>211</v>
      </c>
      <c r="U988" s="217" t="s">
        <v>305</v>
      </c>
      <c r="V988" s="217" t="s">
        <v>211</v>
      </c>
      <c r="W988" s="217" t="s">
        <v>211</v>
      </c>
      <c r="X988" s="221" t="s">
        <v>781</v>
      </c>
    </row>
    <row r="989" spans="1:24" x14ac:dyDescent="0.3">
      <c r="A989" s="201" t="s">
        <v>601</v>
      </c>
      <c r="B989" s="202" t="s">
        <v>602</v>
      </c>
      <c r="C989" s="202" t="s">
        <v>1044</v>
      </c>
      <c r="D989" s="217">
        <v>3</v>
      </c>
      <c r="E989" s="293" t="s">
        <v>1025</v>
      </c>
      <c r="F989" s="199" t="s">
        <v>108</v>
      </c>
      <c r="G989" s="230" t="s">
        <v>89</v>
      </c>
      <c r="H989" s="217"/>
      <c r="I989" s="255" t="s">
        <v>461</v>
      </c>
      <c r="J989" s="217" t="s">
        <v>298</v>
      </c>
      <c r="K989" s="231">
        <v>36</v>
      </c>
      <c r="L989" s="231">
        <v>40</v>
      </c>
      <c r="M989" s="231">
        <v>20</v>
      </c>
      <c r="N989" s="260">
        <v>20</v>
      </c>
      <c r="O989" s="217" t="s">
        <v>306</v>
      </c>
      <c r="P989" s="220" t="s">
        <v>187</v>
      </c>
      <c r="Q989" s="217" t="s">
        <v>1045</v>
      </c>
      <c r="R989" s="217" t="s">
        <v>461</v>
      </c>
      <c r="S989" s="217">
        <v>20</v>
      </c>
      <c r="T989" s="217" t="s">
        <v>211</v>
      </c>
      <c r="U989" s="217" t="s">
        <v>211</v>
      </c>
      <c r="V989" s="217" t="s">
        <v>211</v>
      </c>
      <c r="W989" s="217" t="s">
        <v>211</v>
      </c>
      <c r="X989" s="221" t="s">
        <v>716</v>
      </c>
    </row>
    <row r="990" spans="1:24" x14ac:dyDescent="0.3">
      <c r="A990" s="201" t="s">
        <v>601</v>
      </c>
      <c r="B990" s="202" t="s">
        <v>602</v>
      </c>
      <c r="C990" s="202" t="s">
        <v>1044</v>
      </c>
      <c r="D990" s="217">
        <v>4</v>
      </c>
      <c r="E990" s="293" t="s">
        <v>1025</v>
      </c>
      <c r="F990" s="199" t="s">
        <v>101</v>
      </c>
      <c r="G990" s="230" t="s">
        <v>82</v>
      </c>
      <c r="H990" s="217"/>
      <c r="I990" s="255" t="s">
        <v>469</v>
      </c>
      <c r="J990" s="217" t="s">
        <v>298</v>
      </c>
      <c r="K990" s="231">
        <v>16</v>
      </c>
      <c r="L990" s="231">
        <v>33</v>
      </c>
      <c r="M990" s="231">
        <v>20</v>
      </c>
      <c r="N990" s="260">
        <v>20</v>
      </c>
      <c r="O990" s="217" t="s">
        <v>484</v>
      </c>
      <c r="P990" s="220" t="s">
        <v>927</v>
      </c>
      <c r="Q990" s="217" t="s">
        <v>782</v>
      </c>
      <c r="R990" s="217" t="s">
        <v>469</v>
      </c>
      <c r="S990" s="217">
        <v>20</v>
      </c>
      <c r="T990" s="217" t="s">
        <v>211</v>
      </c>
      <c r="U990" s="217" t="s">
        <v>305</v>
      </c>
      <c r="V990" s="217" t="s">
        <v>211</v>
      </c>
      <c r="W990" s="217" t="s">
        <v>211</v>
      </c>
      <c r="X990" s="221"/>
    </row>
    <row r="991" spans="1:24" x14ac:dyDescent="0.3">
      <c r="A991" s="201" t="s">
        <v>601</v>
      </c>
      <c r="B991" s="202" t="s">
        <v>602</v>
      </c>
      <c r="C991" s="202" t="s">
        <v>1044</v>
      </c>
      <c r="D991" s="217">
        <v>5</v>
      </c>
      <c r="E991" s="293" t="s">
        <v>1026</v>
      </c>
      <c r="F991" s="199" t="s">
        <v>112</v>
      </c>
      <c r="G991" s="230" t="s">
        <v>93</v>
      </c>
      <c r="H991" s="217"/>
      <c r="I991" s="255" t="s">
        <v>476</v>
      </c>
      <c r="J991" s="217" t="s">
        <v>298</v>
      </c>
      <c r="K991" s="231">
        <v>24</v>
      </c>
      <c r="L991" s="231">
        <v>48</v>
      </c>
      <c r="M991" s="231">
        <v>20</v>
      </c>
      <c r="N991" s="260">
        <v>20</v>
      </c>
      <c r="O991" s="217" t="s">
        <v>306</v>
      </c>
      <c r="P991" s="220" t="s">
        <v>189</v>
      </c>
      <c r="Q991" s="217" t="s">
        <v>783</v>
      </c>
      <c r="R991" s="217" t="s">
        <v>476</v>
      </c>
      <c r="S991" s="217">
        <v>20</v>
      </c>
      <c r="T991" s="217" t="s">
        <v>211</v>
      </c>
      <c r="U991" s="217" t="s">
        <v>305</v>
      </c>
      <c r="V991" s="217" t="s">
        <v>211</v>
      </c>
      <c r="W991" s="217" t="s">
        <v>211</v>
      </c>
      <c r="X991" s="221"/>
    </row>
    <row r="992" spans="1:24" x14ac:dyDescent="0.3">
      <c r="A992" s="201" t="s">
        <v>601</v>
      </c>
      <c r="B992" s="202" t="s">
        <v>602</v>
      </c>
      <c r="C992" s="202" t="s">
        <v>1044</v>
      </c>
      <c r="D992" s="217">
        <v>6</v>
      </c>
      <c r="E992" s="293" t="s">
        <v>1026</v>
      </c>
      <c r="F992" s="199" t="s">
        <v>110</v>
      </c>
      <c r="G992" s="230" t="s">
        <v>91</v>
      </c>
      <c r="H992" s="217"/>
      <c r="I992" s="255" t="s">
        <v>481</v>
      </c>
      <c r="J992" s="217" t="s">
        <v>298</v>
      </c>
      <c r="K992" s="231">
        <v>20</v>
      </c>
      <c r="L992" s="231">
        <v>53</v>
      </c>
      <c r="M992" s="231">
        <v>20</v>
      </c>
      <c r="N992" s="260">
        <v>20</v>
      </c>
      <c r="O992" s="217" t="s">
        <v>306</v>
      </c>
      <c r="P992" s="220" t="s">
        <v>784</v>
      </c>
      <c r="Q992" s="217" t="s">
        <v>721</v>
      </c>
      <c r="R992" s="217" t="s">
        <v>481</v>
      </c>
      <c r="S992" s="217">
        <v>20</v>
      </c>
      <c r="T992" s="217" t="s">
        <v>211</v>
      </c>
      <c r="U992" s="217" t="s">
        <v>305</v>
      </c>
      <c r="V992" s="217" t="s">
        <v>211</v>
      </c>
      <c r="W992" s="217" t="s">
        <v>211</v>
      </c>
      <c r="X992" s="221"/>
    </row>
    <row r="993" spans="1:24" x14ac:dyDescent="0.3">
      <c r="A993" s="201" t="s">
        <v>601</v>
      </c>
      <c r="B993" s="202" t="s">
        <v>602</v>
      </c>
      <c r="C993" s="202" t="s">
        <v>1044</v>
      </c>
      <c r="D993" s="217">
        <v>7</v>
      </c>
      <c r="E993" s="293" t="s">
        <v>1027</v>
      </c>
      <c r="F993" s="199" t="s">
        <v>115</v>
      </c>
      <c r="G993" s="231" t="s">
        <v>96</v>
      </c>
      <c r="H993" s="217"/>
      <c r="I993" s="255" t="s">
        <v>476</v>
      </c>
      <c r="J993" s="217" t="s">
        <v>298</v>
      </c>
      <c r="K993" s="231">
        <v>16</v>
      </c>
      <c r="L993" s="231">
        <v>32</v>
      </c>
      <c r="M993" s="231">
        <v>20</v>
      </c>
      <c r="N993" s="260">
        <v>20</v>
      </c>
      <c r="O993" s="217" t="s">
        <v>306</v>
      </c>
      <c r="P993" s="220" t="s">
        <v>477</v>
      </c>
      <c r="Q993" s="217" t="s">
        <v>726</v>
      </c>
      <c r="R993" s="217" t="s">
        <v>476</v>
      </c>
      <c r="S993" s="217">
        <v>20</v>
      </c>
      <c r="T993" s="217" t="s">
        <v>211</v>
      </c>
      <c r="U993" s="217" t="s">
        <v>211</v>
      </c>
      <c r="V993" s="217" t="s">
        <v>211</v>
      </c>
      <c r="W993" s="217" t="s">
        <v>211</v>
      </c>
      <c r="X993" s="221"/>
    </row>
    <row r="994" spans="1:24" x14ac:dyDescent="0.3">
      <c r="A994" s="201" t="s">
        <v>601</v>
      </c>
      <c r="B994" s="202" t="s">
        <v>602</v>
      </c>
      <c r="C994" s="202" t="s">
        <v>1044</v>
      </c>
      <c r="D994" s="217">
        <v>8</v>
      </c>
      <c r="E994" s="293" t="s">
        <v>1027</v>
      </c>
      <c r="F994" s="199" t="s">
        <v>1051</v>
      </c>
      <c r="G994" s="230" t="s">
        <v>680</v>
      </c>
      <c r="H994" s="217"/>
      <c r="I994" s="255" t="s">
        <v>785</v>
      </c>
      <c r="J994" s="217" t="s">
        <v>298</v>
      </c>
      <c r="K994" s="231">
        <v>36</v>
      </c>
      <c r="L994" s="231">
        <v>36</v>
      </c>
      <c r="M994" s="231">
        <v>20</v>
      </c>
      <c r="N994" s="260">
        <v>20</v>
      </c>
      <c r="O994" s="217" t="s">
        <v>306</v>
      </c>
      <c r="P994" s="220" t="s">
        <v>786</v>
      </c>
      <c r="Q994" s="217" t="s">
        <v>787</v>
      </c>
      <c r="R994" s="217" t="s">
        <v>785</v>
      </c>
      <c r="S994" s="217">
        <v>20</v>
      </c>
      <c r="T994" s="217" t="s">
        <v>211</v>
      </c>
      <c r="U994" s="217" t="s">
        <v>211</v>
      </c>
      <c r="V994" s="217" t="s">
        <v>211</v>
      </c>
      <c r="W994" s="217" t="s">
        <v>211</v>
      </c>
      <c r="X994" s="221"/>
    </row>
    <row r="995" spans="1:24" x14ac:dyDescent="0.3">
      <c r="A995" s="201" t="s">
        <v>601</v>
      </c>
      <c r="B995" s="202" t="s">
        <v>602</v>
      </c>
      <c r="C995" s="202" t="s">
        <v>1044</v>
      </c>
      <c r="D995" s="217">
        <v>9</v>
      </c>
      <c r="E995" s="293" t="s">
        <v>1028</v>
      </c>
      <c r="F995" s="199" t="s">
        <v>97</v>
      </c>
      <c r="G995" s="231" t="s">
        <v>78</v>
      </c>
      <c r="H995" s="217"/>
      <c r="I995" s="255" t="s">
        <v>473</v>
      </c>
      <c r="J995" s="217" t="s">
        <v>298</v>
      </c>
      <c r="K995" s="231">
        <v>20</v>
      </c>
      <c r="L995" s="231">
        <v>40</v>
      </c>
      <c r="M995" s="231">
        <v>20</v>
      </c>
      <c r="N995" s="260">
        <v>20</v>
      </c>
      <c r="O995" s="217" t="s">
        <v>306</v>
      </c>
      <c r="P995" s="220" t="s">
        <v>928</v>
      </c>
      <c r="Q995" s="217" t="s">
        <v>1046</v>
      </c>
      <c r="R995" s="217" t="s">
        <v>473</v>
      </c>
      <c r="S995" s="217">
        <v>20</v>
      </c>
      <c r="T995" s="217" t="s">
        <v>211</v>
      </c>
      <c r="U995" s="217" t="s">
        <v>211</v>
      </c>
      <c r="V995" s="217" t="s">
        <v>211</v>
      </c>
      <c r="W995" s="217" t="s">
        <v>211</v>
      </c>
      <c r="X995" s="221" t="s">
        <v>716</v>
      </c>
    </row>
    <row r="996" spans="1:24" x14ac:dyDescent="0.3">
      <c r="A996" s="201" t="s">
        <v>601</v>
      </c>
      <c r="B996" s="202" t="s">
        <v>602</v>
      </c>
      <c r="C996" s="202" t="s">
        <v>1044</v>
      </c>
      <c r="D996" s="217">
        <v>10</v>
      </c>
      <c r="E996" s="293" t="s">
        <v>1028</v>
      </c>
      <c r="F996" s="199" t="s">
        <v>451</v>
      </c>
      <c r="G996" s="231" t="s">
        <v>226</v>
      </c>
      <c r="H996" s="217"/>
      <c r="I996" s="255" t="s">
        <v>718</v>
      </c>
      <c r="J996" s="217" t="s">
        <v>298</v>
      </c>
      <c r="K996" s="231">
        <v>16</v>
      </c>
      <c r="L996" s="231">
        <v>32</v>
      </c>
      <c r="M996" s="231">
        <v>20</v>
      </c>
      <c r="N996" s="260">
        <v>20</v>
      </c>
      <c r="O996" s="217" t="s">
        <v>306</v>
      </c>
      <c r="P996" s="220" t="s">
        <v>722</v>
      </c>
      <c r="Q996" s="217" t="s">
        <v>1047</v>
      </c>
      <c r="R996" s="217" t="s">
        <v>718</v>
      </c>
      <c r="S996" s="217" t="s">
        <v>211</v>
      </c>
      <c r="T996" s="217" t="s">
        <v>211</v>
      </c>
      <c r="U996" s="217" t="s">
        <v>211</v>
      </c>
      <c r="V996" s="217" t="s">
        <v>211</v>
      </c>
      <c r="W996" s="217" t="s">
        <v>211</v>
      </c>
      <c r="X996" s="221"/>
    </row>
    <row r="997" spans="1:24" ht="15" thickBot="1" x14ac:dyDescent="0.35">
      <c r="A997" s="386" t="s">
        <v>604</v>
      </c>
      <c r="B997" s="387"/>
      <c r="C997" s="387"/>
      <c r="D997" s="225">
        <f>COUNTA(G987:G996)</f>
        <v>10</v>
      </c>
      <c r="E997" s="225"/>
      <c r="F997" s="226"/>
      <c r="G997" s="232"/>
      <c r="H997" s="232"/>
      <c r="I997" s="226"/>
      <c r="J997" s="225"/>
      <c r="K997" s="263">
        <f>SUM(K987:K996)</f>
        <v>232</v>
      </c>
      <c r="L997" s="263">
        <f t="shared" ref="L997:N997" si="0">SUM(L987:L996)</f>
        <v>410</v>
      </c>
      <c r="M997" s="263">
        <f t="shared" si="0"/>
        <v>200</v>
      </c>
      <c r="N997" s="263">
        <f t="shared" si="0"/>
        <v>200</v>
      </c>
      <c r="O997" s="226"/>
      <c r="P997" s="225"/>
      <c r="Q997" s="225"/>
      <c r="R997" s="225"/>
      <c r="S997" s="225"/>
      <c r="T997" s="225"/>
      <c r="U997" s="225"/>
      <c r="V997" s="225"/>
      <c r="W997" s="225"/>
      <c r="X997" s="227"/>
    </row>
    <row r="998" spans="1:24" x14ac:dyDescent="0.3">
      <c r="A998" s="201" t="s">
        <v>601</v>
      </c>
      <c r="B998" s="202" t="s">
        <v>600</v>
      </c>
      <c r="C998" s="202" t="s">
        <v>1044</v>
      </c>
      <c r="D998" s="217">
        <v>1</v>
      </c>
      <c r="E998" s="293" t="s">
        <v>1024</v>
      </c>
      <c r="F998" s="199" t="s">
        <v>98</v>
      </c>
      <c r="G998" s="230" t="s">
        <v>79</v>
      </c>
      <c r="H998" s="217"/>
      <c r="I998" s="255" t="s">
        <v>483</v>
      </c>
      <c r="J998" s="217" t="s">
        <v>298</v>
      </c>
      <c r="K998" s="231">
        <v>16</v>
      </c>
      <c r="L998" s="231">
        <v>40</v>
      </c>
      <c r="M998" s="231">
        <v>0</v>
      </c>
      <c r="N998" s="231">
        <v>0</v>
      </c>
      <c r="O998" s="231" t="s">
        <v>484</v>
      </c>
      <c r="P998" s="217" t="s">
        <v>158</v>
      </c>
      <c r="Q998" s="217" t="s">
        <v>485</v>
      </c>
      <c r="R998" s="217" t="s">
        <v>483</v>
      </c>
      <c r="S998" s="217" t="s">
        <v>211</v>
      </c>
      <c r="T998" s="217" t="s">
        <v>211</v>
      </c>
      <c r="U998" s="217" t="s">
        <v>305</v>
      </c>
      <c r="V998" s="217" t="s">
        <v>211</v>
      </c>
      <c r="W998" s="217" t="s">
        <v>211</v>
      </c>
      <c r="X998" s="221"/>
    </row>
    <row r="999" spans="1:24" x14ac:dyDescent="0.3">
      <c r="A999" s="201" t="s">
        <v>601</v>
      </c>
      <c r="B999" s="202" t="s">
        <v>600</v>
      </c>
      <c r="C999" s="202" t="s">
        <v>1044</v>
      </c>
      <c r="D999" s="217">
        <v>2</v>
      </c>
      <c r="E999" s="293" t="s">
        <v>1030</v>
      </c>
      <c r="F999" s="199" t="s">
        <v>105</v>
      </c>
      <c r="G999" s="230" t="s">
        <v>86</v>
      </c>
      <c r="H999" s="217"/>
      <c r="I999" s="255" t="s">
        <v>487</v>
      </c>
      <c r="J999" s="217" t="s">
        <v>298</v>
      </c>
      <c r="K999" s="231">
        <v>20</v>
      </c>
      <c r="L999" s="231">
        <v>20</v>
      </c>
      <c r="M999" s="231">
        <v>0</v>
      </c>
      <c r="N999" s="231">
        <v>0</v>
      </c>
      <c r="O999" s="231" t="s">
        <v>484</v>
      </c>
      <c r="P999" s="217" t="s">
        <v>488</v>
      </c>
      <c r="Q999" s="217" t="s">
        <v>489</v>
      </c>
      <c r="R999" s="217" t="s">
        <v>487</v>
      </c>
      <c r="S999" s="217" t="s">
        <v>211</v>
      </c>
      <c r="T999" s="217" t="s">
        <v>211</v>
      </c>
      <c r="U999" s="217" t="s">
        <v>211</v>
      </c>
      <c r="V999" s="217" t="s">
        <v>211</v>
      </c>
      <c r="W999" s="217" t="s">
        <v>211</v>
      </c>
      <c r="X999" s="221"/>
    </row>
    <row r="1000" spans="1:24" x14ac:dyDescent="0.3">
      <c r="A1000" s="201" t="s">
        <v>601</v>
      </c>
      <c r="B1000" s="202" t="s">
        <v>600</v>
      </c>
      <c r="C1000" s="202" t="s">
        <v>1044</v>
      </c>
      <c r="D1000" s="217">
        <v>3</v>
      </c>
      <c r="E1000" s="293" t="s">
        <v>1031</v>
      </c>
      <c r="F1000" s="199" t="s">
        <v>99</v>
      </c>
      <c r="G1000" s="230" t="s">
        <v>80</v>
      </c>
      <c r="H1000" s="217"/>
      <c r="I1000" s="255" t="s">
        <v>483</v>
      </c>
      <c r="J1000" s="217" t="s">
        <v>298</v>
      </c>
      <c r="K1000" s="231">
        <v>8</v>
      </c>
      <c r="L1000" s="231">
        <v>30</v>
      </c>
      <c r="M1000" s="231">
        <v>0</v>
      </c>
      <c r="N1000" s="231">
        <v>0</v>
      </c>
      <c r="O1000" s="231" t="s">
        <v>306</v>
      </c>
      <c r="P1000" s="217" t="s">
        <v>491</v>
      </c>
      <c r="Q1000" s="217" t="s">
        <v>492</v>
      </c>
      <c r="R1000" s="217" t="s">
        <v>483</v>
      </c>
      <c r="S1000" s="217" t="s">
        <v>211</v>
      </c>
      <c r="T1000" s="217" t="s">
        <v>211</v>
      </c>
      <c r="U1000" s="217" t="s">
        <v>305</v>
      </c>
      <c r="V1000" s="217" t="s">
        <v>211</v>
      </c>
      <c r="W1000" s="217" t="s">
        <v>211</v>
      </c>
      <c r="X1000" s="221"/>
    </row>
    <row r="1001" spans="1:24" x14ac:dyDescent="0.3">
      <c r="A1001" s="201" t="s">
        <v>601</v>
      </c>
      <c r="B1001" s="202" t="s">
        <v>600</v>
      </c>
      <c r="C1001" s="202" t="s">
        <v>1044</v>
      </c>
      <c r="D1001" s="217">
        <v>4</v>
      </c>
      <c r="E1001" s="293" t="s">
        <v>1025</v>
      </c>
      <c r="F1001" s="199" t="s">
        <v>104</v>
      </c>
      <c r="G1001" s="230" t="s">
        <v>85</v>
      </c>
      <c r="H1001" s="217"/>
      <c r="I1001" s="255" t="s">
        <v>308</v>
      </c>
      <c r="J1001" s="217" t="s">
        <v>298</v>
      </c>
      <c r="K1001" s="231">
        <v>20</v>
      </c>
      <c r="L1001" s="231">
        <v>21</v>
      </c>
      <c r="M1001" s="231">
        <v>0</v>
      </c>
      <c r="N1001" s="231">
        <v>0</v>
      </c>
      <c r="O1001" s="231" t="s">
        <v>306</v>
      </c>
      <c r="P1001" s="217" t="s">
        <v>153</v>
      </c>
      <c r="Q1001" s="217" t="s">
        <v>309</v>
      </c>
      <c r="R1001" s="217" t="s">
        <v>310</v>
      </c>
      <c r="S1001" s="217" t="s">
        <v>211</v>
      </c>
      <c r="T1001" s="217" t="s">
        <v>211</v>
      </c>
      <c r="U1001" s="217" t="s">
        <v>211</v>
      </c>
      <c r="V1001" s="217" t="s">
        <v>211</v>
      </c>
      <c r="W1001" s="217" t="s">
        <v>211</v>
      </c>
      <c r="X1001" s="221"/>
    </row>
    <row r="1002" spans="1:24" x14ac:dyDescent="0.3">
      <c r="A1002" s="201" t="s">
        <v>601</v>
      </c>
      <c r="B1002" s="202" t="s">
        <v>600</v>
      </c>
      <c r="C1002" s="202" t="s">
        <v>1044</v>
      </c>
      <c r="D1002" s="217">
        <v>5</v>
      </c>
      <c r="E1002" s="293" t="s">
        <v>1026</v>
      </c>
      <c r="F1002" s="199" t="s">
        <v>107</v>
      </c>
      <c r="G1002" s="230" t="s">
        <v>88</v>
      </c>
      <c r="H1002" s="217"/>
      <c r="I1002" s="255" t="s">
        <v>494</v>
      </c>
      <c r="J1002" s="217" t="s">
        <v>298</v>
      </c>
      <c r="K1002" s="231">
        <v>12</v>
      </c>
      <c r="L1002" s="231">
        <v>35</v>
      </c>
      <c r="M1002" s="231">
        <v>0</v>
      </c>
      <c r="N1002" s="231">
        <v>0</v>
      </c>
      <c r="O1002" s="231" t="s">
        <v>484</v>
      </c>
      <c r="P1002" s="217" t="s">
        <v>495</v>
      </c>
      <c r="Q1002" s="217" t="s">
        <v>496</v>
      </c>
      <c r="R1002" s="217" t="s">
        <v>494</v>
      </c>
      <c r="S1002" s="217" t="s">
        <v>211</v>
      </c>
      <c r="T1002" s="217" t="s">
        <v>211</v>
      </c>
      <c r="U1002" s="217" t="s">
        <v>305</v>
      </c>
      <c r="V1002" s="217" t="s">
        <v>211</v>
      </c>
      <c r="W1002" s="217" t="s">
        <v>211</v>
      </c>
      <c r="X1002" s="221"/>
    </row>
    <row r="1003" spans="1:24" x14ac:dyDescent="0.3">
      <c r="A1003" s="201" t="s">
        <v>601</v>
      </c>
      <c r="B1003" s="202" t="s">
        <v>600</v>
      </c>
      <c r="C1003" s="202" t="s">
        <v>1044</v>
      </c>
      <c r="D1003" s="217">
        <v>6</v>
      </c>
      <c r="E1003" s="293" t="s">
        <v>1026</v>
      </c>
      <c r="F1003" s="199" t="s">
        <v>103</v>
      </c>
      <c r="G1003" s="230" t="s">
        <v>84</v>
      </c>
      <c r="H1003" s="217"/>
      <c r="I1003" s="255" t="s">
        <v>759</v>
      </c>
      <c r="J1003" s="217" t="s">
        <v>313</v>
      </c>
      <c r="K1003" s="231">
        <v>12</v>
      </c>
      <c r="L1003" s="231">
        <v>24</v>
      </c>
      <c r="M1003" s="231">
        <v>0</v>
      </c>
      <c r="N1003" s="231">
        <v>0</v>
      </c>
      <c r="O1003" s="231" t="s">
        <v>484</v>
      </c>
      <c r="P1003" s="217" t="s">
        <v>763</v>
      </c>
      <c r="Q1003" s="217" t="s">
        <v>764</v>
      </c>
      <c r="R1003" s="217" t="s">
        <v>765</v>
      </c>
      <c r="S1003" s="217" t="s">
        <v>211</v>
      </c>
      <c r="T1003" s="217" t="s">
        <v>211</v>
      </c>
      <c r="U1003" s="217" t="s">
        <v>305</v>
      </c>
      <c r="V1003" s="217" t="s">
        <v>211</v>
      </c>
      <c r="W1003" s="217" t="s">
        <v>211</v>
      </c>
      <c r="X1003" s="221"/>
    </row>
    <row r="1004" spans="1:24" x14ac:dyDescent="0.3">
      <c r="A1004" s="201" t="s">
        <v>601</v>
      </c>
      <c r="B1004" s="202" t="s">
        <v>600</v>
      </c>
      <c r="C1004" s="202" t="s">
        <v>1044</v>
      </c>
      <c r="D1004" s="217">
        <v>7</v>
      </c>
      <c r="E1004" s="293" t="s">
        <v>1027</v>
      </c>
      <c r="F1004" s="199" t="s">
        <v>113</v>
      </c>
      <c r="G1004" s="231" t="s">
        <v>94</v>
      </c>
      <c r="H1004" s="217"/>
      <c r="I1004" s="255" t="s">
        <v>760</v>
      </c>
      <c r="J1004" s="217" t="s">
        <v>313</v>
      </c>
      <c r="K1004" s="231">
        <v>52</v>
      </c>
      <c r="L1004" s="231">
        <v>93</v>
      </c>
      <c r="M1004" s="231">
        <v>0</v>
      </c>
      <c r="N1004" s="231">
        <v>0</v>
      </c>
      <c r="O1004" s="231" t="s">
        <v>306</v>
      </c>
      <c r="P1004" s="217" t="s">
        <v>766</v>
      </c>
      <c r="Q1004" s="217" t="s">
        <v>511</v>
      </c>
      <c r="R1004" s="217" t="s">
        <v>767</v>
      </c>
      <c r="S1004" s="217" t="s">
        <v>211</v>
      </c>
      <c r="T1004" s="217" t="s">
        <v>211</v>
      </c>
      <c r="U1004" s="217" t="s">
        <v>305</v>
      </c>
      <c r="V1004" s="217" t="s">
        <v>211</v>
      </c>
      <c r="W1004" s="217" t="s">
        <v>211</v>
      </c>
      <c r="X1004" s="221"/>
    </row>
    <row r="1005" spans="1:24" x14ac:dyDescent="0.3">
      <c r="A1005" s="201" t="s">
        <v>601</v>
      </c>
      <c r="B1005" s="202" t="s">
        <v>600</v>
      </c>
      <c r="C1005" s="202" t="s">
        <v>1044</v>
      </c>
      <c r="D1005" s="217">
        <v>8</v>
      </c>
      <c r="E1005" s="293" t="s">
        <v>1032</v>
      </c>
      <c r="F1005" s="199" t="s">
        <v>100</v>
      </c>
      <c r="G1005" s="230" t="s">
        <v>81</v>
      </c>
      <c r="H1005" s="217"/>
      <c r="I1005" s="255" t="s">
        <v>504</v>
      </c>
      <c r="J1005" s="217" t="s">
        <v>298</v>
      </c>
      <c r="K1005" s="231">
        <v>16</v>
      </c>
      <c r="L1005" s="231">
        <v>23</v>
      </c>
      <c r="M1005" s="231">
        <v>0</v>
      </c>
      <c r="N1005" s="231">
        <v>0</v>
      </c>
      <c r="O1005" s="231" t="s">
        <v>306</v>
      </c>
      <c r="P1005" s="217" t="s">
        <v>227</v>
      </c>
      <c r="Q1005" s="217" t="s">
        <v>505</v>
      </c>
      <c r="R1005" s="217" t="s">
        <v>504</v>
      </c>
      <c r="S1005" s="217" t="s">
        <v>211</v>
      </c>
      <c r="T1005" s="217" t="s">
        <v>211</v>
      </c>
      <c r="U1005" s="217" t="s">
        <v>211</v>
      </c>
      <c r="V1005" s="217" t="s">
        <v>211</v>
      </c>
      <c r="W1005" s="217" t="s">
        <v>211</v>
      </c>
      <c r="X1005" s="221"/>
    </row>
    <row r="1006" spans="1:24" x14ac:dyDescent="0.3">
      <c r="A1006" s="201" t="s">
        <v>601</v>
      </c>
      <c r="B1006" s="202" t="s">
        <v>600</v>
      </c>
      <c r="C1006" s="202" t="s">
        <v>1044</v>
      </c>
      <c r="D1006" s="217">
        <v>9</v>
      </c>
      <c r="E1006" s="293" t="s">
        <v>1028</v>
      </c>
      <c r="F1006" s="199" t="s">
        <v>106</v>
      </c>
      <c r="G1006" s="231" t="s">
        <v>87</v>
      </c>
      <c r="H1006" s="217"/>
      <c r="I1006" s="255" t="s">
        <v>761</v>
      </c>
      <c r="J1006" s="217" t="s">
        <v>313</v>
      </c>
      <c r="K1006" s="231">
        <v>8</v>
      </c>
      <c r="L1006" s="231">
        <v>28</v>
      </c>
      <c r="M1006" s="231">
        <v>0</v>
      </c>
      <c r="N1006" s="231">
        <v>0</v>
      </c>
      <c r="O1006" s="231" t="s">
        <v>484</v>
      </c>
      <c r="P1006" s="217" t="s">
        <v>768</v>
      </c>
      <c r="Q1006" s="217" t="s">
        <v>769</v>
      </c>
      <c r="R1006" s="217" t="s">
        <v>770</v>
      </c>
      <c r="S1006" s="217" t="s">
        <v>211</v>
      </c>
      <c r="T1006" s="217" t="s">
        <v>211</v>
      </c>
      <c r="U1006" s="217" t="s">
        <v>211</v>
      </c>
      <c r="V1006" s="217" t="s">
        <v>211</v>
      </c>
      <c r="W1006" s="217" t="s">
        <v>211</v>
      </c>
      <c r="X1006" s="221"/>
    </row>
    <row r="1007" spans="1:24" x14ac:dyDescent="0.3">
      <c r="A1007" s="201" t="s">
        <v>601</v>
      </c>
      <c r="B1007" s="202" t="s">
        <v>600</v>
      </c>
      <c r="C1007" s="202" t="s">
        <v>1044</v>
      </c>
      <c r="D1007" s="217">
        <v>10</v>
      </c>
      <c r="E1007" s="293" t="s">
        <v>1028</v>
      </c>
      <c r="F1007" s="199" t="s">
        <v>102</v>
      </c>
      <c r="G1007" s="231" t="s">
        <v>83</v>
      </c>
      <c r="H1007" s="217"/>
      <c r="I1007" s="255" t="s">
        <v>762</v>
      </c>
      <c r="J1007" s="217" t="s">
        <v>313</v>
      </c>
      <c r="K1007" s="231">
        <v>12</v>
      </c>
      <c r="L1007" s="231">
        <v>20</v>
      </c>
      <c r="M1007" s="231">
        <v>0</v>
      </c>
      <c r="N1007" s="231">
        <v>0</v>
      </c>
      <c r="O1007" s="231" t="s">
        <v>771</v>
      </c>
      <c r="P1007" s="217" t="s">
        <v>772</v>
      </c>
      <c r="Q1007" s="217" t="s">
        <v>773</v>
      </c>
      <c r="R1007" s="217" t="s">
        <v>762</v>
      </c>
      <c r="S1007" s="217" t="s">
        <v>211</v>
      </c>
      <c r="T1007" s="217" t="s">
        <v>211</v>
      </c>
      <c r="U1007" s="217" t="s">
        <v>211</v>
      </c>
      <c r="V1007" s="217" t="s">
        <v>211</v>
      </c>
      <c r="W1007" s="217" t="s">
        <v>211</v>
      </c>
      <c r="X1007" s="221"/>
    </row>
    <row r="1008" spans="1:24" ht="15" thickBot="1" x14ac:dyDescent="0.35">
      <c r="A1008" s="386" t="s">
        <v>604</v>
      </c>
      <c r="B1008" s="387"/>
      <c r="C1008" s="387"/>
      <c r="D1008" s="225">
        <f>COUNTA(G998:G1007)</f>
        <v>10</v>
      </c>
      <c r="E1008" s="225"/>
      <c r="F1008" s="226"/>
      <c r="G1008" s="232"/>
      <c r="H1008" s="232"/>
      <c r="I1008" s="226"/>
      <c r="J1008" s="225"/>
      <c r="K1008" s="263">
        <f>SUM(K998:K1007)</f>
        <v>176</v>
      </c>
      <c r="L1008" s="263">
        <f t="shared" ref="L1008:N1008" si="1">SUM(L998:L1007)</f>
        <v>334</v>
      </c>
      <c r="M1008" s="263">
        <f t="shared" si="1"/>
        <v>0</v>
      </c>
      <c r="N1008" s="263">
        <f t="shared" si="1"/>
        <v>0</v>
      </c>
      <c r="O1008" s="226"/>
      <c r="P1008" s="225"/>
      <c r="Q1008" s="225"/>
      <c r="R1008" s="225"/>
      <c r="S1008" s="225"/>
      <c r="T1008" s="225"/>
      <c r="U1008" s="225"/>
      <c r="V1008" s="225"/>
      <c r="W1008" s="225"/>
      <c r="X1008" s="227"/>
    </row>
    <row r="1009" spans="1:24" x14ac:dyDescent="0.3">
      <c r="A1009" s="201" t="s">
        <v>599</v>
      </c>
      <c r="B1009" s="202" t="s">
        <v>598</v>
      </c>
      <c r="C1009" s="202" t="s">
        <v>1044</v>
      </c>
      <c r="D1009" s="217">
        <v>1</v>
      </c>
      <c r="E1009" s="293">
        <v>44783</v>
      </c>
      <c r="F1009" s="199" t="s">
        <v>58</v>
      </c>
      <c r="G1009" s="230" t="s">
        <v>38</v>
      </c>
      <c r="H1009" s="217"/>
      <c r="I1009" s="255" t="s">
        <v>537</v>
      </c>
      <c r="J1009" s="217" t="s">
        <v>298</v>
      </c>
      <c r="K1009" s="231">
        <v>16</v>
      </c>
      <c r="L1009" s="231">
        <v>35</v>
      </c>
      <c r="M1009" s="231">
        <v>0</v>
      </c>
      <c r="N1009" s="260">
        <v>40</v>
      </c>
      <c r="O1009" s="217" t="s">
        <v>1002</v>
      </c>
      <c r="P1009" s="220" t="s">
        <v>581</v>
      </c>
      <c r="Q1009" s="217" t="s">
        <v>1048</v>
      </c>
      <c r="R1009" s="217" t="s">
        <v>582</v>
      </c>
      <c r="S1009" s="217" t="s">
        <v>211</v>
      </c>
      <c r="T1009" s="217" t="s">
        <v>211</v>
      </c>
      <c r="U1009" s="217" t="s">
        <v>305</v>
      </c>
      <c r="V1009" s="217" t="s">
        <v>211</v>
      </c>
      <c r="W1009" s="217" t="s">
        <v>211</v>
      </c>
      <c r="X1009" s="221"/>
    </row>
    <row r="1010" spans="1:24" x14ac:dyDescent="0.3">
      <c r="A1010" s="201" t="s">
        <v>599</v>
      </c>
      <c r="B1010" s="202" t="s">
        <v>598</v>
      </c>
      <c r="C1010" s="202" t="s">
        <v>1044</v>
      </c>
      <c r="D1010" s="217">
        <v>2</v>
      </c>
      <c r="E1010" s="293">
        <v>44783</v>
      </c>
      <c r="F1010" s="199" t="s">
        <v>66</v>
      </c>
      <c r="G1010" s="230" t="s">
        <v>46</v>
      </c>
      <c r="H1010" s="217"/>
      <c r="I1010" s="255" t="s">
        <v>336</v>
      </c>
      <c r="J1010" s="217" t="s">
        <v>298</v>
      </c>
      <c r="K1010" s="231">
        <v>14</v>
      </c>
      <c r="L1010" s="231">
        <v>25</v>
      </c>
      <c r="M1010" s="231">
        <v>0</v>
      </c>
      <c r="N1010" s="260">
        <v>60</v>
      </c>
      <c r="O1010" s="217" t="s">
        <v>578</v>
      </c>
      <c r="P1010" s="220" t="s">
        <v>941</v>
      </c>
      <c r="Q1010" s="217" t="s">
        <v>335</v>
      </c>
      <c r="R1010" s="217" t="s">
        <v>580</v>
      </c>
      <c r="S1010" s="217" t="s">
        <v>211</v>
      </c>
      <c r="T1010" s="217" t="s">
        <v>211</v>
      </c>
      <c r="U1010" s="217" t="s">
        <v>305</v>
      </c>
      <c r="V1010" s="217" t="s">
        <v>211</v>
      </c>
      <c r="W1010" s="217" t="s">
        <v>211</v>
      </c>
      <c r="X1010" s="221"/>
    </row>
    <row r="1011" spans="1:24" x14ac:dyDescent="0.3">
      <c r="A1011" s="201" t="s">
        <v>599</v>
      </c>
      <c r="B1011" s="202" t="s">
        <v>598</v>
      </c>
      <c r="C1011" s="202" t="s">
        <v>1044</v>
      </c>
      <c r="D1011" s="217">
        <v>3</v>
      </c>
      <c r="E1011" s="293">
        <v>44844</v>
      </c>
      <c r="F1011" s="199" t="s">
        <v>62</v>
      </c>
      <c r="G1011" s="230" t="s">
        <v>42</v>
      </c>
      <c r="H1011" s="217"/>
      <c r="I1011" s="255" t="s">
        <v>533</v>
      </c>
      <c r="J1011" s="217" t="s">
        <v>298</v>
      </c>
      <c r="K1011" s="231">
        <v>51</v>
      </c>
      <c r="L1011" s="231">
        <v>84</v>
      </c>
      <c r="M1011" s="231">
        <v>0</v>
      </c>
      <c r="N1011" s="260">
        <v>60</v>
      </c>
      <c r="O1011" s="217" t="s">
        <v>578</v>
      </c>
      <c r="P1011" s="220" t="s">
        <v>534</v>
      </c>
      <c r="Q1011" s="217" t="s">
        <v>535</v>
      </c>
      <c r="R1011" s="217" t="s">
        <v>549</v>
      </c>
      <c r="S1011" s="217" t="s">
        <v>211</v>
      </c>
      <c r="T1011" s="217" t="s">
        <v>211</v>
      </c>
      <c r="U1011" s="217" t="s">
        <v>305</v>
      </c>
      <c r="V1011" s="217" t="s">
        <v>211</v>
      </c>
      <c r="W1011" s="217" t="s">
        <v>211</v>
      </c>
      <c r="X1011" s="221"/>
    </row>
    <row r="1012" spans="1:24" x14ac:dyDescent="0.3">
      <c r="A1012" s="201" t="s">
        <v>599</v>
      </c>
      <c r="B1012" s="202" t="s">
        <v>598</v>
      </c>
      <c r="C1012" s="202" t="s">
        <v>1044</v>
      </c>
      <c r="D1012" s="217">
        <v>4</v>
      </c>
      <c r="E1012" s="293">
        <v>44844</v>
      </c>
      <c r="F1012" s="199" t="s">
        <v>65</v>
      </c>
      <c r="G1012" s="230" t="s">
        <v>45</v>
      </c>
      <c r="H1012" s="217"/>
      <c r="I1012" s="255" t="s">
        <v>550</v>
      </c>
      <c r="J1012" s="217" t="s">
        <v>298</v>
      </c>
      <c r="K1012" s="231">
        <v>12</v>
      </c>
      <c r="L1012" s="231">
        <v>26</v>
      </c>
      <c r="M1012" s="231">
        <v>0</v>
      </c>
      <c r="N1012" s="260">
        <v>10</v>
      </c>
      <c r="O1012" s="217" t="s">
        <v>578</v>
      </c>
      <c r="P1012" s="220" t="s">
        <v>551</v>
      </c>
      <c r="Q1012" s="217" t="s">
        <v>552</v>
      </c>
      <c r="R1012" s="217" t="s">
        <v>553</v>
      </c>
      <c r="S1012" s="217" t="s">
        <v>211</v>
      </c>
      <c r="T1012" s="217" t="s">
        <v>305</v>
      </c>
      <c r="U1012" s="217" t="s">
        <v>211</v>
      </c>
      <c r="V1012" s="217" t="s">
        <v>211</v>
      </c>
      <c r="W1012" s="217" t="s">
        <v>211</v>
      </c>
      <c r="X1012" s="221"/>
    </row>
    <row r="1013" spans="1:24" x14ac:dyDescent="0.3">
      <c r="A1013" s="201" t="s">
        <v>599</v>
      </c>
      <c r="B1013" s="202" t="s">
        <v>598</v>
      </c>
      <c r="C1013" s="202" t="s">
        <v>1044</v>
      </c>
      <c r="D1013" s="217">
        <v>5</v>
      </c>
      <c r="E1013" s="293">
        <v>44875</v>
      </c>
      <c r="F1013" s="199" t="s">
        <v>61</v>
      </c>
      <c r="G1013" s="230" t="s">
        <v>41</v>
      </c>
      <c r="H1013" s="217"/>
      <c r="I1013" s="255" t="s">
        <v>341</v>
      </c>
      <c r="J1013" s="217" t="s">
        <v>298</v>
      </c>
      <c r="K1013" s="231">
        <v>32</v>
      </c>
      <c r="L1013" s="231">
        <v>52</v>
      </c>
      <c r="M1013" s="231">
        <v>0</v>
      </c>
      <c r="N1013" s="260">
        <v>10</v>
      </c>
      <c r="O1013" s="217" t="s">
        <v>578</v>
      </c>
      <c r="P1013" s="220" t="s">
        <v>339</v>
      </c>
      <c r="Q1013" s="217" t="s">
        <v>340</v>
      </c>
      <c r="R1013" s="217" t="s">
        <v>341</v>
      </c>
      <c r="S1013" s="217" t="s">
        <v>211</v>
      </c>
      <c r="T1013" s="217" t="s">
        <v>211</v>
      </c>
      <c r="U1013" s="217" t="s">
        <v>305</v>
      </c>
      <c r="V1013" s="217" t="s">
        <v>211</v>
      </c>
      <c r="W1013" s="217" t="s">
        <v>211</v>
      </c>
      <c r="X1013" s="221"/>
    </row>
    <row r="1014" spans="1:24" x14ac:dyDescent="0.3">
      <c r="A1014" s="201" t="s">
        <v>599</v>
      </c>
      <c r="B1014" s="202" t="s">
        <v>598</v>
      </c>
      <c r="C1014" s="202" t="s">
        <v>1044</v>
      </c>
      <c r="D1014" s="217">
        <v>6</v>
      </c>
      <c r="E1014" s="293">
        <v>44875</v>
      </c>
      <c r="F1014" s="199" t="s">
        <v>64</v>
      </c>
      <c r="G1014" s="230" t="s">
        <v>44</v>
      </c>
      <c r="H1014" s="217"/>
      <c r="I1014" s="255" t="s">
        <v>555</v>
      </c>
      <c r="J1014" s="217" t="s">
        <v>298</v>
      </c>
      <c r="K1014" s="231">
        <v>8</v>
      </c>
      <c r="L1014" s="231">
        <v>22</v>
      </c>
      <c r="M1014" s="231">
        <v>0</v>
      </c>
      <c r="N1014" s="260">
        <v>20</v>
      </c>
      <c r="O1014" s="217" t="s">
        <v>578</v>
      </c>
      <c r="P1014" s="220" t="s">
        <v>557</v>
      </c>
      <c r="Q1014" s="217" t="s">
        <v>558</v>
      </c>
      <c r="R1014" s="217" t="s">
        <v>559</v>
      </c>
      <c r="S1014" s="217" t="s">
        <v>211</v>
      </c>
      <c r="T1014" s="217" t="s">
        <v>211</v>
      </c>
      <c r="U1014" s="217" t="s">
        <v>305</v>
      </c>
      <c r="V1014" s="217" t="s">
        <v>211</v>
      </c>
      <c r="W1014" s="217" t="s">
        <v>211</v>
      </c>
      <c r="X1014" s="221"/>
    </row>
    <row r="1015" spans="1:24" x14ac:dyDescent="0.3">
      <c r="A1015" s="201" t="s">
        <v>599</v>
      </c>
      <c r="B1015" s="202" t="s">
        <v>598</v>
      </c>
      <c r="C1015" s="202" t="s">
        <v>1044</v>
      </c>
      <c r="D1015" s="217">
        <v>7</v>
      </c>
      <c r="E1015" s="293">
        <v>44905</v>
      </c>
      <c r="F1015" s="199" t="s">
        <v>59</v>
      </c>
      <c r="G1015" s="231" t="s">
        <v>39</v>
      </c>
      <c r="H1015" s="217"/>
      <c r="I1015" s="255" t="s">
        <v>544</v>
      </c>
      <c r="J1015" s="217" t="s">
        <v>298</v>
      </c>
      <c r="K1015" s="231">
        <v>16</v>
      </c>
      <c r="L1015" s="231">
        <v>33</v>
      </c>
      <c r="M1015" s="231">
        <v>0</v>
      </c>
      <c r="N1015" s="260">
        <v>20</v>
      </c>
      <c r="O1015" s="217" t="s">
        <v>578</v>
      </c>
      <c r="P1015" s="220" t="s">
        <v>749</v>
      </c>
      <c r="Q1015" s="217" t="s">
        <v>1049</v>
      </c>
      <c r="R1015" s="217" t="s">
        <v>750</v>
      </c>
      <c r="S1015" s="217" t="s">
        <v>211</v>
      </c>
      <c r="T1015" s="217" t="s">
        <v>211</v>
      </c>
      <c r="U1015" s="217" t="s">
        <v>305</v>
      </c>
      <c r="V1015" s="217" t="s">
        <v>211</v>
      </c>
      <c r="W1015" s="217" t="s">
        <v>211</v>
      </c>
      <c r="X1015" s="221"/>
    </row>
    <row r="1016" spans="1:24" x14ac:dyDescent="0.3">
      <c r="A1016" s="201" t="s">
        <v>599</v>
      </c>
      <c r="B1016" s="202" t="s">
        <v>598</v>
      </c>
      <c r="C1016" s="202" t="s">
        <v>1044</v>
      </c>
      <c r="D1016" s="217">
        <v>8</v>
      </c>
      <c r="E1016" s="293">
        <v>44905</v>
      </c>
      <c r="F1016" s="199" t="s">
        <v>63</v>
      </c>
      <c r="G1016" s="230" t="s">
        <v>43</v>
      </c>
      <c r="H1016" s="217"/>
      <c r="I1016" s="255" t="s">
        <v>540</v>
      </c>
      <c r="J1016" s="217" t="s">
        <v>298</v>
      </c>
      <c r="K1016" s="231">
        <v>8</v>
      </c>
      <c r="L1016" s="231">
        <v>47</v>
      </c>
      <c r="M1016" s="231">
        <v>0</v>
      </c>
      <c r="N1016" s="260">
        <v>20</v>
      </c>
      <c r="O1016" s="231" t="s">
        <v>332</v>
      </c>
      <c r="P1016" s="220" t="s">
        <v>542</v>
      </c>
      <c r="Q1016" s="217" t="s">
        <v>543</v>
      </c>
      <c r="R1016" s="217" t="s">
        <v>584</v>
      </c>
      <c r="S1016" s="217" t="s">
        <v>211</v>
      </c>
      <c r="T1016" s="217" t="s">
        <v>211</v>
      </c>
      <c r="U1016" s="217" t="s">
        <v>305</v>
      </c>
      <c r="V1016" s="217" t="s">
        <v>211</v>
      </c>
      <c r="W1016" s="217" t="s">
        <v>211</v>
      </c>
      <c r="X1016" s="221"/>
    </row>
    <row r="1017" spans="1:24" x14ac:dyDescent="0.3">
      <c r="A1017" s="201" t="s">
        <v>599</v>
      </c>
      <c r="B1017" s="202" t="s">
        <v>598</v>
      </c>
      <c r="C1017" s="202" t="s">
        <v>1044</v>
      </c>
      <c r="D1017" s="217">
        <v>9</v>
      </c>
      <c r="E1017" s="293" t="s">
        <v>998</v>
      </c>
      <c r="F1017" s="199" t="s">
        <v>56</v>
      </c>
      <c r="G1017" s="231" t="s">
        <v>36</v>
      </c>
      <c r="H1017" s="217"/>
      <c r="I1017" s="255" t="s">
        <v>526</v>
      </c>
      <c r="J1017" s="217" t="s">
        <v>298</v>
      </c>
      <c r="K1017" s="231">
        <v>12</v>
      </c>
      <c r="L1017" s="231">
        <v>35</v>
      </c>
      <c r="M1017" s="231">
        <v>0</v>
      </c>
      <c r="N1017" s="260">
        <v>8</v>
      </c>
      <c r="O1017" s="217" t="s">
        <v>578</v>
      </c>
      <c r="P1017" s="220" t="s">
        <v>527</v>
      </c>
      <c r="Q1017" s="217" t="s">
        <v>528</v>
      </c>
      <c r="R1017" s="217" t="s">
        <v>529</v>
      </c>
      <c r="S1017" s="217" t="s">
        <v>211</v>
      </c>
      <c r="T1017" s="217" t="s">
        <v>305</v>
      </c>
      <c r="U1017" s="217" t="s">
        <v>211</v>
      </c>
      <c r="V1017" s="217" t="s">
        <v>211</v>
      </c>
      <c r="W1017" s="217" t="s">
        <v>211</v>
      </c>
      <c r="X1017" s="221"/>
    </row>
    <row r="1018" spans="1:24" x14ac:dyDescent="0.3">
      <c r="A1018" s="201" t="s">
        <v>599</v>
      </c>
      <c r="B1018" s="202" t="s">
        <v>598</v>
      </c>
      <c r="C1018" s="202" t="s">
        <v>1044</v>
      </c>
      <c r="D1018" s="217">
        <v>10</v>
      </c>
      <c r="E1018" s="293" t="s">
        <v>998</v>
      </c>
      <c r="F1018" s="199" t="s">
        <v>57</v>
      </c>
      <c r="G1018" s="231" t="s">
        <v>37</v>
      </c>
      <c r="H1018" s="217"/>
      <c r="I1018" s="255" t="s">
        <v>530</v>
      </c>
      <c r="J1018" s="217" t="s">
        <v>298</v>
      </c>
      <c r="K1018" s="231">
        <v>16</v>
      </c>
      <c r="L1018" s="231">
        <v>35</v>
      </c>
      <c r="M1018" s="231">
        <v>0</v>
      </c>
      <c r="N1018" s="260">
        <v>40</v>
      </c>
      <c r="O1018" s="217" t="s">
        <v>578</v>
      </c>
      <c r="P1018" s="220" t="s">
        <v>127</v>
      </c>
      <c r="Q1018" s="217" t="s">
        <v>531</v>
      </c>
      <c r="R1018" s="217" t="s">
        <v>529</v>
      </c>
      <c r="S1018" s="217" t="s">
        <v>211</v>
      </c>
      <c r="T1018" s="217" t="s">
        <v>305</v>
      </c>
      <c r="U1018" s="217" t="s">
        <v>211</v>
      </c>
      <c r="V1018" s="217" t="s">
        <v>211</v>
      </c>
      <c r="W1018" s="217" t="s">
        <v>211</v>
      </c>
      <c r="X1018" s="221"/>
    </row>
    <row r="1019" spans="1:24" ht="15" thickBot="1" x14ac:dyDescent="0.35">
      <c r="A1019" s="386" t="s">
        <v>604</v>
      </c>
      <c r="B1019" s="387"/>
      <c r="C1019" s="387"/>
      <c r="D1019" s="225">
        <f>COUNTA(G1009:G1018)</f>
        <v>10</v>
      </c>
      <c r="E1019" s="225"/>
      <c r="F1019" s="226"/>
      <c r="G1019" s="232"/>
      <c r="H1019" s="232"/>
      <c r="I1019" s="226"/>
      <c r="J1019" s="225"/>
      <c r="K1019" s="263">
        <f>SUM(K1009:K1018)</f>
        <v>185</v>
      </c>
      <c r="L1019" s="263">
        <f>SUM(L1009:L1018)</f>
        <v>394</v>
      </c>
      <c r="M1019" s="263">
        <f t="shared" ref="M1019:N1019" si="2">SUM(M1009:M1018)</f>
        <v>0</v>
      </c>
      <c r="N1019" s="263">
        <f t="shared" si="2"/>
        <v>288</v>
      </c>
      <c r="O1019" s="226"/>
      <c r="P1019" s="225"/>
      <c r="Q1019" s="225"/>
      <c r="R1019" s="225"/>
      <c r="S1019" s="225"/>
      <c r="T1019" s="225"/>
      <c r="U1019" s="225"/>
      <c r="V1019" s="225"/>
      <c r="W1019" s="225"/>
      <c r="X1019" s="227"/>
    </row>
    <row r="1020" spans="1:24" x14ac:dyDescent="0.3">
      <c r="A1020" s="201" t="s">
        <v>599</v>
      </c>
      <c r="B1020" s="202" t="s">
        <v>603</v>
      </c>
      <c r="C1020" s="202" t="s">
        <v>1044</v>
      </c>
      <c r="D1020" s="217">
        <v>1</v>
      </c>
      <c r="E1020" s="293">
        <v>44841</v>
      </c>
      <c r="F1020" s="199" t="s">
        <v>75</v>
      </c>
      <c r="G1020" s="230" t="s">
        <v>55</v>
      </c>
      <c r="H1020" s="217"/>
      <c r="I1020" s="255" t="s">
        <v>312</v>
      </c>
      <c r="J1020" s="217" t="s">
        <v>313</v>
      </c>
      <c r="K1020" s="231">
        <v>20</v>
      </c>
      <c r="L1020" s="231">
        <v>25</v>
      </c>
      <c r="M1020" s="217" t="s">
        <v>211</v>
      </c>
      <c r="N1020" s="217" t="s">
        <v>211</v>
      </c>
      <c r="O1020" s="217" t="s">
        <v>211</v>
      </c>
      <c r="P1020" s="220" t="s">
        <v>314</v>
      </c>
      <c r="Q1020" s="217" t="s">
        <v>315</v>
      </c>
      <c r="R1020" s="217" t="s">
        <v>312</v>
      </c>
      <c r="S1020" s="217" t="s">
        <v>211</v>
      </c>
      <c r="T1020" s="217" t="s">
        <v>211</v>
      </c>
      <c r="U1020" s="217" t="s">
        <v>211</v>
      </c>
      <c r="V1020" s="217" t="s">
        <v>211</v>
      </c>
      <c r="W1020" s="217" t="s">
        <v>211</v>
      </c>
      <c r="X1020" s="221"/>
    </row>
    <row r="1021" spans="1:24" x14ac:dyDescent="0.3">
      <c r="A1021" s="201" t="s">
        <v>599</v>
      </c>
      <c r="B1021" s="202" t="s">
        <v>603</v>
      </c>
      <c r="C1021" s="202" t="s">
        <v>1044</v>
      </c>
      <c r="D1021" s="217">
        <v>2</v>
      </c>
      <c r="E1021" s="293">
        <v>44841</v>
      </c>
      <c r="F1021" s="199" t="s">
        <v>74</v>
      </c>
      <c r="G1021" s="230" t="s">
        <v>54</v>
      </c>
      <c r="H1021" s="217"/>
      <c r="I1021" s="255" t="s">
        <v>312</v>
      </c>
      <c r="J1021" s="217" t="s">
        <v>313</v>
      </c>
      <c r="K1021" s="231">
        <v>20</v>
      </c>
      <c r="L1021" s="231">
        <v>50</v>
      </c>
      <c r="M1021" s="217" t="s">
        <v>211</v>
      </c>
      <c r="N1021" s="217" t="s">
        <v>211</v>
      </c>
      <c r="O1021" s="217" t="s">
        <v>211</v>
      </c>
      <c r="P1021" s="220" t="s">
        <v>316</v>
      </c>
      <c r="Q1021" s="217" t="s">
        <v>317</v>
      </c>
      <c r="R1021" s="217" t="s">
        <v>312</v>
      </c>
      <c r="S1021" s="217" t="s">
        <v>211</v>
      </c>
      <c r="T1021" s="217" t="s">
        <v>211</v>
      </c>
      <c r="U1021" s="217" t="s">
        <v>211</v>
      </c>
      <c r="V1021" s="217" t="s">
        <v>211</v>
      </c>
      <c r="W1021" s="217" t="s">
        <v>211</v>
      </c>
      <c r="X1021" s="221"/>
    </row>
    <row r="1022" spans="1:24" x14ac:dyDescent="0.3">
      <c r="A1022" s="201" t="s">
        <v>599</v>
      </c>
      <c r="B1022" s="202" t="s">
        <v>603</v>
      </c>
      <c r="C1022" s="202" t="s">
        <v>1044</v>
      </c>
      <c r="D1022" s="217">
        <v>3</v>
      </c>
      <c r="E1022" s="293">
        <v>44842</v>
      </c>
      <c r="F1022" s="199" t="s">
        <v>69</v>
      </c>
      <c r="G1022" s="230" t="s">
        <v>49</v>
      </c>
      <c r="H1022" s="217"/>
      <c r="I1022" s="255" t="s">
        <v>319</v>
      </c>
      <c r="J1022" s="217" t="s">
        <v>313</v>
      </c>
      <c r="K1022" s="231">
        <v>16</v>
      </c>
      <c r="L1022" s="231">
        <v>9</v>
      </c>
      <c r="M1022" s="217" t="s">
        <v>211</v>
      </c>
      <c r="N1022" s="217" t="s">
        <v>211</v>
      </c>
      <c r="O1022" s="217" t="s">
        <v>211</v>
      </c>
      <c r="P1022" s="220" t="s">
        <v>320</v>
      </c>
      <c r="Q1022" s="217" t="s">
        <v>321</v>
      </c>
      <c r="R1022" s="217" t="s">
        <v>319</v>
      </c>
      <c r="S1022" s="217" t="s">
        <v>211</v>
      </c>
      <c r="T1022" s="217" t="s">
        <v>211</v>
      </c>
      <c r="U1022" s="217" t="s">
        <v>211</v>
      </c>
      <c r="V1022" s="217" t="s">
        <v>211</v>
      </c>
      <c r="W1022" s="217" t="s">
        <v>211</v>
      </c>
      <c r="X1022" s="221"/>
    </row>
    <row r="1023" spans="1:24" x14ac:dyDescent="0.3">
      <c r="A1023" s="201" t="s">
        <v>599</v>
      </c>
      <c r="B1023" s="202" t="s">
        <v>603</v>
      </c>
      <c r="C1023" s="202" t="s">
        <v>1044</v>
      </c>
      <c r="D1023" s="217">
        <v>4</v>
      </c>
      <c r="E1023" s="293">
        <v>44842</v>
      </c>
      <c r="F1023" s="199" t="s">
        <v>71</v>
      </c>
      <c r="G1023" s="230" t="s">
        <v>51</v>
      </c>
      <c r="H1023" s="217"/>
      <c r="I1023" s="255" t="s">
        <v>323</v>
      </c>
      <c r="J1023" s="217" t="s">
        <v>313</v>
      </c>
      <c r="K1023" s="231">
        <v>20</v>
      </c>
      <c r="L1023" s="231">
        <v>35</v>
      </c>
      <c r="M1023" s="217" t="s">
        <v>211</v>
      </c>
      <c r="N1023" s="217" t="s">
        <v>211</v>
      </c>
      <c r="O1023" s="217" t="s">
        <v>324</v>
      </c>
      <c r="P1023" s="220" t="s">
        <v>325</v>
      </c>
      <c r="Q1023" s="217" t="s">
        <v>326</v>
      </c>
      <c r="R1023" s="217" t="s">
        <v>323</v>
      </c>
      <c r="S1023" s="217" t="s">
        <v>211</v>
      </c>
      <c r="T1023" s="217" t="s">
        <v>211</v>
      </c>
      <c r="U1023" s="217" t="s">
        <v>211</v>
      </c>
      <c r="V1023" s="217" t="s">
        <v>211</v>
      </c>
      <c r="W1023" s="217" t="s">
        <v>211</v>
      </c>
      <c r="X1023" s="221"/>
    </row>
    <row r="1024" spans="1:24" x14ac:dyDescent="0.3">
      <c r="A1024" s="201" t="s">
        <v>599</v>
      </c>
      <c r="B1024" s="202" t="s">
        <v>603</v>
      </c>
      <c r="C1024" s="202" t="s">
        <v>1044</v>
      </c>
      <c r="D1024" s="217">
        <v>5</v>
      </c>
      <c r="E1024" s="293">
        <v>44844</v>
      </c>
      <c r="F1024" s="199" t="s">
        <v>72</v>
      </c>
      <c r="G1024" s="230" t="s">
        <v>52</v>
      </c>
      <c r="H1024" s="217"/>
      <c r="I1024" s="255" t="s">
        <v>323</v>
      </c>
      <c r="J1024" s="217" t="s">
        <v>313</v>
      </c>
      <c r="K1024" s="231">
        <v>16</v>
      </c>
      <c r="L1024" s="231">
        <v>40</v>
      </c>
      <c r="M1024" s="217" t="s">
        <v>211</v>
      </c>
      <c r="N1024" s="217" t="s">
        <v>211</v>
      </c>
      <c r="O1024" s="217" t="s">
        <v>324</v>
      </c>
      <c r="P1024" s="220" t="s">
        <v>327</v>
      </c>
      <c r="Q1024" s="217" t="s">
        <v>328</v>
      </c>
      <c r="R1024" s="217" t="s">
        <v>323</v>
      </c>
      <c r="S1024" s="217" t="s">
        <v>211</v>
      </c>
      <c r="T1024" s="217" t="s">
        <v>211</v>
      </c>
      <c r="U1024" s="217" t="s">
        <v>211</v>
      </c>
      <c r="V1024" s="217" t="s">
        <v>211</v>
      </c>
      <c r="W1024" s="217" t="s">
        <v>211</v>
      </c>
      <c r="X1024" s="221"/>
    </row>
    <row r="1025" spans="1:24" x14ac:dyDescent="0.3">
      <c r="A1025" s="201" t="s">
        <v>599</v>
      </c>
      <c r="B1025" s="202" t="s">
        <v>603</v>
      </c>
      <c r="C1025" s="202" t="s">
        <v>1044</v>
      </c>
      <c r="D1025" s="217">
        <v>6</v>
      </c>
      <c r="E1025" s="293">
        <v>44844</v>
      </c>
      <c r="F1025" s="199" t="s">
        <v>70</v>
      </c>
      <c r="G1025" s="230" t="s">
        <v>50</v>
      </c>
      <c r="H1025" s="217"/>
      <c r="I1025" s="255" t="s">
        <v>512</v>
      </c>
      <c r="J1025" s="217" t="s">
        <v>298</v>
      </c>
      <c r="K1025" s="231">
        <v>14</v>
      </c>
      <c r="L1025" s="231">
        <v>25</v>
      </c>
      <c r="M1025" s="217" t="s">
        <v>211</v>
      </c>
      <c r="N1025" s="217" t="s">
        <v>211</v>
      </c>
      <c r="O1025" s="217" t="s">
        <v>211</v>
      </c>
      <c r="P1025" s="220" t="s">
        <v>513</v>
      </c>
      <c r="Q1025" s="217" t="s">
        <v>514</v>
      </c>
      <c r="R1025" s="217" t="s">
        <v>512</v>
      </c>
      <c r="S1025" s="217" t="s">
        <v>211</v>
      </c>
      <c r="T1025" s="217" t="s">
        <v>211</v>
      </c>
      <c r="U1025" s="217" t="s">
        <v>211</v>
      </c>
      <c r="V1025" s="217" t="s">
        <v>211</v>
      </c>
      <c r="W1025" s="217" t="s">
        <v>211</v>
      </c>
      <c r="X1025" s="221"/>
    </row>
    <row r="1026" spans="1:24" x14ac:dyDescent="0.3">
      <c r="A1026" s="201" t="s">
        <v>599</v>
      </c>
      <c r="B1026" s="202" t="s">
        <v>603</v>
      </c>
      <c r="C1026" s="202" t="s">
        <v>1044</v>
      </c>
      <c r="D1026" s="217">
        <v>7</v>
      </c>
      <c r="E1026" s="293">
        <v>44845</v>
      </c>
      <c r="F1026" s="199" t="s">
        <v>73</v>
      </c>
      <c r="G1026" s="231" t="s">
        <v>53</v>
      </c>
      <c r="H1026" s="217"/>
      <c r="I1026" s="255" t="s">
        <v>512</v>
      </c>
      <c r="J1026" s="217" t="s">
        <v>298</v>
      </c>
      <c r="K1026" s="231">
        <v>12</v>
      </c>
      <c r="L1026" s="231">
        <v>25</v>
      </c>
      <c r="M1026" s="217" t="s">
        <v>211</v>
      </c>
      <c r="N1026" s="217" t="s">
        <v>211</v>
      </c>
      <c r="O1026" s="217" t="s">
        <v>211</v>
      </c>
      <c r="P1026" s="220" t="s">
        <v>515</v>
      </c>
      <c r="Q1026" s="217" t="s">
        <v>516</v>
      </c>
      <c r="R1026" s="217" t="s">
        <v>512</v>
      </c>
      <c r="S1026" s="217" t="s">
        <v>211</v>
      </c>
      <c r="T1026" s="217" t="s">
        <v>211</v>
      </c>
      <c r="U1026" s="217" t="s">
        <v>211</v>
      </c>
      <c r="V1026" s="217" t="s">
        <v>211</v>
      </c>
      <c r="W1026" s="217" t="s">
        <v>211</v>
      </c>
      <c r="X1026" s="221"/>
    </row>
    <row r="1027" spans="1:24" x14ac:dyDescent="0.3">
      <c r="A1027" s="201" t="s">
        <v>599</v>
      </c>
      <c r="B1027" s="202" t="s">
        <v>603</v>
      </c>
      <c r="C1027" s="202" t="s">
        <v>1044</v>
      </c>
      <c r="D1027" s="217">
        <v>8</v>
      </c>
      <c r="E1027" s="293">
        <v>44845</v>
      </c>
      <c r="F1027" s="199" t="s">
        <v>60</v>
      </c>
      <c r="G1027" s="230" t="s">
        <v>40</v>
      </c>
      <c r="H1027" s="217"/>
      <c r="I1027" s="255" t="s">
        <v>517</v>
      </c>
      <c r="J1027" s="217" t="s">
        <v>313</v>
      </c>
      <c r="K1027" s="231">
        <v>16</v>
      </c>
      <c r="L1027" s="231">
        <v>38</v>
      </c>
      <c r="M1027" s="217" t="s">
        <v>211</v>
      </c>
      <c r="N1027" s="217" t="s">
        <v>211</v>
      </c>
      <c r="O1027" s="217" t="s">
        <v>211</v>
      </c>
      <c r="P1027" s="220" t="s">
        <v>518</v>
      </c>
      <c r="Q1027" s="217" t="s">
        <v>519</v>
      </c>
      <c r="R1027" s="217" t="s">
        <v>520</v>
      </c>
      <c r="S1027" s="217" t="s">
        <v>211</v>
      </c>
      <c r="T1027" s="217" t="s">
        <v>211</v>
      </c>
      <c r="U1027" s="217" t="s">
        <v>211</v>
      </c>
      <c r="V1027" s="217" t="s">
        <v>211</v>
      </c>
      <c r="W1027" s="217" t="s">
        <v>211</v>
      </c>
      <c r="X1027" s="221"/>
    </row>
    <row r="1028" spans="1:24" x14ac:dyDescent="0.3">
      <c r="A1028" s="201" t="s">
        <v>599</v>
      </c>
      <c r="B1028" s="202" t="s">
        <v>603</v>
      </c>
      <c r="C1028" s="202" t="s">
        <v>1044</v>
      </c>
      <c r="D1028" s="217">
        <v>9</v>
      </c>
      <c r="E1028" s="293">
        <v>44846</v>
      </c>
      <c r="F1028" s="199" t="s">
        <v>68</v>
      </c>
      <c r="G1028" s="231" t="s">
        <v>48</v>
      </c>
      <c r="H1028" s="217"/>
      <c r="I1028" s="255" t="s">
        <v>319</v>
      </c>
      <c r="J1028" s="217" t="s">
        <v>313</v>
      </c>
      <c r="K1028" s="231">
        <v>12</v>
      </c>
      <c r="L1028" s="231">
        <v>11</v>
      </c>
      <c r="M1028" s="217" t="s">
        <v>211</v>
      </c>
      <c r="N1028" s="217" t="s">
        <v>211</v>
      </c>
      <c r="O1028" s="217" t="s">
        <v>211</v>
      </c>
      <c r="P1028" s="220" t="s">
        <v>329</v>
      </c>
      <c r="Q1028" s="217" t="s">
        <v>330</v>
      </c>
      <c r="R1028" s="217" t="s">
        <v>319</v>
      </c>
      <c r="S1028" s="217" t="s">
        <v>211</v>
      </c>
      <c r="T1028" s="217" t="s">
        <v>211</v>
      </c>
      <c r="U1028" s="217" t="s">
        <v>211</v>
      </c>
      <c r="V1028" s="217" t="s">
        <v>211</v>
      </c>
      <c r="W1028" s="217" t="s">
        <v>211</v>
      </c>
      <c r="X1028" s="221"/>
    </row>
    <row r="1029" spans="1:24" x14ac:dyDescent="0.3">
      <c r="A1029" s="201" t="s">
        <v>599</v>
      </c>
      <c r="B1029" s="202" t="s">
        <v>603</v>
      </c>
      <c r="C1029" s="202" t="s">
        <v>1044</v>
      </c>
      <c r="D1029" s="217">
        <v>10</v>
      </c>
      <c r="E1029" s="293">
        <v>44847</v>
      </c>
      <c r="F1029" s="199" t="s">
        <v>67</v>
      </c>
      <c r="G1029" s="231" t="s">
        <v>47</v>
      </c>
      <c r="H1029" s="217"/>
      <c r="I1029" s="255" t="s">
        <v>522</v>
      </c>
      <c r="J1029" s="217" t="s">
        <v>313</v>
      </c>
      <c r="K1029" s="231">
        <v>20</v>
      </c>
      <c r="L1029" s="231">
        <v>40</v>
      </c>
      <c r="M1029" s="217" t="s">
        <v>211</v>
      </c>
      <c r="N1029" s="217" t="s">
        <v>211</v>
      </c>
      <c r="O1029" s="217" t="s">
        <v>211</v>
      </c>
      <c r="P1029" s="220" t="s">
        <v>523</v>
      </c>
      <c r="Q1029" s="217" t="s">
        <v>524</v>
      </c>
      <c r="R1029" s="217" t="s">
        <v>525</v>
      </c>
      <c r="S1029" s="217" t="s">
        <v>211</v>
      </c>
      <c r="T1029" s="217" t="s">
        <v>211</v>
      </c>
      <c r="U1029" s="217" t="s">
        <v>211</v>
      </c>
      <c r="V1029" s="217" t="s">
        <v>211</v>
      </c>
      <c r="W1029" s="217" t="s">
        <v>211</v>
      </c>
      <c r="X1029" s="221"/>
    </row>
    <row r="1030" spans="1:24" ht="15" thickBot="1" x14ac:dyDescent="0.35">
      <c r="A1030" s="386" t="s">
        <v>604</v>
      </c>
      <c r="B1030" s="387"/>
      <c r="C1030" s="387"/>
      <c r="D1030" s="225">
        <f>COUNTA(G1020:G1029)</f>
        <v>10</v>
      </c>
      <c r="E1030" s="225"/>
      <c r="F1030" s="317"/>
      <c r="G1030" s="232"/>
      <c r="H1030" s="232"/>
      <c r="I1030" s="226"/>
      <c r="J1030" s="225"/>
      <c r="K1030" s="263">
        <f>SUM(K1020:K1029)</f>
        <v>166</v>
      </c>
      <c r="L1030" s="263">
        <f t="shared" ref="L1030:N1030" si="3">SUM(L1020:L1029)</f>
        <v>298</v>
      </c>
      <c r="M1030" s="314">
        <f t="shared" si="3"/>
        <v>0</v>
      </c>
      <c r="N1030" s="314">
        <f t="shared" si="3"/>
        <v>0</v>
      </c>
      <c r="O1030" s="226"/>
      <c r="P1030" s="225"/>
      <c r="Q1030" s="225"/>
      <c r="R1030" s="225"/>
      <c r="S1030" s="225"/>
      <c r="T1030" s="225"/>
      <c r="U1030" s="225"/>
      <c r="V1030" s="225"/>
      <c r="W1030" s="225"/>
      <c r="X1030" s="227"/>
    </row>
    <row r="1031" spans="1:24" x14ac:dyDescent="0.3">
      <c r="A1031" s="388" t="s">
        <v>1076</v>
      </c>
      <c r="B1031" s="389"/>
      <c r="C1031" s="390"/>
      <c r="D1031" s="237">
        <f>SUM(D997,D1008,D1019,D1030)</f>
        <v>40</v>
      </c>
      <c r="E1031" s="237"/>
      <c r="F1031" s="237"/>
      <c r="G1031" s="237"/>
      <c r="H1031" s="237"/>
      <c r="I1031" s="238"/>
      <c r="J1031" s="237"/>
      <c r="K1031" s="237"/>
      <c r="L1031" s="237"/>
      <c r="M1031" s="237"/>
      <c r="N1031" s="237"/>
      <c r="O1031" s="238"/>
      <c r="P1031" s="237"/>
      <c r="Q1031" s="237"/>
      <c r="R1031" s="237"/>
      <c r="S1031" s="237"/>
      <c r="T1031" s="237"/>
      <c r="U1031" s="237"/>
      <c r="V1031" s="237"/>
      <c r="W1031" s="237"/>
      <c r="X1031" s="237"/>
    </row>
    <row r="1032" spans="1:24" x14ac:dyDescent="0.3">
      <c r="A1032" s="201" t="s">
        <v>601</v>
      </c>
      <c r="B1032" s="202" t="s">
        <v>602</v>
      </c>
      <c r="C1032" s="202" t="s">
        <v>1057</v>
      </c>
      <c r="D1032" s="217">
        <v>1</v>
      </c>
      <c r="E1032" s="293" t="s">
        <v>1024</v>
      </c>
      <c r="F1032" s="219" t="s">
        <v>109</v>
      </c>
      <c r="G1032" s="230" t="s">
        <v>90</v>
      </c>
      <c r="H1032" s="217"/>
      <c r="I1032" s="255" t="s">
        <v>779</v>
      </c>
      <c r="J1032" s="217" t="s">
        <v>298</v>
      </c>
      <c r="K1032" s="231">
        <v>20</v>
      </c>
      <c r="L1032" s="231">
        <v>40</v>
      </c>
      <c r="M1032" s="231">
        <v>20</v>
      </c>
      <c r="N1032" s="260">
        <v>20</v>
      </c>
      <c r="O1032" s="217" t="s">
        <v>484</v>
      </c>
      <c r="P1032" s="220" t="s">
        <v>459</v>
      </c>
      <c r="Q1032" s="217" t="s">
        <v>780</v>
      </c>
      <c r="R1032" s="217" t="s">
        <v>779</v>
      </c>
      <c r="S1032" s="217">
        <v>20</v>
      </c>
      <c r="T1032" s="217" t="s">
        <v>211</v>
      </c>
      <c r="U1032" s="217" t="s">
        <v>305</v>
      </c>
      <c r="V1032" s="217" t="s">
        <v>211</v>
      </c>
      <c r="W1032" s="217" t="s">
        <v>211</v>
      </c>
      <c r="X1032" s="221" t="s">
        <v>781</v>
      </c>
    </row>
    <row r="1033" spans="1:24" x14ac:dyDescent="0.3">
      <c r="A1033" s="201" t="s">
        <v>601</v>
      </c>
      <c r="B1033" s="202" t="s">
        <v>602</v>
      </c>
      <c r="C1033" s="202" t="s">
        <v>1057</v>
      </c>
      <c r="D1033" s="217">
        <v>2</v>
      </c>
      <c r="E1033" s="293" t="s">
        <v>1024</v>
      </c>
      <c r="F1033" s="219" t="s">
        <v>1058</v>
      </c>
      <c r="G1033" s="230" t="s">
        <v>92</v>
      </c>
      <c r="H1033" s="217"/>
      <c r="I1033" s="255" t="s">
        <v>720</v>
      </c>
      <c r="J1033" s="217" t="s">
        <v>298</v>
      </c>
      <c r="K1033" s="231">
        <v>20</v>
      </c>
      <c r="L1033" s="231">
        <v>40</v>
      </c>
      <c r="M1033" s="231">
        <v>20</v>
      </c>
      <c r="N1033" s="260">
        <v>20</v>
      </c>
      <c r="O1033" s="217" t="s">
        <v>306</v>
      </c>
      <c r="P1033" s="220" t="s">
        <v>465</v>
      </c>
      <c r="Q1033" s="217" t="s">
        <v>721</v>
      </c>
      <c r="R1033" s="217" t="s">
        <v>720</v>
      </c>
      <c r="S1033" s="217">
        <v>20</v>
      </c>
      <c r="T1033" s="217" t="s">
        <v>211</v>
      </c>
      <c r="U1033" s="217" t="s">
        <v>305</v>
      </c>
      <c r="V1033" s="217" t="s">
        <v>211</v>
      </c>
      <c r="W1033" s="217" t="s">
        <v>211</v>
      </c>
      <c r="X1033" s="221" t="s">
        <v>781</v>
      </c>
    </row>
    <row r="1034" spans="1:24" x14ac:dyDescent="0.3">
      <c r="A1034" s="201" t="s">
        <v>601</v>
      </c>
      <c r="B1034" s="202" t="s">
        <v>602</v>
      </c>
      <c r="C1034" s="202" t="s">
        <v>1057</v>
      </c>
      <c r="D1034" s="217">
        <v>3</v>
      </c>
      <c r="E1034" s="293" t="s">
        <v>1025</v>
      </c>
      <c r="F1034" s="219" t="s">
        <v>108</v>
      </c>
      <c r="G1034" s="230" t="s">
        <v>89</v>
      </c>
      <c r="H1034" s="217"/>
      <c r="I1034" s="255" t="s">
        <v>461</v>
      </c>
      <c r="J1034" s="217" t="s">
        <v>298</v>
      </c>
      <c r="K1034" s="231">
        <v>16</v>
      </c>
      <c r="L1034" s="231">
        <v>32</v>
      </c>
      <c r="M1034" s="231">
        <v>20</v>
      </c>
      <c r="N1034" s="260">
        <v>20</v>
      </c>
      <c r="O1034" s="217" t="s">
        <v>306</v>
      </c>
      <c r="P1034" s="220" t="s">
        <v>187</v>
      </c>
      <c r="Q1034" s="217" t="s">
        <v>1045</v>
      </c>
      <c r="R1034" s="217" t="s">
        <v>461</v>
      </c>
      <c r="S1034" s="217">
        <v>20</v>
      </c>
      <c r="T1034" s="217" t="s">
        <v>211</v>
      </c>
      <c r="U1034" s="217" t="s">
        <v>211</v>
      </c>
      <c r="V1034" s="217" t="s">
        <v>211</v>
      </c>
      <c r="W1034" s="217" t="s">
        <v>211</v>
      </c>
      <c r="X1034" s="221" t="s">
        <v>716</v>
      </c>
    </row>
    <row r="1035" spans="1:24" x14ac:dyDescent="0.3">
      <c r="A1035" s="201" t="s">
        <v>601</v>
      </c>
      <c r="B1035" s="202" t="s">
        <v>602</v>
      </c>
      <c r="C1035" s="202" t="s">
        <v>1057</v>
      </c>
      <c r="D1035" s="217">
        <v>4</v>
      </c>
      <c r="E1035" s="293" t="s">
        <v>1025</v>
      </c>
      <c r="F1035" s="219" t="s">
        <v>101</v>
      </c>
      <c r="G1035" s="230" t="s">
        <v>82</v>
      </c>
      <c r="H1035" s="217"/>
      <c r="I1035" s="255" t="s">
        <v>469</v>
      </c>
      <c r="J1035" s="217" t="s">
        <v>298</v>
      </c>
      <c r="K1035" s="231">
        <v>20</v>
      </c>
      <c r="L1035" s="231">
        <v>42</v>
      </c>
      <c r="M1035" s="231">
        <v>20</v>
      </c>
      <c r="N1035" s="260">
        <v>20</v>
      </c>
      <c r="O1035" s="217" t="s">
        <v>484</v>
      </c>
      <c r="P1035" s="220" t="s">
        <v>927</v>
      </c>
      <c r="Q1035" s="217" t="s">
        <v>782</v>
      </c>
      <c r="R1035" s="217" t="s">
        <v>469</v>
      </c>
      <c r="S1035" s="217">
        <v>20</v>
      </c>
      <c r="T1035" s="217" t="s">
        <v>211</v>
      </c>
      <c r="U1035" s="217" t="s">
        <v>305</v>
      </c>
      <c r="V1035" s="217" t="s">
        <v>211</v>
      </c>
      <c r="W1035" s="217" t="s">
        <v>211</v>
      </c>
      <c r="X1035" s="221"/>
    </row>
    <row r="1036" spans="1:24" x14ac:dyDescent="0.3">
      <c r="A1036" s="201" t="s">
        <v>601</v>
      </c>
      <c r="B1036" s="202" t="s">
        <v>602</v>
      </c>
      <c r="C1036" s="202" t="s">
        <v>1057</v>
      </c>
      <c r="D1036" s="217">
        <v>5</v>
      </c>
      <c r="E1036" s="293" t="s">
        <v>1026</v>
      </c>
      <c r="F1036" s="199" t="s">
        <v>475</v>
      </c>
      <c r="G1036" s="230" t="s">
        <v>93</v>
      </c>
      <c r="H1036" s="217"/>
      <c r="I1036" s="255" t="s">
        <v>476</v>
      </c>
      <c r="J1036" s="217" t="s">
        <v>298</v>
      </c>
      <c r="K1036" s="231">
        <v>76</v>
      </c>
      <c r="L1036" s="231">
        <v>102</v>
      </c>
      <c r="M1036" s="231">
        <v>20</v>
      </c>
      <c r="N1036" s="260">
        <v>20</v>
      </c>
      <c r="O1036" s="217" t="s">
        <v>306</v>
      </c>
      <c r="P1036" s="220" t="s">
        <v>189</v>
      </c>
      <c r="Q1036" s="217" t="s">
        <v>783</v>
      </c>
      <c r="R1036" s="217" t="s">
        <v>476</v>
      </c>
      <c r="S1036" s="217">
        <v>20</v>
      </c>
      <c r="T1036" s="217" t="s">
        <v>211</v>
      </c>
      <c r="U1036" s="217" t="s">
        <v>305</v>
      </c>
      <c r="V1036" s="217" t="s">
        <v>211</v>
      </c>
      <c r="W1036" s="217" t="s">
        <v>211</v>
      </c>
      <c r="X1036" s="221"/>
    </row>
    <row r="1037" spans="1:24" x14ac:dyDescent="0.3">
      <c r="A1037" s="201" t="s">
        <v>601</v>
      </c>
      <c r="B1037" s="202" t="s">
        <v>602</v>
      </c>
      <c r="C1037" s="202" t="s">
        <v>1057</v>
      </c>
      <c r="D1037" s="217">
        <v>6</v>
      </c>
      <c r="E1037" s="293" t="s">
        <v>1026</v>
      </c>
      <c r="F1037" s="199" t="s">
        <v>110</v>
      </c>
      <c r="G1037" s="230" t="s">
        <v>91</v>
      </c>
      <c r="H1037" s="217"/>
      <c r="I1037" s="255" t="s">
        <v>481</v>
      </c>
      <c r="J1037" s="217" t="s">
        <v>298</v>
      </c>
      <c r="K1037" s="231">
        <v>16</v>
      </c>
      <c r="L1037" s="231">
        <v>32</v>
      </c>
      <c r="M1037" s="231">
        <v>20</v>
      </c>
      <c r="N1037" s="260">
        <v>20</v>
      </c>
      <c r="O1037" s="217" t="s">
        <v>306</v>
      </c>
      <c r="P1037" s="220" t="s">
        <v>784</v>
      </c>
      <c r="Q1037" s="217" t="s">
        <v>721</v>
      </c>
      <c r="R1037" s="217" t="s">
        <v>481</v>
      </c>
      <c r="S1037" s="217">
        <v>20</v>
      </c>
      <c r="T1037" s="217" t="s">
        <v>211</v>
      </c>
      <c r="U1037" s="217" t="s">
        <v>305</v>
      </c>
      <c r="V1037" s="217" t="s">
        <v>211</v>
      </c>
      <c r="W1037" s="217" t="s">
        <v>211</v>
      </c>
      <c r="X1037" s="221"/>
    </row>
    <row r="1038" spans="1:24" x14ac:dyDescent="0.3">
      <c r="A1038" s="201" t="s">
        <v>601</v>
      </c>
      <c r="B1038" s="202" t="s">
        <v>602</v>
      </c>
      <c r="C1038" s="202" t="s">
        <v>1057</v>
      </c>
      <c r="D1038" s="217">
        <v>7</v>
      </c>
      <c r="E1038" s="293" t="s">
        <v>1027</v>
      </c>
      <c r="F1038" s="219" t="s">
        <v>1059</v>
      </c>
      <c r="G1038" s="231" t="s">
        <v>96</v>
      </c>
      <c r="H1038" s="217"/>
      <c r="I1038" s="255" t="s">
        <v>476</v>
      </c>
      <c r="J1038" s="217" t="s">
        <v>298</v>
      </c>
      <c r="K1038" s="231">
        <v>28</v>
      </c>
      <c r="L1038" s="231">
        <v>44</v>
      </c>
      <c r="M1038" s="231">
        <v>20</v>
      </c>
      <c r="N1038" s="260">
        <v>20</v>
      </c>
      <c r="O1038" s="217" t="s">
        <v>306</v>
      </c>
      <c r="P1038" s="220" t="s">
        <v>477</v>
      </c>
      <c r="Q1038" s="217" t="s">
        <v>726</v>
      </c>
      <c r="R1038" s="217" t="s">
        <v>476</v>
      </c>
      <c r="S1038" s="217">
        <v>20</v>
      </c>
      <c r="T1038" s="217" t="s">
        <v>211</v>
      </c>
      <c r="U1038" s="217" t="s">
        <v>211</v>
      </c>
      <c r="V1038" s="217" t="s">
        <v>211</v>
      </c>
      <c r="W1038" s="217" t="s">
        <v>211</v>
      </c>
      <c r="X1038" s="221"/>
    </row>
    <row r="1039" spans="1:24" x14ac:dyDescent="0.3">
      <c r="A1039" s="201" t="s">
        <v>601</v>
      </c>
      <c r="B1039" s="202" t="s">
        <v>602</v>
      </c>
      <c r="C1039" s="202" t="s">
        <v>1057</v>
      </c>
      <c r="D1039" s="217">
        <v>8</v>
      </c>
      <c r="E1039" s="293" t="s">
        <v>1027</v>
      </c>
      <c r="F1039" s="219" t="s">
        <v>1060</v>
      </c>
      <c r="G1039" s="230" t="s">
        <v>680</v>
      </c>
      <c r="H1039" s="217"/>
      <c r="I1039" s="255" t="s">
        <v>785</v>
      </c>
      <c r="J1039" s="217" t="s">
        <v>298</v>
      </c>
      <c r="K1039" s="231">
        <v>40</v>
      </c>
      <c r="L1039" s="231">
        <v>43</v>
      </c>
      <c r="M1039" s="231">
        <v>20</v>
      </c>
      <c r="N1039" s="260">
        <v>20</v>
      </c>
      <c r="O1039" s="217" t="s">
        <v>306</v>
      </c>
      <c r="P1039" s="220" t="s">
        <v>786</v>
      </c>
      <c r="Q1039" s="217" t="s">
        <v>787</v>
      </c>
      <c r="R1039" s="217" t="s">
        <v>785</v>
      </c>
      <c r="S1039" s="217">
        <v>20</v>
      </c>
      <c r="T1039" s="217" t="s">
        <v>211</v>
      </c>
      <c r="U1039" s="217" t="s">
        <v>211</v>
      </c>
      <c r="V1039" s="217" t="s">
        <v>211</v>
      </c>
      <c r="W1039" s="217" t="s">
        <v>211</v>
      </c>
      <c r="X1039" s="221"/>
    </row>
    <row r="1040" spans="1:24" x14ac:dyDescent="0.3">
      <c r="A1040" s="201" t="s">
        <v>601</v>
      </c>
      <c r="B1040" s="202" t="s">
        <v>602</v>
      </c>
      <c r="C1040" s="202" t="s">
        <v>1057</v>
      </c>
      <c r="D1040" s="217">
        <v>9</v>
      </c>
      <c r="E1040" s="293" t="s">
        <v>1028</v>
      </c>
      <c r="F1040" s="223" t="s">
        <v>1061</v>
      </c>
      <c r="G1040" s="231" t="s">
        <v>78</v>
      </c>
      <c r="H1040" s="217"/>
      <c r="I1040" s="255" t="s">
        <v>473</v>
      </c>
      <c r="J1040" s="217" t="s">
        <v>298</v>
      </c>
      <c r="K1040" s="231">
        <v>32</v>
      </c>
      <c r="L1040" s="231">
        <v>40</v>
      </c>
      <c r="M1040" s="231">
        <v>20</v>
      </c>
      <c r="N1040" s="260">
        <v>20</v>
      </c>
      <c r="O1040" s="217" t="s">
        <v>306</v>
      </c>
      <c r="P1040" s="220" t="s">
        <v>928</v>
      </c>
      <c r="Q1040" s="217" t="s">
        <v>1046</v>
      </c>
      <c r="R1040" s="217" t="s">
        <v>473</v>
      </c>
      <c r="S1040" s="217">
        <v>20</v>
      </c>
      <c r="T1040" s="217" t="s">
        <v>211</v>
      </c>
      <c r="U1040" s="217" t="s">
        <v>211</v>
      </c>
      <c r="V1040" s="217" t="s">
        <v>211</v>
      </c>
      <c r="W1040" s="217" t="s">
        <v>211</v>
      </c>
      <c r="X1040" s="221" t="s">
        <v>716</v>
      </c>
    </row>
    <row r="1041" spans="1:24" x14ac:dyDescent="0.3">
      <c r="A1041" s="201" t="s">
        <v>601</v>
      </c>
      <c r="B1041" s="202" t="s">
        <v>602</v>
      </c>
      <c r="C1041" s="202" t="s">
        <v>1057</v>
      </c>
      <c r="D1041" s="217">
        <v>10</v>
      </c>
      <c r="E1041" s="293" t="s">
        <v>1028</v>
      </c>
      <c r="F1041" s="199" t="s">
        <v>451</v>
      </c>
      <c r="G1041" s="231" t="s">
        <v>226</v>
      </c>
      <c r="H1041" s="217"/>
      <c r="I1041" s="255" t="s">
        <v>718</v>
      </c>
      <c r="J1041" s="217" t="s">
        <v>298</v>
      </c>
      <c r="K1041" s="231">
        <v>32</v>
      </c>
      <c r="L1041" s="231">
        <v>36</v>
      </c>
      <c r="M1041" s="231">
        <v>20</v>
      </c>
      <c r="N1041" s="260">
        <v>20</v>
      </c>
      <c r="O1041" s="217" t="s">
        <v>306</v>
      </c>
      <c r="P1041" s="220" t="s">
        <v>722</v>
      </c>
      <c r="Q1041" s="217" t="s">
        <v>1047</v>
      </c>
      <c r="R1041" s="217" t="s">
        <v>718</v>
      </c>
      <c r="S1041" s="217" t="s">
        <v>211</v>
      </c>
      <c r="T1041" s="217" t="s">
        <v>211</v>
      </c>
      <c r="U1041" s="217" t="s">
        <v>211</v>
      </c>
      <c r="V1041" s="217" t="s">
        <v>211</v>
      </c>
      <c r="W1041" s="217" t="s">
        <v>211</v>
      </c>
      <c r="X1041" s="221"/>
    </row>
    <row r="1042" spans="1:24" ht="15" thickBot="1" x14ac:dyDescent="0.35">
      <c r="A1042" s="386" t="s">
        <v>604</v>
      </c>
      <c r="B1042" s="387"/>
      <c r="C1042" s="387"/>
      <c r="D1042" s="225">
        <f>COUNTA(G1032:G1041)</f>
        <v>10</v>
      </c>
      <c r="E1042" s="225"/>
      <c r="F1042" s="226"/>
      <c r="G1042" s="232"/>
      <c r="H1042" s="232"/>
      <c r="I1042" s="226"/>
      <c r="J1042" s="225"/>
      <c r="K1042" s="263">
        <f>SUM(K1032:K1041)</f>
        <v>300</v>
      </c>
      <c r="L1042" s="263">
        <f t="shared" ref="L1042:N1042" si="4">SUM(L1032:L1041)</f>
        <v>451</v>
      </c>
      <c r="M1042" s="263">
        <f t="shared" si="4"/>
        <v>200</v>
      </c>
      <c r="N1042" s="263">
        <f t="shared" si="4"/>
        <v>200</v>
      </c>
      <c r="O1042" s="226"/>
      <c r="P1042" s="225"/>
      <c r="Q1042" s="225"/>
      <c r="R1042" s="225"/>
      <c r="S1042" s="225"/>
      <c r="T1042" s="225"/>
      <c r="U1042" s="225"/>
      <c r="V1042" s="225"/>
      <c r="W1042" s="225"/>
      <c r="X1042" s="227"/>
    </row>
    <row r="1043" spans="1:24" x14ac:dyDescent="0.3">
      <c r="A1043" s="201" t="s">
        <v>601</v>
      </c>
      <c r="B1043" s="202" t="s">
        <v>600</v>
      </c>
      <c r="C1043" s="202" t="s">
        <v>1057</v>
      </c>
      <c r="D1043" s="217">
        <v>1</v>
      </c>
      <c r="E1043" s="293" t="s">
        <v>1024</v>
      </c>
      <c r="F1043" s="219" t="s">
        <v>1062</v>
      </c>
      <c r="G1043" s="230" t="s">
        <v>79</v>
      </c>
      <c r="H1043" s="217"/>
      <c r="I1043" s="255" t="s">
        <v>483</v>
      </c>
      <c r="J1043" s="217" t="s">
        <v>298</v>
      </c>
      <c r="K1043" s="231">
        <v>20</v>
      </c>
      <c r="L1043" s="231">
        <v>50</v>
      </c>
      <c r="M1043" s="217" t="s">
        <v>211</v>
      </c>
      <c r="N1043" s="217" t="s">
        <v>211</v>
      </c>
      <c r="O1043" s="231" t="s">
        <v>484</v>
      </c>
      <c r="P1043" s="217" t="s">
        <v>158</v>
      </c>
      <c r="Q1043" s="217" t="s">
        <v>485</v>
      </c>
      <c r="R1043" s="217" t="s">
        <v>483</v>
      </c>
      <c r="S1043" s="217" t="s">
        <v>211</v>
      </c>
      <c r="T1043" s="217" t="s">
        <v>211</v>
      </c>
      <c r="U1043" s="217" t="s">
        <v>305</v>
      </c>
      <c r="V1043" s="217" t="s">
        <v>211</v>
      </c>
      <c r="W1043" s="217" t="s">
        <v>211</v>
      </c>
      <c r="X1043" s="221"/>
    </row>
    <row r="1044" spans="1:24" x14ac:dyDescent="0.3">
      <c r="A1044" s="201" t="s">
        <v>601</v>
      </c>
      <c r="B1044" s="202" t="s">
        <v>600</v>
      </c>
      <c r="C1044" s="202" t="s">
        <v>1057</v>
      </c>
      <c r="D1044" s="217">
        <v>2</v>
      </c>
      <c r="E1044" s="293" t="s">
        <v>1030</v>
      </c>
      <c r="F1044" s="219" t="s">
        <v>1063</v>
      </c>
      <c r="G1044" s="230" t="s">
        <v>86</v>
      </c>
      <c r="H1044" s="217"/>
      <c r="I1044" s="255" t="s">
        <v>487</v>
      </c>
      <c r="J1044" s="217" t="s">
        <v>298</v>
      </c>
      <c r="K1044" s="231">
        <v>20</v>
      </c>
      <c r="L1044" s="231">
        <v>62</v>
      </c>
      <c r="M1044" s="217" t="s">
        <v>211</v>
      </c>
      <c r="N1044" s="217" t="s">
        <v>211</v>
      </c>
      <c r="O1044" s="231" t="s">
        <v>484</v>
      </c>
      <c r="P1044" s="217" t="s">
        <v>488</v>
      </c>
      <c r="Q1044" s="217" t="s">
        <v>489</v>
      </c>
      <c r="R1044" s="217" t="s">
        <v>487</v>
      </c>
      <c r="S1044" s="217" t="s">
        <v>211</v>
      </c>
      <c r="T1044" s="217" t="s">
        <v>211</v>
      </c>
      <c r="U1044" s="217" t="s">
        <v>211</v>
      </c>
      <c r="V1044" s="217" t="s">
        <v>211</v>
      </c>
      <c r="W1044" s="217" t="s">
        <v>211</v>
      </c>
      <c r="X1044" s="221"/>
    </row>
    <row r="1045" spans="1:24" x14ac:dyDescent="0.3">
      <c r="A1045" s="201" t="s">
        <v>601</v>
      </c>
      <c r="B1045" s="202" t="s">
        <v>600</v>
      </c>
      <c r="C1045" s="202" t="s">
        <v>1057</v>
      </c>
      <c r="D1045" s="217">
        <v>3</v>
      </c>
      <c r="E1045" s="293" t="s">
        <v>1031</v>
      </c>
      <c r="F1045" s="199" t="s">
        <v>99</v>
      </c>
      <c r="G1045" s="230" t="s">
        <v>80</v>
      </c>
      <c r="H1045" s="217"/>
      <c r="I1045" s="255" t="s">
        <v>483</v>
      </c>
      <c r="J1045" s="217" t="s">
        <v>298</v>
      </c>
      <c r="K1045" s="231">
        <v>16</v>
      </c>
      <c r="L1045" s="231">
        <v>48</v>
      </c>
      <c r="M1045" s="217" t="s">
        <v>211</v>
      </c>
      <c r="N1045" s="217" t="s">
        <v>211</v>
      </c>
      <c r="O1045" s="231" t="s">
        <v>306</v>
      </c>
      <c r="P1045" s="217" t="s">
        <v>491</v>
      </c>
      <c r="Q1045" s="217" t="s">
        <v>492</v>
      </c>
      <c r="R1045" s="217" t="s">
        <v>483</v>
      </c>
      <c r="S1045" s="217" t="s">
        <v>211</v>
      </c>
      <c r="T1045" s="217" t="s">
        <v>211</v>
      </c>
      <c r="U1045" s="217" t="s">
        <v>305</v>
      </c>
      <c r="V1045" s="217" t="s">
        <v>211</v>
      </c>
      <c r="W1045" s="217" t="s">
        <v>211</v>
      </c>
      <c r="X1045" s="221"/>
    </row>
    <row r="1046" spans="1:24" x14ac:dyDescent="0.3">
      <c r="A1046" s="201" t="s">
        <v>601</v>
      </c>
      <c r="B1046" s="202" t="s">
        <v>600</v>
      </c>
      <c r="C1046" s="202" t="s">
        <v>1057</v>
      </c>
      <c r="D1046" s="217">
        <v>4</v>
      </c>
      <c r="E1046" s="293" t="s">
        <v>1025</v>
      </c>
      <c r="F1046" s="219" t="s">
        <v>104</v>
      </c>
      <c r="G1046" s="230" t="s">
        <v>85</v>
      </c>
      <c r="H1046" s="217"/>
      <c r="I1046" s="255" t="s">
        <v>308</v>
      </c>
      <c r="J1046" s="217" t="s">
        <v>298</v>
      </c>
      <c r="K1046" s="231">
        <v>16</v>
      </c>
      <c r="L1046" s="231">
        <v>24</v>
      </c>
      <c r="M1046" s="217" t="s">
        <v>211</v>
      </c>
      <c r="N1046" s="217" t="s">
        <v>211</v>
      </c>
      <c r="O1046" s="231" t="s">
        <v>306</v>
      </c>
      <c r="P1046" s="217" t="s">
        <v>153</v>
      </c>
      <c r="Q1046" s="217" t="s">
        <v>309</v>
      </c>
      <c r="R1046" s="217" t="s">
        <v>310</v>
      </c>
      <c r="S1046" s="217" t="s">
        <v>211</v>
      </c>
      <c r="T1046" s="217" t="s">
        <v>211</v>
      </c>
      <c r="U1046" s="217" t="s">
        <v>211</v>
      </c>
      <c r="V1046" s="217" t="s">
        <v>211</v>
      </c>
      <c r="W1046" s="217" t="s">
        <v>211</v>
      </c>
      <c r="X1046" s="221"/>
    </row>
    <row r="1047" spans="1:24" x14ac:dyDescent="0.3">
      <c r="A1047" s="201" t="s">
        <v>601</v>
      </c>
      <c r="B1047" s="202" t="s">
        <v>600</v>
      </c>
      <c r="C1047" s="202" t="s">
        <v>1057</v>
      </c>
      <c r="D1047" s="217">
        <v>5</v>
      </c>
      <c r="E1047" s="293" t="s">
        <v>1026</v>
      </c>
      <c r="F1047" s="219" t="s">
        <v>1064</v>
      </c>
      <c r="G1047" s="230" t="s">
        <v>88</v>
      </c>
      <c r="H1047" s="217"/>
      <c r="I1047" s="255" t="s">
        <v>494</v>
      </c>
      <c r="J1047" s="217" t="s">
        <v>298</v>
      </c>
      <c r="K1047" s="231">
        <v>20</v>
      </c>
      <c r="L1047" s="231">
        <v>49</v>
      </c>
      <c r="M1047" s="217" t="s">
        <v>211</v>
      </c>
      <c r="N1047" s="217" t="s">
        <v>211</v>
      </c>
      <c r="O1047" s="231" t="s">
        <v>484</v>
      </c>
      <c r="P1047" s="217" t="s">
        <v>495</v>
      </c>
      <c r="Q1047" s="217" t="s">
        <v>496</v>
      </c>
      <c r="R1047" s="217" t="s">
        <v>494</v>
      </c>
      <c r="S1047" s="217" t="s">
        <v>211</v>
      </c>
      <c r="T1047" s="217" t="s">
        <v>211</v>
      </c>
      <c r="U1047" s="217" t="s">
        <v>305</v>
      </c>
      <c r="V1047" s="217" t="s">
        <v>211</v>
      </c>
      <c r="W1047" s="217" t="s">
        <v>211</v>
      </c>
      <c r="X1047" s="221"/>
    </row>
    <row r="1048" spans="1:24" x14ac:dyDescent="0.3">
      <c r="A1048" s="201" t="s">
        <v>601</v>
      </c>
      <c r="B1048" s="202" t="s">
        <v>600</v>
      </c>
      <c r="C1048" s="202" t="s">
        <v>1057</v>
      </c>
      <c r="D1048" s="217">
        <v>6</v>
      </c>
      <c r="E1048" s="293" t="s">
        <v>1026</v>
      </c>
      <c r="F1048" s="219" t="s">
        <v>103</v>
      </c>
      <c r="G1048" s="230" t="s">
        <v>84</v>
      </c>
      <c r="H1048" s="217"/>
      <c r="I1048" s="255" t="s">
        <v>759</v>
      </c>
      <c r="J1048" s="217" t="s">
        <v>313</v>
      </c>
      <c r="K1048" s="231">
        <v>12</v>
      </c>
      <c r="L1048" s="231">
        <v>46</v>
      </c>
      <c r="M1048" s="217" t="s">
        <v>211</v>
      </c>
      <c r="N1048" s="217" t="s">
        <v>211</v>
      </c>
      <c r="O1048" s="231" t="s">
        <v>484</v>
      </c>
      <c r="P1048" s="217" t="s">
        <v>763</v>
      </c>
      <c r="Q1048" s="217" t="s">
        <v>764</v>
      </c>
      <c r="R1048" s="217" t="s">
        <v>765</v>
      </c>
      <c r="S1048" s="217" t="s">
        <v>211</v>
      </c>
      <c r="T1048" s="217" t="s">
        <v>211</v>
      </c>
      <c r="U1048" s="217" t="s">
        <v>305</v>
      </c>
      <c r="V1048" s="217" t="s">
        <v>211</v>
      </c>
      <c r="W1048" s="217" t="s">
        <v>211</v>
      </c>
      <c r="X1048" s="221"/>
    </row>
    <row r="1049" spans="1:24" x14ac:dyDescent="0.3">
      <c r="A1049" s="201" t="s">
        <v>601</v>
      </c>
      <c r="B1049" s="202" t="s">
        <v>600</v>
      </c>
      <c r="C1049" s="202" t="s">
        <v>1057</v>
      </c>
      <c r="D1049" s="217">
        <v>7</v>
      </c>
      <c r="E1049" s="293" t="s">
        <v>1027</v>
      </c>
      <c r="F1049" s="219" t="s">
        <v>1065</v>
      </c>
      <c r="G1049" s="231" t="s">
        <v>94</v>
      </c>
      <c r="H1049" s="217"/>
      <c r="I1049" s="255" t="s">
        <v>760</v>
      </c>
      <c r="J1049" s="217" t="s">
        <v>313</v>
      </c>
      <c r="K1049" s="231">
        <v>20</v>
      </c>
      <c r="L1049" s="231">
        <v>67</v>
      </c>
      <c r="M1049" s="217" t="s">
        <v>211</v>
      </c>
      <c r="N1049" s="217" t="s">
        <v>211</v>
      </c>
      <c r="O1049" s="231" t="s">
        <v>306</v>
      </c>
      <c r="P1049" s="217" t="s">
        <v>766</v>
      </c>
      <c r="Q1049" s="217" t="s">
        <v>511</v>
      </c>
      <c r="R1049" s="217" t="s">
        <v>767</v>
      </c>
      <c r="S1049" s="217" t="s">
        <v>211</v>
      </c>
      <c r="T1049" s="217" t="s">
        <v>211</v>
      </c>
      <c r="U1049" s="217" t="s">
        <v>305</v>
      </c>
      <c r="V1049" s="217" t="s">
        <v>211</v>
      </c>
      <c r="W1049" s="217" t="s">
        <v>211</v>
      </c>
      <c r="X1049" s="221"/>
    </row>
    <row r="1050" spans="1:24" x14ac:dyDescent="0.3">
      <c r="A1050" s="201" t="s">
        <v>601</v>
      </c>
      <c r="B1050" s="202" t="s">
        <v>600</v>
      </c>
      <c r="C1050" s="202" t="s">
        <v>1057</v>
      </c>
      <c r="D1050" s="217">
        <v>8</v>
      </c>
      <c r="E1050" s="293" t="s">
        <v>1032</v>
      </c>
      <c r="F1050" s="219" t="s">
        <v>1066</v>
      </c>
      <c r="G1050" s="230" t="s">
        <v>81</v>
      </c>
      <c r="H1050" s="217"/>
      <c r="I1050" s="255" t="s">
        <v>504</v>
      </c>
      <c r="J1050" s="217" t="s">
        <v>298</v>
      </c>
      <c r="K1050" s="231">
        <v>16</v>
      </c>
      <c r="L1050" s="231">
        <v>35</v>
      </c>
      <c r="M1050" s="217" t="s">
        <v>211</v>
      </c>
      <c r="N1050" s="217" t="s">
        <v>211</v>
      </c>
      <c r="O1050" s="231" t="s">
        <v>306</v>
      </c>
      <c r="P1050" s="217" t="s">
        <v>227</v>
      </c>
      <c r="Q1050" s="217" t="s">
        <v>505</v>
      </c>
      <c r="R1050" s="217" t="s">
        <v>504</v>
      </c>
      <c r="S1050" s="217" t="s">
        <v>211</v>
      </c>
      <c r="T1050" s="217" t="s">
        <v>211</v>
      </c>
      <c r="U1050" s="217" t="s">
        <v>211</v>
      </c>
      <c r="V1050" s="217" t="s">
        <v>211</v>
      </c>
      <c r="W1050" s="217" t="s">
        <v>211</v>
      </c>
      <c r="X1050" s="221"/>
    </row>
    <row r="1051" spans="1:24" x14ac:dyDescent="0.3">
      <c r="A1051" s="201" t="s">
        <v>601</v>
      </c>
      <c r="B1051" s="202" t="s">
        <v>600</v>
      </c>
      <c r="C1051" s="202" t="s">
        <v>1057</v>
      </c>
      <c r="D1051" s="217">
        <v>9</v>
      </c>
      <c r="E1051" s="293" t="s">
        <v>1028</v>
      </c>
      <c r="F1051" s="223" t="s">
        <v>1067</v>
      </c>
      <c r="G1051" s="231" t="s">
        <v>87</v>
      </c>
      <c r="H1051" s="217"/>
      <c r="I1051" s="255" t="s">
        <v>761</v>
      </c>
      <c r="J1051" s="217" t="s">
        <v>313</v>
      </c>
      <c r="K1051" s="231">
        <v>28</v>
      </c>
      <c r="L1051" s="231">
        <v>25</v>
      </c>
      <c r="M1051" s="217" t="s">
        <v>211</v>
      </c>
      <c r="N1051" s="217" t="s">
        <v>211</v>
      </c>
      <c r="O1051" s="231" t="s">
        <v>484</v>
      </c>
      <c r="P1051" s="217" t="s">
        <v>768</v>
      </c>
      <c r="Q1051" s="217" t="s">
        <v>769</v>
      </c>
      <c r="R1051" s="217" t="s">
        <v>770</v>
      </c>
      <c r="S1051" s="217" t="s">
        <v>211</v>
      </c>
      <c r="T1051" s="217" t="s">
        <v>211</v>
      </c>
      <c r="U1051" s="217" t="s">
        <v>211</v>
      </c>
      <c r="V1051" s="217" t="s">
        <v>211</v>
      </c>
      <c r="W1051" s="217" t="s">
        <v>211</v>
      </c>
      <c r="X1051" s="221"/>
    </row>
    <row r="1052" spans="1:24" x14ac:dyDescent="0.3">
      <c r="A1052" s="201" t="s">
        <v>601</v>
      </c>
      <c r="B1052" s="202" t="s">
        <v>600</v>
      </c>
      <c r="C1052" s="202" t="s">
        <v>1057</v>
      </c>
      <c r="D1052" s="217">
        <v>10</v>
      </c>
      <c r="E1052" s="293" t="s">
        <v>1028</v>
      </c>
      <c r="F1052" s="223" t="s">
        <v>1068</v>
      </c>
      <c r="G1052" s="231" t="s">
        <v>83</v>
      </c>
      <c r="H1052" s="217"/>
      <c r="I1052" s="255" t="s">
        <v>762</v>
      </c>
      <c r="J1052" s="217" t="s">
        <v>313</v>
      </c>
      <c r="K1052" s="231">
        <v>20</v>
      </c>
      <c r="L1052" s="231">
        <v>53</v>
      </c>
      <c r="M1052" s="217" t="s">
        <v>211</v>
      </c>
      <c r="N1052" s="217" t="s">
        <v>211</v>
      </c>
      <c r="O1052" s="231" t="s">
        <v>771</v>
      </c>
      <c r="P1052" s="217" t="s">
        <v>772</v>
      </c>
      <c r="Q1052" s="217" t="s">
        <v>773</v>
      </c>
      <c r="R1052" s="217" t="s">
        <v>762</v>
      </c>
      <c r="S1052" s="217" t="s">
        <v>211</v>
      </c>
      <c r="T1052" s="217" t="s">
        <v>211</v>
      </c>
      <c r="U1052" s="217" t="s">
        <v>211</v>
      </c>
      <c r="V1052" s="217" t="s">
        <v>211</v>
      </c>
      <c r="W1052" s="217" t="s">
        <v>211</v>
      </c>
      <c r="X1052" s="221"/>
    </row>
    <row r="1053" spans="1:24" ht="15" thickBot="1" x14ac:dyDescent="0.35">
      <c r="A1053" s="386" t="s">
        <v>604</v>
      </c>
      <c r="B1053" s="387"/>
      <c r="C1053" s="387"/>
      <c r="D1053" s="225">
        <f>COUNTA(G1043:G1052)</f>
        <v>10</v>
      </c>
      <c r="E1053" s="225"/>
      <c r="F1053" s="226"/>
      <c r="G1053" s="232"/>
      <c r="H1053" s="232"/>
      <c r="I1053" s="226"/>
      <c r="J1053" s="225"/>
      <c r="K1053" s="263">
        <f>SUM(K1043:K1052)</f>
        <v>188</v>
      </c>
      <c r="L1053" s="263">
        <f t="shared" ref="L1053:N1053" si="5">SUM(L1043:L1052)</f>
        <v>459</v>
      </c>
      <c r="M1053" s="314">
        <f t="shared" si="5"/>
        <v>0</v>
      </c>
      <c r="N1053" s="263">
        <f t="shared" si="5"/>
        <v>0</v>
      </c>
      <c r="O1053" s="226"/>
      <c r="P1053" s="225"/>
      <c r="Q1053" s="225"/>
      <c r="R1053" s="225"/>
      <c r="S1053" s="225"/>
      <c r="T1053" s="225"/>
      <c r="U1053" s="225"/>
      <c r="V1053" s="225"/>
      <c r="W1053" s="225"/>
      <c r="X1053" s="227"/>
    </row>
    <row r="1054" spans="1:24" x14ac:dyDescent="0.3">
      <c r="A1054" s="201" t="s">
        <v>599</v>
      </c>
      <c r="B1054" s="202" t="s">
        <v>598</v>
      </c>
      <c r="C1054" s="202" t="s">
        <v>1057</v>
      </c>
      <c r="D1054" s="217">
        <v>1</v>
      </c>
      <c r="E1054" s="293">
        <v>44783</v>
      </c>
      <c r="F1054" s="223" t="s">
        <v>58</v>
      </c>
      <c r="G1054" s="230" t="s">
        <v>38</v>
      </c>
      <c r="H1054" s="217"/>
      <c r="I1054" s="255" t="s">
        <v>537</v>
      </c>
      <c r="J1054" s="217" t="s">
        <v>298</v>
      </c>
      <c r="K1054" s="231">
        <v>28</v>
      </c>
      <c r="L1054" s="231">
        <v>56</v>
      </c>
      <c r="M1054" s="217" t="s">
        <v>211</v>
      </c>
      <c r="N1054" s="260">
        <v>40</v>
      </c>
      <c r="O1054" s="217" t="s">
        <v>1002</v>
      </c>
      <c r="P1054" s="220" t="s">
        <v>581</v>
      </c>
      <c r="Q1054" s="217" t="s">
        <v>1048</v>
      </c>
      <c r="R1054" s="217" t="s">
        <v>582</v>
      </c>
      <c r="S1054" s="217" t="s">
        <v>211</v>
      </c>
      <c r="T1054" s="217" t="s">
        <v>211</v>
      </c>
      <c r="U1054" s="217" t="s">
        <v>305</v>
      </c>
      <c r="V1054" s="217" t="s">
        <v>211</v>
      </c>
      <c r="W1054" s="217" t="s">
        <v>211</v>
      </c>
      <c r="X1054" s="221"/>
    </row>
    <row r="1055" spans="1:24" x14ac:dyDescent="0.3">
      <c r="A1055" s="201" t="s">
        <v>599</v>
      </c>
      <c r="B1055" s="202" t="s">
        <v>598</v>
      </c>
      <c r="C1055" s="202" t="s">
        <v>1057</v>
      </c>
      <c r="D1055" s="217">
        <v>2</v>
      </c>
      <c r="E1055" s="293">
        <v>44783</v>
      </c>
      <c r="F1055" s="219" t="s">
        <v>66</v>
      </c>
      <c r="G1055" s="230" t="s">
        <v>46</v>
      </c>
      <c r="H1055" s="217"/>
      <c r="I1055" s="255" t="s">
        <v>336</v>
      </c>
      <c r="J1055" s="217" t="s">
        <v>298</v>
      </c>
      <c r="K1055" s="231">
        <v>16</v>
      </c>
      <c r="L1055" s="231">
        <v>49</v>
      </c>
      <c r="M1055" s="217" t="s">
        <v>211</v>
      </c>
      <c r="N1055" s="260">
        <v>60</v>
      </c>
      <c r="O1055" s="217" t="s">
        <v>578</v>
      </c>
      <c r="P1055" s="220" t="s">
        <v>941</v>
      </c>
      <c r="Q1055" s="217" t="s">
        <v>335</v>
      </c>
      <c r="R1055" s="217" t="s">
        <v>580</v>
      </c>
      <c r="S1055" s="217" t="s">
        <v>211</v>
      </c>
      <c r="T1055" s="217" t="s">
        <v>211</v>
      </c>
      <c r="U1055" s="217" t="s">
        <v>305</v>
      </c>
      <c r="V1055" s="217" t="s">
        <v>211</v>
      </c>
      <c r="W1055" s="217" t="s">
        <v>211</v>
      </c>
      <c r="X1055" s="221"/>
    </row>
    <row r="1056" spans="1:24" x14ac:dyDescent="0.3">
      <c r="A1056" s="201" t="s">
        <v>599</v>
      </c>
      <c r="B1056" s="202" t="s">
        <v>598</v>
      </c>
      <c r="C1056" s="202" t="s">
        <v>1057</v>
      </c>
      <c r="D1056" s="217">
        <v>3</v>
      </c>
      <c r="E1056" s="293">
        <v>44844</v>
      </c>
      <c r="F1056" s="219" t="s">
        <v>62</v>
      </c>
      <c r="G1056" s="230" t="s">
        <v>42</v>
      </c>
      <c r="H1056" s="217"/>
      <c r="I1056" s="255" t="s">
        <v>533</v>
      </c>
      <c r="J1056" s="217" t="s">
        <v>298</v>
      </c>
      <c r="K1056" s="231">
        <v>24</v>
      </c>
      <c r="L1056" s="231">
        <v>28</v>
      </c>
      <c r="M1056" s="217" t="s">
        <v>211</v>
      </c>
      <c r="N1056" s="260">
        <v>60</v>
      </c>
      <c r="O1056" s="217" t="s">
        <v>332</v>
      </c>
      <c r="P1056" s="220" t="s">
        <v>534</v>
      </c>
      <c r="Q1056" s="217" t="s">
        <v>535</v>
      </c>
      <c r="R1056" s="217" t="s">
        <v>549</v>
      </c>
      <c r="S1056" s="217" t="s">
        <v>211</v>
      </c>
      <c r="T1056" s="217" t="s">
        <v>211</v>
      </c>
      <c r="U1056" s="217" t="s">
        <v>305</v>
      </c>
      <c r="V1056" s="217" t="s">
        <v>211</v>
      </c>
      <c r="W1056" s="217" t="s">
        <v>211</v>
      </c>
      <c r="X1056" s="221"/>
    </row>
    <row r="1057" spans="1:24" x14ac:dyDescent="0.3">
      <c r="A1057" s="201" t="s">
        <v>599</v>
      </c>
      <c r="B1057" s="202" t="s">
        <v>598</v>
      </c>
      <c r="C1057" s="202" t="s">
        <v>1057</v>
      </c>
      <c r="D1057" s="217">
        <v>4</v>
      </c>
      <c r="E1057" s="293">
        <v>44844</v>
      </c>
      <c r="F1057" s="219" t="s">
        <v>65</v>
      </c>
      <c r="G1057" s="230" t="s">
        <v>45</v>
      </c>
      <c r="H1057" s="217"/>
      <c r="I1057" s="255" t="s">
        <v>550</v>
      </c>
      <c r="J1057" s="217" t="s">
        <v>298</v>
      </c>
      <c r="K1057" s="231">
        <v>20</v>
      </c>
      <c r="L1057" s="231">
        <v>41</v>
      </c>
      <c r="M1057" s="217" t="s">
        <v>211</v>
      </c>
      <c r="N1057" s="260">
        <v>10</v>
      </c>
      <c r="O1057" s="217" t="s">
        <v>332</v>
      </c>
      <c r="P1057" s="220" t="s">
        <v>551</v>
      </c>
      <c r="Q1057" s="217" t="s">
        <v>552</v>
      </c>
      <c r="R1057" s="217" t="s">
        <v>553</v>
      </c>
      <c r="S1057" s="217" t="s">
        <v>211</v>
      </c>
      <c r="T1057" s="217" t="s">
        <v>305</v>
      </c>
      <c r="U1057" s="217" t="s">
        <v>211</v>
      </c>
      <c r="V1057" s="217" t="s">
        <v>211</v>
      </c>
      <c r="W1057" s="217" t="s">
        <v>211</v>
      </c>
      <c r="X1057" s="221"/>
    </row>
    <row r="1058" spans="1:24" x14ac:dyDescent="0.3">
      <c r="A1058" s="201" t="s">
        <v>599</v>
      </c>
      <c r="B1058" s="202" t="s">
        <v>598</v>
      </c>
      <c r="C1058" s="202" t="s">
        <v>1057</v>
      </c>
      <c r="D1058" s="217">
        <v>5</v>
      </c>
      <c r="E1058" s="293">
        <v>44875</v>
      </c>
      <c r="F1058" s="219" t="s">
        <v>61</v>
      </c>
      <c r="G1058" s="230" t="s">
        <v>41</v>
      </c>
      <c r="H1058" s="217"/>
      <c r="I1058" s="255" t="s">
        <v>341</v>
      </c>
      <c r="J1058" s="217" t="s">
        <v>298</v>
      </c>
      <c r="K1058" s="231">
        <v>20</v>
      </c>
      <c r="L1058" s="231">
        <v>47</v>
      </c>
      <c r="M1058" s="217" t="s">
        <v>211</v>
      </c>
      <c r="N1058" s="260">
        <v>10</v>
      </c>
      <c r="O1058" s="217" t="s">
        <v>578</v>
      </c>
      <c r="P1058" s="220" t="s">
        <v>339</v>
      </c>
      <c r="Q1058" s="217" t="s">
        <v>340</v>
      </c>
      <c r="R1058" s="217" t="s">
        <v>341</v>
      </c>
      <c r="S1058" s="217" t="s">
        <v>211</v>
      </c>
      <c r="T1058" s="217" t="s">
        <v>211</v>
      </c>
      <c r="U1058" s="217" t="s">
        <v>305</v>
      </c>
      <c r="V1058" s="217" t="s">
        <v>211</v>
      </c>
      <c r="W1058" s="217" t="s">
        <v>211</v>
      </c>
      <c r="X1058" s="221"/>
    </row>
    <row r="1059" spans="1:24" x14ac:dyDescent="0.3">
      <c r="A1059" s="201" t="s">
        <v>599</v>
      </c>
      <c r="B1059" s="202" t="s">
        <v>598</v>
      </c>
      <c r="C1059" s="202" t="s">
        <v>1057</v>
      </c>
      <c r="D1059" s="217">
        <v>6</v>
      </c>
      <c r="E1059" s="293">
        <v>44875</v>
      </c>
      <c r="F1059" s="219" t="s">
        <v>64</v>
      </c>
      <c r="G1059" s="230" t="s">
        <v>44</v>
      </c>
      <c r="H1059" s="217"/>
      <c r="I1059" s="255" t="s">
        <v>555</v>
      </c>
      <c r="J1059" s="217" t="s">
        <v>298</v>
      </c>
      <c r="K1059" s="231">
        <v>12</v>
      </c>
      <c r="L1059" s="231">
        <v>45</v>
      </c>
      <c r="M1059" s="217" t="s">
        <v>211</v>
      </c>
      <c r="N1059" s="260">
        <v>20</v>
      </c>
      <c r="O1059" s="217" t="s">
        <v>578</v>
      </c>
      <c r="P1059" s="220" t="s">
        <v>557</v>
      </c>
      <c r="Q1059" s="217" t="s">
        <v>558</v>
      </c>
      <c r="R1059" s="217" t="s">
        <v>559</v>
      </c>
      <c r="S1059" s="217" t="s">
        <v>211</v>
      </c>
      <c r="T1059" s="217" t="s">
        <v>211</v>
      </c>
      <c r="U1059" s="217" t="s">
        <v>305</v>
      </c>
      <c r="V1059" s="217" t="s">
        <v>211</v>
      </c>
      <c r="W1059" s="217" t="s">
        <v>211</v>
      </c>
      <c r="X1059" s="221"/>
    </row>
    <row r="1060" spans="1:24" x14ac:dyDescent="0.3">
      <c r="A1060" s="201" t="s">
        <v>599</v>
      </c>
      <c r="B1060" s="202" t="s">
        <v>598</v>
      </c>
      <c r="C1060" s="202" t="s">
        <v>1057</v>
      </c>
      <c r="D1060" s="217">
        <v>7</v>
      </c>
      <c r="E1060" s="293">
        <v>44905</v>
      </c>
      <c r="F1060" s="219" t="s">
        <v>59</v>
      </c>
      <c r="G1060" s="231" t="s">
        <v>39</v>
      </c>
      <c r="H1060" s="217"/>
      <c r="I1060" s="255" t="s">
        <v>544</v>
      </c>
      <c r="J1060" s="217" t="s">
        <v>298</v>
      </c>
      <c r="K1060" s="231">
        <v>16</v>
      </c>
      <c r="L1060" s="231">
        <v>47</v>
      </c>
      <c r="M1060" s="217" t="s">
        <v>211</v>
      </c>
      <c r="N1060" s="260">
        <v>20</v>
      </c>
      <c r="O1060" s="217" t="s">
        <v>332</v>
      </c>
      <c r="P1060" s="220" t="s">
        <v>749</v>
      </c>
      <c r="Q1060" s="217" t="s">
        <v>1049</v>
      </c>
      <c r="R1060" s="217" t="s">
        <v>750</v>
      </c>
      <c r="S1060" s="217" t="s">
        <v>211</v>
      </c>
      <c r="T1060" s="217" t="s">
        <v>211</v>
      </c>
      <c r="U1060" s="217" t="s">
        <v>305</v>
      </c>
      <c r="V1060" s="217" t="s">
        <v>211</v>
      </c>
      <c r="W1060" s="217" t="s">
        <v>211</v>
      </c>
      <c r="X1060" s="221"/>
    </row>
    <row r="1061" spans="1:24" x14ac:dyDescent="0.3">
      <c r="A1061" s="201" t="s">
        <v>599</v>
      </c>
      <c r="B1061" s="202" t="s">
        <v>598</v>
      </c>
      <c r="C1061" s="202" t="s">
        <v>1057</v>
      </c>
      <c r="D1061" s="217">
        <v>8</v>
      </c>
      <c r="E1061" s="293">
        <v>44905</v>
      </c>
      <c r="F1061" s="219" t="s">
        <v>63</v>
      </c>
      <c r="G1061" s="230" t="s">
        <v>43</v>
      </c>
      <c r="H1061" s="217"/>
      <c r="I1061" s="255" t="s">
        <v>540</v>
      </c>
      <c r="J1061" s="217" t="s">
        <v>298</v>
      </c>
      <c r="K1061" s="231">
        <v>0</v>
      </c>
      <c r="L1061" s="231">
        <v>0</v>
      </c>
      <c r="M1061" s="217" t="s">
        <v>211</v>
      </c>
      <c r="N1061" s="260">
        <v>20</v>
      </c>
      <c r="O1061" s="231" t="s">
        <v>578</v>
      </c>
      <c r="P1061" s="220" t="s">
        <v>542</v>
      </c>
      <c r="Q1061" s="217" t="s">
        <v>543</v>
      </c>
      <c r="R1061" s="217" t="s">
        <v>584</v>
      </c>
      <c r="S1061" s="217" t="s">
        <v>211</v>
      </c>
      <c r="T1061" s="217" t="s">
        <v>211</v>
      </c>
      <c r="U1061" s="217" t="s">
        <v>305</v>
      </c>
      <c r="V1061" s="217" t="s">
        <v>211</v>
      </c>
      <c r="W1061" s="217" t="s">
        <v>211</v>
      </c>
      <c r="X1061" s="221"/>
    </row>
    <row r="1062" spans="1:24" x14ac:dyDescent="0.3">
      <c r="A1062" s="201" t="s">
        <v>599</v>
      </c>
      <c r="B1062" s="202" t="s">
        <v>598</v>
      </c>
      <c r="C1062" s="202" t="s">
        <v>1057</v>
      </c>
      <c r="D1062" s="217">
        <v>9</v>
      </c>
      <c r="E1062" s="293" t="s">
        <v>998</v>
      </c>
      <c r="F1062" s="223" t="s">
        <v>56</v>
      </c>
      <c r="G1062" s="231" t="s">
        <v>36</v>
      </c>
      <c r="H1062" s="217"/>
      <c r="I1062" s="255" t="s">
        <v>526</v>
      </c>
      <c r="J1062" s="217" t="s">
        <v>298</v>
      </c>
      <c r="K1062" s="231">
        <v>28</v>
      </c>
      <c r="L1062" s="231">
        <v>46</v>
      </c>
      <c r="M1062" s="217" t="s">
        <v>211</v>
      </c>
      <c r="N1062" s="260">
        <v>8</v>
      </c>
      <c r="O1062" s="217" t="s">
        <v>332</v>
      </c>
      <c r="P1062" s="220" t="s">
        <v>527</v>
      </c>
      <c r="Q1062" s="217" t="s">
        <v>528</v>
      </c>
      <c r="R1062" s="217" t="s">
        <v>529</v>
      </c>
      <c r="S1062" s="217" t="s">
        <v>211</v>
      </c>
      <c r="T1062" s="217" t="s">
        <v>305</v>
      </c>
      <c r="U1062" s="217" t="s">
        <v>211</v>
      </c>
      <c r="V1062" s="217" t="s">
        <v>211</v>
      </c>
      <c r="W1062" s="217" t="s">
        <v>211</v>
      </c>
      <c r="X1062" s="221"/>
    </row>
    <row r="1063" spans="1:24" x14ac:dyDescent="0.3">
      <c r="A1063" s="201" t="s">
        <v>599</v>
      </c>
      <c r="B1063" s="202" t="s">
        <v>598</v>
      </c>
      <c r="C1063" s="202" t="s">
        <v>1057</v>
      </c>
      <c r="D1063" s="217">
        <v>10</v>
      </c>
      <c r="E1063" s="293" t="s">
        <v>998</v>
      </c>
      <c r="F1063" s="223" t="s">
        <v>57</v>
      </c>
      <c r="G1063" s="231" t="s">
        <v>37</v>
      </c>
      <c r="H1063" s="217"/>
      <c r="I1063" s="255" t="s">
        <v>530</v>
      </c>
      <c r="J1063" s="217" t="s">
        <v>298</v>
      </c>
      <c r="K1063" s="231">
        <v>18</v>
      </c>
      <c r="L1063" s="231">
        <v>30</v>
      </c>
      <c r="M1063" s="217" t="s">
        <v>211</v>
      </c>
      <c r="N1063" s="260">
        <v>40</v>
      </c>
      <c r="O1063" s="217" t="s">
        <v>578</v>
      </c>
      <c r="P1063" s="220" t="s">
        <v>127</v>
      </c>
      <c r="Q1063" s="217" t="s">
        <v>531</v>
      </c>
      <c r="R1063" s="217" t="s">
        <v>529</v>
      </c>
      <c r="S1063" s="217" t="s">
        <v>211</v>
      </c>
      <c r="T1063" s="217" t="s">
        <v>305</v>
      </c>
      <c r="U1063" s="217" t="s">
        <v>211</v>
      </c>
      <c r="V1063" s="217" t="s">
        <v>211</v>
      </c>
      <c r="W1063" s="217" t="s">
        <v>211</v>
      </c>
      <c r="X1063" s="221"/>
    </row>
    <row r="1064" spans="1:24" ht="15" thickBot="1" x14ac:dyDescent="0.35">
      <c r="A1064" s="386" t="s">
        <v>604</v>
      </c>
      <c r="B1064" s="387"/>
      <c r="C1064" s="387"/>
      <c r="D1064" s="225">
        <f>COUNTA(G1054:G1063)</f>
        <v>10</v>
      </c>
      <c r="E1064" s="225"/>
      <c r="F1064" s="226"/>
      <c r="G1064" s="232"/>
      <c r="H1064" s="232"/>
      <c r="I1064" s="226"/>
      <c r="J1064" s="225"/>
      <c r="K1064" s="263">
        <f>SUM(K1054:K1063)</f>
        <v>182</v>
      </c>
      <c r="L1064" s="263">
        <f>SUM(L1054:L1063)</f>
        <v>389</v>
      </c>
      <c r="M1064" s="314">
        <f t="shared" ref="M1064:N1064" si="6">SUM(M1054:M1063)</f>
        <v>0</v>
      </c>
      <c r="N1064" s="263">
        <f t="shared" si="6"/>
        <v>288</v>
      </c>
      <c r="O1064" s="226"/>
      <c r="P1064" s="225"/>
      <c r="Q1064" s="225"/>
      <c r="R1064" s="225"/>
      <c r="S1064" s="225"/>
      <c r="T1064" s="225"/>
      <c r="U1064" s="225"/>
      <c r="V1064" s="225"/>
      <c r="W1064" s="225"/>
      <c r="X1064" s="227"/>
    </row>
    <row r="1065" spans="1:24" x14ac:dyDescent="0.3">
      <c r="A1065" s="201" t="s">
        <v>599</v>
      </c>
      <c r="B1065" s="202" t="s">
        <v>603</v>
      </c>
      <c r="C1065" s="202" t="s">
        <v>1057</v>
      </c>
      <c r="D1065" s="217">
        <v>1</v>
      </c>
      <c r="E1065" s="293">
        <v>44841</v>
      </c>
      <c r="F1065" s="219" t="s">
        <v>1069</v>
      </c>
      <c r="G1065" s="230" t="s">
        <v>55</v>
      </c>
      <c r="H1065" s="217"/>
      <c r="I1065" s="255" t="s">
        <v>312</v>
      </c>
      <c r="J1065" s="217" t="s">
        <v>313</v>
      </c>
      <c r="K1065" s="231">
        <v>20</v>
      </c>
      <c r="L1065" s="231">
        <v>44</v>
      </c>
      <c r="M1065" s="217" t="s">
        <v>211</v>
      </c>
      <c r="N1065" s="217" t="s">
        <v>211</v>
      </c>
      <c r="O1065" s="217" t="s">
        <v>1002</v>
      </c>
      <c r="P1065" s="220" t="s">
        <v>314</v>
      </c>
      <c r="Q1065" s="217" t="s">
        <v>315</v>
      </c>
      <c r="R1065" s="217" t="s">
        <v>312</v>
      </c>
      <c r="S1065" s="217" t="s">
        <v>211</v>
      </c>
      <c r="T1065" s="217" t="s">
        <v>211</v>
      </c>
      <c r="U1065" s="217" t="s">
        <v>305</v>
      </c>
      <c r="V1065" s="217" t="s">
        <v>211</v>
      </c>
      <c r="W1065" s="217" t="s">
        <v>211</v>
      </c>
      <c r="X1065" s="221"/>
    </row>
    <row r="1066" spans="1:24" x14ac:dyDescent="0.3">
      <c r="A1066" s="201" t="s">
        <v>599</v>
      </c>
      <c r="B1066" s="202" t="s">
        <v>603</v>
      </c>
      <c r="C1066" s="202" t="s">
        <v>1057</v>
      </c>
      <c r="D1066" s="217">
        <v>2</v>
      </c>
      <c r="E1066" s="293">
        <v>44841</v>
      </c>
      <c r="F1066" s="219" t="s">
        <v>1070</v>
      </c>
      <c r="G1066" s="230" t="s">
        <v>54</v>
      </c>
      <c r="H1066" s="217"/>
      <c r="I1066" s="255" t="s">
        <v>312</v>
      </c>
      <c r="J1066" s="217" t="s">
        <v>313</v>
      </c>
      <c r="K1066" s="231">
        <v>20</v>
      </c>
      <c r="L1066" s="231">
        <v>40</v>
      </c>
      <c r="M1066" s="217" t="s">
        <v>211</v>
      </c>
      <c r="N1066" s="217" t="s">
        <v>211</v>
      </c>
      <c r="O1066" s="217" t="s">
        <v>578</v>
      </c>
      <c r="P1066" s="220" t="s">
        <v>316</v>
      </c>
      <c r="Q1066" s="217" t="s">
        <v>317</v>
      </c>
      <c r="R1066" s="217" t="s">
        <v>312</v>
      </c>
      <c r="S1066" s="217" t="s">
        <v>211</v>
      </c>
      <c r="T1066" s="217" t="s">
        <v>211</v>
      </c>
      <c r="U1066" s="217" t="s">
        <v>305</v>
      </c>
      <c r="V1066" s="217" t="s">
        <v>211</v>
      </c>
      <c r="W1066" s="217" t="s">
        <v>211</v>
      </c>
      <c r="X1066" s="221"/>
    </row>
    <row r="1067" spans="1:24" x14ac:dyDescent="0.3">
      <c r="A1067" s="201" t="s">
        <v>599</v>
      </c>
      <c r="B1067" s="202" t="s">
        <v>603</v>
      </c>
      <c r="C1067" s="202" t="s">
        <v>1057</v>
      </c>
      <c r="D1067" s="217">
        <v>3</v>
      </c>
      <c r="E1067" s="293">
        <v>44842</v>
      </c>
      <c r="F1067" s="219" t="s">
        <v>1071</v>
      </c>
      <c r="G1067" s="230" t="s">
        <v>49</v>
      </c>
      <c r="H1067" s="217"/>
      <c r="I1067" s="255" t="s">
        <v>319</v>
      </c>
      <c r="J1067" s="217" t="s">
        <v>313</v>
      </c>
      <c r="K1067" s="231">
        <v>24</v>
      </c>
      <c r="L1067" s="231">
        <v>30</v>
      </c>
      <c r="M1067" s="217" t="s">
        <v>211</v>
      </c>
      <c r="N1067" s="217" t="s">
        <v>211</v>
      </c>
      <c r="O1067" s="217" t="s">
        <v>332</v>
      </c>
      <c r="P1067" s="220" t="s">
        <v>320</v>
      </c>
      <c r="Q1067" s="217" t="s">
        <v>321</v>
      </c>
      <c r="R1067" s="217" t="s">
        <v>319</v>
      </c>
      <c r="S1067" s="217" t="s">
        <v>211</v>
      </c>
      <c r="T1067" s="217" t="s">
        <v>211</v>
      </c>
      <c r="U1067" s="217" t="s">
        <v>305</v>
      </c>
      <c r="V1067" s="217" t="s">
        <v>211</v>
      </c>
      <c r="W1067" s="217" t="s">
        <v>211</v>
      </c>
      <c r="X1067" s="221"/>
    </row>
    <row r="1068" spans="1:24" x14ac:dyDescent="0.3">
      <c r="A1068" s="201" t="s">
        <v>599</v>
      </c>
      <c r="B1068" s="202" t="s">
        <v>603</v>
      </c>
      <c r="C1068" s="202" t="s">
        <v>1057</v>
      </c>
      <c r="D1068" s="217">
        <v>4</v>
      </c>
      <c r="E1068" s="293">
        <v>44842</v>
      </c>
      <c r="F1068" s="219" t="s">
        <v>1072</v>
      </c>
      <c r="G1068" s="230" t="s">
        <v>51</v>
      </c>
      <c r="H1068" s="217"/>
      <c r="I1068" s="255" t="s">
        <v>323</v>
      </c>
      <c r="J1068" s="217" t="s">
        <v>313</v>
      </c>
      <c r="K1068" s="231">
        <v>24</v>
      </c>
      <c r="L1068" s="231">
        <v>42</v>
      </c>
      <c r="M1068" s="217" t="s">
        <v>211</v>
      </c>
      <c r="N1068" s="217" t="s">
        <v>211</v>
      </c>
      <c r="O1068" s="217" t="s">
        <v>332</v>
      </c>
      <c r="P1068" s="220" t="s">
        <v>325</v>
      </c>
      <c r="Q1068" s="217" t="s">
        <v>326</v>
      </c>
      <c r="R1068" s="217" t="s">
        <v>323</v>
      </c>
      <c r="S1068" s="217" t="s">
        <v>211</v>
      </c>
      <c r="T1068" s="217" t="s">
        <v>305</v>
      </c>
      <c r="U1068" s="217"/>
      <c r="V1068" s="217" t="s">
        <v>211</v>
      </c>
      <c r="W1068" s="217" t="s">
        <v>211</v>
      </c>
      <c r="X1068" s="221"/>
    </row>
    <row r="1069" spans="1:24" x14ac:dyDescent="0.3">
      <c r="A1069" s="201" t="s">
        <v>599</v>
      </c>
      <c r="B1069" s="202" t="s">
        <v>603</v>
      </c>
      <c r="C1069" s="202" t="s">
        <v>1057</v>
      </c>
      <c r="D1069" s="217">
        <v>5</v>
      </c>
      <c r="E1069" s="293">
        <v>44844</v>
      </c>
      <c r="F1069" s="199" t="s">
        <v>72</v>
      </c>
      <c r="G1069" s="230" t="s">
        <v>52</v>
      </c>
      <c r="H1069" s="217"/>
      <c r="I1069" s="255" t="s">
        <v>323</v>
      </c>
      <c r="J1069" s="217" t="s">
        <v>313</v>
      </c>
      <c r="K1069" s="231">
        <v>16</v>
      </c>
      <c r="L1069" s="231">
        <v>60</v>
      </c>
      <c r="M1069" s="217" t="s">
        <v>211</v>
      </c>
      <c r="N1069" s="217" t="s">
        <v>211</v>
      </c>
      <c r="O1069" s="217" t="s">
        <v>578</v>
      </c>
      <c r="P1069" s="220" t="s">
        <v>327</v>
      </c>
      <c r="Q1069" s="217" t="s">
        <v>328</v>
      </c>
      <c r="R1069" s="217" t="s">
        <v>323</v>
      </c>
      <c r="S1069" s="217" t="s">
        <v>211</v>
      </c>
      <c r="T1069" s="217" t="s">
        <v>211</v>
      </c>
      <c r="U1069" s="217" t="s">
        <v>305</v>
      </c>
      <c r="V1069" s="217" t="s">
        <v>211</v>
      </c>
      <c r="W1069" s="217" t="s">
        <v>211</v>
      </c>
      <c r="X1069" s="221"/>
    </row>
    <row r="1070" spans="1:24" x14ac:dyDescent="0.3">
      <c r="A1070" s="201" t="s">
        <v>599</v>
      </c>
      <c r="B1070" s="202" t="s">
        <v>603</v>
      </c>
      <c r="C1070" s="202" t="s">
        <v>1057</v>
      </c>
      <c r="D1070" s="217">
        <v>6</v>
      </c>
      <c r="E1070" s="293">
        <v>44844</v>
      </c>
      <c r="F1070" s="219" t="s">
        <v>1073</v>
      </c>
      <c r="G1070" s="230" t="s">
        <v>50</v>
      </c>
      <c r="H1070" s="217"/>
      <c r="I1070" s="255" t="s">
        <v>512</v>
      </c>
      <c r="J1070" s="217" t="s">
        <v>298</v>
      </c>
      <c r="K1070" s="231">
        <v>19</v>
      </c>
      <c r="L1070" s="231">
        <v>34</v>
      </c>
      <c r="M1070" s="217" t="s">
        <v>211</v>
      </c>
      <c r="N1070" s="217" t="s">
        <v>211</v>
      </c>
      <c r="O1070" s="217" t="s">
        <v>578</v>
      </c>
      <c r="P1070" s="220" t="s">
        <v>513</v>
      </c>
      <c r="Q1070" s="217" t="s">
        <v>514</v>
      </c>
      <c r="R1070" s="217" t="s">
        <v>512</v>
      </c>
      <c r="S1070" s="217" t="s">
        <v>211</v>
      </c>
      <c r="T1070" s="217" t="s">
        <v>211</v>
      </c>
      <c r="U1070" s="217" t="s">
        <v>305</v>
      </c>
      <c r="V1070" s="217" t="s">
        <v>211</v>
      </c>
      <c r="W1070" s="217" t="s">
        <v>211</v>
      </c>
      <c r="X1070" s="221"/>
    </row>
    <row r="1071" spans="1:24" x14ac:dyDescent="0.3">
      <c r="A1071" s="201" t="s">
        <v>599</v>
      </c>
      <c r="B1071" s="202" t="s">
        <v>603</v>
      </c>
      <c r="C1071" s="202" t="s">
        <v>1057</v>
      </c>
      <c r="D1071" s="217">
        <v>7</v>
      </c>
      <c r="E1071" s="293">
        <v>44845</v>
      </c>
      <c r="F1071" s="219" t="s">
        <v>1074</v>
      </c>
      <c r="G1071" s="231" t="s">
        <v>53</v>
      </c>
      <c r="H1071" s="217"/>
      <c r="I1071" s="255" t="s">
        <v>512</v>
      </c>
      <c r="J1071" s="217" t="s">
        <v>298</v>
      </c>
      <c r="K1071" s="231">
        <v>16</v>
      </c>
      <c r="L1071" s="231">
        <v>38</v>
      </c>
      <c r="M1071" s="217" t="s">
        <v>211</v>
      </c>
      <c r="N1071" s="217" t="s">
        <v>211</v>
      </c>
      <c r="O1071" s="217" t="s">
        <v>332</v>
      </c>
      <c r="P1071" s="220" t="s">
        <v>515</v>
      </c>
      <c r="Q1071" s="217" t="s">
        <v>516</v>
      </c>
      <c r="R1071" s="217" t="s">
        <v>512</v>
      </c>
      <c r="S1071" s="217" t="s">
        <v>211</v>
      </c>
      <c r="T1071" s="217" t="s">
        <v>211</v>
      </c>
      <c r="U1071" s="217" t="s">
        <v>305</v>
      </c>
      <c r="V1071" s="217" t="s">
        <v>211</v>
      </c>
      <c r="W1071" s="217" t="s">
        <v>211</v>
      </c>
      <c r="X1071" s="221"/>
    </row>
    <row r="1072" spans="1:24" x14ac:dyDescent="0.3">
      <c r="A1072" s="201" t="s">
        <v>599</v>
      </c>
      <c r="B1072" s="202" t="s">
        <v>603</v>
      </c>
      <c r="C1072" s="202" t="s">
        <v>1057</v>
      </c>
      <c r="D1072" s="217">
        <v>8</v>
      </c>
      <c r="E1072" s="293">
        <v>44845</v>
      </c>
      <c r="F1072" s="199" t="s">
        <v>60</v>
      </c>
      <c r="G1072" s="230" t="s">
        <v>40</v>
      </c>
      <c r="H1072" s="217"/>
      <c r="I1072" s="255" t="s">
        <v>517</v>
      </c>
      <c r="J1072" s="217" t="s">
        <v>313</v>
      </c>
      <c r="K1072" s="231">
        <v>16</v>
      </c>
      <c r="L1072" s="231">
        <v>40</v>
      </c>
      <c r="M1072" s="217" t="s">
        <v>211</v>
      </c>
      <c r="N1072" s="217" t="s">
        <v>211</v>
      </c>
      <c r="O1072" s="217" t="s">
        <v>578</v>
      </c>
      <c r="P1072" s="220" t="s">
        <v>518</v>
      </c>
      <c r="Q1072" s="217" t="s">
        <v>519</v>
      </c>
      <c r="R1072" s="217" t="s">
        <v>520</v>
      </c>
      <c r="S1072" s="217" t="s">
        <v>211</v>
      </c>
      <c r="T1072" s="217" t="s">
        <v>211</v>
      </c>
      <c r="U1072" s="217" t="s">
        <v>305</v>
      </c>
      <c r="V1072" s="217" t="s">
        <v>211</v>
      </c>
      <c r="W1072" s="217" t="s">
        <v>211</v>
      </c>
      <c r="X1072" s="221"/>
    </row>
    <row r="1073" spans="1:24" x14ac:dyDescent="0.3">
      <c r="A1073" s="201" t="s">
        <v>599</v>
      </c>
      <c r="B1073" s="202" t="s">
        <v>603</v>
      </c>
      <c r="C1073" s="202" t="s">
        <v>1057</v>
      </c>
      <c r="D1073" s="217">
        <v>9</v>
      </c>
      <c r="E1073" s="293">
        <v>44846</v>
      </c>
      <c r="F1073" s="223" t="s">
        <v>1075</v>
      </c>
      <c r="G1073" s="231" t="s">
        <v>48</v>
      </c>
      <c r="H1073" s="217"/>
      <c r="I1073" s="255" t="s">
        <v>319</v>
      </c>
      <c r="J1073" s="217" t="s">
        <v>313</v>
      </c>
      <c r="K1073" s="231">
        <v>20</v>
      </c>
      <c r="L1073" s="231">
        <v>26</v>
      </c>
      <c r="M1073" s="217" t="s">
        <v>211</v>
      </c>
      <c r="N1073" s="217" t="s">
        <v>211</v>
      </c>
      <c r="O1073" s="217" t="s">
        <v>332</v>
      </c>
      <c r="P1073" s="220" t="s">
        <v>329</v>
      </c>
      <c r="Q1073" s="217" t="s">
        <v>330</v>
      </c>
      <c r="R1073" s="217" t="s">
        <v>319</v>
      </c>
      <c r="S1073" s="217" t="s">
        <v>211</v>
      </c>
      <c r="T1073" s="217" t="s">
        <v>305</v>
      </c>
      <c r="U1073" s="217" t="s">
        <v>211</v>
      </c>
      <c r="V1073" s="217" t="s">
        <v>211</v>
      </c>
      <c r="W1073" s="217" t="s">
        <v>211</v>
      </c>
      <c r="X1073" s="221"/>
    </row>
    <row r="1074" spans="1:24" x14ac:dyDescent="0.3">
      <c r="A1074" s="201" t="s">
        <v>599</v>
      </c>
      <c r="B1074" s="202" t="s">
        <v>603</v>
      </c>
      <c r="C1074" s="202" t="s">
        <v>1057</v>
      </c>
      <c r="D1074" s="217">
        <v>10</v>
      </c>
      <c r="E1074" s="293">
        <v>44847</v>
      </c>
      <c r="F1074" s="199" t="s">
        <v>67</v>
      </c>
      <c r="G1074" s="231" t="s">
        <v>47</v>
      </c>
      <c r="H1074" s="217"/>
      <c r="I1074" s="255" t="s">
        <v>522</v>
      </c>
      <c r="J1074" s="217" t="s">
        <v>313</v>
      </c>
      <c r="K1074" s="231">
        <v>20</v>
      </c>
      <c r="L1074" s="231">
        <v>41</v>
      </c>
      <c r="M1074" s="217" t="s">
        <v>211</v>
      </c>
      <c r="N1074" s="217" t="s">
        <v>211</v>
      </c>
      <c r="O1074" s="217" t="s">
        <v>578</v>
      </c>
      <c r="P1074" s="220" t="s">
        <v>523</v>
      </c>
      <c r="Q1074" s="217" t="s">
        <v>524</v>
      </c>
      <c r="R1074" s="217" t="s">
        <v>525</v>
      </c>
      <c r="S1074" s="217" t="s">
        <v>211</v>
      </c>
      <c r="T1074" s="217" t="s">
        <v>305</v>
      </c>
      <c r="U1074" s="217" t="s">
        <v>211</v>
      </c>
      <c r="V1074" s="217" t="s">
        <v>211</v>
      </c>
      <c r="W1074" s="217" t="s">
        <v>211</v>
      </c>
      <c r="X1074" s="221"/>
    </row>
    <row r="1075" spans="1:24" ht="15" thickBot="1" x14ac:dyDescent="0.35">
      <c r="A1075" s="386" t="s">
        <v>604</v>
      </c>
      <c r="B1075" s="387"/>
      <c r="C1075" s="387"/>
      <c r="D1075" s="225">
        <f>COUNTA(G1065:G1074)</f>
        <v>10</v>
      </c>
      <c r="E1075" s="225"/>
      <c r="F1075" s="226"/>
      <c r="G1075" s="232"/>
      <c r="H1075" s="232"/>
      <c r="I1075" s="226"/>
      <c r="J1075" s="225"/>
      <c r="K1075" s="263">
        <f>SUM(K1065:K1074)</f>
        <v>195</v>
      </c>
      <c r="L1075" s="263">
        <f t="shared" ref="L1075:N1075" si="7">SUM(L1065:L1074)</f>
        <v>395</v>
      </c>
      <c r="M1075" s="314">
        <f t="shared" si="7"/>
        <v>0</v>
      </c>
      <c r="N1075" s="314">
        <f t="shared" si="7"/>
        <v>0</v>
      </c>
      <c r="O1075" s="226"/>
      <c r="P1075" s="225"/>
      <c r="Q1075" s="225"/>
      <c r="R1075" s="225"/>
      <c r="S1075" s="225"/>
      <c r="T1075" s="225"/>
      <c r="U1075" s="225"/>
      <c r="V1075" s="225"/>
      <c r="W1075" s="225"/>
      <c r="X1075" s="227"/>
    </row>
    <row r="1076" spans="1:24" x14ac:dyDescent="0.3">
      <c r="A1076" s="388" t="s">
        <v>1077</v>
      </c>
      <c r="B1076" s="389"/>
      <c r="C1076" s="390"/>
      <c r="D1076" s="237">
        <f>SUM(D1042,D1053,D1064,D1075)</f>
        <v>40</v>
      </c>
      <c r="E1076" s="237"/>
      <c r="F1076" s="237"/>
      <c r="G1076" s="237"/>
      <c r="H1076" s="237"/>
      <c r="I1076" s="238"/>
      <c r="J1076" s="237"/>
      <c r="K1076" s="237"/>
      <c r="L1076" s="237"/>
      <c r="M1076" s="237"/>
      <c r="N1076" s="237"/>
      <c r="O1076" s="238"/>
      <c r="P1076" s="237"/>
      <c r="Q1076" s="237"/>
      <c r="R1076" s="237"/>
      <c r="S1076" s="237"/>
      <c r="T1076" s="237"/>
      <c r="U1076" s="237"/>
      <c r="V1076" s="237"/>
      <c r="W1076" s="237"/>
      <c r="X1076" s="237"/>
    </row>
    <row r="1077" spans="1:24" x14ac:dyDescent="0.3">
      <c r="A1077" s="201" t="s">
        <v>601</v>
      </c>
      <c r="B1077" s="202" t="s">
        <v>602</v>
      </c>
      <c r="C1077" s="202" t="s">
        <v>1080</v>
      </c>
      <c r="D1077" s="217">
        <v>1</v>
      </c>
      <c r="E1077" s="293">
        <v>44906</v>
      </c>
      <c r="F1077" s="219" t="s">
        <v>109</v>
      </c>
      <c r="G1077" s="230" t="s">
        <v>90</v>
      </c>
      <c r="H1077" s="217"/>
      <c r="I1077" s="255" t="s">
        <v>779</v>
      </c>
      <c r="J1077" s="217" t="s">
        <v>298</v>
      </c>
      <c r="K1077" s="231">
        <v>20</v>
      </c>
      <c r="L1077" s="231">
        <v>40</v>
      </c>
      <c r="M1077" s="231">
        <v>20</v>
      </c>
      <c r="N1077" s="260">
        <v>20</v>
      </c>
      <c r="O1077" s="217" t="s">
        <v>484</v>
      </c>
      <c r="P1077" s="220" t="s">
        <v>459</v>
      </c>
      <c r="Q1077" s="217" t="s">
        <v>780</v>
      </c>
      <c r="R1077" s="217" t="s">
        <v>779</v>
      </c>
      <c r="S1077" s="217">
        <v>20</v>
      </c>
      <c r="T1077" s="217" t="s">
        <v>211</v>
      </c>
      <c r="U1077" s="217" t="s">
        <v>305</v>
      </c>
      <c r="V1077" s="217" t="s">
        <v>211</v>
      </c>
      <c r="W1077" s="217" t="s">
        <v>211</v>
      </c>
      <c r="X1077" s="221" t="s">
        <v>781</v>
      </c>
    </row>
    <row r="1078" spans="1:24" x14ac:dyDescent="0.3">
      <c r="A1078" s="201" t="s">
        <v>601</v>
      </c>
      <c r="B1078" s="202" t="s">
        <v>602</v>
      </c>
      <c r="C1078" s="202" t="s">
        <v>1080</v>
      </c>
      <c r="D1078" s="217">
        <v>2</v>
      </c>
      <c r="E1078" s="293">
        <v>44906</v>
      </c>
      <c r="F1078" s="219" t="s">
        <v>1058</v>
      </c>
      <c r="G1078" s="230" t="s">
        <v>92</v>
      </c>
      <c r="H1078" s="217"/>
      <c r="I1078" s="255" t="s">
        <v>720</v>
      </c>
      <c r="J1078" s="217" t="s">
        <v>298</v>
      </c>
      <c r="K1078" s="231">
        <v>126</v>
      </c>
      <c r="L1078" s="231">
        <v>120</v>
      </c>
      <c r="M1078" s="231">
        <v>20</v>
      </c>
      <c r="N1078" s="260">
        <v>20</v>
      </c>
      <c r="O1078" s="217" t="s">
        <v>306</v>
      </c>
      <c r="P1078" s="220" t="s">
        <v>465</v>
      </c>
      <c r="Q1078" s="217" t="s">
        <v>721</v>
      </c>
      <c r="R1078" s="217" t="s">
        <v>720</v>
      </c>
      <c r="S1078" s="217">
        <v>20</v>
      </c>
      <c r="T1078" s="217" t="s">
        <v>211</v>
      </c>
      <c r="U1078" s="217" t="s">
        <v>305</v>
      </c>
      <c r="V1078" s="217" t="s">
        <v>211</v>
      </c>
      <c r="W1078" s="217" t="s">
        <v>211</v>
      </c>
      <c r="X1078" s="221" t="s">
        <v>781</v>
      </c>
    </row>
    <row r="1079" spans="1:24" x14ac:dyDescent="0.3">
      <c r="A1079" s="201" t="s">
        <v>601</v>
      </c>
      <c r="B1079" s="202" t="s">
        <v>602</v>
      </c>
      <c r="C1079" s="202" t="s">
        <v>1080</v>
      </c>
      <c r="D1079" s="217">
        <v>3</v>
      </c>
      <c r="E1079" s="293" t="s">
        <v>1082</v>
      </c>
      <c r="F1079" s="219" t="s">
        <v>108</v>
      </c>
      <c r="G1079" s="230" t="s">
        <v>89</v>
      </c>
      <c r="H1079" s="217"/>
      <c r="I1079" s="255" t="s">
        <v>461</v>
      </c>
      <c r="J1079" s="217" t="s">
        <v>298</v>
      </c>
      <c r="K1079" s="231">
        <v>32</v>
      </c>
      <c r="L1079" s="231">
        <v>32</v>
      </c>
      <c r="M1079" s="231">
        <v>20</v>
      </c>
      <c r="N1079" s="260">
        <v>20</v>
      </c>
      <c r="O1079" s="217" t="s">
        <v>306</v>
      </c>
      <c r="P1079" s="220" t="s">
        <v>187</v>
      </c>
      <c r="Q1079" s="217" t="s">
        <v>299</v>
      </c>
      <c r="R1079" s="217" t="s">
        <v>461</v>
      </c>
      <c r="S1079" s="217">
        <v>20</v>
      </c>
      <c r="T1079" s="217" t="s">
        <v>211</v>
      </c>
      <c r="U1079" s="217" t="s">
        <v>211</v>
      </c>
      <c r="V1079" s="217" t="s">
        <v>211</v>
      </c>
      <c r="W1079" s="217" t="s">
        <v>211</v>
      </c>
      <c r="X1079" s="221" t="s">
        <v>716</v>
      </c>
    </row>
    <row r="1080" spans="1:24" x14ac:dyDescent="0.3">
      <c r="A1080" s="201" t="s">
        <v>601</v>
      </c>
      <c r="B1080" s="202" t="s">
        <v>602</v>
      </c>
      <c r="C1080" s="202" t="s">
        <v>1080</v>
      </c>
      <c r="D1080" s="217">
        <v>4</v>
      </c>
      <c r="E1080" s="293" t="s">
        <v>1082</v>
      </c>
      <c r="F1080" s="219" t="s">
        <v>101</v>
      </c>
      <c r="G1080" s="230" t="s">
        <v>82</v>
      </c>
      <c r="H1080" s="217"/>
      <c r="I1080" s="255" t="s">
        <v>469</v>
      </c>
      <c r="J1080" s="217" t="s">
        <v>298</v>
      </c>
      <c r="K1080" s="231">
        <v>16</v>
      </c>
      <c r="L1080" s="231">
        <v>36</v>
      </c>
      <c r="M1080" s="231">
        <v>20</v>
      </c>
      <c r="N1080" s="260">
        <v>20</v>
      </c>
      <c r="O1080" s="217" t="s">
        <v>484</v>
      </c>
      <c r="P1080" s="220" t="s">
        <v>927</v>
      </c>
      <c r="Q1080" s="217" t="s">
        <v>782</v>
      </c>
      <c r="R1080" s="217" t="s">
        <v>469</v>
      </c>
      <c r="S1080" s="217">
        <v>20</v>
      </c>
      <c r="T1080" s="217" t="s">
        <v>211</v>
      </c>
      <c r="U1080" s="217" t="s">
        <v>305</v>
      </c>
      <c r="V1080" s="217" t="s">
        <v>211</v>
      </c>
      <c r="W1080" s="217" t="s">
        <v>211</v>
      </c>
      <c r="X1080" s="221"/>
    </row>
    <row r="1081" spans="1:24" x14ac:dyDescent="0.3">
      <c r="A1081" s="201" t="s">
        <v>601</v>
      </c>
      <c r="B1081" s="202" t="s">
        <v>602</v>
      </c>
      <c r="C1081" s="202" t="s">
        <v>1080</v>
      </c>
      <c r="D1081" s="217">
        <v>5</v>
      </c>
      <c r="E1081" s="293" t="s">
        <v>1083</v>
      </c>
      <c r="F1081" s="199" t="s">
        <v>1084</v>
      </c>
      <c r="G1081" s="230" t="s">
        <v>93</v>
      </c>
      <c r="H1081" s="217"/>
      <c r="I1081" s="255" t="s">
        <v>476</v>
      </c>
      <c r="J1081" s="217" t="s">
        <v>298</v>
      </c>
      <c r="K1081" s="231">
        <v>20</v>
      </c>
      <c r="L1081" s="231">
        <v>40</v>
      </c>
      <c r="M1081" s="231">
        <v>20</v>
      </c>
      <c r="N1081" s="260">
        <v>20</v>
      </c>
      <c r="O1081" s="217" t="s">
        <v>306</v>
      </c>
      <c r="P1081" s="220" t="s">
        <v>189</v>
      </c>
      <c r="Q1081" s="217" t="s">
        <v>783</v>
      </c>
      <c r="R1081" s="217" t="s">
        <v>476</v>
      </c>
      <c r="S1081" s="217">
        <v>20</v>
      </c>
      <c r="T1081" s="217" t="s">
        <v>299</v>
      </c>
      <c r="U1081" s="217" t="s">
        <v>305</v>
      </c>
      <c r="V1081" s="217" t="s">
        <v>299</v>
      </c>
      <c r="W1081" s="217" t="s">
        <v>299</v>
      </c>
      <c r="X1081" s="221"/>
    </row>
    <row r="1082" spans="1:24" x14ac:dyDescent="0.3">
      <c r="A1082" s="201" t="s">
        <v>601</v>
      </c>
      <c r="B1082" s="202" t="s">
        <v>602</v>
      </c>
      <c r="C1082" s="202" t="s">
        <v>1080</v>
      </c>
      <c r="D1082" s="217">
        <v>6</v>
      </c>
      <c r="E1082" s="293" t="s">
        <v>1083</v>
      </c>
      <c r="F1082" s="199" t="s">
        <v>110</v>
      </c>
      <c r="G1082" s="230" t="s">
        <v>91</v>
      </c>
      <c r="H1082" s="217"/>
      <c r="I1082" s="255" t="s">
        <v>481</v>
      </c>
      <c r="J1082" s="217" t="s">
        <v>298</v>
      </c>
      <c r="K1082" s="231">
        <v>16</v>
      </c>
      <c r="L1082" s="231">
        <v>33</v>
      </c>
      <c r="M1082" s="231">
        <v>20</v>
      </c>
      <c r="N1082" s="260">
        <v>20</v>
      </c>
      <c r="O1082" s="217" t="s">
        <v>306</v>
      </c>
      <c r="P1082" s="220" t="s">
        <v>784</v>
      </c>
      <c r="Q1082" s="217" t="s">
        <v>721</v>
      </c>
      <c r="R1082" s="217" t="s">
        <v>481</v>
      </c>
      <c r="S1082" s="217">
        <v>20</v>
      </c>
      <c r="T1082" s="217" t="s">
        <v>299</v>
      </c>
      <c r="U1082" s="217" t="s">
        <v>305</v>
      </c>
      <c r="V1082" s="217" t="s">
        <v>299</v>
      </c>
      <c r="W1082" s="217" t="s">
        <v>299</v>
      </c>
      <c r="X1082" s="221"/>
    </row>
    <row r="1083" spans="1:24" x14ac:dyDescent="0.3">
      <c r="A1083" s="201" t="s">
        <v>601</v>
      </c>
      <c r="B1083" s="202" t="s">
        <v>602</v>
      </c>
      <c r="C1083" s="202" t="s">
        <v>1080</v>
      </c>
      <c r="D1083" s="217">
        <v>7</v>
      </c>
      <c r="E1083" s="293" t="s">
        <v>1085</v>
      </c>
      <c r="F1083" s="219" t="s">
        <v>1059</v>
      </c>
      <c r="G1083" s="231" t="s">
        <v>96</v>
      </c>
      <c r="H1083" s="217"/>
      <c r="I1083" s="255" t="s">
        <v>476</v>
      </c>
      <c r="J1083" s="217" t="s">
        <v>298</v>
      </c>
      <c r="K1083" s="231">
        <v>20</v>
      </c>
      <c r="L1083" s="231">
        <v>48</v>
      </c>
      <c r="M1083" s="231">
        <v>20</v>
      </c>
      <c r="N1083" s="260">
        <v>20</v>
      </c>
      <c r="O1083" s="217" t="s">
        <v>306</v>
      </c>
      <c r="P1083" s="220" t="s">
        <v>477</v>
      </c>
      <c r="Q1083" s="217" t="s">
        <v>726</v>
      </c>
      <c r="R1083" s="217" t="s">
        <v>476</v>
      </c>
      <c r="S1083" s="217">
        <v>20</v>
      </c>
      <c r="T1083" s="217" t="s">
        <v>299</v>
      </c>
      <c r="U1083" s="217" t="s">
        <v>299</v>
      </c>
      <c r="V1083" s="217" t="s">
        <v>299</v>
      </c>
      <c r="W1083" s="217" t="s">
        <v>299</v>
      </c>
      <c r="X1083" s="221"/>
    </row>
    <row r="1084" spans="1:24" x14ac:dyDescent="0.3">
      <c r="A1084" s="201" t="s">
        <v>601</v>
      </c>
      <c r="B1084" s="202" t="s">
        <v>602</v>
      </c>
      <c r="C1084" s="202" t="s">
        <v>1080</v>
      </c>
      <c r="D1084" s="217">
        <v>8</v>
      </c>
      <c r="E1084" s="293" t="s">
        <v>1085</v>
      </c>
      <c r="F1084" s="219" t="s">
        <v>1060</v>
      </c>
      <c r="G1084" s="230" t="s">
        <v>680</v>
      </c>
      <c r="H1084" s="217"/>
      <c r="I1084" s="255" t="s">
        <v>785</v>
      </c>
      <c r="J1084" s="217" t="s">
        <v>298</v>
      </c>
      <c r="K1084" s="231">
        <v>28</v>
      </c>
      <c r="L1084" s="231">
        <v>40</v>
      </c>
      <c r="M1084" s="231">
        <v>20</v>
      </c>
      <c r="N1084" s="260">
        <v>20</v>
      </c>
      <c r="O1084" s="217" t="s">
        <v>306</v>
      </c>
      <c r="P1084" s="220" t="s">
        <v>786</v>
      </c>
      <c r="Q1084" s="217" t="s">
        <v>787</v>
      </c>
      <c r="R1084" s="217" t="s">
        <v>785</v>
      </c>
      <c r="S1084" s="217">
        <v>20</v>
      </c>
      <c r="T1084" s="217" t="s">
        <v>299</v>
      </c>
      <c r="U1084" s="217" t="s">
        <v>299</v>
      </c>
      <c r="V1084" s="217" t="s">
        <v>299</v>
      </c>
      <c r="W1084" s="217" t="s">
        <v>299</v>
      </c>
      <c r="X1084" s="221"/>
    </row>
    <row r="1085" spans="1:24" x14ac:dyDescent="0.3">
      <c r="A1085" s="201" t="s">
        <v>601</v>
      </c>
      <c r="B1085" s="202" t="s">
        <v>602</v>
      </c>
      <c r="C1085" s="202" t="s">
        <v>1080</v>
      </c>
      <c r="D1085" s="217">
        <v>9</v>
      </c>
      <c r="E1085" s="293" t="s">
        <v>1086</v>
      </c>
      <c r="F1085" s="223" t="s">
        <v>1061</v>
      </c>
      <c r="G1085" s="231" t="s">
        <v>78</v>
      </c>
      <c r="H1085" s="217"/>
      <c r="I1085" s="255" t="s">
        <v>473</v>
      </c>
      <c r="J1085" s="217" t="s">
        <v>298</v>
      </c>
      <c r="K1085" s="231">
        <v>32</v>
      </c>
      <c r="L1085" s="231">
        <v>44</v>
      </c>
      <c r="M1085" s="231">
        <v>20</v>
      </c>
      <c r="N1085" s="260">
        <v>20</v>
      </c>
      <c r="O1085" s="217" t="s">
        <v>306</v>
      </c>
      <c r="P1085" s="220" t="s">
        <v>928</v>
      </c>
      <c r="Q1085" s="217" t="s">
        <v>299</v>
      </c>
      <c r="R1085" s="217" t="s">
        <v>473</v>
      </c>
      <c r="S1085" s="217">
        <v>20</v>
      </c>
      <c r="T1085" s="217" t="s">
        <v>299</v>
      </c>
      <c r="U1085" s="217" t="s">
        <v>299</v>
      </c>
      <c r="V1085" s="217" t="s">
        <v>299</v>
      </c>
      <c r="W1085" s="217" t="s">
        <v>299</v>
      </c>
      <c r="X1085" s="221" t="s">
        <v>716</v>
      </c>
    </row>
    <row r="1086" spans="1:24" x14ac:dyDescent="0.3">
      <c r="A1086" s="201" t="s">
        <v>601</v>
      </c>
      <c r="B1086" s="202" t="s">
        <v>602</v>
      </c>
      <c r="C1086" s="202" t="s">
        <v>1080</v>
      </c>
      <c r="D1086" s="217">
        <v>10</v>
      </c>
      <c r="E1086" s="293" t="s">
        <v>1086</v>
      </c>
      <c r="F1086" s="199" t="s">
        <v>1087</v>
      </c>
      <c r="G1086" s="231" t="s">
        <v>226</v>
      </c>
      <c r="H1086" s="217"/>
      <c r="I1086" s="255" t="s">
        <v>718</v>
      </c>
      <c r="J1086" s="217" t="s">
        <v>298</v>
      </c>
      <c r="K1086" s="231">
        <v>36</v>
      </c>
      <c r="L1086" s="231">
        <v>40</v>
      </c>
      <c r="M1086" s="231">
        <v>20</v>
      </c>
      <c r="N1086" s="260">
        <v>20</v>
      </c>
      <c r="O1086" s="217" t="s">
        <v>306</v>
      </c>
      <c r="P1086" s="220" t="s">
        <v>722</v>
      </c>
      <c r="Q1086" s="217" t="s">
        <v>299</v>
      </c>
      <c r="R1086" s="217" t="s">
        <v>718</v>
      </c>
      <c r="S1086" s="217" t="s">
        <v>299</v>
      </c>
      <c r="T1086" s="217" t="s">
        <v>299</v>
      </c>
      <c r="U1086" s="217" t="s">
        <v>299</v>
      </c>
      <c r="V1086" s="217" t="s">
        <v>299</v>
      </c>
      <c r="W1086" s="217" t="s">
        <v>299</v>
      </c>
      <c r="X1086" s="221"/>
    </row>
    <row r="1087" spans="1:24" ht="15" thickBot="1" x14ac:dyDescent="0.35">
      <c r="A1087" s="386" t="s">
        <v>604</v>
      </c>
      <c r="B1087" s="387"/>
      <c r="C1087" s="387"/>
      <c r="D1087" s="225">
        <f>COUNTA(G1077:G1086)</f>
        <v>10</v>
      </c>
      <c r="E1087" s="225"/>
      <c r="F1087" s="226"/>
      <c r="G1087" s="232"/>
      <c r="H1087" s="232"/>
      <c r="I1087" s="226"/>
      <c r="J1087" s="225"/>
      <c r="K1087" s="263"/>
      <c r="L1087" s="263"/>
      <c r="M1087" s="263"/>
      <c r="N1087" s="263"/>
      <c r="O1087" s="226"/>
      <c r="P1087" s="225"/>
      <c r="Q1087" s="225"/>
      <c r="R1087" s="225"/>
      <c r="S1087" s="225"/>
      <c r="T1087" s="225"/>
      <c r="U1087" s="225"/>
      <c r="V1087" s="225"/>
      <c r="W1087" s="225"/>
      <c r="X1087" s="227"/>
    </row>
    <row r="1088" spans="1:24" x14ac:dyDescent="0.3">
      <c r="A1088" s="201" t="s">
        <v>601</v>
      </c>
      <c r="B1088" s="202" t="s">
        <v>600</v>
      </c>
      <c r="C1088" s="202" t="s">
        <v>1080</v>
      </c>
      <c r="D1088" s="217">
        <v>1</v>
      </c>
      <c r="E1088" s="293">
        <v>44906</v>
      </c>
      <c r="F1088" s="219" t="s">
        <v>1062</v>
      </c>
      <c r="G1088" s="230" t="s">
        <v>79</v>
      </c>
      <c r="H1088" s="217"/>
      <c r="I1088" s="255" t="s">
        <v>483</v>
      </c>
      <c r="J1088" s="217" t="s">
        <v>298</v>
      </c>
      <c r="K1088" s="231">
        <v>20</v>
      </c>
      <c r="L1088" s="231">
        <v>25</v>
      </c>
      <c r="M1088" s="217"/>
      <c r="N1088" s="217">
        <v>0</v>
      </c>
      <c r="O1088" s="231" t="s">
        <v>484</v>
      </c>
      <c r="P1088" s="217" t="s">
        <v>158</v>
      </c>
      <c r="Q1088" s="217" t="s">
        <v>485</v>
      </c>
      <c r="R1088" s="217" t="s">
        <v>483</v>
      </c>
      <c r="S1088" s="217"/>
      <c r="T1088" s="217" t="s">
        <v>211</v>
      </c>
      <c r="U1088" s="217" t="s">
        <v>305</v>
      </c>
      <c r="V1088" s="217" t="s">
        <v>211</v>
      </c>
      <c r="W1088" s="217" t="s">
        <v>211</v>
      </c>
      <c r="X1088" s="221"/>
    </row>
    <row r="1089" spans="1:24" x14ac:dyDescent="0.3">
      <c r="A1089" s="201" t="s">
        <v>601</v>
      </c>
      <c r="B1089" s="202" t="s">
        <v>600</v>
      </c>
      <c r="C1089" s="202" t="s">
        <v>1080</v>
      </c>
      <c r="D1089" s="217">
        <v>2</v>
      </c>
      <c r="E1089" s="293" t="s">
        <v>1088</v>
      </c>
      <c r="F1089" s="219" t="s">
        <v>1063</v>
      </c>
      <c r="G1089" s="230" t="s">
        <v>86</v>
      </c>
      <c r="H1089" s="217"/>
      <c r="I1089" s="255" t="s">
        <v>487</v>
      </c>
      <c r="J1089" s="217" t="s">
        <v>298</v>
      </c>
      <c r="K1089" s="231">
        <v>52</v>
      </c>
      <c r="L1089" s="231">
        <v>127</v>
      </c>
      <c r="M1089" s="217"/>
      <c r="N1089" s="217">
        <v>0</v>
      </c>
      <c r="O1089" s="231" t="s">
        <v>484</v>
      </c>
      <c r="P1089" s="217" t="s">
        <v>488</v>
      </c>
      <c r="Q1089" s="217" t="s">
        <v>489</v>
      </c>
      <c r="R1089" s="217" t="s">
        <v>487</v>
      </c>
      <c r="S1089" s="217"/>
      <c r="T1089" s="217" t="s">
        <v>299</v>
      </c>
      <c r="U1089" s="217" t="s">
        <v>299</v>
      </c>
      <c r="V1089" s="217" t="s">
        <v>299</v>
      </c>
      <c r="W1089" s="217" t="s">
        <v>299</v>
      </c>
      <c r="X1089" s="221"/>
    </row>
    <row r="1090" spans="1:24" x14ac:dyDescent="0.3">
      <c r="A1090" s="201" t="s">
        <v>601</v>
      </c>
      <c r="B1090" s="202" t="s">
        <v>600</v>
      </c>
      <c r="C1090" s="202" t="s">
        <v>1080</v>
      </c>
      <c r="D1090" s="217">
        <v>3</v>
      </c>
      <c r="E1090" s="293" t="s">
        <v>1089</v>
      </c>
      <c r="F1090" s="199" t="s">
        <v>1090</v>
      </c>
      <c r="G1090" s="230" t="s">
        <v>80</v>
      </c>
      <c r="H1090" s="217"/>
      <c r="I1090" s="255" t="s">
        <v>483</v>
      </c>
      <c r="J1090" s="217" t="s">
        <v>298</v>
      </c>
      <c r="K1090" s="231">
        <v>16</v>
      </c>
      <c r="L1090" s="231">
        <v>30</v>
      </c>
      <c r="M1090" s="217"/>
      <c r="N1090" s="217">
        <v>0</v>
      </c>
      <c r="O1090" s="231" t="s">
        <v>306</v>
      </c>
      <c r="P1090" s="217" t="s">
        <v>491</v>
      </c>
      <c r="Q1090" s="217" t="s">
        <v>492</v>
      </c>
      <c r="R1090" s="217" t="s">
        <v>483</v>
      </c>
      <c r="S1090" s="217"/>
      <c r="T1090" s="217" t="s">
        <v>211</v>
      </c>
      <c r="U1090" s="217" t="s">
        <v>305</v>
      </c>
      <c r="V1090" s="217" t="s">
        <v>211</v>
      </c>
      <c r="W1090" s="217" t="s">
        <v>211</v>
      </c>
      <c r="X1090" s="221"/>
    </row>
    <row r="1091" spans="1:24" x14ac:dyDescent="0.3">
      <c r="A1091" s="201" t="s">
        <v>601</v>
      </c>
      <c r="B1091" s="202" t="s">
        <v>600</v>
      </c>
      <c r="C1091" s="202" t="s">
        <v>1080</v>
      </c>
      <c r="D1091" s="217">
        <v>4</v>
      </c>
      <c r="E1091" s="293" t="s">
        <v>1082</v>
      </c>
      <c r="F1091" s="219" t="s">
        <v>104</v>
      </c>
      <c r="G1091" s="230" t="s">
        <v>85</v>
      </c>
      <c r="H1091" s="217"/>
      <c r="I1091" s="255" t="s">
        <v>308</v>
      </c>
      <c r="J1091" s="217" t="s">
        <v>298</v>
      </c>
      <c r="K1091" s="231">
        <v>16</v>
      </c>
      <c r="L1091" s="231">
        <v>24</v>
      </c>
      <c r="M1091" s="217"/>
      <c r="N1091" s="217">
        <v>0</v>
      </c>
      <c r="O1091" s="231" t="s">
        <v>306</v>
      </c>
      <c r="P1091" s="217" t="s">
        <v>153</v>
      </c>
      <c r="Q1091" s="217" t="s">
        <v>309</v>
      </c>
      <c r="R1091" s="217" t="s">
        <v>310</v>
      </c>
      <c r="S1091" s="217"/>
      <c r="T1091" s="217" t="s">
        <v>211</v>
      </c>
      <c r="U1091" s="217" t="s">
        <v>211</v>
      </c>
      <c r="V1091" s="217" t="s">
        <v>211</v>
      </c>
      <c r="W1091" s="217" t="s">
        <v>211</v>
      </c>
      <c r="X1091" s="221"/>
    </row>
    <row r="1092" spans="1:24" x14ac:dyDescent="0.3">
      <c r="A1092" s="201" t="s">
        <v>601</v>
      </c>
      <c r="B1092" s="202" t="s">
        <v>600</v>
      </c>
      <c r="C1092" s="202" t="s">
        <v>1080</v>
      </c>
      <c r="D1092" s="217">
        <v>5</v>
      </c>
      <c r="E1092" s="293" t="s">
        <v>1083</v>
      </c>
      <c r="F1092" s="219" t="s">
        <v>1064</v>
      </c>
      <c r="G1092" s="230" t="s">
        <v>88</v>
      </c>
      <c r="H1092" s="217"/>
      <c r="I1092" s="255" t="s">
        <v>494</v>
      </c>
      <c r="J1092" s="217" t="s">
        <v>298</v>
      </c>
      <c r="K1092" s="231">
        <v>12</v>
      </c>
      <c r="L1092" s="231">
        <v>34</v>
      </c>
      <c r="M1092" s="217"/>
      <c r="N1092" s="217">
        <v>0</v>
      </c>
      <c r="O1092" s="231" t="s">
        <v>484</v>
      </c>
      <c r="P1092" s="217" t="s">
        <v>495</v>
      </c>
      <c r="Q1092" s="217" t="s">
        <v>496</v>
      </c>
      <c r="R1092" s="217" t="s">
        <v>494</v>
      </c>
      <c r="S1092" s="217"/>
      <c r="T1092" s="217" t="s">
        <v>211</v>
      </c>
      <c r="U1092" s="217" t="s">
        <v>305</v>
      </c>
      <c r="V1092" s="217" t="s">
        <v>211</v>
      </c>
      <c r="W1092" s="217" t="s">
        <v>211</v>
      </c>
      <c r="X1092" s="221"/>
    </row>
    <row r="1093" spans="1:24" x14ac:dyDescent="0.3">
      <c r="A1093" s="201" t="s">
        <v>601</v>
      </c>
      <c r="B1093" s="202" t="s">
        <v>600</v>
      </c>
      <c r="C1093" s="202" t="s">
        <v>1080</v>
      </c>
      <c r="D1093" s="217">
        <v>6</v>
      </c>
      <c r="E1093" s="293" t="s">
        <v>1083</v>
      </c>
      <c r="F1093" s="219" t="s">
        <v>103</v>
      </c>
      <c r="G1093" s="230" t="s">
        <v>84</v>
      </c>
      <c r="H1093" s="217"/>
      <c r="I1093" s="255" t="s">
        <v>759</v>
      </c>
      <c r="J1093" s="217" t="s">
        <v>313</v>
      </c>
      <c r="K1093" s="231">
        <v>16</v>
      </c>
      <c r="L1093" s="231">
        <v>24</v>
      </c>
      <c r="M1093" s="217"/>
      <c r="N1093" s="217">
        <v>0</v>
      </c>
      <c r="O1093" s="231" t="s">
        <v>484</v>
      </c>
      <c r="P1093" s="217" t="s">
        <v>763</v>
      </c>
      <c r="Q1093" s="217" t="s">
        <v>764</v>
      </c>
      <c r="R1093" s="217" t="s">
        <v>765</v>
      </c>
      <c r="S1093" s="217"/>
      <c r="T1093" s="217" t="s">
        <v>299</v>
      </c>
      <c r="U1093" s="217" t="s">
        <v>305</v>
      </c>
      <c r="V1093" s="217" t="s">
        <v>299</v>
      </c>
      <c r="W1093" s="217" t="s">
        <v>299</v>
      </c>
      <c r="X1093" s="221"/>
    </row>
    <row r="1094" spans="1:24" x14ac:dyDescent="0.3">
      <c r="A1094" s="201" t="s">
        <v>601</v>
      </c>
      <c r="B1094" s="202" t="s">
        <v>600</v>
      </c>
      <c r="C1094" s="202" t="s">
        <v>1080</v>
      </c>
      <c r="D1094" s="217">
        <v>7</v>
      </c>
      <c r="E1094" s="293" t="s">
        <v>1085</v>
      </c>
      <c r="F1094" s="219" t="s">
        <v>1065</v>
      </c>
      <c r="G1094" s="231" t="s">
        <v>94</v>
      </c>
      <c r="H1094" s="217"/>
      <c r="I1094" s="255" t="s">
        <v>760</v>
      </c>
      <c r="J1094" s="217" t="s">
        <v>313</v>
      </c>
      <c r="K1094" s="231">
        <v>12</v>
      </c>
      <c r="L1094" s="231">
        <v>35</v>
      </c>
      <c r="M1094" s="217"/>
      <c r="N1094" s="217">
        <v>0</v>
      </c>
      <c r="O1094" s="231" t="s">
        <v>306</v>
      </c>
      <c r="P1094" s="217" t="s">
        <v>766</v>
      </c>
      <c r="Q1094" s="217" t="s">
        <v>511</v>
      </c>
      <c r="R1094" s="217" t="s">
        <v>767</v>
      </c>
      <c r="S1094" s="217"/>
      <c r="T1094" s="217" t="s">
        <v>299</v>
      </c>
      <c r="U1094" s="217" t="s">
        <v>305</v>
      </c>
      <c r="V1094" s="217" t="s">
        <v>299</v>
      </c>
      <c r="W1094" s="217" t="s">
        <v>299</v>
      </c>
      <c r="X1094" s="221"/>
    </row>
    <row r="1095" spans="1:24" x14ac:dyDescent="0.3">
      <c r="A1095" s="201" t="s">
        <v>601</v>
      </c>
      <c r="B1095" s="202" t="s">
        <v>600</v>
      </c>
      <c r="C1095" s="202" t="s">
        <v>1080</v>
      </c>
      <c r="D1095" s="217">
        <v>8</v>
      </c>
      <c r="E1095" s="293" t="s">
        <v>1091</v>
      </c>
      <c r="F1095" s="219" t="s">
        <v>1092</v>
      </c>
      <c r="G1095" s="230" t="s">
        <v>81</v>
      </c>
      <c r="H1095" s="217"/>
      <c r="I1095" s="255" t="s">
        <v>504</v>
      </c>
      <c r="J1095" s="217" t="s">
        <v>298</v>
      </c>
      <c r="K1095" s="231">
        <v>20</v>
      </c>
      <c r="L1095" s="231">
        <v>27</v>
      </c>
      <c r="M1095" s="217"/>
      <c r="N1095" s="217">
        <v>0</v>
      </c>
      <c r="O1095" s="231" t="s">
        <v>306</v>
      </c>
      <c r="P1095" s="217" t="s">
        <v>227</v>
      </c>
      <c r="Q1095" s="217" t="s">
        <v>505</v>
      </c>
      <c r="R1095" s="217" t="s">
        <v>504</v>
      </c>
      <c r="S1095" s="217"/>
      <c r="T1095" s="217" t="s">
        <v>299</v>
      </c>
      <c r="U1095" s="217" t="s">
        <v>299</v>
      </c>
      <c r="V1095" s="217" t="s">
        <v>299</v>
      </c>
      <c r="W1095" s="217" t="s">
        <v>299</v>
      </c>
      <c r="X1095" s="221"/>
    </row>
    <row r="1096" spans="1:24" x14ac:dyDescent="0.3">
      <c r="A1096" s="201" t="s">
        <v>601</v>
      </c>
      <c r="B1096" s="202" t="s">
        <v>600</v>
      </c>
      <c r="C1096" s="202" t="s">
        <v>1080</v>
      </c>
      <c r="D1096" s="217">
        <v>9</v>
      </c>
      <c r="E1096" s="293" t="s">
        <v>1086</v>
      </c>
      <c r="F1096" s="223" t="s">
        <v>1067</v>
      </c>
      <c r="G1096" s="231" t="s">
        <v>87</v>
      </c>
      <c r="H1096" s="217"/>
      <c r="I1096" s="255" t="s">
        <v>761</v>
      </c>
      <c r="J1096" s="217" t="s">
        <v>313</v>
      </c>
      <c r="K1096" s="231">
        <v>12</v>
      </c>
      <c r="L1096" s="231">
        <v>30</v>
      </c>
      <c r="M1096" s="217"/>
      <c r="N1096" s="217">
        <v>0</v>
      </c>
      <c r="O1096" s="231" t="s">
        <v>484</v>
      </c>
      <c r="P1096" s="217" t="s">
        <v>768</v>
      </c>
      <c r="Q1096" s="217" t="s">
        <v>769</v>
      </c>
      <c r="R1096" s="217" t="s">
        <v>770</v>
      </c>
      <c r="S1096" s="217"/>
      <c r="T1096" s="217" t="s">
        <v>299</v>
      </c>
      <c r="U1096" s="217" t="s">
        <v>299</v>
      </c>
      <c r="V1096" s="217" t="s">
        <v>299</v>
      </c>
      <c r="W1096" s="217" t="s">
        <v>299</v>
      </c>
      <c r="X1096" s="221"/>
    </row>
    <row r="1097" spans="1:24" x14ac:dyDescent="0.3">
      <c r="A1097" s="201" t="s">
        <v>601</v>
      </c>
      <c r="B1097" s="202" t="s">
        <v>600</v>
      </c>
      <c r="C1097" s="202" t="s">
        <v>1080</v>
      </c>
      <c r="D1097" s="217">
        <v>10</v>
      </c>
      <c r="E1097" s="293" t="s">
        <v>1086</v>
      </c>
      <c r="F1097" s="223" t="s">
        <v>1068</v>
      </c>
      <c r="G1097" s="231" t="s">
        <v>83</v>
      </c>
      <c r="H1097" s="217"/>
      <c r="I1097" s="255" t="s">
        <v>762</v>
      </c>
      <c r="J1097" s="217" t="s">
        <v>313</v>
      </c>
      <c r="K1097" s="231">
        <v>16</v>
      </c>
      <c r="L1097" s="231">
        <v>30</v>
      </c>
      <c r="M1097" s="217"/>
      <c r="N1097" s="217">
        <v>0</v>
      </c>
      <c r="O1097" s="231" t="s">
        <v>771</v>
      </c>
      <c r="P1097" s="217" t="s">
        <v>772</v>
      </c>
      <c r="Q1097" s="217" t="s">
        <v>773</v>
      </c>
      <c r="R1097" s="217" t="s">
        <v>762</v>
      </c>
      <c r="S1097" s="217"/>
      <c r="T1097" s="217" t="s">
        <v>299</v>
      </c>
      <c r="U1097" s="217" t="s">
        <v>299</v>
      </c>
      <c r="V1097" s="217" t="s">
        <v>299</v>
      </c>
      <c r="W1097" s="217" t="s">
        <v>299</v>
      </c>
      <c r="X1097" s="221"/>
    </row>
    <row r="1098" spans="1:24" ht="15" thickBot="1" x14ac:dyDescent="0.35">
      <c r="A1098" s="386" t="s">
        <v>604</v>
      </c>
      <c r="B1098" s="387"/>
      <c r="C1098" s="387"/>
      <c r="D1098" s="225">
        <f>COUNTA(G1088:G1097)</f>
        <v>10</v>
      </c>
      <c r="E1098" s="225"/>
      <c r="F1098" s="226"/>
      <c r="G1098" s="232"/>
      <c r="H1098" s="232"/>
      <c r="I1098" s="226"/>
      <c r="J1098" s="225"/>
      <c r="K1098" s="263"/>
      <c r="L1098" s="263"/>
      <c r="M1098" s="314"/>
      <c r="N1098" s="263"/>
      <c r="O1098" s="226"/>
      <c r="P1098" s="225"/>
      <c r="Q1098" s="225"/>
      <c r="R1098" s="225"/>
      <c r="S1098" s="225"/>
      <c r="T1098" s="225"/>
      <c r="U1098" s="225"/>
      <c r="V1098" s="225"/>
      <c r="W1098" s="225"/>
      <c r="X1098" s="227"/>
    </row>
    <row r="1099" spans="1:24" x14ac:dyDescent="0.3">
      <c r="A1099" s="201" t="s">
        <v>599</v>
      </c>
      <c r="B1099" s="202" t="s">
        <v>598</v>
      </c>
      <c r="C1099" s="202" t="s">
        <v>1080</v>
      </c>
      <c r="D1099" s="217">
        <v>1</v>
      </c>
      <c r="E1099" s="293">
        <v>44906</v>
      </c>
      <c r="F1099" s="223" t="s">
        <v>1093</v>
      </c>
      <c r="G1099" s="230" t="s">
        <v>41</v>
      </c>
      <c r="H1099" s="217"/>
      <c r="I1099" s="255" t="s">
        <v>537</v>
      </c>
      <c r="J1099" s="217" t="s">
        <v>298</v>
      </c>
      <c r="K1099" s="231">
        <v>40</v>
      </c>
      <c r="L1099" s="231">
        <v>63</v>
      </c>
      <c r="M1099" s="217">
        <v>100</v>
      </c>
      <c r="N1099" s="260">
        <v>40</v>
      </c>
      <c r="O1099" s="217" t="s">
        <v>578</v>
      </c>
      <c r="P1099" s="220" t="s">
        <v>581</v>
      </c>
      <c r="Q1099" s="217" t="s">
        <v>211</v>
      </c>
      <c r="R1099" s="217" t="s">
        <v>582</v>
      </c>
      <c r="S1099" s="217" t="s">
        <v>211</v>
      </c>
      <c r="T1099" s="217"/>
      <c r="U1099" s="217" t="s">
        <v>305</v>
      </c>
      <c r="V1099" s="217"/>
      <c r="W1099" s="217"/>
      <c r="X1099" s="221"/>
    </row>
    <row r="1100" spans="1:24" x14ac:dyDescent="0.3">
      <c r="A1100" s="201" t="s">
        <v>599</v>
      </c>
      <c r="B1100" s="202" t="s">
        <v>598</v>
      </c>
      <c r="C1100" s="202" t="s">
        <v>1080</v>
      </c>
      <c r="D1100" s="217">
        <v>2</v>
      </c>
      <c r="E1100" s="293">
        <v>44906</v>
      </c>
      <c r="F1100" s="219" t="s">
        <v>1094</v>
      </c>
      <c r="G1100" s="230" t="s">
        <v>792</v>
      </c>
      <c r="H1100" s="217"/>
      <c r="I1100" s="255" t="s">
        <v>336</v>
      </c>
      <c r="J1100" s="217" t="s">
        <v>298</v>
      </c>
      <c r="K1100" s="231">
        <v>12</v>
      </c>
      <c r="L1100" s="231">
        <v>40</v>
      </c>
      <c r="M1100" s="217">
        <v>100</v>
      </c>
      <c r="N1100" s="260">
        <v>60</v>
      </c>
      <c r="O1100" s="217" t="s">
        <v>578</v>
      </c>
      <c r="P1100" s="220" t="s">
        <v>941</v>
      </c>
      <c r="Q1100" s="217" t="s">
        <v>211</v>
      </c>
      <c r="R1100" s="217" t="s">
        <v>580</v>
      </c>
      <c r="S1100" s="217" t="s">
        <v>211</v>
      </c>
      <c r="T1100" s="217"/>
      <c r="U1100" s="217" t="s">
        <v>305</v>
      </c>
      <c r="V1100" s="217"/>
      <c r="W1100" s="217"/>
      <c r="X1100" s="221"/>
    </row>
    <row r="1101" spans="1:24" x14ac:dyDescent="0.3">
      <c r="A1101" s="201" t="s">
        <v>599</v>
      </c>
      <c r="B1101" s="202" t="s">
        <v>598</v>
      </c>
      <c r="C1101" s="202" t="s">
        <v>1080</v>
      </c>
      <c r="D1101" s="217">
        <v>3</v>
      </c>
      <c r="E1101" s="293" t="s">
        <v>1082</v>
      </c>
      <c r="F1101" s="219" t="s">
        <v>1095</v>
      </c>
      <c r="G1101" s="230" t="s">
        <v>532</v>
      </c>
      <c r="H1101" s="217"/>
      <c r="I1101" s="255" t="s">
        <v>533</v>
      </c>
      <c r="J1101" s="217" t="s">
        <v>298</v>
      </c>
      <c r="K1101" s="231">
        <v>16</v>
      </c>
      <c r="L1101" s="231">
        <v>30</v>
      </c>
      <c r="M1101" s="217">
        <v>100</v>
      </c>
      <c r="N1101" s="260">
        <v>60</v>
      </c>
      <c r="O1101" s="217" t="s">
        <v>1103</v>
      </c>
      <c r="P1101" s="220" t="s">
        <v>534</v>
      </c>
      <c r="Q1101" s="217" t="s">
        <v>535</v>
      </c>
      <c r="R1101" s="217" t="s">
        <v>549</v>
      </c>
      <c r="S1101" s="217" t="s">
        <v>211</v>
      </c>
      <c r="T1101" s="217"/>
      <c r="U1101" s="217" t="s">
        <v>305</v>
      </c>
      <c r="V1101" s="217"/>
      <c r="W1101" s="217"/>
      <c r="X1101" s="221"/>
    </row>
    <row r="1102" spans="1:24" x14ac:dyDescent="0.3">
      <c r="A1102" s="201" t="s">
        <v>599</v>
      </c>
      <c r="B1102" s="202" t="s">
        <v>598</v>
      </c>
      <c r="C1102" s="202" t="s">
        <v>1080</v>
      </c>
      <c r="D1102" s="217">
        <v>4</v>
      </c>
      <c r="E1102" s="293" t="s">
        <v>1082</v>
      </c>
      <c r="F1102" s="219" t="s">
        <v>1096</v>
      </c>
      <c r="G1102" s="230" t="s">
        <v>45</v>
      </c>
      <c r="H1102" s="217"/>
      <c r="I1102" s="255" t="s">
        <v>550</v>
      </c>
      <c r="J1102" s="217" t="s">
        <v>298</v>
      </c>
      <c r="K1102" s="231">
        <v>12</v>
      </c>
      <c r="L1102" s="231">
        <v>22</v>
      </c>
      <c r="M1102" s="217">
        <v>100</v>
      </c>
      <c r="N1102" s="260">
        <v>10</v>
      </c>
      <c r="O1102" s="217" t="s">
        <v>1103</v>
      </c>
      <c r="P1102" s="220" t="s">
        <v>551</v>
      </c>
      <c r="Q1102" s="217" t="s">
        <v>552</v>
      </c>
      <c r="R1102" s="217" t="s">
        <v>553</v>
      </c>
      <c r="S1102" s="217" t="s">
        <v>211</v>
      </c>
      <c r="T1102" s="217" t="s">
        <v>305</v>
      </c>
      <c r="U1102" s="217"/>
      <c r="V1102" s="217"/>
      <c r="W1102" s="217"/>
      <c r="X1102" s="221"/>
    </row>
    <row r="1103" spans="1:24" x14ac:dyDescent="0.3">
      <c r="A1103" s="201" t="s">
        <v>599</v>
      </c>
      <c r="B1103" s="202" t="s">
        <v>598</v>
      </c>
      <c r="C1103" s="202" t="s">
        <v>1080</v>
      </c>
      <c r="D1103" s="217">
        <v>5</v>
      </c>
      <c r="E1103" s="293" t="s">
        <v>1083</v>
      </c>
      <c r="F1103" s="219" t="s">
        <v>1097</v>
      </c>
      <c r="G1103" s="230" t="s">
        <v>590</v>
      </c>
      <c r="H1103" s="217"/>
      <c r="I1103" s="255" t="s">
        <v>341</v>
      </c>
      <c r="J1103" s="217" t="s">
        <v>298</v>
      </c>
      <c r="K1103" s="231">
        <v>20</v>
      </c>
      <c r="L1103" s="231">
        <v>48</v>
      </c>
      <c r="M1103" s="217">
        <v>100</v>
      </c>
      <c r="N1103" s="260">
        <v>10</v>
      </c>
      <c r="O1103" s="217" t="s">
        <v>578</v>
      </c>
      <c r="P1103" s="220" t="s">
        <v>339</v>
      </c>
      <c r="Q1103" s="217" t="s">
        <v>340</v>
      </c>
      <c r="R1103" s="217" t="s">
        <v>341</v>
      </c>
      <c r="S1103" s="217" t="s">
        <v>211</v>
      </c>
      <c r="T1103" s="217"/>
      <c r="U1103" s="217" t="s">
        <v>305</v>
      </c>
      <c r="V1103" s="217"/>
      <c r="W1103" s="217" t="s">
        <v>211</v>
      </c>
      <c r="X1103" s="221"/>
    </row>
    <row r="1104" spans="1:24" x14ac:dyDescent="0.3">
      <c r="A1104" s="201" t="s">
        <v>599</v>
      </c>
      <c r="B1104" s="202" t="s">
        <v>598</v>
      </c>
      <c r="C1104" s="202" t="s">
        <v>1080</v>
      </c>
      <c r="D1104" s="217">
        <v>6</v>
      </c>
      <c r="E1104" s="293" t="s">
        <v>1083</v>
      </c>
      <c r="F1104" s="219" t="s">
        <v>1098</v>
      </c>
      <c r="G1104" s="230" t="s">
        <v>37</v>
      </c>
      <c r="H1104" s="217"/>
      <c r="I1104" s="255" t="s">
        <v>555</v>
      </c>
      <c r="J1104" s="217" t="s">
        <v>298</v>
      </c>
      <c r="K1104" s="231">
        <v>16</v>
      </c>
      <c r="L1104" s="231">
        <v>45</v>
      </c>
      <c r="M1104" s="217">
        <v>100</v>
      </c>
      <c r="N1104" s="260">
        <v>20</v>
      </c>
      <c r="O1104" s="217" t="s">
        <v>1103</v>
      </c>
      <c r="P1104" s="220" t="s">
        <v>557</v>
      </c>
      <c r="Q1104" s="217" t="s">
        <v>558</v>
      </c>
      <c r="R1104" s="217" t="s">
        <v>559</v>
      </c>
      <c r="S1104" s="217" t="s">
        <v>211</v>
      </c>
      <c r="T1104" s="217"/>
      <c r="U1104" s="217" t="s">
        <v>305</v>
      </c>
      <c r="V1104" s="217"/>
      <c r="W1104" s="217" t="s">
        <v>211</v>
      </c>
      <c r="X1104" s="221"/>
    </row>
    <row r="1105" spans="1:24" x14ac:dyDescent="0.3">
      <c r="A1105" s="201" t="s">
        <v>599</v>
      </c>
      <c r="B1105" s="202" t="s">
        <v>598</v>
      </c>
      <c r="C1105" s="202" t="s">
        <v>1080</v>
      </c>
      <c r="D1105" s="217">
        <v>7</v>
      </c>
      <c r="E1105" s="293" t="s">
        <v>1085</v>
      </c>
      <c r="F1105" s="219" t="s">
        <v>1099</v>
      </c>
      <c r="G1105" s="231" t="s">
        <v>39</v>
      </c>
      <c r="H1105" s="217"/>
      <c r="I1105" s="255" t="s">
        <v>544</v>
      </c>
      <c r="J1105" s="217" t="s">
        <v>298</v>
      </c>
      <c r="K1105" s="231">
        <v>20</v>
      </c>
      <c r="L1105" s="231">
        <v>40</v>
      </c>
      <c r="M1105" s="217">
        <v>100</v>
      </c>
      <c r="N1105" s="260">
        <v>20</v>
      </c>
      <c r="O1105" s="217" t="s">
        <v>1103</v>
      </c>
      <c r="P1105" s="220" t="s">
        <v>749</v>
      </c>
      <c r="Q1105" s="217" t="s">
        <v>211</v>
      </c>
      <c r="R1105" s="217" t="s">
        <v>750</v>
      </c>
      <c r="S1105" s="217" t="s">
        <v>211</v>
      </c>
      <c r="T1105" s="217"/>
      <c r="U1105" s="217" t="s">
        <v>305</v>
      </c>
      <c r="V1105" s="217"/>
      <c r="W1105" s="217" t="s">
        <v>211</v>
      </c>
      <c r="X1105" s="221"/>
    </row>
    <row r="1106" spans="1:24" x14ac:dyDescent="0.3">
      <c r="A1106" s="201" t="s">
        <v>599</v>
      </c>
      <c r="B1106" s="202" t="s">
        <v>598</v>
      </c>
      <c r="C1106" s="202" t="s">
        <v>1080</v>
      </c>
      <c r="D1106" s="217">
        <v>8</v>
      </c>
      <c r="E1106" s="293" t="s">
        <v>1085</v>
      </c>
      <c r="F1106" s="219" t="s">
        <v>1100</v>
      </c>
      <c r="G1106" s="230" t="s">
        <v>43</v>
      </c>
      <c r="H1106" s="217"/>
      <c r="I1106" s="255" t="s">
        <v>540</v>
      </c>
      <c r="J1106" s="217" t="s">
        <v>298</v>
      </c>
      <c r="K1106" s="231">
        <v>14</v>
      </c>
      <c r="L1106" s="231">
        <v>50</v>
      </c>
      <c r="M1106" s="217">
        <v>100</v>
      </c>
      <c r="N1106" s="260">
        <v>20</v>
      </c>
      <c r="O1106" s="231" t="s">
        <v>1103</v>
      </c>
      <c r="P1106" s="220" t="s">
        <v>542</v>
      </c>
      <c r="Q1106" s="217" t="s">
        <v>543</v>
      </c>
      <c r="R1106" s="217" t="s">
        <v>584</v>
      </c>
      <c r="S1106" s="217" t="s">
        <v>211</v>
      </c>
      <c r="T1106" s="217"/>
      <c r="U1106" s="217" t="s">
        <v>305</v>
      </c>
      <c r="V1106" s="217"/>
      <c r="W1106" s="217" t="s">
        <v>211</v>
      </c>
      <c r="X1106" s="221"/>
    </row>
    <row r="1107" spans="1:24" x14ac:dyDescent="0.3">
      <c r="A1107" s="201" t="s">
        <v>599</v>
      </c>
      <c r="B1107" s="202" t="s">
        <v>598</v>
      </c>
      <c r="C1107" s="202" t="s">
        <v>1080</v>
      </c>
      <c r="D1107" s="217">
        <v>9</v>
      </c>
      <c r="E1107" s="293" t="s">
        <v>1086</v>
      </c>
      <c r="F1107" s="223" t="s">
        <v>1101</v>
      </c>
      <c r="G1107" s="231" t="s">
        <v>38</v>
      </c>
      <c r="H1107" s="217"/>
      <c r="I1107" s="255" t="s">
        <v>526</v>
      </c>
      <c r="J1107" s="217" t="s">
        <v>298</v>
      </c>
      <c r="K1107" s="231">
        <v>20</v>
      </c>
      <c r="L1107" s="231">
        <v>30</v>
      </c>
      <c r="M1107" s="217">
        <v>100</v>
      </c>
      <c r="N1107" s="260">
        <v>8</v>
      </c>
      <c r="O1107" s="217" t="s">
        <v>332</v>
      </c>
      <c r="P1107" s="220" t="s">
        <v>527</v>
      </c>
      <c r="Q1107" s="217" t="s">
        <v>528</v>
      </c>
      <c r="R1107" s="217" t="s">
        <v>529</v>
      </c>
      <c r="S1107" s="217" t="s">
        <v>211</v>
      </c>
      <c r="T1107" s="217" t="s">
        <v>305</v>
      </c>
      <c r="U1107" s="217"/>
      <c r="V1107" s="217"/>
      <c r="W1107" s="217" t="s">
        <v>211</v>
      </c>
      <c r="X1107" s="221"/>
    </row>
    <row r="1108" spans="1:24" x14ac:dyDescent="0.3">
      <c r="A1108" s="201" t="s">
        <v>599</v>
      </c>
      <c r="B1108" s="202" t="s">
        <v>598</v>
      </c>
      <c r="C1108" s="202" t="s">
        <v>1080</v>
      </c>
      <c r="D1108" s="217">
        <v>10</v>
      </c>
      <c r="E1108" s="293" t="s">
        <v>1086</v>
      </c>
      <c r="F1108" s="223" t="s">
        <v>1102</v>
      </c>
      <c r="G1108" s="231" t="s">
        <v>46</v>
      </c>
      <c r="H1108" s="217"/>
      <c r="I1108" s="255" t="s">
        <v>530</v>
      </c>
      <c r="J1108" s="217" t="s">
        <v>298</v>
      </c>
      <c r="K1108" s="231">
        <v>26</v>
      </c>
      <c r="L1108" s="231">
        <v>35</v>
      </c>
      <c r="M1108" s="217">
        <v>100</v>
      </c>
      <c r="N1108" s="260">
        <v>40</v>
      </c>
      <c r="O1108" s="217" t="s">
        <v>578</v>
      </c>
      <c r="P1108" s="220" t="s">
        <v>127</v>
      </c>
      <c r="Q1108" s="217" t="s">
        <v>531</v>
      </c>
      <c r="R1108" s="217" t="s">
        <v>529</v>
      </c>
      <c r="S1108" s="217" t="s">
        <v>211</v>
      </c>
      <c r="T1108" s="217" t="s">
        <v>305</v>
      </c>
      <c r="U1108" s="217"/>
      <c r="V1108" s="217"/>
      <c r="W1108" s="217" t="s">
        <v>211</v>
      </c>
      <c r="X1108" s="221"/>
    </row>
    <row r="1109" spans="1:24" ht="15" thickBot="1" x14ac:dyDescent="0.35">
      <c r="A1109" s="386" t="s">
        <v>604</v>
      </c>
      <c r="B1109" s="387"/>
      <c r="C1109" s="387"/>
      <c r="D1109" s="225">
        <f>COUNTA(G1099:G1108)</f>
        <v>10</v>
      </c>
      <c r="E1109" s="225"/>
      <c r="F1109" s="226"/>
      <c r="G1109" s="232"/>
      <c r="H1109" s="232"/>
      <c r="I1109" s="226"/>
      <c r="J1109" s="225"/>
      <c r="K1109" s="263"/>
      <c r="L1109" s="263"/>
      <c r="M1109" s="314"/>
      <c r="N1109" s="263"/>
      <c r="O1109" s="226"/>
      <c r="P1109" s="225"/>
      <c r="Q1109" s="225"/>
      <c r="R1109" s="225"/>
      <c r="S1109" s="225"/>
      <c r="T1109" s="225"/>
      <c r="U1109" s="225"/>
      <c r="V1109" s="225"/>
      <c r="W1109" s="225"/>
      <c r="X1109" s="227"/>
    </row>
    <row r="1110" spans="1:24" x14ac:dyDescent="0.3">
      <c r="A1110" s="201" t="s">
        <v>599</v>
      </c>
      <c r="B1110" s="202" t="s">
        <v>603</v>
      </c>
      <c r="C1110" s="202" t="s">
        <v>1080</v>
      </c>
      <c r="D1110" s="217">
        <v>1</v>
      </c>
      <c r="E1110" s="293">
        <v>44906</v>
      </c>
      <c r="F1110" s="219" t="s">
        <v>1069</v>
      </c>
      <c r="G1110" s="230" t="s">
        <v>55</v>
      </c>
      <c r="H1110" s="217"/>
      <c r="I1110" s="255" t="s">
        <v>312</v>
      </c>
      <c r="J1110" s="217" t="s">
        <v>313</v>
      </c>
      <c r="K1110" s="231">
        <v>20</v>
      </c>
      <c r="L1110" s="231">
        <v>25</v>
      </c>
      <c r="M1110" s="217">
        <v>0</v>
      </c>
      <c r="N1110" s="217">
        <v>51</v>
      </c>
      <c r="O1110" s="217" t="s">
        <v>299</v>
      </c>
      <c r="P1110" s="220" t="s">
        <v>314</v>
      </c>
      <c r="Q1110" s="217" t="s">
        <v>315</v>
      </c>
      <c r="R1110" s="217" t="s">
        <v>312</v>
      </c>
      <c r="S1110" s="217">
        <v>0</v>
      </c>
      <c r="T1110" s="217"/>
      <c r="U1110" s="217"/>
      <c r="V1110" s="217"/>
      <c r="W1110" s="217"/>
      <c r="X1110" s="221"/>
    </row>
    <row r="1111" spans="1:24" x14ac:dyDescent="0.3">
      <c r="A1111" s="201" t="s">
        <v>599</v>
      </c>
      <c r="B1111" s="202" t="s">
        <v>603</v>
      </c>
      <c r="C1111" s="202" t="s">
        <v>1080</v>
      </c>
      <c r="D1111" s="217">
        <v>2</v>
      </c>
      <c r="E1111" s="293">
        <v>44906</v>
      </c>
      <c r="F1111" s="219" t="s">
        <v>1070</v>
      </c>
      <c r="G1111" s="230" t="s">
        <v>54</v>
      </c>
      <c r="H1111" s="217"/>
      <c r="I1111" s="255" t="s">
        <v>312</v>
      </c>
      <c r="J1111" s="217" t="s">
        <v>313</v>
      </c>
      <c r="K1111" s="231">
        <v>20</v>
      </c>
      <c r="L1111" s="231">
        <v>46</v>
      </c>
      <c r="M1111" s="217">
        <v>0</v>
      </c>
      <c r="N1111" s="217">
        <v>30</v>
      </c>
      <c r="O1111" s="217" t="s">
        <v>299</v>
      </c>
      <c r="P1111" s="220" t="s">
        <v>316</v>
      </c>
      <c r="Q1111" s="217" t="s">
        <v>317</v>
      </c>
      <c r="R1111" s="217" t="s">
        <v>312</v>
      </c>
      <c r="S1111" s="217">
        <v>0</v>
      </c>
      <c r="T1111" s="217"/>
      <c r="U1111" s="217"/>
      <c r="V1111" s="217"/>
      <c r="W1111" s="217"/>
      <c r="X1111" s="221"/>
    </row>
    <row r="1112" spans="1:24" x14ac:dyDescent="0.3">
      <c r="A1112" s="201" t="s">
        <v>599</v>
      </c>
      <c r="B1112" s="202" t="s">
        <v>603</v>
      </c>
      <c r="C1112" s="202" t="s">
        <v>1080</v>
      </c>
      <c r="D1112" s="217">
        <v>3</v>
      </c>
      <c r="E1112" s="293" t="s">
        <v>1082</v>
      </c>
      <c r="F1112" s="219" t="s">
        <v>1071</v>
      </c>
      <c r="G1112" s="230" t="s">
        <v>49</v>
      </c>
      <c r="H1112" s="217"/>
      <c r="I1112" s="255" t="s">
        <v>319</v>
      </c>
      <c r="J1112" s="217" t="s">
        <v>313</v>
      </c>
      <c r="K1112" s="231">
        <v>20</v>
      </c>
      <c r="L1112" s="231">
        <v>28</v>
      </c>
      <c r="M1112" s="217">
        <v>0</v>
      </c>
      <c r="N1112" s="217">
        <v>81</v>
      </c>
      <c r="O1112" s="217" t="s">
        <v>299</v>
      </c>
      <c r="P1112" s="220" t="s">
        <v>320</v>
      </c>
      <c r="Q1112" s="217" t="s">
        <v>321</v>
      </c>
      <c r="R1112" s="217" t="s">
        <v>319</v>
      </c>
      <c r="S1112" s="217">
        <v>0</v>
      </c>
      <c r="T1112" s="217"/>
      <c r="U1112" s="217"/>
      <c r="V1112" s="217"/>
      <c r="W1112" s="217"/>
      <c r="X1112" s="221"/>
    </row>
    <row r="1113" spans="1:24" x14ac:dyDescent="0.3">
      <c r="A1113" s="201" t="s">
        <v>599</v>
      </c>
      <c r="B1113" s="202" t="s">
        <v>603</v>
      </c>
      <c r="C1113" s="202" t="s">
        <v>1080</v>
      </c>
      <c r="D1113" s="217">
        <v>4</v>
      </c>
      <c r="E1113" s="293" t="s">
        <v>1082</v>
      </c>
      <c r="F1113" s="219" t="s">
        <v>1072</v>
      </c>
      <c r="G1113" s="230" t="s">
        <v>51</v>
      </c>
      <c r="H1113" s="217"/>
      <c r="I1113" s="255" t="s">
        <v>323</v>
      </c>
      <c r="J1113" s="217" t="s">
        <v>313</v>
      </c>
      <c r="K1113" s="231">
        <v>14</v>
      </c>
      <c r="L1113" s="231">
        <v>36</v>
      </c>
      <c r="M1113" s="217">
        <v>0</v>
      </c>
      <c r="N1113" s="217">
        <v>43</v>
      </c>
      <c r="O1113" s="217" t="s">
        <v>324</v>
      </c>
      <c r="P1113" s="220" t="s">
        <v>325</v>
      </c>
      <c r="Q1113" s="217" t="s">
        <v>326</v>
      </c>
      <c r="R1113" s="217" t="s">
        <v>323</v>
      </c>
      <c r="S1113" s="217">
        <v>0</v>
      </c>
      <c r="T1113" s="217"/>
      <c r="U1113" s="217"/>
      <c r="V1113" s="217"/>
      <c r="W1113" s="217"/>
      <c r="X1113" s="221"/>
    </row>
    <row r="1114" spans="1:24" x14ac:dyDescent="0.3">
      <c r="A1114" s="201" t="s">
        <v>599</v>
      </c>
      <c r="B1114" s="202" t="s">
        <v>603</v>
      </c>
      <c r="C1114" s="202" t="s">
        <v>1080</v>
      </c>
      <c r="D1114" s="217">
        <v>5</v>
      </c>
      <c r="E1114" s="293" t="s">
        <v>1083</v>
      </c>
      <c r="F1114" s="199" t="s">
        <v>72</v>
      </c>
      <c r="G1114" s="230" t="s">
        <v>52</v>
      </c>
      <c r="H1114" s="217"/>
      <c r="I1114" s="255" t="s">
        <v>323</v>
      </c>
      <c r="J1114" s="217" t="s">
        <v>313</v>
      </c>
      <c r="K1114" s="231">
        <v>60</v>
      </c>
      <c r="L1114" s="231">
        <v>110</v>
      </c>
      <c r="M1114" s="217">
        <v>0</v>
      </c>
      <c r="N1114" s="217">
        <v>200</v>
      </c>
      <c r="O1114" s="217" t="s">
        <v>324</v>
      </c>
      <c r="P1114" s="220" t="s">
        <v>327</v>
      </c>
      <c r="Q1114" s="217" t="s">
        <v>328</v>
      </c>
      <c r="R1114" s="217" t="s">
        <v>323</v>
      </c>
      <c r="S1114" s="217">
        <v>0</v>
      </c>
      <c r="T1114" s="217"/>
      <c r="U1114" s="217"/>
      <c r="V1114" s="217"/>
      <c r="W1114" s="217"/>
      <c r="X1114" s="221"/>
    </row>
    <row r="1115" spans="1:24" x14ac:dyDescent="0.3">
      <c r="A1115" s="201" t="s">
        <v>599</v>
      </c>
      <c r="B1115" s="202" t="s">
        <v>603</v>
      </c>
      <c r="C1115" s="202" t="s">
        <v>1080</v>
      </c>
      <c r="D1115" s="217">
        <v>6</v>
      </c>
      <c r="E1115" s="293" t="s">
        <v>1083</v>
      </c>
      <c r="F1115" s="219" t="s">
        <v>1073</v>
      </c>
      <c r="G1115" s="230" t="s">
        <v>50</v>
      </c>
      <c r="H1115" s="217"/>
      <c r="I1115" s="255" t="s">
        <v>512</v>
      </c>
      <c r="J1115" s="217" t="s">
        <v>298</v>
      </c>
      <c r="K1115" s="231">
        <v>15</v>
      </c>
      <c r="L1115" s="231">
        <v>36</v>
      </c>
      <c r="M1115" s="217">
        <v>0</v>
      </c>
      <c r="N1115" s="217">
        <v>61</v>
      </c>
      <c r="O1115" s="217" t="s">
        <v>324</v>
      </c>
      <c r="P1115" s="220" t="s">
        <v>513</v>
      </c>
      <c r="Q1115" s="217" t="s">
        <v>514</v>
      </c>
      <c r="R1115" s="217" t="s">
        <v>512</v>
      </c>
      <c r="S1115" s="217">
        <v>0</v>
      </c>
      <c r="T1115" s="217"/>
      <c r="U1115" s="217"/>
      <c r="V1115" s="217"/>
      <c r="W1115" s="217"/>
      <c r="X1115" s="221"/>
    </row>
    <row r="1116" spans="1:24" x14ac:dyDescent="0.3">
      <c r="A1116" s="201" t="s">
        <v>599</v>
      </c>
      <c r="B1116" s="202" t="s">
        <v>603</v>
      </c>
      <c r="C1116" s="202" t="s">
        <v>1080</v>
      </c>
      <c r="D1116" s="217">
        <v>7</v>
      </c>
      <c r="E1116" s="293" t="s">
        <v>1085</v>
      </c>
      <c r="F1116" s="219" t="s">
        <v>1074</v>
      </c>
      <c r="G1116" s="231" t="s">
        <v>53</v>
      </c>
      <c r="H1116" s="217"/>
      <c r="I1116" s="255" t="s">
        <v>512</v>
      </c>
      <c r="J1116" s="217" t="s">
        <v>298</v>
      </c>
      <c r="K1116" s="231">
        <v>12</v>
      </c>
      <c r="L1116" s="231">
        <v>30</v>
      </c>
      <c r="M1116" s="217">
        <v>0</v>
      </c>
      <c r="N1116" s="217">
        <v>57</v>
      </c>
      <c r="O1116" s="217" t="s">
        <v>299</v>
      </c>
      <c r="P1116" s="220" t="s">
        <v>515</v>
      </c>
      <c r="Q1116" s="217" t="s">
        <v>516</v>
      </c>
      <c r="R1116" s="217" t="s">
        <v>512</v>
      </c>
      <c r="S1116" s="217">
        <v>0</v>
      </c>
      <c r="T1116" s="217"/>
      <c r="U1116" s="217"/>
      <c r="V1116" s="217"/>
      <c r="W1116" s="217"/>
      <c r="X1116" s="221"/>
    </row>
    <row r="1117" spans="1:24" x14ac:dyDescent="0.3">
      <c r="A1117" s="201" t="s">
        <v>599</v>
      </c>
      <c r="B1117" s="202" t="s">
        <v>603</v>
      </c>
      <c r="C1117" s="202" t="s">
        <v>1080</v>
      </c>
      <c r="D1117" s="217">
        <v>8</v>
      </c>
      <c r="E1117" s="293" t="s">
        <v>1085</v>
      </c>
      <c r="F1117" s="199" t="s">
        <v>60</v>
      </c>
      <c r="G1117" s="230" t="s">
        <v>40</v>
      </c>
      <c r="H1117" s="217"/>
      <c r="I1117" s="255" t="s">
        <v>517</v>
      </c>
      <c r="J1117" s="217" t="s">
        <v>313</v>
      </c>
      <c r="K1117" s="231">
        <v>20</v>
      </c>
      <c r="L1117" s="231">
        <v>42</v>
      </c>
      <c r="M1117" s="217">
        <v>0</v>
      </c>
      <c r="N1117" s="217">
        <v>42</v>
      </c>
      <c r="O1117" s="217" t="s">
        <v>299</v>
      </c>
      <c r="P1117" s="220" t="s">
        <v>518</v>
      </c>
      <c r="Q1117" s="217" t="s">
        <v>519</v>
      </c>
      <c r="R1117" s="217" t="s">
        <v>520</v>
      </c>
      <c r="S1117" s="217">
        <v>0</v>
      </c>
      <c r="T1117" s="217"/>
      <c r="U1117" s="217"/>
      <c r="V1117" s="217"/>
      <c r="W1117" s="217"/>
      <c r="X1117" s="221"/>
    </row>
    <row r="1118" spans="1:24" x14ac:dyDescent="0.3">
      <c r="A1118" s="201" t="s">
        <v>599</v>
      </c>
      <c r="B1118" s="202" t="s">
        <v>603</v>
      </c>
      <c r="C1118" s="202" t="s">
        <v>1080</v>
      </c>
      <c r="D1118" s="217">
        <v>9</v>
      </c>
      <c r="E1118" s="293" t="s">
        <v>1086</v>
      </c>
      <c r="F1118" s="223" t="s">
        <v>1075</v>
      </c>
      <c r="G1118" s="231" t="s">
        <v>48</v>
      </c>
      <c r="H1118" s="217"/>
      <c r="I1118" s="255" t="s">
        <v>319</v>
      </c>
      <c r="J1118" s="217" t="s">
        <v>313</v>
      </c>
      <c r="K1118" s="231">
        <v>23</v>
      </c>
      <c r="L1118" s="231">
        <v>25</v>
      </c>
      <c r="M1118" s="217">
        <v>0</v>
      </c>
      <c r="N1118" s="217">
        <v>83</v>
      </c>
      <c r="O1118" s="217" t="s">
        <v>299</v>
      </c>
      <c r="P1118" s="220" t="s">
        <v>329</v>
      </c>
      <c r="Q1118" s="217" t="s">
        <v>330</v>
      </c>
      <c r="R1118" s="217" t="s">
        <v>319</v>
      </c>
      <c r="S1118" s="217">
        <v>0</v>
      </c>
      <c r="T1118" s="217"/>
      <c r="U1118" s="217"/>
      <c r="V1118" s="217"/>
      <c r="W1118" s="217"/>
      <c r="X1118" s="221"/>
    </row>
    <row r="1119" spans="1:24" x14ac:dyDescent="0.3">
      <c r="A1119" s="201" t="s">
        <v>599</v>
      </c>
      <c r="B1119" s="202" t="s">
        <v>603</v>
      </c>
      <c r="C1119" s="202" t="s">
        <v>1080</v>
      </c>
      <c r="D1119" s="217">
        <v>10</v>
      </c>
      <c r="E1119" s="293" t="s">
        <v>1086</v>
      </c>
      <c r="F1119" s="199" t="s">
        <v>67</v>
      </c>
      <c r="G1119" s="231" t="s">
        <v>47</v>
      </c>
      <c r="H1119" s="217"/>
      <c r="I1119" s="255" t="s">
        <v>522</v>
      </c>
      <c r="J1119" s="217" t="s">
        <v>313</v>
      </c>
      <c r="K1119" s="231">
        <v>16</v>
      </c>
      <c r="L1119" s="231">
        <v>34</v>
      </c>
      <c r="M1119" s="217">
        <v>0</v>
      </c>
      <c r="N1119" s="217">
        <v>39</v>
      </c>
      <c r="O1119" s="217" t="s">
        <v>299</v>
      </c>
      <c r="P1119" s="220" t="s">
        <v>523</v>
      </c>
      <c r="Q1119" s="217" t="s">
        <v>524</v>
      </c>
      <c r="R1119" s="217" t="s">
        <v>525</v>
      </c>
      <c r="S1119" s="217">
        <v>0</v>
      </c>
      <c r="T1119" s="217"/>
      <c r="U1119" s="217"/>
      <c r="V1119" s="217"/>
      <c r="W1119" s="217"/>
      <c r="X1119" s="221"/>
    </row>
    <row r="1120" spans="1:24" ht="15" thickBot="1" x14ac:dyDescent="0.35">
      <c r="A1120" s="386" t="s">
        <v>604</v>
      </c>
      <c r="B1120" s="387"/>
      <c r="C1120" s="387"/>
      <c r="D1120" s="225">
        <f>COUNTA(G1110:G1119)</f>
        <v>10</v>
      </c>
      <c r="E1120" s="225"/>
      <c r="F1120" s="226"/>
      <c r="G1120" s="232"/>
      <c r="H1120" s="232"/>
      <c r="I1120" s="226"/>
      <c r="J1120" s="225"/>
      <c r="K1120" s="263"/>
      <c r="L1120" s="263"/>
      <c r="M1120" s="314"/>
      <c r="N1120" s="314"/>
      <c r="O1120" s="226"/>
      <c r="P1120" s="225"/>
      <c r="Q1120" s="225"/>
      <c r="R1120" s="225"/>
      <c r="S1120" s="225"/>
      <c r="T1120" s="225"/>
      <c r="U1120" s="225"/>
      <c r="V1120" s="225"/>
      <c r="W1120" s="225"/>
      <c r="X1120" s="227"/>
    </row>
    <row r="1121" spans="1:24" x14ac:dyDescent="0.3">
      <c r="A1121" s="388" t="s">
        <v>1081</v>
      </c>
      <c r="B1121" s="389"/>
      <c r="C1121" s="390"/>
      <c r="D1121" s="237">
        <f>SUM(D1087,D1098,D1109,D1120)</f>
        <v>40</v>
      </c>
      <c r="E1121" s="237"/>
      <c r="F1121" s="237"/>
      <c r="G1121" s="237"/>
      <c r="H1121" s="237"/>
      <c r="I1121" s="238"/>
      <c r="J1121" s="237"/>
      <c r="K1121" s="237"/>
      <c r="L1121" s="237"/>
      <c r="M1121" s="237"/>
      <c r="N1121" s="237"/>
      <c r="O1121" s="238"/>
      <c r="P1121" s="237"/>
      <c r="Q1121" s="237"/>
      <c r="R1121" s="237"/>
      <c r="S1121" s="237"/>
      <c r="T1121" s="237"/>
      <c r="U1121" s="237"/>
      <c r="V1121" s="237"/>
      <c r="W1121" s="237"/>
      <c r="X1121" s="237"/>
    </row>
  </sheetData>
  <autoFilter ref="A2:X1121" xr:uid="{00000000-0009-0000-0000-000003000000}"/>
  <mergeCells count="125">
    <mergeCell ref="A749:C749"/>
    <mergeCell ref="A760:C760"/>
    <mergeCell ref="A772:C772"/>
    <mergeCell ref="A783:C783"/>
    <mergeCell ref="A1075:C1075"/>
    <mergeCell ref="A1031:C1031"/>
    <mergeCell ref="A1076:C1076"/>
    <mergeCell ref="A1008:C1008"/>
    <mergeCell ref="A1019:C1019"/>
    <mergeCell ref="A1030:C1030"/>
    <mergeCell ref="A862:C862"/>
    <mergeCell ref="A873:C873"/>
    <mergeCell ref="A884:C884"/>
    <mergeCell ref="A895:C895"/>
    <mergeCell ref="A985:C985"/>
    <mergeCell ref="A986:C986"/>
    <mergeCell ref="A727:C727"/>
    <mergeCell ref="A738:C738"/>
    <mergeCell ref="A761:C761"/>
    <mergeCell ref="A952:C952"/>
    <mergeCell ref="A963:C963"/>
    <mergeCell ref="A974:C974"/>
    <mergeCell ref="A1042:C1042"/>
    <mergeCell ref="A1053:C1053"/>
    <mergeCell ref="A1064:C1064"/>
    <mergeCell ref="A794:C794"/>
    <mergeCell ref="A805:C805"/>
    <mergeCell ref="A806:C806"/>
    <mergeCell ref="A851:C851"/>
    <mergeCell ref="A817:C817"/>
    <mergeCell ref="A828:C828"/>
    <mergeCell ref="A896:C896"/>
    <mergeCell ref="A997:C997"/>
    <mergeCell ref="A839:C839"/>
    <mergeCell ref="A850:C850"/>
    <mergeCell ref="A907:C907"/>
    <mergeCell ref="A918:C918"/>
    <mergeCell ref="A929:C929"/>
    <mergeCell ref="A940:C940"/>
    <mergeCell ref="A941:C941"/>
    <mergeCell ref="A603:C603"/>
    <mergeCell ref="A614:C614"/>
    <mergeCell ref="A682:C682"/>
    <mergeCell ref="A693:C693"/>
    <mergeCell ref="A704:C704"/>
    <mergeCell ref="A715:C715"/>
    <mergeCell ref="A716:C716"/>
    <mergeCell ref="A637:C637"/>
    <mergeCell ref="A648:C648"/>
    <mergeCell ref="A659:C659"/>
    <mergeCell ref="A670:C670"/>
    <mergeCell ref="A671:C671"/>
    <mergeCell ref="A263:C263"/>
    <mergeCell ref="A274:C274"/>
    <mergeCell ref="A275:C275"/>
    <mergeCell ref="A252:C252"/>
    <mergeCell ref="A241:C241"/>
    <mergeCell ref="A184:C184"/>
    <mergeCell ref="A185:C185"/>
    <mergeCell ref="A151:C151"/>
    <mergeCell ref="A162:C162"/>
    <mergeCell ref="A173:C173"/>
    <mergeCell ref="A207:C207"/>
    <mergeCell ref="A218:C218"/>
    <mergeCell ref="A229:C229"/>
    <mergeCell ref="A230:C230"/>
    <mergeCell ref="A196:C196"/>
    <mergeCell ref="A139:C139"/>
    <mergeCell ref="A140:C140"/>
    <mergeCell ref="A95:C95"/>
    <mergeCell ref="A106:C106"/>
    <mergeCell ref="A117:C117"/>
    <mergeCell ref="A128:C128"/>
    <mergeCell ref="A13:C13"/>
    <mergeCell ref="A24:C24"/>
    <mergeCell ref="A94:C94"/>
    <mergeCell ref="A35:C35"/>
    <mergeCell ref="A48:C48"/>
    <mergeCell ref="A60:C60"/>
    <mergeCell ref="A72:C72"/>
    <mergeCell ref="A83:C83"/>
    <mergeCell ref="A49:C49"/>
    <mergeCell ref="A286:C286"/>
    <mergeCell ref="A297:C297"/>
    <mergeCell ref="A304:C304"/>
    <mergeCell ref="A311:C311"/>
    <mergeCell ref="A312:C312"/>
    <mergeCell ref="A345:C345"/>
    <mergeCell ref="A355:C355"/>
    <mergeCell ref="A356:C356"/>
    <mergeCell ref="A323:C323"/>
    <mergeCell ref="A334:C334"/>
    <mergeCell ref="A400:C400"/>
    <mergeCell ref="A401:C401"/>
    <mergeCell ref="A367:C367"/>
    <mergeCell ref="A378:C378"/>
    <mergeCell ref="A389:C389"/>
    <mergeCell ref="A412:C412"/>
    <mergeCell ref="A423:C423"/>
    <mergeCell ref="A434:C434"/>
    <mergeCell ref="A445:C445"/>
    <mergeCell ref="A1087:C1087"/>
    <mergeCell ref="A1098:C1098"/>
    <mergeCell ref="A1109:C1109"/>
    <mergeCell ref="A1120:C1120"/>
    <mergeCell ref="A1121:C1121"/>
    <mergeCell ref="A446:C446"/>
    <mergeCell ref="A457:C457"/>
    <mergeCell ref="A468:C468"/>
    <mergeCell ref="A479:C479"/>
    <mergeCell ref="A490:C490"/>
    <mergeCell ref="A491:C491"/>
    <mergeCell ref="A547:C547"/>
    <mergeCell ref="A558:C558"/>
    <mergeCell ref="A569:C569"/>
    <mergeCell ref="A502:C502"/>
    <mergeCell ref="A513:C513"/>
    <mergeCell ref="A524:C524"/>
    <mergeCell ref="A535:C535"/>
    <mergeCell ref="A536:C536"/>
    <mergeCell ref="A580:C580"/>
    <mergeCell ref="A581:C581"/>
    <mergeCell ref="A625:C625"/>
    <mergeCell ref="A626:C626"/>
    <mergeCell ref="A592:C592"/>
  </mergeCells>
  <conditionalFormatting sqref="H44:H45 G25:G34 H48 G47">
    <cfRule type="duplicateValues" dxfId="1053" priority="1760"/>
  </conditionalFormatting>
  <conditionalFormatting sqref="G50:H59 H61:H71 H73:H82 H84:H93">
    <cfRule type="duplicateValues" dxfId="1052" priority="1761"/>
  </conditionalFormatting>
  <conditionalFormatting sqref="G61:G68 G73:G82 G84:G93 G70:G71">
    <cfRule type="duplicateValues" dxfId="1051" priority="1764"/>
  </conditionalFormatting>
  <conditionalFormatting sqref="H60">
    <cfRule type="duplicateValues" dxfId="1050" priority="1721"/>
  </conditionalFormatting>
  <conditionalFormatting sqref="H72">
    <cfRule type="duplicateValues" dxfId="1049" priority="1720"/>
  </conditionalFormatting>
  <conditionalFormatting sqref="H83">
    <cfRule type="duplicateValues" dxfId="1048" priority="1719"/>
  </conditionalFormatting>
  <conditionalFormatting sqref="M129:M135">
    <cfRule type="duplicateValues" dxfId="1047" priority="1716"/>
    <cfRule type="duplicateValues" dxfId="1046" priority="1717"/>
  </conditionalFormatting>
  <conditionalFormatting sqref="M136">
    <cfRule type="duplicateValues" dxfId="1045" priority="1714"/>
    <cfRule type="duplicateValues" dxfId="1044" priority="1715"/>
  </conditionalFormatting>
  <conditionalFormatting sqref="M137">
    <cfRule type="duplicateValues" dxfId="1043" priority="1712"/>
    <cfRule type="duplicateValues" dxfId="1042" priority="1713"/>
  </conditionalFormatting>
  <conditionalFormatting sqref="G129:G136">
    <cfRule type="duplicateValues" dxfId="1041" priority="1710"/>
    <cfRule type="duplicateValues" dxfId="1040" priority="1711"/>
  </conditionalFormatting>
  <conditionalFormatting sqref="G137">
    <cfRule type="duplicateValues" dxfId="1039" priority="1708"/>
    <cfRule type="duplicateValues" dxfId="1038" priority="1709"/>
  </conditionalFormatting>
  <conditionalFormatting sqref="G138">
    <cfRule type="duplicateValues" dxfId="1037" priority="1706"/>
    <cfRule type="duplicateValues" dxfId="1036" priority="1707"/>
  </conditionalFormatting>
  <conditionalFormatting sqref="H106">
    <cfRule type="duplicateValues" dxfId="1035" priority="1705"/>
  </conditionalFormatting>
  <conditionalFormatting sqref="H117">
    <cfRule type="duplicateValues" dxfId="1034" priority="1704"/>
  </conditionalFormatting>
  <conditionalFormatting sqref="H128">
    <cfRule type="duplicateValues" dxfId="1033" priority="1703"/>
  </conditionalFormatting>
  <conditionalFormatting sqref="H139">
    <cfRule type="duplicateValues" dxfId="1032" priority="1702"/>
  </conditionalFormatting>
  <conditionalFormatting sqref="H140 H94:H95">
    <cfRule type="duplicateValues" dxfId="1031" priority="1765"/>
  </conditionalFormatting>
  <conditionalFormatting sqref="H49">
    <cfRule type="duplicateValues" dxfId="1030" priority="1701"/>
  </conditionalFormatting>
  <conditionalFormatting sqref="H185">
    <cfRule type="duplicateValues" dxfId="1029" priority="1694"/>
  </conditionalFormatting>
  <conditionalFormatting sqref="M141:M147">
    <cfRule type="duplicateValues" dxfId="1028" priority="1692"/>
    <cfRule type="duplicateValues" dxfId="1027" priority="1693"/>
  </conditionalFormatting>
  <conditionalFormatting sqref="M148">
    <cfRule type="duplicateValues" dxfId="1026" priority="1690"/>
    <cfRule type="duplicateValues" dxfId="1025" priority="1691"/>
  </conditionalFormatting>
  <conditionalFormatting sqref="M149">
    <cfRule type="duplicateValues" dxfId="1024" priority="1688"/>
    <cfRule type="duplicateValues" dxfId="1023" priority="1689"/>
  </conditionalFormatting>
  <conditionalFormatting sqref="H151 H162 H173 H184">
    <cfRule type="duplicateValues" dxfId="1022" priority="1681"/>
  </conditionalFormatting>
  <conditionalFormatting sqref="H196">
    <cfRule type="duplicateValues" dxfId="1021" priority="1662"/>
  </conditionalFormatting>
  <conditionalFormatting sqref="H207">
    <cfRule type="duplicateValues" dxfId="1020" priority="1655"/>
  </conditionalFormatting>
  <conditionalFormatting sqref="H218">
    <cfRule type="duplicateValues" dxfId="1019" priority="1648"/>
  </conditionalFormatting>
  <conditionalFormatting sqref="H229">
    <cfRule type="duplicateValues" dxfId="1018" priority="1641"/>
  </conditionalFormatting>
  <conditionalFormatting sqref="G231:G238">
    <cfRule type="duplicateValues" dxfId="1017" priority="1591"/>
    <cfRule type="duplicateValues" dxfId="1016" priority="1592"/>
  </conditionalFormatting>
  <conditionalFormatting sqref="G239">
    <cfRule type="duplicateValues" dxfId="1015" priority="1589"/>
    <cfRule type="duplicateValues" dxfId="1014" priority="1590"/>
  </conditionalFormatting>
  <conditionalFormatting sqref="H241">
    <cfRule type="duplicateValues" dxfId="1013" priority="1586"/>
  </conditionalFormatting>
  <conditionalFormatting sqref="H252">
    <cfRule type="duplicateValues" dxfId="1012" priority="1579"/>
  </conditionalFormatting>
  <conditionalFormatting sqref="G253:G260">
    <cfRule type="duplicateValues" dxfId="1011" priority="1577"/>
    <cfRule type="duplicateValues" dxfId="1010" priority="1578"/>
  </conditionalFormatting>
  <conditionalFormatting sqref="G261">
    <cfRule type="duplicateValues" dxfId="1009" priority="1575"/>
    <cfRule type="duplicateValues" dxfId="1008" priority="1576"/>
  </conditionalFormatting>
  <conditionalFormatting sqref="H263">
    <cfRule type="duplicateValues" dxfId="1007" priority="1572"/>
  </conditionalFormatting>
  <conditionalFormatting sqref="G264:G267 G269:G270">
    <cfRule type="duplicateValues" dxfId="1006" priority="1570"/>
    <cfRule type="duplicateValues" dxfId="1005" priority="1571"/>
  </conditionalFormatting>
  <conditionalFormatting sqref="G272">
    <cfRule type="duplicateValues" dxfId="1004" priority="1568"/>
    <cfRule type="duplicateValues" dxfId="1003" priority="1569"/>
  </conditionalFormatting>
  <conditionalFormatting sqref="H274">
    <cfRule type="duplicateValues" dxfId="1002" priority="1565"/>
  </conditionalFormatting>
  <conditionalFormatting sqref="G240">
    <cfRule type="duplicateValues" dxfId="1001" priority="1563"/>
    <cfRule type="duplicateValues" dxfId="1000" priority="1564"/>
  </conditionalFormatting>
  <conditionalFormatting sqref="G268">
    <cfRule type="duplicateValues" dxfId="999" priority="1559"/>
    <cfRule type="duplicateValues" dxfId="998" priority="1560"/>
  </conditionalFormatting>
  <conditionalFormatting sqref="G271">
    <cfRule type="duplicateValues" dxfId="997" priority="1557"/>
    <cfRule type="duplicateValues" dxfId="996" priority="1558"/>
  </conditionalFormatting>
  <conditionalFormatting sqref="G273">
    <cfRule type="duplicateValues" dxfId="995" priority="1555"/>
    <cfRule type="duplicateValues" dxfId="994" priority="1556"/>
  </conditionalFormatting>
  <conditionalFormatting sqref="G262">
    <cfRule type="duplicateValues" dxfId="993" priority="1553"/>
    <cfRule type="duplicateValues" dxfId="992" priority="1554"/>
  </conditionalFormatting>
  <conditionalFormatting sqref="G276:G278 G281:G282">
    <cfRule type="duplicateValues" dxfId="991" priority="1551"/>
    <cfRule type="duplicateValues" dxfId="990" priority="1552"/>
  </conditionalFormatting>
  <conditionalFormatting sqref="G284">
    <cfRule type="duplicateValues" dxfId="989" priority="1549"/>
    <cfRule type="duplicateValues" dxfId="988" priority="1550"/>
  </conditionalFormatting>
  <conditionalFormatting sqref="H286">
    <cfRule type="duplicateValues" dxfId="987" priority="1548"/>
  </conditionalFormatting>
  <conditionalFormatting sqref="G280">
    <cfRule type="duplicateValues" dxfId="986" priority="1546"/>
    <cfRule type="duplicateValues" dxfId="985" priority="1547"/>
  </conditionalFormatting>
  <conditionalFormatting sqref="G283">
    <cfRule type="duplicateValues" dxfId="984" priority="1544"/>
    <cfRule type="duplicateValues" dxfId="983" priority="1545"/>
  </conditionalFormatting>
  <conditionalFormatting sqref="H297">
    <cfRule type="duplicateValues" dxfId="982" priority="1539"/>
  </conditionalFormatting>
  <conditionalFormatting sqref="G299:G300">
    <cfRule type="duplicateValues" dxfId="981" priority="1533"/>
    <cfRule type="duplicateValues" dxfId="980" priority="1534"/>
  </conditionalFormatting>
  <conditionalFormatting sqref="G302">
    <cfRule type="duplicateValues" dxfId="979" priority="1531"/>
    <cfRule type="duplicateValues" dxfId="978" priority="1532"/>
  </conditionalFormatting>
  <conditionalFormatting sqref="H304">
    <cfRule type="duplicateValues" dxfId="977" priority="1530"/>
  </conditionalFormatting>
  <conditionalFormatting sqref="G298">
    <cfRule type="duplicateValues" dxfId="976" priority="1528"/>
    <cfRule type="duplicateValues" dxfId="975" priority="1529"/>
  </conditionalFormatting>
  <conditionalFormatting sqref="G301">
    <cfRule type="duplicateValues" dxfId="974" priority="1526"/>
    <cfRule type="duplicateValues" dxfId="973" priority="1527"/>
  </conditionalFormatting>
  <conditionalFormatting sqref="G303">
    <cfRule type="duplicateValues" dxfId="972" priority="1524"/>
    <cfRule type="duplicateValues" dxfId="971" priority="1525"/>
  </conditionalFormatting>
  <conditionalFormatting sqref="G306:G307">
    <cfRule type="duplicateValues" dxfId="970" priority="1522"/>
    <cfRule type="duplicateValues" dxfId="969" priority="1523"/>
  </conditionalFormatting>
  <conditionalFormatting sqref="H311">
    <cfRule type="duplicateValues" dxfId="968" priority="1521"/>
  </conditionalFormatting>
  <conditionalFormatting sqref="G308">
    <cfRule type="duplicateValues" dxfId="967" priority="1519"/>
    <cfRule type="duplicateValues" dxfId="966" priority="1520"/>
  </conditionalFormatting>
  <conditionalFormatting sqref="G279">
    <cfRule type="duplicateValues" dxfId="965" priority="1517"/>
    <cfRule type="duplicateValues" dxfId="964" priority="1518"/>
  </conditionalFormatting>
  <conditionalFormatting sqref="G285">
    <cfRule type="duplicateValues" dxfId="963" priority="1515"/>
    <cfRule type="duplicateValues" dxfId="962" priority="1516"/>
  </conditionalFormatting>
  <conditionalFormatting sqref="G305">
    <cfRule type="duplicateValues" dxfId="961" priority="1511"/>
    <cfRule type="duplicateValues" dxfId="960" priority="1512"/>
  </conditionalFormatting>
  <conditionalFormatting sqref="G309">
    <cfRule type="duplicateValues" dxfId="959" priority="1509"/>
    <cfRule type="duplicateValues" dxfId="958" priority="1510"/>
  </conditionalFormatting>
  <conditionalFormatting sqref="G310">
    <cfRule type="duplicateValues" dxfId="957" priority="1507"/>
    <cfRule type="duplicateValues" dxfId="956" priority="1508"/>
  </conditionalFormatting>
  <conditionalFormatting sqref="G313:G315 G318:G319">
    <cfRule type="duplicateValues" dxfId="955" priority="1505"/>
    <cfRule type="duplicateValues" dxfId="954" priority="1506"/>
  </conditionalFormatting>
  <conditionalFormatting sqref="G321">
    <cfRule type="duplicateValues" dxfId="953" priority="1503"/>
    <cfRule type="duplicateValues" dxfId="952" priority="1504"/>
  </conditionalFormatting>
  <conditionalFormatting sqref="H323">
    <cfRule type="duplicateValues" dxfId="951" priority="1502"/>
  </conditionalFormatting>
  <conditionalFormatting sqref="G320">
    <cfRule type="duplicateValues" dxfId="950" priority="1500"/>
    <cfRule type="duplicateValues" dxfId="949" priority="1501"/>
  </conditionalFormatting>
  <conditionalFormatting sqref="G317">
    <cfRule type="duplicateValues" dxfId="948" priority="1496"/>
    <cfRule type="duplicateValues" dxfId="947" priority="1497"/>
  </conditionalFormatting>
  <conditionalFormatting sqref="H334">
    <cfRule type="duplicateValues" dxfId="946" priority="1491"/>
  </conditionalFormatting>
  <conditionalFormatting sqref="G335:G338">
    <cfRule type="duplicateValues" dxfId="945" priority="1483"/>
    <cfRule type="duplicateValues" dxfId="944" priority="1484"/>
  </conditionalFormatting>
  <conditionalFormatting sqref="G343">
    <cfRule type="duplicateValues" dxfId="943" priority="1481"/>
    <cfRule type="duplicateValues" dxfId="942" priority="1482"/>
  </conditionalFormatting>
  <conditionalFormatting sqref="H345">
    <cfRule type="duplicateValues" dxfId="941" priority="1480"/>
  </conditionalFormatting>
  <conditionalFormatting sqref="G344">
    <cfRule type="duplicateValues" dxfId="940" priority="1476"/>
    <cfRule type="duplicateValues" dxfId="939" priority="1477"/>
  </conditionalFormatting>
  <conditionalFormatting sqref="G346:G348 G350:G351">
    <cfRule type="duplicateValues" dxfId="938" priority="1472"/>
    <cfRule type="duplicateValues" dxfId="937" priority="1473"/>
  </conditionalFormatting>
  <conditionalFormatting sqref="H355">
    <cfRule type="duplicateValues" dxfId="936" priority="1469"/>
  </conditionalFormatting>
  <conditionalFormatting sqref="G352">
    <cfRule type="duplicateValues" dxfId="935" priority="1467"/>
    <cfRule type="duplicateValues" dxfId="934" priority="1468"/>
  </conditionalFormatting>
  <conditionalFormatting sqref="G354">
    <cfRule type="duplicateValues" dxfId="933" priority="1465"/>
    <cfRule type="duplicateValues" dxfId="932" priority="1466"/>
  </conditionalFormatting>
  <conditionalFormatting sqref="G349">
    <cfRule type="duplicateValues" dxfId="931" priority="1463"/>
    <cfRule type="duplicateValues" dxfId="930" priority="1464"/>
  </conditionalFormatting>
  <conditionalFormatting sqref="G339">
    <cfRule type="duplicateValues" dxfId="929" priority="1461"/>
    <cfRule type="duplicateValues" dxfId="928" priority="1462"/>
  </conditionalFormatting>
  <conditionalFormatting sqref="G340">
    <cfRule type="duplicateValues" dxfId="927" priority="1459"/>
    <cfRule type="duplicateValues" dxfId="926" priority="1460"/>
  </conditionalFormatting>
  <conditionalFormatting sqref="G341">
    <cfRule type="duplicateValues" dxfId="925" priority="1457"/>
    <cfRule type="duplicateValues" dxfId="924" priority="1458"/>
  </conditionalFormatting>
  <conditionalFormatting sqref="G342">
    <cfRule type="duplicateValues" dxfId="923" priority="1455"/>
    <cfRule type="duplicateValues" dxfId="922" priority="1456"/>
  </conditionalFormatting>
  <conditionalFormatting sqref="G316">
    <cfRule type="duplicateValues" dxfId="921" priority="1453"/>
    <cfRule type="duplicateValues" dxfId="920" priority="1454"/>
  </conditionalFormatting>
  <conditionalFormatting sqref="G322">
    <cfRule type="duplicateValues" dxfId="919" priority="1451"/>
    <cfRule type="duplicateValues" dxfId="918" priority="1452"/>
  </conditionalFormatting>
  <conditionalFormatting sqref="G353">
    <cfRule type="duplicateValues" dxfId="917" priority="1445"/>
    <cfRule type="duplicateValues" dxfId="916" priority="1446"/>
  </conditionalFormatting>
  <conditionalFormatting sqref="G357:G360">
    <cfRule type="duplicateValues" dxfId="915" priority="1424"/>
    <cfRule type="duplicateValues" dxfId="914" priority="1425"/>
  </conditionalFormatting>
  <conditionalFormatting sqref="G365">
    <cfRule type="duplicateValues" dxfId="913" priority="1422"/>
    <cfRule type="duplicateValues" dxfId="912" priority="1423"/>
  </conditionalFormatting>
  <conditionalFormatting sqref="H367">
    <cfRule type="duplicateValues" dxfId="911" priority="1421"/>
  </conditionalFormatting>
  <conditionalFormatting sqref="G366">
    <cfRule type="duplicateValues" dxfId="910" priority="1419"/>
    <cfRule type="duplicateValues" dxfId="909" priority="1420"/>
  </conditionalFormatting>
  <conditionalFormatting sqref="G361">
    <cfRule type="duplicateValues" dxfId="908" priority="1417"/>
    <cfRule type="duplicateValues" dxfId="907" priority="1418"/>
  </conditionalFormatting>
  <conditionalFormatting sqref="G364">
    <cfRule type="duplicateValues" dxfId="906" priority="1411"/>
    <cfRule type="duplicateValues" dxfId="905" priority="1412"/>
  </conditionalFormatting>
  <conditionalFormatting sqref="G368:G371">
    <cfRule type="duplicateValues" dxfId="904" priority="1409"/>
    <cfRule type="duplicateValues" dxfId="903" priority="1410"/>
  </conditionalFormatting>
  <conditionalFormatting sqref="G376">
    <cfRule type="duplicateValues" dxfId="902" priority="1407"/>
    <cfRule type="duplicateValues" dxfId="901" priority="1408"/>
  </conditionalFormatting>
  <conditionalFormatting sqref="H378">
    <cfRule type="duplicateValues" dxfId="900" priority="1406"/>
  </conditionalFormatting>
  <conditionalFormatting sqref="G377">
    <cfRule type="duplicateValues" dxfId="899" priority="1404"/>
    <cfRule type="duplicateValues" dxfId="898" priority="1405"/>
  </conditionalFormatting>
  <conditionalFormatting sqref="G372">
    <cfRule type="duplicateValues" dxfId="897" priority="1402"/>
    <cfRule type="duplicateValues" dxfId="896" priority="1403"/>
  </conditionalFormatting>
  <conditionalFormatting sqref="G373">
    <cfRule type="duplicateValues" dxfId="895" priority="1400"/>
    <cfRule type="duplicateValues" dxfId="894" priority="1401"/>
  </conditionalFormatting>
  <conditionalFormatting sqref="G374">
    <cfRule type="duplicateValues" dxfId="893" priority="1398"/>
    <cfRule type="duplicateValues" dxfId="892" priority="1399"/>
  </conditionalFormatting>
  <conditionalFormatting sqref="G375">
    <cfRule type="duplicateValues" dxfId="891" priority="1396"/>
    <cfRule type="duplicateValues" dxfId="890" priority="1397"/>
  </conditionalFormatting>
  <conditionalFormatting sqref="G379:G382">
    <cfRule type="duplicateValues" dxfId="889" priority="1394"/>
    <cfRule type="duplicateValues" dxfId="888" priority="1395"/>
  </conditionalFormatting>
  <conditionalFormatting sqref="G387">
    <cfRule type="duplicateValues" dxfId="887" priority="1392"/>
    <cfRule type="duplicateValues" dxfId="886" priority="1393"/>
  </conditionalFormatting>
  <conditionalFormatting sqref="H389">
    <cfRule type="duplicateValues" dxfId="885" priority="1391"/>
  </conditionalFormatting>
  <conditionalFormatting sqref="G388">
    <cfRule type="duplicateValues" dxfId="884" priority="1389"/>
    <cfRule type="duplicateValues" dxfId="883" priority="1390"/>
  </conditionalFormatting>
  <conditionalFormatting sqref="G383">
    <cfRule type="duplicateValues" dxfId="882" priority="1387"/>
    <cfRule type="duplicateValues" dxfId="881" priority="1388"/>
  </conditionalFormatting>
  <conditionalFormatting sqref="G384">
    <cfRule type="duplicateValues" dxfId="880" priority="1385"/>
    <cfRule type="duplicateValues" dxfId="879" priority="1386"/>
  </conditionalFormatting>
  <conditionalFormatting sqref="G385">
    <cfRule type="duplicateValues" dxfId="878" priority="1383"/>
    <cfRule type="duplicateValues" dxfId="877" priority="1384"/>
  </conditionalFormatting>
  <conditionalFormatting sqref="G386">
    <cfRule type="duplicateValues" dxfId="876" priority="1381"/>
    <cfRule type="duplicateValues" dxfId="875" priority="1382"/>
  </conditionalFormatting>
  <conditionalFormatting sqref="H400">
    <cfRule type="duplicateValues" dxfId="874" priority="1376"/>
  </conditionalFormatting>
  <conditionalFormatting sqref="G402:G405 G413:G416 G435:G438">
    <cfRule type="duplicateValues" dxfId="873" priority="1360"/>
    <cfRule type="duplicateValues" dxfId="872" priority="1361"/>
  </conditionalFormatting>
  <conditionalFormatting sqref="G410 G443">
    <cfRule type="duplicateValues" dxfId="871" priority="1358"/>
    <cfRule type="duplicateValues" dxfId="870" priority="1359"/>
  </conditionalFormatting>
  <conditionalFormatting sqref="H412 H423 H445">
    <cfRule type="duplicateValues" dxfId="869" priority="1357"/>
  </conditionalFormatting>
  <conditionalFormatting sqref="G411 G422 G444">
    <cfRule type="duplicateValues" dxfId="868" priority="1355"/>
    <cfRule type="duplicateValues" dxfId="867" priority="1356"/>
  </conditionalFormatting>
  <conditionalFormatting sqref="G406 G439">
    <cfRule type="duplicateValues" dxfId="866" priority="1353"/>
    <cfRule type="duplicateValues" dxfId="865" priority="1354"/>
  </conditionalFormatting>
  <conditionalFormatting sqref="G407 G440">
    <cfRule type="duplicateValues" dxfId="864" priority="1351"/>
    <cfRule type="duplicateValues" dxfId="863" priority="1352"/>
  </conditionalFormatting>
  <conditionalFormatting sqref="G408 G441">
    <cfRule type="duplicateValues" dxfId="862" priority="1349"/>
    <cfRule type="duplicateValues" dxfId="861" priority="1350"/>
  </conditionalFormatting>
  <conditionalFormatting sqref="G409 G442">
    <cfRule type="duplicateValues" dxfId="860" priority="1347"/>
    <cfRule type="duplicateValues" dxfId="859" priority="1348"/>
  </conditionalFormatting>
  <conditionalFormatting sqref="G421">
    <cfRule type="duplicateValues" dxfId="858" priority="1345"/>
    <cfRule type="duplicateValues" dxfId="857" priority="1346"/>
  </conditionalFormatting>
  <conditionalFormatting sqref="G417">
    <cfRule type="duplicateValues" dxfId="856" priority="1343"/>
    <cfRule type="duplicateValues" dxfId="855" priority="1344"/>
  </conditionalFormatting>
  <conditionalFormatting sqref="G418">
    <cfRule type="duplicateValues" dxfId="854" priority="1341"/>
    <cfRule type="duplicateValues" dxfId="853" priority="1342"/>
  </conditionalFormatting>
  <conditionalFormatting sqref="G419">
    <cfRule type="duplicateValues" dxfId="852" priority="1339"/>
    <cfRule type="duplicateValues" dxfId="851" priority="1340"/>
  </conditionalFormatting>
  <conditionalFormatting sqref="G420">
    <cfRule type="duplicateValues" dxfId="850" priority="1337"/>
    <cfRule type="duplicateValues" dxfId="849" priority="1338"/>
  </conditionalFormatting>
  <conditionalFormatting sqref="G447:G450 G458:G461 G469:G472">
    <cfRule type="duplicateValues" dxfId="848" priority="1333"/>
    <cfRule type="duplicateValues" dxfId="847" priority="1334"/>
  </conditionalFormatting>
  <conditionalFormatting sqref="G455 G477">
    <cfRule type="duplicateValues" dxfId="846" priority="1331"/>
    <cfRule type="duplicateValues" dxfId="845" priority="1332"/>
  </conditionalFormatting>
  <conditionalFormatting sqref="H457 H468 H490">
    <cfRule type="duplicateValues" dxfId="844" priority="1330"/>
  </conditionalFormatting>
  <conditionalFormatting sqref="G456 G467 G478">
    <cfRule type="duplicateValues" dxfId="843" priority="1328"/>
    <cfRule type="duplicateValues" dxfId="842" priority="1329"/>
  </conditionalFormatting>
  <conditionalFormatting sqref="G451 G473">
    <cfRule type="duplicateValues" dxfId="841" priority="1326"/>
    <cfRule type="duplicateValues" dxfId="840" priority="1327"/>
  </conditionalFormatting>
  <conditionalFormatting sqref="G452">
    <cfRule type="duplicateValues" dxfId="839" priority="1324"/>
    <cfRule type="duplicateValues" dxfId="838" priority="1325"/>
  </conditionalFormatting>
  <conditionalFormatting sqref="G453 G475">
    <cfRule type="duplicateValues" dxfId="837" priority="1322"/>
    <cfRule type="duplicateValues" dxfId="836" priority="1323"/>
  </conditionalFormatting>
  <conditionalFormatting sqref="G454 G476">
    <cfRule type="duplicateValues" dxfId="835" priority="1320"/>
    <cfRule type="duplicateValues" dxfId="834" priority="1321"/>
  </conditionalFormatting>
  <conditionalFormatting sqref="G466">
    <cfRule type="duplicateValues" dxfId="833" priority="1318"/>
    <cfRule type="duplicateValues" dxfId="832" priority="1319"/>
  </conditionalFormatting>
  <conditionalFormatting sqref="G462">
    <cfRule type="duplicateValues" dxfId="831" priority="1316"/>
    <cfRule type="duplicateValues" dxfId="830" priority="1317"/>
  </conditionalFormatting>
  <conditionalFormatting sqref="G463">
    <cfRule type="duplicateValues" dxfId="829" priority="1314"/>
    <cfRule type="duplicateValues" dxfId="828" priority="1315"/>
  </conditionalFormatting>
  <conditionalFormatting sqref="G464">
    <cfRule type="duplicateValues" dxfId="827" priority="1312"/>
    <cfRule type="duplicateValues" dxfId="826" priority="1313"/>
  </conditionalFormatting>
  <conditionalFormatting sqref="G465">
    <cfRule type="duplicateValues" dxfId="825" priority="1310"/>
    <cfRule type="duplicateValues" dxfId="824" priority="1311"/>
  </conditionalFormatting>
  <conditionalFormatting sqref="G474">
    <cfRule type="duplicateValues" dxfId="823" priority="1308"/>
    <cfRule type="duplicateValues" dxfId="822" priority="1309"/>
  </conditionalFormatting>
  <conditionalFormatting sqref="G525:G528">
    <cfRule type="duplicateValues" dxfId="821" priority="1302"/>
    <cfRule type="duplicateValues" dxfId="820" priority="1303"/>
  </conditionalFormatting>
  <conditionalFormatting sqref="G533">
    <cfRule type="duplicateValues" dxfId="819" priority="1300"/>
    <cfRule type="duplicateValues" dxfId="818" priority="1301"/>
  </conditionalFormatting>
  <conditionalFormatting sqref="H502 H513 H535">
    <cfRule type="duplicateValues" dxfId="817" priority="1299"/>
  </conditionalFormatting>
  <conditionalFormatting sqref="G534">
    <cfRule type="duplicateValues" dxfId="816" priority="1297"/>
    <cfRule type="duplicateValues" dxfId="815" priority="1298"/>
  </conditionalFormatting>
  <conditionalFormatting sqref="G529">
    <cfRule type="duplicateValues" dxfId="814" priority="1295"/>
    <cfRule type="duplicateValues" dxfId="813" priority="1296"/>
  </conditionalFormatting>
  <conditionalFormatting sqref="G530">
    <cfRule type="duplicateValues" dxfId="812" priority="1293"/>
    <cfRule type="duplicateValues" dxfId="811" priority="1294"/>
  </conditionalFormatting>
  <conditionalFormatting sqref="G531">
    <cfRule type="duplicateValues" dxfId="810" priority="1291"/>
    <cfRule type="duplicateValues" dxfId="809" priority="1292"/>
  </conditionalFormatting>
  <conditionalFormatting sqref="G532">
    <cfRule type="duplicateValues" dxfId="808" priority="1289"/>
    <cfRule type="duplicateValues" dxfId="807" priority="1290"/>
  </conditionalFormatting>
  <conditionalFormatting sqref="G492:G495">
    <cfRule type="duplicateValues" dxfId="806" priority="1275"/>
    <cfRule type="duplicateValues" dxfId="805" priority="1276"/>
  </conditionalFormatting>
  <conditionalFormatting sqref="G500">
    <cfRule type="duplicateValues" dxfId="804" priority="1273"/>
    <cfRule type="duplicateValues" dxfId="803" priority="1274"/>
  </conditionalFormatting>
  <conditionalFormatting sqref="G501">
    <cfRule type="duplicateValues" dxfId="802" priority="1271"/>
    <cfRule type="duplicateValues" dxfId="801" priority="1272"/>
  </conditionalFormatting>
  <conditionalFormatting sqref="G496">
    <cfRule type="duplicateValues" dxfId="800" priority="1269"/>
    <cfRule type="duplicateValues" dxfId="799" priority="1270"/>
  </conditionalFormatting>
  <conditionalFormatting sqref="G497">
    <cfRule type="duplicateValues" dxfId="798" priority="1267"/>
    <cfRule type="duplicateValues" dxfId="797" priority="1268"/>
  </conditionalFormatting>
  <conditionalFormatting sqref="G498">
    <cfRule type="duplicateValues" dxfId="796" priority="1265"/>
    <cfRule type="duplicateValues" dxfId="795" priority="1266"/>
  </conditionalFormatting>
  <conditionalFormatting sqref="G499">
    <cfRule type="duplicateValues" dxfId="794" priority="1263"/>
    <cfRule type="duplicateValues" dxfId="793" priority="1264"/>
  </conditionalFormatting>
  <conditionalFormatting sqref="G503:G506">
    <cfRule type="duplicateValues" dxfId="792" priority="1261"/>
    <cfRule type="duplicateValues" dxfId="791" priority="1262"/>
  </conditionalFormatting>
  <conditionalFormatting sqref="G512">
    <cfRule type="duplicateValues" dxfId="790" priority="1259"/>
    <cfRule type="duplicateValues" dxfId="789" priority="1260"/>
  </conditionalFormatting>
  <conditionalFormatting sqref="G511">
    <cfRule type="duplicateValues" dxfId="788" priority="1257"/>
    <cfRule type="duplicateValues" dxfId="787" priority="1258"/>
  </conditionalFormatting>
  <conditionalFormatting sqref="G507">
    <cfRule type="duplicateValues" dxfId="786" priority="1255"/>
    <cfRule type="duplicateValues" dxfId="785" priority="1256"/>
  </conditionalFormatting>
  <conditionalFormatting sqref="G508">
    <cfRule type="duplicateValues" dxfId="784" priority="1253"/>
    <cfRule type="duplicateValues" dxfId="783" priority="1254"/>
  </conditionalFormatting>
  <conditionalFormatting sqref="G509">
    <cfRule type="duplicateValues" dxfId="782" priority="1251"/>
    <cfRule type="duplicateValues" dxfId="781" priority="1252"/>
  </conditionalFormatting>
  <conditionalFormatting sqref="G510">
    <cfRule type="duplicateValues" dxfId="780" priority="1249"/>
    <cfRule type="duplicateValues" dxfId="779" priority="1250"/>
  </conditionalFormatting>
  <conditionalFormatting sqref="H547 H558">
    <cfRule type="duplicateValues" dxfId="778" priority="1241"/>
  </conditionalFormatting>
  <conditionalFormatting sqref="G537:G540">
    <cfRule type="duplicateValues" dxfId="777" priority="1227"/>
    <cfRule type="duplicateValues" dxfId="776" priority="1228"/>
  </conditionalFormatting>
  <conditionalFormatting sqref="G545">
    <cfRule type="duplicateValues" dxfId="775" priority="1225"/>
    <cfRule type="duplicateValues" dxfId="774" priority="1226"/>
  </conditionalFormatting>
  <conditionalFormatting sqref="G546">
    <cfRule type="duplicateValues" dxfId="773" priority="1223"/>
    <cfRule type="duplicateValues" dxfId="772" priority="1224"/>
  </conditionalFormatting>
  <conditionalFormatting sqref="G541">
    <cfRule type="duplicateValues" dxfId="771" priority="1221"/>
    <cfRule type="duplicateValues" dxfId="770" priority="1222"/>
  </conditionalFormatting>
  <conditionalFormatting sqref="G542">
    <cfRule type="duplicateValues" dxfId="769" priority="1219"/>
    <cfRule type="duplicateValues" dxfId="768" priority="1220"/>
  </conditionalFormatting>
  <conditionalFormatting sqref="G543">
    <cfRule type="duplicateValues" dxfId="767" priority="1217"/>
    <cfRule type="duplicateValues" dxfId="766" priority="1218"/>
  </conditionalFormatting>
  <conditionalFormatting sqref="G544">
    <cfRule type="duplicateValues" dxfId="765" priority="1215"/>
    <cfRule type="duplicateValues" dxfId="764" priority="1216"/>
  </conditionalFormatting>
  <conditionalFormatting sqref="G548:G551">
    <cfRule type="duplicateValues" dxfId="763" priority="1199"/>
    <cfRule type="duplicateValues" dxfId="762" priority="1200"/>
  </conditionalFormatting>
  <conditionalFormatting sqref="G557">
    <cfRule type="duplicateValues" dxfId="761" priority="1197"/>
    <cfRule type="duplicateValues" dxfId="760" priority="1198"/>
  </conditionalFormatting>
  <conditionalFormatting sqref="G556">
    <cfRule type="duplicateValues" dxfId="759" priority="1195"/>
    <cfRule type="duplicateValues" dxfId="758" priority="1196"/>
  </conditionalFormatting>
  <conditionalFormatting sqref="G552">
    <cfRule type="duplicateValues" dxfId="757" priority="1193"/>
    <cfRule type="duplicateValues" dxfId="756" priority="1194"/>
  </conditionalFormatting>
  <conditionalFormatting sqref="G553">
    <cfRule type="duplicateValues" dxfId="755" priority="1191"/>
    <cfRule type="duplicateValues" dxfId="754" priority="1192"/>
  </conditionalFormatting>
  <conditionalFormatting sqref="G554">
    <cfRule type="duplicateValues" dxfId="753" priority="1189"/>
    <cfRule type="duplicateValues" dxfId="752" priority="1190"/>
  </conditionalFormatting>
  <conditionalFormatting sqref="G555">
    <cfRule type="duplicateValues" dxfId="751" priority="1187"/>
    <cfRule type="duplicateValues" dxfId="750" priority="1188"/>
  </conditionalFormatting>
  <conditionalFormatting sqref="G570:G573">
    <cfRule type="duplicateValues" dxfId="749" priority="1185"/>
    <cfRule type="duplicateValues" dxfId="748" priority="1186"/>
  </conditionalFormatting>
  <conditionalFormatting sqref="G578">
    <cfRule type="duplicateValues" dxfId="747" priority="1183"/>
    <cfRule type="duplicateValues" dxfId="746" priority="1184"/>
  </conditionalFormatting>
  <conditionalFormatting sqref="G579">
    <cfRule type="duplicateValues" dxfId="745" priority="1181"/>
    <cfRule type="duplicateValues" dxfId="744" priority="1182"/>
  </conditionalFormatting>
  <conditionalFormatting sqref="G574">
    <cfRule type="duplicateValues" dxfId="743" priority="1179"/>
    <cfRule type="duplicateValues" dxfId="742" priority="1180"/>
  </conditionalFormatting>
  <conditionalFormatting sqref="G575">
    <cfRule type="duplicateValues" dxfId="741" priority="1177"/>
    <cfRule type="duplicateValues" dxfId="740" priority="1178"/>
  </conditionalFormatting>
  <conditionalFormatting sqref="G576">
    <cfRule type="duplicateValues" dxfId="739" priority="1175"/>
    <cfRule type="duplicateValues" dxfId="738" priority="1176"/>
  </conditionalFormatting>
  <conditionalFormatting sqref="G577">
    <cfRule type="duplicateValues" dxfId="737" priority="1173"/>
    <cfRule type="duplicateValues" dxfId="736" priority="1174"/>
  </conditionalFormatting>
  <conditionalFormatting sqref="G582:G585">
    <cfRule type="duplicateValues" dxfId="735" priority="1101"/>
    <cfRule type="duplicateValues" dxfId="734" priority="1102"/>
  </conditionalFormatting>
  <conditionalFormatting sqref="G590">
    <cfRule type="duplicateValues" dxfId="733" priority="1099"/>
    <cfRule type="duplicateValues" dxfId="732" priority="1100"/>
  </conditionalFormatting>
  <conditionalFormatting sqref="G591">
    <cfRule type="duplicateValues" dxfId="731" priority="1097"/>
    <cfRule type="duplicateValues" dxfId="730" priority="1098"/>
  </conditionalFormatting>
  <conditionalFormatting sqref="G586">
    <cfRule type="duplicateValues" dxfId="729" priority="1095"/>
    <cfRule type="duplicateValues" dxfId="728" priority="1096"/>
  </conditionalFormatting>
  <conditionalFormatting sqref="G587">
    <cfRule type="duplicateValues" dxfId="727" priority="1093"/>
    <cfRule type="duplicateValues" dxfId="726" priority="1094"/>
  </conditionalFormatting>
  <conditionalFormatting sqref="G588">
    <cfRule type="duplicateValues" dxfId="725" priority="1091"/>
    <cfRule type="duplicateValues" dxfId="724" priority="1092"/>
  </conditionalFormatting>
  <conditionalFormatting sqref="G589">
    <cfRule type="duplicateValues" dxfId="723" priority="1089"/>
    <cfRule type="duplicateValues" dxfId="722" priority="1090"/>
  </conditionalFormatting>
  <conditionalFormatting sqref="G615:G618">
    <cfRule type="duplicateValues" dxfId="721" priority="1073"/>
    <cfRule type="duplicateValues" dxfId="720" priority="1074"/>
  </conditionalFormatting>
  <conditionalFormatting sqref="G623">
    <cfRule type="duplicateValues" dxfId="719" priority="1071"/>
    <cfRule type="duplicateValues" dxfId="718" priority="1072"/>
  </conditionalFormatting>
  <conditionalFormatting sqref="G624">
    <cfRule type="duplicateValues" dxfId="717" priority="1069"/>
    <cfRule type="duplicateValues" dxfId="716" priority="1070"/>
  </conditionalFormatting>
  <conditionalFormatting sqref="G619">
    <cfRule type="duplicateValues" dxfId="715" priority="1067"/>
    <cfRule type="duplicateValues" dxfId="714" priority="1068"/>
  </conditionalFormatting>
  <conditionalFormatting sqref="G620">
    <cfRule type="duplicateValues" dxfId="713" priority="1065"/>
    <cfRule type="duplicateValues" dxfId="712" priority="1066"/>
  </conditionalFormatting>
  <conditionalFormatting sqref="G621">
    <cfRule type="duplicateValues" dxfId="711" priority="1063"/>
    <cfRule type="duplicateValues" dxfId="710" priority="1064"/>
  </conditionalFormatting>
  <conditionalFormatting sqref="G622">
    <cfRule type="duplicateValues" dxfId="709" priority="1061"/>
    <cfRule type="duplicateValues" dxfId="708" priority="1062"/>
  </conditionalFormatting>
  <conditionalFormatting sqref="G593:G596">
    <cfRule type="duplicateValues" dxfId="707" priority="1059"/>
    <cfRule type="duplicateValues" dxfId="706" priority="1060"/>
  </conditionalFormatting>
  <conditionalFormatting sqref="G602">
    <cfRule type="duplicateValues" dxfId="705" priority="1057"/>
    <cfRule type="duplicateValues" dxfId="704" priority="1058"/>
  </conditionalFormatting>
  <conditionalFormatting sqref="G601">
    <cfRule type="duplicateValues" dxfId="703" priority="1055"/>
    <cfRule type="duplicateValues" dxfId="702" priority="1056"/>
  </conditionalFormatting>
  <conditionalFormatting sqref="G597">
    <cfRule type="duplicateValues" dxfId="701" priority="1053"/>
    <cfRule type="duplicateValues" dxfId="700" priority="1054"/>
  </conditionalFormatting>
  <conditionalFormatting sqref="G598">
    <cfRule type="duplicateValues" dxfId="699" priority="1051"/>
    <cfRule type="duplicateValues" dxfId="698" priority="1052"/>
  </conditionalFormatting>
  <conditionalFormatting sqref="G599">
    <cfRule type="duplicateValues" dxfId="697" priority="1049"/>
    <cfRule type="duplicateValues" dxfId="696" priority="1050"/>
  </conditionalFormatting>
  <conditionalFormatting sqref="G600">
    <cfRule type="duplicateValues" dxfId="695" priority="1047"/>
    <cfRule type="duplicateValues" dxfId="694" priority="1048"/>
  </conditionalFormatting>
  <conditionalFormatting sqref="G627:G630">
    <cfRule type="duplicateValues" dxfId="693" priority="1045"/>
    <cfRule type="duplicateValues" dxfId="692" priority="1046"/>
  </conditionalFormatting>
  <conditionalFormatting sqref="G635">
    <cfRule type="duplicateValues" dxfId="691" priority="1043"/>
    <cfRule type="duplicateValues" dxfId="690" priority="1044"/>
  </conditionalFormatting>
  <conditionalFormatting sqref="G636">
    <cfRule type="duplicateValues" dxfId="689" priority="1041"/>
    <cfRule type="duplicateValues" dxfId="688" priority="1042"/>
  </conditionalFormatting>
  <conditionalFormatting sqref="G631">
    <cfRule type="duplicateValues" dxfId="687" priority="1039"/>
    <cfRule type="duplicateValues" dxfId="686" priority="1040"/>
  </conditionalFormatting>
  <conditionalFormatting sqref="G632">
    <cfRule type="duplicateValues" dxfId="685" priority="1037"/>
    <cfRule type="duplicateValues" dxfId="684" priority="1038"/>
  </conditionalFormatting>
  <conditionalFormatting sqref="G633">
    <cfRule type="duplicateValues" dxfId="683" priority="1035"/>
    <cfRule type="duplicateValues" dxfId="682" priority="1036"/>
  </conditionalFormatting>
  <conditionalFormatting sqref="G634">
    <cfRule type="duplicateValues" dxfId="681" priority="1033"/>
    <cfRule type="duplicateValues" dxfId="680" priority="1034"/>
  </conditionalFormatting>
  <conditionalFormatting sqref="G660:G663">
    <cfRule type="duplicateValues" dxfId="679" priority="1017"/>
    <cfRule type="duplicateValues" dxfId="678" priority="1018"/>
  </conditionalFormatting>
  <conditionalFormatting sqref="G668">
    <cfRule type="duplicateValues" dxfId="677" priority="1015"/>
    <cfRule type="duplicateValues" dxfId="676" priority="1016"/>
  </conditionalFormatting>
  <conditionalFormatting sqref="G669">
    <cfRule type="duplicateValues" dxfId="675" priority="1013"/>
    <cfRule type="duplicateValues" dxfId="674" priority="1014"/>
  </conditionalFormatting>
  <conditionalFormatting sqref="G664">
    <cfRule type="duplicateValues" dxfId="673" priority="1011"/>
    <cfRule type="duplicateValues" dxfId="672" priority="1012"/>
  </conditionalFormatting>
  <conditionalFormatting sqref="G665">
    <cfRule type="duplicateValues" dxfId="671" priority="1009"/>
    <cfRule type="duplicateValues" dxfId="670" priority="1010"/>
  </conditionalFormatting>
  <conditionalFormatting sqref="G666">
    <cfRule type="duplicateValues" dxfId="669" priority="1007"/>
    <cfRule type="duplicateValues" dxfId="668" priority="1008"/>
  </conditionalFormatting>
  <conditionalFormatting sqref="G667">
    <cfRule type="duplicateValues" dxfId="667" priority="1005"/>
    <cfRule type="duplicateValues" dxfId="666" priority="1006"/>
  </conditionalFormatting>
  <conditionalFormatting sqref="G638:G641">
    <cfRule type="duplicateValues" dxfId="665" priority="1003"/>
    <cfRule type="duplicateValues" dxfId="664" priority="1004"/>
  </conditionalFormatting>
  <conditionalFormatting sqref="G647">
    <cfRule type="duplicateValues" dxfId="663" priority="1001"/>
    <cfRule type="duplicateValues" dxfId="662" priority="1002"/>
  </conditionalFormatting>
  <conditionalFormatting sqref="G646">
    <cfRule type="duplicateValues" dxfId="661" priority="999"/>
    <cfRule type="duplicateValues" dxfId="660" priority="1000"/>
  </conditionalFormatting>
  <conditionalFormatting sqref="G642">
    <cfRule type="duplicateValues" dxfId="659" priority="997"/>
    <cfRule type="duplicateValues" dxfId="658" priority="998"/>
  </conditionalFormatting>
  <conditionalFormatting sqref="G643">
    <cfRule type="duplicateValues" dxfId="657" priority="995"/>
    <cfRule type="duplicateValues" dxfId="656" priority="996"/>
  </conditionalFormatting>
  <conditionalFormatting sqref="G644">
    <cfRule type="duplicateValues" dxfId="655" priority="993"/>
    <cfRule type="duplicateValues" dxfId="654" priority="994"/>
  </conditionalFormatting>
  <conditionalFormatting sqref="G645">
    <cfRule type="duplicateValues" dxfId="653" priority="991"/>
    <cfRule type="duplicateValues" dxfId="652" priority="992"/>
  </conditionalFormatting>
  <conditionalFormatting sqref="G672:G675">
    <cfRule type="duplicateValues" dxfId="651" priority="989"/>
    <cfRule type="duplicateValues" dxfId="650" priority="990"/>
  </conditionalFormatting>
  <conditionalFormatting sqref="G680">
    <cfRule type="duplicateValues" dxfId="649" priority="987"/>
    <cfRule type="duplicateValues" dxfId="648" priority="988"/>
  </conditionalFormatting>
  <conditionalFormatting sqref="G681">
    <cfRule type="duplicateValues" dxfId="647" priority="985"/>
    <cfRule type="duplicateValues" dxfId="646" priority="986"/>
  </conditionalFormatting>
  <conditionalFormatting sqref="G676">
    <cfRule type="duplicateValues" dxfId="645" priority="983"/>
    <cfRule type="duplicateValues" dxfId="644" priority="984"/>
  </conditionalFormatting>
  <conditionalFormatting sqref="G677">
    <cfRule type="duplicateValues" dxfId="643" priority="981"/>
    <cfRule type="duplicateValues" dxfId="642" priority="982"/>
  </conditionalFormatting>
  <conditionalFormatting sqref="G678">
    <cfRule type="duplicateValues" dxfId="641" priority="979"/>
    <cfRule type="duplicateValues" dxfId="640" priority="980"/>
  </conditionalFormatting>
  <conditionalFormatting sqref="G679">
    <cfRule type="duplicateValues" dxfId="639" priority="977"/>
    <cfRule type="duplicateValues" dxfId="638" priority="978"/>
  </conditionalFormatting>
  <conditionalFormatting sqref="G705:G708">
    <cfRule type="duplicateValues" dxfId="637" priority="961"/>
    <cfRule type="duplicateValues" dxfId="636" priority="962"/>
  </conditionalFormatting>
  <conditionalFormatting sqref="G713">
    <cfRule type="duplicateValues" dxfId="635" priority="959"/>
    <cfRule type="duplicateValues" dxfId="634" priority="960"/>
  </conditionalFormatting>
  <conditionalFormatting sqref="G714">
    <cfRule type="duplicateValues" dxfId="633" priority="957"/>
    <cfRule type="duplicateValues" dxfId="632" priority="958"/>
  </conditionalFormatting>
  <conditionalFormatting sqref="G709">
    <cfRule type="duplicateValues" dxfId="631" priority="955"/>
    <cfRule type="duplicateValues" dxfId="630" priority="956"/>
  </conditionalFormatting>
  <conditionalFormatting sqref="G710">
    <cfRule type="duplicateValues" dxfId="629" priority="953"/>
    <cfRule type="duplicateValues" dxfId="628" priority="954"/>
  </conditionalFormatting>
  <conditionalFormatting sqref="G711">
    <cfRule type="duplicateValues" dxfId="627" priority="951"/>
    <cfRule type="duplicateValues" dxfId="626" priority="952"/>
  </conditionalFormatting>
  <conditionalFormatting sqref="G712">
    <cfRule type="duplicateValues" dxfId="625" priority="949"/>
    <cfRule type="duplicateValues" dxfId="624" priority="950"/>
  </conditionalFormatting>
  <conditionalFormatting sqref="G683:G686">
    <cfRule type="duplicateValues" dxfId="623" priority="947"/>
    <cfRule type="duplicateValues" dxfId="622" priority="948"/>
  </conditionalFormatting>
  <conditionalFormatting sqref="G692">
    <cfRule type="duplicateValues" dxfId="621" priority="945"/>
    <cfRule type="duplicateValues" dxfId="620" priority="946"/>
  </conditionalFormatting>
  <conditionalFormatting sqref="G691">
    <cfRule type="duplicateValues" dxfId="619" priority="943"/>
    <cfRule type="duplicateValues" dxfId="618" priority="944"/>
  </conditionalFormatting>
  <conditionalFormatting sqref="G687">
    <cfRule type="duplicateValues" dxfId="617" priority="941"/>
    <cfRule type="duplicateValues" dxfId="616" priority="942"/>
  </conditionalFormatting>
  <conditionalFormatting sqref="G688">
    <cfRule type="duplicateValues" dxfId="615" priority="939"/>
    <cfRule type="duplicateValues" dxfId="614" priority="940"/>
  </conditionalFormatting>
  <conditionalFormatting sqref="G689">
    <cfRule type="duplicateValues" dxfId="613" priority="937"/>
    <cfRule type="duplicateValues" dxfId="612" priority="938"/>
  </conditionalFormatting>
  <conditionalFormatting sqref="G690">
    <cfRule type="duplicateValues" dxfId="611" priority="935"/>
    <cfRule type="duplicateValues" dxfId="610" priority="936"/>
  </conditionalFormatting>
  <conditionalFormatting sqref="G717:G720">
    <cfRule type="duplicateValues" dxfId="609" priority="933"/>
    <cfRule type="duplicateValues" dxfId="608" priority="934"/>
  </conditionalFormatting>
  <conditionalFormatting sqref="G725">
    <cfRule type="duplicateValues" dxfId="607" priority="931"/>
    <cfRule type="duplicateValues" dxfId="606" priority="932"/>
  </conditionalFormatting>
  <conditionalFormatting sqref="G726">
    <cfRule type="duplicateValues" dxfId="605" priority="929"/>
    <cfRule type="duplicateValues" dxfId="604" priority="930"/>
  </conditionalFormatting>
  <conditionalFormatting sqref="G721">
    <cfRule type="duplicateValues" dxfId="603" priority="927"/>
    <cfRule type="duplicateValues" dxfId="602" priority="928"/>
  </conditionalFormatting>
  <conditionalFormatting sqref="G722">
    <cfRule type="duplicateValues" dxfId="601" priority="925"/>
    <cfRule type="duplicateValues" dxfId="600" priority="926"/>
  </conditionalFormatting>
  <conditionalFormatting sqref="G723">
    <cfRule type="duplicateValues" dxfId="599" priority="923"/>
    <cfRule type="duplicateValues" dxfId="598" priority="924"/>
  </conditionalFormatting>
  <conditionalFormatting sqref="G724">
    <cfRule type="duplicateValues" dxfId="597" priority="921"/>
    <cfRule type="duplicateValues" dxfId="596" priority="922"/>
  </conditionalFormatting>
  <conditionalFormatting sqref="G750:G753">
    <cfRule type="duplicateValues" dxfId="595" priority="905"/>
    <cfRule type="duplicateValues" dxfId="594" priority="906"/>
  </conditionalFormatting>
  <conditionalFormatting sqref="G758">
    <cfRule type="duplicateValues" dxfId="593" priority="903"/>
    <cfRule type="duplicateValues" dxfId="592" priority="904"/>
  </conditionalFormatting>
  <conditionalFormatting sqref="G759">
    <cfRule type="duplicateValues" dxfId="591" priority="901"/>
    <cfRule type="duplicateValues" dxfId="590" priority="902"/>
  </conditionalFormatting>
  <conditionalFormatting sqref="G754">
    <cfRule type="duplicateValues" dxfId="589" priority="899"/>
    <cfRule type="duplicateValues" dxfId="588" priority="900"/>
  </conditionalFormatting>
  <conditionalFormatting sqref="G755">
    <cfRule type="duplicateValues" dxfId="587" priority="897"/>
    <cfRule type="duplicateValues" dxfId="586" priority="898"/>
  </conditionalFormatting>
  <conditionalFormatting sqref="G756">
    <cfRule type="duplicateValues" dxfId="585" priority="895"/>
    <cfRule type="duplicateValues" dxfId="584" priority="896"/>
  </conditionalFormatting>
  <conditionalFormatting sqref="G757">
    <cfRule type="duplicateValues" dxfId="583" priority="893"/>
    <cfRule type="duplicateValues" dxfId="582" priority="894"/>
  </conditionalFormatting>
  <conditionalFormatting sqref="G728:G731">
    <cfRule type="duplicateValues" dxfId="581" priority="891"/>
    <cfRule type="duplicateValues" dxfId="580" priority="892"/>
  </conditionalFormatting>
  <conditionalFormatting sqref="G737">
    <cfRule type="duplicateValues" dxfId="579" priority="889"/>
    <cfRule type="duplicateValues" dxfId="578" priority="890"/>
  </conditionalFormatting>
  <conditionalFormatting sqref="G736">
    <cfRule type="duplicateValues" dxfId="577" priority="887"/>
    <cfRule type="duplicateValues" dxfId="576" priority="888"/>
  </conditionalFormatting>
  <conditionalFormatting sqref="G732">
    <cfRule type="duplicateValues" dxfId="575" priority="885"/>
    <cfRule type="duplicateValues" dxfId="574" priority="886"/>
  </conditionalFormatting>
  <conditionalFormatting sqref="G733">
    <cfRule type="duplicateValues" dxfId="573" priority="883"/>
    <cfRule type="duplicateValues" dxfId="572" priority="884"/>
  </conditionalFormatting>
  <conditionalFormatting sqref="G734">
    <cfRule type="duplicateValues" dxfId="571" priority="881"/>
    <cfRule type="duplicateValues" dxfId="570" priority="882"/>
  </conditionalFormatting>
  <conditionalFormatting sqref="G735">
    <cfRule type="duplicateValues" dxfId="569" priority="879"/>
    <cfRule type="duplicateValues" dxfId="568" priority="880"/>
  </conditionalFormatting>
  <conditionalFormatting sqref="G762:G765">
    <cfRule type="duplicateValues" dxfId="567" priority="817"/>
    <cfRule type="duplicateValues" dxfId="566" priority="818"/>
  </conditionalFormatting>
  <conditionalFormatting sqref="G770">
    <cfRule type="duplicateValues" dxfId="565" priority="815"/>
    <cfRule type="duplicateValues" dxfId="564" priority="816"/>
  </conditionalFormatting>
  <conditionalFormatting sqref="G771">
    <cfRule type="duplicateValues" dxfId="563" priority="813"/>
    <cfRule type="duplicateValues" dxfId="562" priority="814"/>
  </conditionalFormatting>
  <conditionalFormatting sqref="G766">
    <cfRule type="duplicateValues" dxfId="561" priority="811"/>
    <cfRule type="duplicateValues" dxfId="560" priority="812"/>
  </conditionalFormatting>
  <conditionalFormatting sqref="G767">
    <cfRule type="duplicateValues" dxfId="559" priority="809"/>
    <cfRule type="duplicateValues" dxfId="558" priority="810"/>
  </conditionalFormatting>
  <conditionalFormatting sqref="G768">
    <cfRule type="duplicateValues" dxfId="557" priority="807"/>
    <cfRule type="duplicateValues" dxfId="556" priority="808"/>
  </conditionalFormatting>
  <conditionalFormatting sqref="G769">
    <cfRule type="duplicateValues" dxfId="555" priority="805"/>
    <cfRule type="duplicateValues" dxfId="554" priority="806"/>
  </conditionalFormatting>
  <conditionalFormatting sqref="G795:G798">
    <cfRule type="duplicateValues" dxfId="553" priority="789"/>
    <cfRule type="duplicateValues" dxfId="552" priority="790"/>
  </conditionalFormatting>
  <conditionalFormatting sqref="G803">
    <cfRule type="duplicateValues" dxfId="551" priority="787"/>
    <cfRule type="duplicateValues" dxfId="550" priority="788"/>
  </conditionalFormatting>
  <conditionalFormatting sqref="G804">
    <cfRule type="duplicateValues" dxfId="549" priority="785"/>
    <cfRule type="duplicateValues" dxfId="548" priority="786"/>
  </conditionalFormatting>
  <conditionalFormatting sqref="G799">
    <cfRule type="duplicateValues" dxfId="547" priority="783"/>
    <cfRule type="duplicateValues" dxfId="546" priority="784"/>
  </conditionalFormatting>
  <conditionalFormatting sqref="G800">
    <cfRule type="duplicateValues" dxfId="545" priority="781"/>
    <cfRule type="duplicateValues" dxfId="544" priority="782"/>
  </conditionalFormatting>
  <conditionalFormatting sqref="G801">
    <cfRule type="duplicateValues" dxfId="543" priority="779"/>
    <cfRule type="duplicateValues" dxfId="542" priority="780"/>
  </conditionalFormatting>
  <conditionalFormatting sqref="G802">
    <cfRule type="duplicateValues" dxfId="541" priority="777"/>
    <cfRule type="duplicateValues" dxfId="540" priority="778"/>
  </conditionalFormatting>
  <conditionalFormatting sqref="G773:G776">
    <cfRule type="duplicateValues" dxfId="539" priority="775"/>
    <cfRule type="duplicateValues" dxfId="538" priority="776"/>
  </conditionalFormatting>
  <conditionalFormatting sqref="G782">
    <cfRule type="duplicateValues" dxfId="537" priority="773"/>
    <cfRule type="duplicateValues" dxfId="536" priority="774"/>
  </conditionalFormatting>
  <conditionalFormatting sqref="G781">
    <cfRule type="duplicateValues" dxfId="535" priority="771"/>
    <cfRule type="duplicateValues" dxfId="534" priority="772"/>
  </conditionalFormatting>
  <conditionalFormatting sqref="G777">
    <cfRule type="duplicateValues" dxfId="533" priority="769"/>
    <cfRule type="duplicateValues" dxfId="532" priority="770"/>
  </conditionalFormatting>
  <conditionalFormatting sqref="G778">
    <cfRule type="duplicateValues" dxfId="531" priority="767"/>
    <cfRule type="duplicateValues" dxfId="530" priority="768"/>
  </conditionalFormatting>
  <conditionalFormatting sqref="G779">
    <cfRule type="duplicateValues" dxfId="529" priority="765"/>
    <cfRule type="duplicateValues" dxfId="528" priority="766"/>
  </conditionalFormatting>
  <conditionalFormatting sqref="G780">
    <cfRule type="duplicateValues" dxfId="527" priority="763"/>
    <cfRule type="duplicateValues" dxfId="526" priority="764"/>
  </conditionalFormatting>
  <conditionalFormatting sqref="G818:G821">
    <cfRule type="duplicateValues" dxfId="525" priority="643"/>
    <cfRule type="duplicateValues" dxfId="524" priority="644"/>
  </conditionalFormatting>
  <conditionalFormatting sqref="G827">
    <cfRule type="duplicateValues" dxfId="523" priority="641"/>
    <cfRule type="duplicateValues" dxfId="522" priority="642"/>
  </conditionalFormatting>
  <conditionalFormatting sqref="G826">
    <cfRule type="duplicateValues" dxfId="521" priority="639"/>
    <cfRule type="duplicateValues" dxfId="520" priority="640"/>
  </conditionalFormatting>
  <conditionalFormatting sqref="G822">
    <cfRule type="duplicateValues" dxfId="519" priority="637"/>
    <cfRule type="duplicateValues" dxfId="518" priority="638"/>
  </conditionalFormatting>
  <conditionalFormatting sqref="G823">
    <cfRule type="duplicateValues" dxfId="517" priority="635"/>
    <cfRule type="duplicateValues" dxfId="516" priority="636"/>
  </conditionalFormatting>
  <conditionalFormatting sqref="G824">
    <cfRule type="duplicateValues" dxfId="515" priority="633"/>
    <cfRule type="duplicateValues" dxfId="514" priority="634"/>
  </conditionalFormatting>
  <conditionalFormatting sqref="G825">
    <cfRule type="duplicateValues" dxfId="513" priority="631"/>
    <cfRule type="duplicateValues" dxfId="512" priority="632"/>
  </conditionalFormatting>
  <conditionalFormatting sqref="G840:G843">
    <cfRule type="duplicateValues" dxfId="511" priority="629"/>
    <cfRule type="duplicateValues" dxfId="510" priority="630"/>
  </conditionalFormatting>
  <conditionalFormatting sqref="G848">
    <cfRule type="duplicateValues" dxfId="509" priority="627"/>
    <cfRule type="duplicateValues" dxfId="508" priority="628"/>
  </conditionalFormatting>
  <conditionalFormatting sqref="G849">
    <cfRule type="duplicateValues" dxfId="507" priority="625"/>
    <cfRule type="duplicateValues" dxfId="506" priority="626"/>
  </conditionalFormatting>
  <conditionalFormatting sqref="G844">
    <cfRule type="duplicateValues" dxfId="505" priority="623"/>
    <cfRule type="duplicateValues" dxfId="504" priority="624"/>
  </conditionalFormatting>
  <conditionalFormatting sqref="G845">
    <cfRule type="duplicateValues" dxfId="503" priority="621"/>
    <cfRule type="duplicateValues" dxfId="502" priority="622"/>
  </conditionalFormatting>
  <conditionalFormatting sqref="G846">
    <cfRule type="duplicateValues" dxfId="501" priority="619"/>
    <cfRule type="duplicateValues" dxfId="500" priority="620"/>
  </conditionalFormatting>
  <conditionalFormatting sqref="G847">
    <cfRule type="duplicateValues" dxfId="499" priority="617"/>
    <cfRule type="duplicateValues" dxfId="498" priority="618"/>
  </conditionalFormatting>
  <conditionalFormatting sqref="G807:G810">
    <cfRule type="duplicateValues" dxfId="497" priority="599"/>
    <cfRule type="duplicateValues" dxfId="496" priority="600"/>
  </conditionalFormatting>
  <conditionalFormatting sqref="G815">
    <cfRule type="duplicateValues" dxfId="495" priority="597"/>
    <cfRule type="duplicateValues" dxfId="494" priority="598"/>
  </conditionalFormatting>
  <conditionalFormatting sqref="G816">
    <cfRule type="duplicateValues" dxfId="493" priority="595"/>
    <cfRule type="duplicateValues" dxfId="492" priority="596"/>
  </conditionalFormatting>
  <conditionalFormatting sqref="G811">
    <cfRule type="duplicateValues" dxfId="491" priority="593"/>
    <cfRule type="duplicateValues" dxfId="490" priority="594"/>
  </conditionalFormatting>
  <conditionalFormatting sqref="G812">
    <cfRule type="duplicateValues" dxfId="489" priority="591"/>
    <cfRule type="duplicateValues" dxfId="488" priority="592"/>
  </conditionalFormatting>
  <conditionalFormatting sqref="G813">
    <cfRule type="duplicateValues" dxfId="487" priority="589"/>
    <cfRule type="duplicateValues" dxfId="486" priority="590"/>
  </conditionalFormatting>
  <conditionalFormatting sqref="G814">
    <cfRule type="duplicateValues" dxfId="485" priority="587"/>
    <cfRule type="duplicateValues" dxfId="484" priority="588"/>
  </conditionalFormatting>
  <conditionalFormatting sqref="G863:G866">
    <cfRule type="duplicateValues" dxfId="483" priority="585"/>
    <cfRule type="duplicateValues" dxfId="482" priority="586"/>
  </conditionalFormatting>
  <conditionalFormatting sqref="G872">
    <cfRule type="duplicateValues" dxfId="481" priority="583"/>
    <cfRule type="duplicateValues" dxfId="480" priority="584"/>
  </conditionalFormatting>
  <conditionalFormatting sqref="G871">
    <cfRule type="duplicateValues" dxfId="479" priority="581"/>
    <cfRule type="duplicateValues" dxfId="478" priority="582"/>
  </conditionalFormatting>
  <conditionalFormatting sqref="G867">
    <cfRule type="duplicateValues" dxfId="477" priority="579"/>
    <cfRule type="duplicateValues" dxfId="476" priority="580"/>
  </conditionalFormatting>
  <conditionalFormatting sqref="G868">
    <cfRule type="duplicateValues" dxfId="475" priority="577"/>
    <cfRule type="duplicateValues" dxfId="474" priority="578"/>
  </conditionalFormatting>
  <conditionalFormatting sqref="G869">
    <cfRule type="duplicateValues" dxfId="473" priority="575"/>
    <cfRule type="duplicateValues" dxfId="472" priority="576"/>
  </conditionalFormatting>
  <conditionalFormatting sqref="G870">
    <cfRule type="duplicateValues" dxfId="471" priority="573"/>
    <cfRule type="duplicateValues" dxfId="470" priority="574"/>
  </conditionalFormatting>
  <conditionalFormatting sqref="G885:G888">
    <cfRule type="duplicateValues" dxfId="469" priority="571"/>
    <cfRule type="duplicateValues" dxfId="468" priority="572"/>
  </conditionalFormatting>
  <conditionalFormatting sqref="G893">
    <cfRule type="duplicateValues" dxfId="467" priority="569"/>
    <cfRule type="duplicateValues" dxfId="466" priority="570"/>
  </conditionalFormatting>
  <conditionalFormatting sqref="G894">
    <cfRule type="duplicateValues" dxfId="465" priority="567"/>
    <cfRule type="duplicateValues" dxfId="464" priority="568"/>
  </conditionalFormatting>
  <conditionalFormatting sqref="G889">
    <cfRule type="duplicateValues" dxfId="463" priority="565"/>
    <cfRule type="duplicateValues" dxfId="462" priority="566"/>
  </conditionalFormatting>
  <conditionalFormatting sqref="G890">
    <cfRule type="duplicateValues" dxfId="461" priority="563"/>
    <cfRule type="duplicateValues" dxfId="460" priority="564"/>
  </conditionalFormatting>
  <conditionalFormatting sqref="G891">
    <cfRule type="duplicateValues" dxfId="459" priority="561"/>
    <cfRule type="duplicateValues" dxfId="458" priority="562"/>
  </conditionalFormatting>
  <conditionalFormatting sqref="G892">
    <cfRule type="duplicateValues" dxfId="457" priority="559"/>
    <cfRule type="duplicateValues" dxfId="456" priority="560"/>
  </conditionalFormatting>
  <conditionalFormatting sqref="G852:G855">
    <cfRule type="duplicateValues" dxfId="455" priority="541"/>
    <cfRule type="duplicateValues" dxfId="454" priority="542"/>
  </conditionalFormatting>
  <conditionalFormatting sqref="G860">
    <cfRule type="duplicateValues" dxfId="453" priority="539"/>
    <cfRule type="duplicateValues" dxfId="452" priority="540"/>
  </conditionalFormatting>
  <conditionalFormatting sqref="G861">
    <cfRule type="duplicateValues" dxfId="451" priority="537"/>
    <cfRule type="duplicateValues" dxfId="450" priority="538"/>
  </conditionalFormatting>
  <conditionalFormatting sqref="G856">
    <cfRule type="duplicateValues" dxfId="449" priority="535"/>
    <cfRule type="duplicateValues" dxfId="448" priority="536"/>
  </conditionalFormatting>
  <conditionalFormatting sqref="G857">
    <cfRule type="duplicateValues" dxfId="447" priority="533"/>
    <cfRule type="duplicateValues" dxfId="446" priority="534"/>
  </conditionalFormatting>
  <conditionalFormatting sqref="G858">
    <cfRule type="duplicateValues" dxfId="445" priority="531"/>
    <cfRule type="duplicateValues" dxfId="444" priority="532"/>
  </conditionalFormatting>
  <conditionalFormatting sqref="G859">
    <cfRule type="duplicateValues" dxfId="443" priority="529"/>
    <cfRule type="duplicateValues" dxfId="442" priority="530"/>
  </conditionalFormatting>
  <conditionalFormatting sqref="G908:G911">
    <cfRule type="duplicateValues" dxfId="441" priority="469"/>
    <cfRule type="duplicateValues" dxfId="440" priority="470"/>
  </conditionalFormatting>
  <conditionalFormatting sqref="G917">
    <cfRule type="duplicateValues" dxfId="439" priority="467"/>
    <cfRule type="duplicateValues" dxfId="438" priority="468"/>
  </conditionalFormatting>
  <conditionalFormatting sqref="G916">
    <cfRule type="duplicateValues" dxfId="437" priority="465"/>
    <cfRule type="duplicateValues" dxfId="436" priority="466"/>
  </conditionalFormatting>
  <conditionalFormatting sqref="G912">
    <cfRule type="duplicateValues" dxfId="435" priority="463"/>
    <cfRule type="duplicateValues" dxfId="434" priority="464"/>
  </conditionalFormatting>
  <conditionalFormatting sqref="G913">
    <cfRule type="duplicateValues" dxfId="433" priority="461"/>
    <cfRule type="duplicateValues" dxfId="432" priority="462"/>
  </conditionalFormatting>
  <conditionalFormatting sqref="G914">
    <cfRule type="duplicateValues" dxfId="431" priority="459"/>
    <cfRule type="duplicateValues" dxfId="430" priority="460"/>
  </conditionalFormatting>
  <conditionalFormatting sqref="G915">
    <cfRule type="duplicateValues" dxfId="429" priority="457"/>
    <cfRule type="duplicateValues" dxfId="428" priority="458"/>
  </conditionalFormatting>
  <conditionalFormatting sqref="G930:G933">
    <cfRule type="duplicateValues" dxfId="427" priority="455"/>
    <cfRule type="duplicateValues" dxfId="426" priority="456"/>
  </conditionalFormatting>
  <conditionalFormatting sqref="G938">
    <cfRule type="duplicateValues" dxfId="425" priority="453"/>
    <cfRule type="duplicateValues" dxfId="424" priority="454"/>
  </conditionalFormatting>
  <conditionalFormatting sqref="G939">
    <cfRule type="duplicateValues" dxfId="423" priority="451"/>
    <cfRule type="duplicateValues" dxfId="422" priority="452"/>
  </conditionalFormatting>
  <conditionalFormatting sqref="G934">
    <cfRule type="duplicateValues" dxfId="421" priority="449"/>
    <cfRule type="duplicateValues" dxfId="420" priority="450"/>
  </conditionalFormatting>
  <conditionalFormatting sqref="G935">
    <cfRule type="duplicateValues" dxfId="419" priority="447"/>
    <cfRule type="duplicateValues" dxfId="418" priority="448"/>
  </conditionalFormatting>
  <conditionalFormatting sqref="G936">
    <cfRule type="duplicateValues" dxfId="417" priority="445"/>
    <cfRule type="duplicateValues" dxfId="416" priority="446"/>
  </conditionalFormatting>
  <conditionalFormatting sqref="G937">
    <cfRule type="duplicateValues" dxfId="415" priority="443"/>
    <cfRule type="duplicateValues" dxfId="414" priority="444"/>
  </conditionalFormatting>
  <conditionalFormatting sqref="G922">
    <cfRule type="duplicateValues" dxfId="413" priority="441"/>
    <cfRule type="duplicateValues" dxfId="412" priority="442"/>
  </conditionalFormatting>
  <conditionalFormatting sqref="G925">
    <cfRule type="duplicateValues" dxfId="411" priority="433"/>
    <cfRule type="duplicateValues" dxfId="410" priority="434"/>
  </conditionalFormatting>
  <conditionalFormatting sqref="G926">
    <cfRule type="duplicateValues" dxfId="409" priority="431"/>
    <cfRule type="duplicateValues" dxfId="408" priority="432"/>
  </conditionalFormatting>
  <conditionalFormatting sqref="G921">
    <cfRule type="duplicateValues" dxfId="407" priority="427"/>
    <cfRule type="duplicateValues" dxfId="406" priority="428"/>
  </conditionalFormatting>
  <conditionalFormatting sqref="G897:G900">
    <cfRule type="duplicateValues" dxfId="405" priority="425"/>
    <cfRule type="duplicateValues" dxfId="404" priority="426"/>
  </conditionalFormatting>
  <conditionalFormatting sqref="G905">
    <cfRule type="duplicateValues" dxfId="403" priority="423"/>
    <cfRule type="duplicateValues" dxfId="402" priority="424"/>
  </conditionalFormatting>
  <conditionalFormatting sqref="G906">
    <cfRule type="duplicateValues" dxfId="401" priority="421"/>
    <cfRule type="duplicateValues" dxfId="400" priority="422"/>
  </conditionalFormatting>
  <conditionalFormatting sqref="G901">
    <cfRule type="duplicateValues" dxfId="399" priority="419"/>
    <cfRule type="duplicateValues" dxfId="398" priority="420"/>
  </conditionalFormatting>
  <conditionalFormatting sqref="G902">
    <cfRule type="duplicateValues" dxfId="397" priority="417"/>
    <cfRule type="duplicateValues" dxfId="396" priority="418"/>
  </conditionalFormatting>
  <conditionalFormatting sqref="G903">
    <cfRule type="duplicateValues" dxfId="395" priority="415"/>
    <cfRule type="duplicateValues" dxfId="394" priority="416"/>
  </conditionalFormatting>
  <conditionalFormatting sqref="G904">
    <cfRule type="duplicateValues" dxfId="393" priority="413"/>
    <cfRule type="duplicateValues" dxfId="392" priority="414"/>
  </conditionalFormatting>
  <conditionalFormatting sqref="G953:G956">
    <cfRule type="duplicateValues" dxfId="391" priority="411"/>
    <cfRule type="duplicateValues" dxfId="390" priority="412"/>
  </conditionalFormatting>
  <conditionalFormatting sqref="G962">
    <cfRule type="duplicateValues" dxfId="389" priority="409"/>
    <cfRule type="duplicateValues" dxfId="388" priority="410"/>
  </conditionalFormatting>
  <conditionalFormatting sqref="G961">
    <cfRule type="duplicateValues" dxfId="387" priority="407"/>
    <cfRule type="duplicateValues" dxfId="386" priority="408"/>
  </conditionalFormatting>
  <conditionalFormatting sqref="G958">
    <cfRule type="duplicateValues" dxfId="385" priority="403"/>
    <cfRule type="duplicateValues" dxfId="384" priority="404"/>
  </conditionalFormatting>
  <conditionalFormatting sqref="G959">
    <cfRule type="duplicateValues" dxfId="383" priority="401"/>
    <cfRule type="duplicateValues" dxfId="382" priority="402"/>
  </conditionalFormatting>
  <conditionalFormatting sqref="G975:G978">
    <cfRule type="duplicateValues" dxfId="381" priority="397"/>
    <cfRule type="duplicateValues" dxfId="380" priority="398"/>
  </conditionalFormatting>
  <conditionalFormatting sqref="G983">
    <cfRule type="duplicateValues" dxfId="379" priority="395"/>
    <cfRule type="duplicateValues" dxfId="378" priority="396"/>
  </conditionalFormatting>
  <conditionalFormatting sqref="G984">
    <cfRule type="duplicateValues" dxfId="377" priority="393"/>
    <cfRule type="duplicateValues" dxfId="376" priority="394"/>
  </conditionalFormatting>
  <conditionalFormatting sqref="G979">
    <cfRule type="duplicateValues" dxfId="375" priority="391"/>
    <cfRule type="duplicateValues" dxfId="374" priority="392"/>
  </conditionalFormatting>
  <conditionalFormatting sqref="G980">
    <cfRule type="duplicateValues" dxfId="373" priority="389"/>
    <cfRule type="duplicateValues" dxfId="372" priority="390"/>
  </conditionalFormatting>
  <conditionalFormatting sqref="G981">
    <cfRule type="duplicateValues" dxfId="371" priority="387"/>
    <cfRule type="duplicateValues" dxfId="370" priority="388"/>
  </conditionalFormatting>
  <conditionalFormatting sqref="G982">
    <cfRule type="duplicateValues" dxfId="369" priority="385"/>
    <cfRule type="duplicateValues" dxfId="368" priority="386"/>
  </conditionalFormatting>
  <conditionalFormatting sqref="G942:G945">
    <cfRule type="duplicateValues" dxfId="367" priority="367"/>
    <cfRule type="duplicateValues" dxfId="366" priority="368"/>
  </conditionalFormatting>
  <conditionalFormatting sqref="G950">
    <cfRule type="duplicateValues" dxfId="365" priority="365"/>
    <cfRule type="duplicateValues" dxfId="364" priority="366"/>
  </conditionalFormatting>
  <conditionalFormatting sqref="G951">
    <cfRule type="duplicateValues" dxfId="363" priority="363"/>
    <cfRule type="duplicateValues" dxfId="362" priority="364"/>
  </conditionalFormatting>
  <conditionalFormatting sqref="G946">
    <cfRule type="duplicateValues" dxfId="361" priority="361"/>
    <cfRule type="duplicateValues" dxfId="360" priority="362"/>
  </conditionalFormatting>
  <conditionalFormatting sqref="G947">
    <cfRule type="duplicateValues" dxfId="359" priority="359"/>
    <cfRule type="duplicateValues" dxfId="358" priority="360"/>
  </conditionalFormatting>
  <conditionalFormatting sqref="G948">
    <cfRule type="duplicateValues" dxfId="357" priority="357"/>
    <cfRule type="duplicateValues" dxfId="356" priority="358"/>
  </conditionalFormatting>
  <conditionalFormatting sqref="G949">
    <cfRule type="duplicateValues" dxfId="355" priority="355"/>
    <cfRule type="duplicateValues" dxfId="354" priority="356"/>
  </conditionalFormatting>
  <conditionalFormatting sqref="G998:G1001">
    <cfRule type="duplicateValues" dxfId="353" priority="351"/>
    <cfRule type="duplicateValues" dxfId="352" priority="352"/>
  </conditionalFormatting>
  <conditionalFormatting sqref="G1007">
    <cfRule type="duplicateValues" dxfId="351" priority="349"/>
    <cfRule type="duplicateValues" dxfId="350" priority="350"/>
  </conditionalFormatting>
  <conditionalFormatting sqref="G1006">
    <cfRule type="duplicateValues" dxfId="349" priority="347"/>
    <cfRule type="duplicateValues" dxfId="348" priority="348"/>
  </conditionalFormatting>
  <conditionalFormatting sqref="G1002">
    <cfRule type="duplicateValues" dxfId="347" priority="345"/>
    <cfRule type="duplicateValues" dxfId="346" priority="346"/>
  </conditionalFormatting>
  <conditionalFormatting sqref="G1003">
    <cfRule type="duplicateValues" dxfId="345" priority="343"/>
    <cfRule type="duplicateValues" dxfId="344" priority="344"/>
  </conditionalFormatting>
  <conditionalFormatting sqref="G1004">
    <cfRule type="duplicateValues" dxfId="343" priority="341"/>
    <cfRule type="duplicateValues" dxfId="342" priority="342"/>
  </conditionalFormatting>
  <conditionalFormatting sqref="G1005">
    <cfRule type="duplicateValues" dxfId="341" priority="339"/>
    <cfRule type="duplicateValues" dxfId="340" priority="340"/>
  </conditionalFormatting>
  <conditionalFormatting sqref="G1020:G1023">
    <cfRule type="duplicateValues" dxfId="339" priority="337"/>
    <cfRule type="duplicateValues" dxfId="338" priority="338"/>
  </conditionalFormatting>
  <conditionalFormatting sqref="G1028">
    <cfRule type="duplicateValues" dxfId="337" priority="335"/>
    <cfRule type="duplicateValues" dxfId="336" priority="336"/>
  </conditionalFormatting>
  <conditionalFormatting sqref="G1029">
    <cfRule type="duplicateValues" dxfId="335" priority="333"/>
    <cfRule type="duplicateValues" dxfId="334" priority="334"/>
  </conditionalFormatting>
  <conditionalFormatting sqref="G1024">
    <cfRule type="duplicateValues" dxfId="333" priority="331"/>
    <cfRule type="duplicateValues" dxfId="332" priority="332"/>
  </conditionalFormatting>
  <conditionalFormatting sqref="G1025">
    <cfRule type="duplicateValues" dxfId="331" priority="329"/>
    <cfRule type="duplicateValues" dxfId="330" priority="330"/>
  </conditionalFormatting>
  <conditionalFormatting sqref="G1026">
    <cfRule type="duplicateValues" dxfId="329" priority="327"/>
    <cfRule type="duplicateValues" dxfId="328" priority="328"/>
  </conditionalFormatting>
  <conditionalFormatting sqref="G1027">
    <cfRule type="duplicateValues" dxfId="327" priority="325"/>
    <cfRule type="duplicateValues" dxfId="326" priority="326"/>
  </conditionalFormatting>
  <conditionalFormatting sqref="G1009:G1010 G1012">
    <cfRule type="duplicateValues" dxfId="325" priority="323"/>
    <cfRule type="duplicateValues" dxfId="324" priority="324"/>
  </conditionalFormatting>
  <conditionalFormatting sqref="G1017">
    <cfRule type="duplicateValues" dxfId="323" priority="321"/>
    <cfRule type="duplicateValues" dxfId="322" priority="322"/>
  </conditionalFormatting>
  <conditionalFormatting sqref="G1018">
    <cfRule type="duplicateValues" dxfId="321" priority="319"/>
    <cfRule type="duplicateValues" dxfId="320" priority="320"/>
  </conditionalFormatting>
  <conditionalFormatting sqref="G1013">
    <cfRule type="duplicateValues" dxfId="319" priority="317"/>
    <cfRule type="duplicateValues" dxfId="318" priority="318"/>
  </conditionalFormatting>
  <conditionalFormatting sqref="G1015">
    <cfRule type="duplicateValues" dxfId="317" priority="315"/>
    <cfRule type="duplicateValues" dxfId="316" priority="316"/>
  </conditionalFormatting>
  <conditionalFormatting sqref="G1016">
    <cfRule type="duplicateValues" dxfId="315" priority="313"/>
    <cfRule type="duplicateValues" dxfId="314" priority="314"/>
  </conditionalFormatting>
  <conditionalFormatting sqref="G1014">
    <cfRule type="duplicateValues" dxfId="313" priority="311"/>
    <cfRule type="duplicateValues" dxfId="312" priority="312"/>
  </conditionalFormatting>
  <conditionalFormatting sqref="G1011">
    <cfRule type="duplicateValues" dxfId="311" priority="309"/>
    <cfRule type="duplicateValues" dxfId="310" priority="310"/>
  </conditionalFormatting>
  <conditionalFormatting sqref="G995">
    <cfRule type="duplicateValues" dxfId="309" priority="307"/>
    <cfRule type="duplicateValues" dxfId="308" priority="308"/>
  </conditionalFormatting>
  <conditionalFormatting sqref="G996">
    <cfRule type="duplicateValues" dxfId="307" priority="305"/>
    <cfRule type="duplicateValues" dxfId="306" priority="306"/>
  </conditionalFormatting>
  <conditionalFormatting sqref="G991">
    <cfRule type="duplicateValues" dxfId="305" priority="303"/>
    <cfRule type="duplicateValues" dxfId="304" priority="304"/>
  </conditionalFormatting>
  <conditionalFormatting sqref="G992">
    <cfRule type="duplicateValues" dxfId="303" priority="301"/>
    <cfRule type="duplicateValues" dxfId="302" priority="302"/>
  </conditionalFormatting>
  <conditionalFormatting sqref="G993">
    <cfRule type="duplicateValues" dxfId="301" priority="299"/>
    <cfRule type="duplicateValues" dxfId="300" priority="300"/>
  </conditionalFormatting>
  <conditionalFormatting sqref="G994">
    <cfRule type="duplicateValues" dxfId="299" priority="297"/>
    <cfRule type="duplicateValues" dxfId="298" priority="298"/>
  </conditionalFormatting>
  <conditionalFormatting sqref="G987:G990">
    <cfRule type="duplicateValues" dxfId="297" priority="353"/>
    <cfRule type="duplicateValues" dxfId="296" priority="354"/>
  </conditionalFormatting>
  <conditionalFormatting sqref="G69">
    <cfRule type="duplicateValues" dxfId="295" priority="295"/>
  </conditionalFormatting>
  <conditionalFormatting sqref="G116">
    <cfRule type="duplicateValues" dxfId="294" priority="294"/>
  </conditionalFormatting>
  <conditionalFormatting sqref="G957">
    <cfRule type="duplicateValues" dxfId="293" priority="292"/>
    <cfRule type="duplicateValues" dxfId="292" priority="293"/>
  </conditionalFormatting>
  <conditionalFormatting sqref="G960">
    <cfRule type="duplicateValues" dxfId="291" priority="289"/>
    <cfRule type="duplicateValues" dxfId="290" priority="290"/>
  </conditionalFormatting>
  <conditionalFormatting sqref="G46">
    <cfRule type="duplicateValues" dxfId="289" priority="288"/>
  </conditionalFormatting>
  <conditionalFormatting sqref="G1020:G1029">
    <cfRule type="duplicateValues" dxfId="288" priority="287"/>
  </conditionalFormatting>
  <conditionalFormatting sqref="G362">
    <cfRule type="duplicateValues" dxfId="287" priority="285"/>
    <cfRule type="duplicateValues" dxfId="286" priority="286"/>
  </conditionalFormatting>
  <conditionalFormatting sqref="G928">
    <cfRule type="duplicateValues" dxfId="285" priority="283"/>
    <cfRule type="duplicateValues" dxfId="284" priority="284"/>
  </conditionalFormatting>
  <conditionalFormatting sqref="G924">
    <cfRule type="duplicateValues" dxfId="283" priority="282"/>
  </conditionalFormatting>
  <conditionalFormatting sqref="G923">
    <cfRule type="duplicateValues" dxfId="282" priority="280"/>
    <cfRule type="duplicateValues" dxfId="281" priority="281"/>
  </conditionalFormatting>
  <conditionalFormatting sqref="G919">
    <cfRule type="duplicateValues" dxfId="280" priority="278"/>
    <cfRule type="duplicateValues" dxfId="279" priority="279"/>
  </conditionalFormatting>
  <conditionalFormatting sqref="G920">
    <cfRule type="duplicateValues" dxfId="278" priority="276"/>
    <cfRule type="duplicateValues" dxfId="277" priority="277"/>
  </conditionalFormatting>
  <conditionalFormatting sqref="G363">
    <cfRule type="duplicateValues" dxfId="276" priority="274"/>
    <cfRule type="duplicateValues" dxfId="275" priority="275"/>
  </conditionalFormatting>
  <conditionalFormatting sqref="G927">
    <cfRule type="duplicateValues" dxfId="274" priority="272"/>
    <cfRule type="duplicateValues" dxfId="273" priority="273"/>
  </conditionalFormatting>
  <conditionalFormatting sqref="G1043:G1046">
    <cfRule type="duplicateValues" dxfId="272" priority="268"/>
    <cfRule type="duplicateValues" dxfId="271" priority="269"/>
  </conditionalFormatting>
  <conditionalFormatting sqref="G1052">
    <cfRule type="duplicateValues" dxfId="270" priority="266"/>
    <cfRule type="duplicateValues" dxfId="269" priority="267"/>
  </conditionalFormatting>
  <conditionalFormatting sqref="G1051">
    <cfRule type="duplicateValues" dxfId="268" priority="264"/>
    <cfRule type="duplicateValues" dxfId="267" priority="265"/>
  </conditionalFormatting>
  <conditionalFormatting sqref="G1047">
    <cfRule type="duplicateValues" dxfId="266" priority="262"/>
    <cfRule type="duplicateValues" dxfId="265" priority="263"/>
  </conditionalFormatting>
  <conditionalFormatting sqref="G1048">
    <cfRule type="duplicateValues" dxfId="264" priority="260"/>
    <cfRule type="duplicateValues" dxfId="263" priority="261"/>
  </conditionalFormatting>
  <conditionalFormatting sqref="G1049">
    <cfRule type="duplicateValues" dxfId="262" priority="258"/>
    <cfRule type="duplicateValues" dxfId="261" priority="259"/>
  </conditionalFormatting>
  <conditionalFormatting sqref="G1050">
    <cfRule type="duplicateValues" dxfId="260" priority="256"/>
    <cfRule type="duplicateValues" dxfId="259" priority="257"/>
  </conditionalFormatting>
  <conditionalFormatting sqref="G1065:G1068">
    <cfRule type="duplicateValues" dxfId="258" priority="254"/>
    <cfRule type="duplicateValues" dxfId="257" priority="255"/>
  </conditionalFormatting>
  <conditionalFormatting sqref="G1073">
    <cfRule type="duplicateValues" dxfId="256" priority="252"/>
    <cfRule type="duplicateValues" dxfId="255" priority="253"/>
  </conditionalFormatting>
  <conditionalFormatting sqref="G1074">
    <cfRule type="duplicateValues" dxfId="254" priority="250"/>
    <cfRule type="duplicateValues" dxfId="253" priority="251"/>
  </conditionalFormatting>
  <conditionalFormatting sqref="G1069">
    <cfRule type="duplicateValues" dxfId="252" priority="248"/>
    <cfRule type="duplicateValues" dxfId="251" priority="249"/>
  </conditionalFormatting>
  <conditionalFormatting sqref="G1070">
    <cfRule type="duplicateValues" dxfId="250" priority="246"/>
    <cfRule type="duplicateValues" dxfId="249" priority="247"/>
  </conditionalFormatting>
  <conditionalFormatting sqref="G1071">
    <cfRule type="duplicateValues" dxfId="248" priority="244"/>
    <cfRule type="duplicateValues" dxfId="247" priority="245"/>
  </conditionalFormatting>
  <conditionalFormatting sqref="G1072">
    <cfRule type="duplicateValues" dxfId="246" priority="242"/>
    <cfRule type="duplicateValues" dxfId="245" priority="243"/>
  </conditionalFormatting>
  <conditionalFormatting sqref="G1054:G1055 G1057">
    <cfRule type="duplicateValues" dxfId="244" priority="240"/>
    <cfRule type="duplicateValues" dxfId="243" priority="241"/>
  </conditionalFormatting>
  <conditionalFormatting sqref="G1062">
    <cfRule type="duplicateValues" dxfId="242" priority="238"/>
    <cfRule type="duplicateValues" dxfId="241" priority="239"/>
  </conditionalFormatting>
  <conditionalFormatting sqref="G1063">
    <cfRule type="duplicateValues" dxfId="240" priority="236"/>
    <cfRule type="duplicateValues" dxfId="239" priority="237"/>
  </conditionalFormatting>
  <conditionalFormatting sqref="G1058">
    <cfRule type="duplicateValues" dxfId="238" priority="234"/>
    <cfRule type="duplicateValues" dxfId="237" priority="235"/>
  </conditionalFormatting>
  <conditionalFormatting sqref="G1060">
    <cfRule type="duplicateValues" dxfId="236" priority="232"/>
    <cfRule type="duplicateValues" dxfId="235" priority="233"/>
  </conditionalFormatting>
  <conditionalFormatting sqref="G1061">
    <cfRule type="duplicateValues" dxfId="234" priority="230"/>
    <cfRule type="duplicateValues" dxfId="233" priority="231"/>
  </conditionalFormatting>
  <conditionalFormatting sqref="G1059">
    <cfRule type="duplicateValues" dxfId="232" priority="228"/>
    <cfRule type="duplicateValues" dxfId="231" priority="229"/>
  </conditionalFormatting>
  <conditionalFormatting sqref="G1056">
    <cfRule type="duplicateValues" dxfId="230" priority="226"/>
    <cfRule type="duplicateValues" dxfId="229" priority="227"/>
  </conditionalFormatting>
  <conditionalFormatting sqref="G1040">
    <cfRule type="duplicateValues" dxfId="228" priority="224"/>
    <cfRule type="duplicateValues" dxfId="227" priority="225"/>
  </conditionalFormatting>
  <conditionalFormatting sqref="G1041">
    <cfRule type="duplicateValues" dxfId="226" priority="222"/>
    <cfRule type="duplicateValues" dxfId="225" priority="223"/>
  </conditionalFormatting>
  <conditionalFormatting sqref="G1036">
    <cfRule type="duplicateValues" dxfId="224" priority="220"/>
    <cfRule type="duplicateValues" dxfId="223" priority="221"/>
  </conditionalFormatting>
  <conditionalFormatting sqref="G1037">
    <cfRule type="duplicateValues" dxfId="222" priority="218"/>
    <cfRule type="duplicateValues" dxfId="221" priority="219"/>
  </conditionalFormatting>
  <conditionalFormatting sqref="G1038">
    <cfRule type="duplicateValues" dxfId="220" priority="216"/>
    <cfRule type="duplicateValues" dxfId="219" priority="217"/>
  </conditionalFormatting>
  <conditionalFormatting sqref="G1039">
    <cfRule type="duplicateValues" dxfId="218" priority="214"/>
    <cfRule type="duplicateValues" dxfId="217" priority="215"/>
  </conditionalFormatting>
  <conditionalFormatting sqref="G1032:G1035">
    <cfRule type="duplicateValues" dxfId="216" priority="270"/>
    <cfRule type="duplicateValues" dxfId="215" priority="271"/>
  </conditionalFormatting>
  <conditionalFormatting sqref="G141:G148">
    <cfRule type="duplicateValues" dxfId="214" priority="211"/>
    <cfRule type="duplicateValues" dxfId="213" priority="212"/>
  </conditionalFormatting>
  <conditionalFormatting sqref="G149">
    <cfRule type="duplicateValues" dxfId="212" priority="209"/>
    <cfRule type="duplicateValues" dxfId="211" priority="210"/>
  </conditionalFormatting>
  <conditionalFormatting sqref="G150">
    <cfRule type="duplicateValues" dxfId="210" priority="207"/>
    <cfRule type="duplicateValues" dxfId="209" priority="208"/>
  </conditionalFormatting>
  <conditionalFormatting sqref="G152:G159">
    <cfRule type="duplicateValues" dxfId="208" priority="205"/>
    <cfRule type="duplicateValues" dxfId="207" priority="206"/>
  </conditionalFormatting>
  <conditionalFormatting sqref="G160">
    <cfRule type="duplicateValues" dxfId="206" priority="203"/>
    <cfRule type="duplicateValues" dxfId="205" priority="204"/>
  </conditionalFormatting>
  <conditionalFormatting sqref="G161">
    <cfRule type="duplicateValues" dxfId="204" priority="201"/>
    <cfRule type="duplicateValues" dxfId="203" priority="202"/>
  </conditionalFormatting>
  <conditionalFormatting sqref="G163:G170">
    <cfRule type="duplicateValues" dxfId="202" priority="199"/>
    <cfRule type="duplicateValues" dxfId="201" priority="200"/>
  </conditionalFormatting>
  <conditionalFormatting sqref="G171">
    <cfRule type="duplicateValues" dxfId="200" priority="197"/>
    <cfRule type="duplicateValues" dxfId="199" priority="198"/>
  </conditionalFormatting>
  <conditionalFormatting sqref="G172">
    <cfRule type="duplicateValues" dxfId="198" priority="195"/>
    <cfRule type="duplicateValues" dxfId="197" priority="196"/>
  </conditionalFormatting>
  <conditionalFormatting sqref="G174:G181">
    <cfRule type="duplicateValues" dxfId="196" priority="193"/>
    <cfRule type="duplicateValues" dxfId="195" priority="194"/>
  </conditionalFormatting>
  <conditionalFormatting sqref="G182">
    <cfRule type="duplicateValues" dxfId="194" priority="191"/>
    <cfRule type="duplicateValues" dxfId="193" priority="192"/>
  </conditionalFormatting>
  <conditionalFormatting sqref="G183">
    <cfRule type="duplicateValues" dxfId="192" priority="189"/>
    <cfRule type="duplicateValues" dxfId="191" priority="190"/>
  </conditionalFormatting>
  <conditionalFormatting sqref="G186:G193">
    <cfRule type="duplicateValues" dxfId="190" priority="187"/>
    <cfRule type="duplicateValues" dxfId="189" priority="188"/>
  </conditionalFormatting>
  <conditionalFormatting sqref="G194">
    <cfRule type="duplicateValues" dxfId="188" priority="185"/>
    <cfRule type="duplicateValues" dxfId="187" priority="186"/>
  </conditionalFormatting>
  <conditionalFormatting sqref="G195">
    <cfRule type="duplicateValues" dxfId="186" priority="183"/>
    <cfRule type="duplicateValues" dxfId="185" priority="184"/>
  </conditionalFormatting>
  <conditionalFormatting sqref="G197:G204">
    <cfRule type="duplicateValues" dxfId="184" priority="181"/>
    <cfRule type="duplicateValues" dxfId="183" priority="182"/>
  </conditionalFormatting>
  <conditionalFormatting sqref="G205">
    <cfRule type="duplicateValues" dxfId="182" priority="179"/>
    <cfRule type="duplicateValues" dxfId="181" priority="180"/>
  </conditionalFormatting>
  <conditionalFormatting sqref="G206">
    <cfRule type="duplicateValues" dxfId="180" priority="177"/>
    <cfRule type="duplicateValues" dxfId="179" priority="178"/>
  </conditionalFormatting>
  <conditionalFormatting sqref="G208:G215">
    <cfRule type="duplicateValues" dxfId="178" priority="175"/>
    <cfRule type="duplicateValues" dxfId="177" priority="176"/>
  </conditionalFormatting>
  <conditionalFormatting sqref="G216">
    <cfRule type="duplicateValues" dxfId="176" priority="173"/>
    <cfRule type="duplicateValues" dxfId="175" priority="174"/>
  </conditionalFormatting>
  <conditionalFormatting sqref="G217">
    <cfRule type="duplicateValues" dxfId="174" priority="171"/>
    <cfRule type="duplicateValues" dxfId="173" priority="172"/>
  </conditionalFormatting>
  <conditionalFormatting sqref="G219:G226">
    <cfRule type="duplicateValues" dxfId="172" priority="169"/>
    <cfRule type="duplicateValues" dxfId="171" priority="170"/>
  </conditionalFormatting>
  <conditionalFormatting sqref="G227">
    <cfRule type="duplicateValues" dxfId="170" priority="167"/>
    <cfRule type="duplicateValues" dxfId="169" priority="168"/>
  </conditionalFormatting>
  <conditionalFormatting sqref="G228">
    <cfRule type="duplicateValues" dxfId="168" priority="165"/>
    <cfRule type="duplicateValues" dxfId="167" priority="166"/>
  </conditionalFormatting>
  <conditionalFormatting sqref="G242:G249">
    <cfRule type="duplicateValues" dxfId="166" priority="163"/>
    <cfRule type="duplicateValues" dxfId="165" priority="164"/>
  </conditionalFormatting>
  <conditionalFormatting sqref="G250">
    <cfRule type="duplicateValues" dxfId="164" priority="161"/>
    <cfRule type="duplicateValues" dxfId="163" priority="162"/>
  </conditionalFormatting>
  <conditionalFormatting sqref="G251">
    <cfRule type="duplicateValues" dxfId="162" priority="159"/>
    <cfRule type="duplicateValues" dxfId="161" priority="160"/>
  </conditionalFormatting>
  <conditionalFormatting sqref="G287:G294">
    <cfRule type="duplicateValues" dxfId="160" priority="157"/>
    <cfRule type="duplicateValues" dxfId="159" priority="158"/>
  </conditionalFormatting>
  <conditionalFormatting sqref="G295">
    <cfRule type="duplicateValues" dxfId="158" priority="155"/>
    <cfRule type="duplicateValues" dxfId="157" priority="156"/>
  </conditionalFormatting>
  <conditionalFormatting sqref="G296">
    <cfRule type="duplicateValues" dxfId="156" priority="153"/>
    <cfRule type="duplicateValues" dxfId="155" priority="154"/>
  </conditionalFormatting>
  <conditionalFormatting sqref="G324:G331">
    <cfRule type="duplicateValues" dxfId="154" priority="151"/>
    <cfRule type="duplicateValues" dxfId="153" priority="152"/>
  </conditionalFormatting>
  <conditionalFormatting sqref="G332">
    <cfRule type="duplicateValues" dxfId="152" priority="149"/>
    <cfRule type="duplicateValues" dxfId="151" priority="150"/>
  </conditionalFormatting>
  <conditionalFormatting sqref="G333">
    <cfRule type="duplicateValues" dxfId="150" priority="147"/>
    <cfRule type="duplicateValues" dxfId="149" priority="148"/>
  </conditionalFormatting>
  <conditionalFormatting sqref="G390:G397">
    <cfRule type="duplicateValues" dxfId="148" priority="145"/>
    <cfRule type="duplicateValues" dxfId="147" priority="146"/>
  </conditionalFormatting>
  <conditionalFormatting sqref="G398">
    <cfRule type="duplicateValues" dxfId="146" priority="143"/>
    <cfRule type="duplicateValues" dxfId="145" priority="144"/>
  </conditionalFormatting>
  <conditionalFormatting sqref="G399">
    <cfRule type="duplicateValues" dxfId="144" priority="141"/>
    <cfRule type="duplicateValues" dxfId="143" priority="142"/>
  </conditionalFormatting>
  <conditionalFormatting sqref="G424:G431">
    <cfRule type="duplicateValues" dxfId="142" priority="139"/>
    <cfRule type="duplicateValues" dxfId="141" priority="140"/>
  </conditionalFormatting>
  <conditionalFormatting sqref="G432">
    <cfRule type="duplicateValues" dxfId="140" priority="137"/>
    <cfRule type="duplicateValues" dxfId="139" priority="138"/>
  </conditionalFormatting>
  <conditionalFormatting sqref="G433">
    <cfRule type="duplicateValues" dxfId="138" priority="135"/>
    <cfRule type="duplicateValues" dxfId="137" priority="136"/>
  </conditionalFormatting>
  <conditionalFormatting sqref="G480:G487">
    <cfRule type="duplicateValues" dxfId="136" priority="133"/>
    <cfRule type="duplicateValues" dxfId="135" priority="134"/>
  </conditionalFormatting>
  <conditionalFormatting sqref="G488">
    <cfRule type="duplicateValues" dxfId="134" priority="131"/>
    <cfRule type="duplicateValues" dxfId="133" priority="132"/>
  </conditionalFormatting>
  <conditionalFormatting sqref="G489">
    <cfRule type="duplicateValues" dxfId="132" priority="129"/>
    <cfRule type="duplicateValues" dxfId="131" priority="130"/>
  </conditionalFormatting>
  <conditionalFormatting sqref="G514:G521">
    <cfRule type="duplicateValues" dxfId="130" priority="127"/>
    <cfRule type="duplicateValues" dxfId="129" priority="128"/>
  </conditionalFormatting>
  <conditionalFormatting sqref="G522">
    <cfRule type="duplicateValues" dxfId="128" priority="125"/>
    <cfRule type="duplicateValues" dxfId="127" priority="126"/>
  </conditionalFormatting>
  <conditionalFormatting sqref="G523">
    <cfRule type="duplicateValues" dxfId="126" priority="123"/>
    <cfRule type="duplicateValues" dxfId="125" priority="124"/>
  </conditionalFormatting>
  <conditionalFormatting sqref="G559:G566">
    <cfRule type="duplicateValues" dxfId="124" priority="121"/>
    <cfRule type="duplicateValues" dxfId="123" priority="122"/>
  </conditionalFormatting>
  <conditionalFormatting sqref="G567">
    <cfRule type="duplicateValues" dxfId="122" priority="119"/>
    <cfRule type="duplicateValues" dxfId="121" priority="120"/>
  </conditionalFormatting>
  <conditionalFormatting sqref="G568">
    <cfRule type="duplicateValues" dxfId="120" priority="117"/>
    <cfRule type="duplicateValues" dxfId="119" priority="118"/>
  </conditionalFormatting>
  <conditionalFormatting sqref="G604:G611">
    <cfRule type="duplicateValues" dxfId="118" priority="115"/>
    <cfRule type="duplicateValues" dxfId="117" priority="116"/>
  </conditionalFormatting>
  <conditionalFormatting sqref="G612">
    <cfRule type="duplicateValues" dxfId="116" priority="113"/>
    <cfRule type="duplicateValues" dxfId="115" priority="114"/>
  </conditionalFormatting>
  <conditionalFormatting sqref="G613">
    <cfRule type="duplicateValues" dxfId="114" priority="111"/>
    <cfRule type="duplicateValues" dxfId="113" priority="112"/>
  </conditionalFormatting>
  <conditionalFormatting sqref="G649:G656">
    <cfRule type="duplicateValues" dxfId="112" priority="109"/>
    <cfRule type="duplicateValues" dxfId="111" priority="110"/>
  </conditionalFormatting>
  <conditionalFormatting sqref="G657">
    <cfRule type="duplicateValues" dxfId="110" priority="107"/>
    <cfRule type="duplicateValues" dxfId="109" priority="108"/>
  </conditionalFormatting>
  <conditionalFormatting sqref="G658">
    <cfRule type="duplicateValues" dxfId="108" priority="105"/>
    <cfRule type="duplicateValues" dxfId="107" priority="106"/>
  </conditionalFormatting>
  <conditionalFormatting sqref="G694:G701">
    <cfRule type="duplicateValues" dxfId="106" priority="103"/>
    <cfRule type="duplicateValues" dxfId="105" priority="104"/>
  </conditionalFormatting>
  <conditionalFormatting sqref="G702">
    <cfRule type="duplicateValues" dxfId="104" priority="101"/>
    <cfRule type="duplicateValues" dxfId="103" priority="102"/>
  </conditionalFormatting>
  <conditionalFormatting sqref="G703">
    <cfRule type="duplicateValues" dxfId="102" priority="99"/>
    <cfRule type="duplicateValues" dxfId="101" priority="100"/>
  </conditionalFormatting>
  <conditionalFormatting sqref="G739:G746">
    <cfRule type="duplicateValues" dxfId="100" priority="97"/>
    <cfRule type="duplicateValues" dxfId="99" priority="98"/>
  </conditionalFormatting>
  <conditionalFormatting sqref="G747">
    <cfRule type="duplicateValues" dxfId="98" priority="95"/>
    <cfRule type="duplicateValues" dxfId="97" priority="96"/>
  </conditionalFormatting>
  <conditionalFormatting sqref="G748">
    <cfRule type="duplicateValues" dxfId="96" priority="93"/>
    <cfRule type="duplicateValues" dxfId="95" priority="94"/>
  </conditionalFormatting>
  <conditionalFormatting sqref="G784:G791">
    <cfRule type="duplicateValues" dxfId="94" priority="91"/>
    <cfRule type="duplicateValues" dxfId="93" priority="92"/>
  </conditionalFormatting>
  <conditionalFormatting sqref="G792">
    <cfRule type="duplicateValues" dxfId="92" priority="89"/>
    <cfRule type="duplicateValues" dxfId="91" priority="90"/>
  </conditionalFormatting>
  <conditionalFormatting sqref="G793">
    <cfRule type="duplicateValues" dxfId="90" priority="87"/>
    <cfRule type="duplicateValues" dxfId="89" priority="88"/>
  </conditionalFormatting>
  <conditionalFormatting sqref="G829:G832">
    <cfRule type="duplicateValues" dxfId="88" priority="85"/>
    <cfRule type="duplicateValues" dxfId="87" priority="86"/>
  </conditionalFormatting>
  <conditionalFormatting sqref="G838">
    <cfRule type="duplicateValues" dxfId="86" priority="83"/>
    <cfRule type="duplicateValues" dxfId="85" priority="84"/>
  </conditionalFormatting>
  <conditionalFormatting sqref="G837">
    <cfRule type="duplicateValues" dxfId="84" priority="81"/>
    <cfRule type="duplicateValues" dxfId="83" priority="82"/>
  </conditionalFormatting>
  <conditionalFormatting sqref="G833">
    <cfRule type="duplicateValues" dxfId="82" priority="79"/>
    <cfRule type="duplicateValues" dxfId="81" priority="80"/>
  </conditionalFormatting>
  <conditionalFormatting sqref="G834">
    <cfRule type="duplicateValues" dxfId="80" priority="77"/>
    <cfRule type="duplicateValues" dxfId="79" priority="78"/>
  </conditionalFormatting>
  <conditionalFormatting sqref="G835">
    <cfRule type="duplicateValues" dxfId="78" priority="75"/>
    <cfRule type="duplicateValues" dxfId="77" priority="76"/>
  </conditionalFormatting>
  <conditionalFormatting sqref="G836">
    <cfRule type="duplicateValues" dxfId="76" priority="73"/>
    <cfRule type="duplicateValues" dxfId="75" priority="74"/>
  </conditionalFormatting>
  <conditionalFormatting sqref="G874:G877">
    <cfRule type="duplicateValues" dxfId="74" priority="71"/>
    <cfRule type="duplicateValues" dxfId="73" priority="72"/>
  </conditionalFormatting>
  <conditionalFormatting sqref="G883">
    <cfRule type="duplicateValues" dxfId="72" priority="69"/>
    <cfRule type="duplicateValues" dxfId="71" priority="70"/>
  </conditionalFormatting>
  <conditionalFormatting sqref="G882">
    <cfRule type="duplicateValues" dxfId="70" priority="67"/>
    <cfRule type="duplicateValues" dxfId="69" priority="68"/>
  </conditionalFormatting>
  <conditionalFormatting sqref="G878">
    <cfRule type="duplicateValues" dxfId="68" priority="65"/>
    <cfRule type="duplicateValues" dxfId="67" priority="66"/>
  </conditionalFormatting>
  <conditionalFormatting sqref="G879">
    <cfRule type="duplicateValues" dxfId="66" priority="63"/>
    <cfRule type="duplicateValues" dxfId="65" priority="64"/>
  </conditionalFormatting>
  <conditionalFormatting sqref="G880">
    <cfRule type="duplicateValues" dxfId="64" priority="61"/>
    <cfRule type="duplicateValues" dxfId="63" priority="62"/>
  </conditionalFormatting>
  <conditionalFormatting sqref="G881">
    <cfRule type="duplicateValues" dxfId="62" priority="59"/>
    <cfRule type="duplicateValues" dxfId="61" priority="60"/>
  </conditionalFormatting>
  <conditionalFormatting sqref="G1088:G1091">
    <cfRule type="duplicateValues" dxfId="60" priority="55"/>
    <cfRule type="duplicateValues" dxfId="59" priority="56"/>
  </conditionalFormatting>
  <conditionalFormatting sqref="G1097">
    <cfRule type="duplicateValues" dxfId="58" priority="53"/>
    <cfRule type="duplicateValues" dxfId="57" priority="54"/>
  </conditionalFormatting>
  <conditionalFormatting sqref="G1096">
    <cfRule type="duplicateValues" dxfId="56" priority="51"/>
    <cfRule type="duplicateValues" dxfId="55" priority="52"/>
  </conditionalFormatting>
  <conditionalFormatting sqref="G1092">
    <cfRule type="duplicateValues" dxfId="54" priority="49"/>
    <cfRule type="duplicateValues" dxfId="53" priority="50"/>
  </conditionalFormatting>
  <conditionalFormatting sqref="G1093">
    <cfRule type="duplicateValues" dxfId="52" priority="47"/>
    <cfRule type="duplicateValues" dxfId="51" priority="48"/>
  </conditionalFormatting>
  <conditionalFormatting sqref="G1094">
    <cfRule type="duplicateValues" dxfId="50" priority="45"/>
    <cfRule type="duplicateValues" dxfId="49" priority="46"/>
  </conditionalFormatting>
  <conditionalFormatting sqref="G1095">
    <cfRule type="duplicateValues" dxfId="48" priority="43"/>
    <cfRule type="duplicateValues" dxfId="47" priority="44"/>
  </conditionalFormatting>
  <conditionalFormatting sqref="G1110:G1113">
    <cfRule type="duplicateValues" dxfId="46" priority="41"/>
    <cfRule type="duplicateValues" dxfId="45" priority="42"/>
  </conditionalFormatting>
  <conditionalFormatting sqref="G1118">
    <cfRule type="duplicateValues" dxfId="44" priority="39"/>
    <cfRule type="duplicateValues" dxfId="43" priority="40"/>
  </conditionalFormatting>
  <conditionalFormatting sqref="G1119">
    <cfRule type="duplicateValues" dxfId="42" priority="37"/>
    <cfRule type="duplicateValues" dxfId="41" priority="38"/>
  </conditionalFormatting>
  <conditionalFormatting sqref="G1114">
    <cfRule type="duplicateValues" dxfId="40" priority="35"/>
    <cfRule type="duplicateValues" dxfId="39" priority="36"/>
  </conditionalFormatting>
  <conditionalFormatting sqref="G1115">
    <cfRule type="duplicateValues" dxfId="38" priority="33"/>
    <cfRule type="duplicateValues" dxfId="37" priority="34"/>
  </conditionalFormatting>
  <conditionalFormatting sqref="G1116">
    <cfRule type="duplicateValues" dxfId="36" priority="31"/>
    <cfRule type="duplicateValues" dxfId="35" priority="32"/>
  </conditionalFormatting>
  <conditionalFormatting sqref="G1117">
    <cfRule type="duplicateValues" dxfId="34" priority="29"/>
    <cfRule type="duplicateValues" dxfId="33" priority="30"/>
  </conditionalFormatting>
  <conditionalFormatting sqref="G1099:G1100 G1102">
    <cfRule type="duplicateValues" dxfId="32" priority="27"/>
    <cfRule type="duplicateValues" dxfId="31" priority="28"/>
  </conditionalFormatting>
  <conditionalFormatting sqref="G1107">
    <cfRule type="duplicateValues" dxfId="30" priority="25"/>
    <cfRule type="duplicateValues" dxfId="29" priority="26"/>
  </conditionalFormatting>
  <conditionalFormatting sqref="G1108">
    <cfRule type="duplicateValues" dxfId="28" priority="23"/>
    <cfRule type="duplicateValues" dxfId="27" priority="24"/>
  </conditionalFormatting>
  <conditionalFormatting sqref="G1103">
    <cfRule type="duplicateValues" dxfId="26" priority="21"/>
    <cfRule type="duplicateValues" dxfId="25" priority="22"/>
  </conditionalFormatting>
  <conditionalFormatting sqref="G1105">
    <cfRule type="duplicateValues" dxfId="24" priority="19"/>
    <cfRule type="duplicateValues" dxfId="23" priority="20"/>
  </conditionalFormatting>
  <conditionalFormatting sqref="G1106">
    <cfRule type="duplicateValues" dxfId="22" priority="17"/>
    <cfRule type="duplicateValues" dxfId="21" priority="18"/>
  </conditionalFormatting>
  <conditionalFormatting sqref="G1104">
    <cfRule type="duplicateValues" dxfId="20" priority="15"/>
    <cfRule type="duplicateValues" dxfId="19" priority="16"/>
  </conditionalFormatting>
  <conditionalFormatting sqref="G1101">
    <cfRule type="duplicateValues" dxfId="18" priority="13"/>
    <cfRule type="duplicateValues" dxfId="17" priority="14"/>
  </conditionalFormatting>
  <conditionalFormatting sqref="G1085">
    <cfRule type="duplicateValues" dxfId="16" priority="11"/>
    <cfRule type="duplicateValues" dxfId="15" priority="12"/>
  </conditionalFormatting>
  <conditionalFormatting sqref="G1086">
    <cfRule type="duplicateValues" dxfId="14" priority="9"/>
    <cfRule type="duplicateValues" dxfId="13" priority="10"/>
  </conditionalFormatting>
  <conditionalFormatting sqref="G1081">
    <cfRule type="duplicateValues" dxfId="12" priority="7"/>
    <cfRule type="duplicateValues" dxfId="11" priority="8"/>
  </conditionalFormatting>
  <conditionalFormatting sqref="G1082">
    <cfRule type="duplicateValues" dxfId="10" priority="5"/>
    <cfRule type="duplicateValues" dxfId="9" priority="6"/>
  </conditionalFormatting>
  <conditionalFormatting sqref="G1083">
    <cfRule type="duplicateValues" dxfId="8" priority="3"/>
    <cfRule type="duplicateValues" dxfId="7" priority="4"/>
  </conditionalFormatting>
  <conditionalFormatting sqref="G1084">
    <cfRule type="duplicateValues" dxfId="6" priority="1"/>
    <cfRule type="duplicateValues" dxfId="5" priority="2"/>
  </conditionalFormatting>
  <conditionalFormatting sqref="G1077:G1080">
    <cfRule type="duplicateValues" dxfId="4" priority="57"/>
    <cfRule type="duplicateValues" dxfId="3" priority="5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CI129"/>
  <sheetViews>
    <sheetView showGridLines="0" zoomScale="115" zoomScaleNormal="11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CC1" sqref="G1:CC1048576"/>
    </sheetView>
  </sheetViews>
  <sheetFormatPr defaultColWidth="8.6640625" defaultRowHeight="10.199999999999999" x14ac:dyDescent="0.3"/>
  <cols>
    <col min="1" max="1" width="1.44140625" style="147" customWidth="1"/>
    <col min="2" max="5" width="17" style="147" customWidth="1"/>
    <col min="6" max="6" width="4.33203125" style="147" customWidth="1"/>
    <col min="7" max="7" width="14" style="147" hidden="1" customWidth="1"/>
    <col min="8" max="8" width="1.6640625" style="147" hidden="1" customWidth="1"/>
    <col min="9" max="9" width="14" style="147" hidden="1" customWidth="1"/>
    <col min="10" max="10" width="1.44140625" style="147" hidden="1" customWidth="1"/>
    <col min="11" max="11" width="14" style="147" hidden="1" customWidth="1"/>
    <col min="12" max="12" width="2" style="147" hidden="1" customWidth="1"/>
    <col min="13" max="13" width="8.6640625" style="147" hidden="1" customWidth="1"/>
    <col min="14" max="14" width="1.33203125" style="147" hidden="1" customWidth="1"/>
    <col min="15" max="15" width="11.33203125" style="147" hidden="1" customWidth="1"/>
    <col min="16" max="16" width="2.109375" style="147" hidden="1" customWidth="1"/>
    <col min="17" max="17" width="11.33203125" style="147" hidden="1" customWidth="1"/>
    <col min="18" max="18" width="2.33203125" style="147" hidden="1" customWidth="1"/>
    <col min="19" max="19" width="11.33203125" style="147" hidden="1" customWidth="1"/>
    <col min="20" max="20" width="2" style="147" hidden="1" customWidth="1"/>
    <col min="21" max="21" width="11.33203125" style="147" hidden="1" customWidth="1"/>
    <col min="22" max="22" width="2.109375" style="147" hidden="1" customWidth="1"/>
    <col min="23" max="23" width="11.33203125" style="147" hidden="1" customWidth="1"/>
    <col min="24" max="24" width="3.44140625" style="147" hidden="1" customWidth="1"/>
    <col min="25" max="25" width="11.33203125" style="147" hidden="1" customWidth="1"/>
    <col min="26" max="26" width="8.6640625" style="147" hidden="1" customWidth="1"/>
    <col min="27" max="27" width="11.33203125" style="147" hidden="1" customWidth="1"/>
    <col min="28" max="28" width="3.44140625" style="147" hidden="1" customWidth="1"/>
    <col min="29" max="29" width="11.33203125" style="147" hidden="1" customWidth="1"/>
    <col min="30" max="30" width="3.5546875" style="147" hidden="1" customWidth="1"/>
    <col min="31" max="31" width="11.33203125" style="147" hidden="1" customWidth="1"/>
    <col min="32" max="32" width="2.5546875" style="147" hidden="1" customWidth="1"/>
    <col min="33" max="33" width="11.33203125" style="147" hidden="1" customWidth="1"/>
    <col min="34" max="34" width="3.6640625" style="147" hidden="1" customWidth="1"/>
    <col min="35" max="35" width="11.33203125" style="147" hidden="1" customWidth="1"/>
    <col min="36" max="36" width="2.6640625" style="147" hidden="1" customWidth="1"/>
    <col min="37" max="37" width="11.33203125" style="147" hidden="1" customWidth="1"/>
    <col min="38" max="38" width="2.109375" style="147" hidden="1" customWidth="1"/>
    <col min="39" max="39" width="11.33203125" style="147" hidden="1" customWidth="1"/>
    <col min="40" max="40" width="2.33203125" style="147" hidden="1" customWidth="1"/>
    <col min="41" max="41" width="11.33203125" style="147" hidden="1" customWidth="1"/>
    <col min="42" max="42" width="2.6640625" style="147" hidden="1" customWidth="1"/>
    <col min="43" max="43" width="11.33203125" style="147" hidden="1" customWidth="1"/>
    <col min="44" max="44" width="3.44140625" style="147" hidden="1" customWidth="1"/>
    <col min="45" max="45" width="11.33203125" style="147" hidden="1" customWidth="1"/>
    <col min="46" max="46" width="2" style="147" hidden="1" customWidth="1"/>
    <col min="47" max="47" width="11.33203125" style="147" hidden="1" customWidth="1"/>
    <col min="48" max="48" width="3.88671875" style="147" hidden="1" customWidth="1"/>
    <col min="49" max="49" width="10.6640625" style="147" hidden="1" customWidth="1"/>
    <col min="50" max="50" width="3.33203125" style="147" hidden="1" customWidth="1"/>
    <col min="51" max="51" width="11.33203125" style="147" hidden="1" customWidth="1"/>
    <col min="52" max="52" width="3.6640625" style="147" hidden="1" customWidth="1"/>
    <col min="53" max="53" width="11.33203125" style="147" hidden="1" customWidth="1"/>
    <col min="54" max="54" width="3.44140625" style="147" hidden="1" customWidth="1"/>
    <col min="55" max="55" width="11.33203125" style="147" hidden="1" customWidth="1"/>
    <col min="56" max="56" width="3.44140625" style="147" hidden="1" customWidth="1"/>
    <col min="57" max="57" width="11.33203125" style="147" hidden="1" customWidth="1"/>
    <col min="58" max="58" width="3.6640625" style="147" hidden="1" customWidth="1"/>
    <col min="59" max="59" width="11.33203125" style="147" hidden="1" customWidth="1"/>
    <col min="60" max="60" width="4.33203125" style="147" hidden="1" customWidth="1"/>
    <col min="61" max="61" width="11.33203125" style="147" hidden="1" customWidth="1"/>
    <col min="62" max="62" width="2" style="147" hidden="1" customWidth="1"/>
    <col min="63" max="63" width="11.33203125" style="147" hidden="1" customWidth="1"/>
    <col min="64" max="64" width="2.33203125" style="147" hidden="1" customWidth="1"/>
    <col min="65" max="65" width="11.33203125" style="147" hidden="1" customWidth="1"/>
    <col min="66" max="66" width="2.6640625" style="147" hidden="1" customWidth="1"/>
    <col min="67" max="67" width="11.33203125" style="147" hidden="1" customWidth="1"/>
    <col min="68" max="68" width="2.44140625" style="147" hidden="1" customWidth="1"/>
    <col min="69" max="69" width="11.33203125" style="147" hidden="1" customWidth="1"/>
    <col min="70" max="70" width="3.6640625" style="147" hidden="1" customWidth="1"/>
    <col min="71" max="71" width="11.33203125" style="147" hidden="1" customWidth="1"/>
    <col min="72" max="72" width="2" style="147" hidden="1" customWidth="1"/>
    <col min="73" max="73" width="11.33203125" style="147" hidden="1" customWidth="1"/>
    <col min="74" max="74" width="3.109375" style="147" hidden="1" customWidth="1"/>
    <col min="75" max="75" width="11.33203125" style="147" hidden="1" customWidth="1"/>
    <col min="76" max="76" width="2.88671875" style="147" hidden="1" customWidth="1"/>
    <col min="77" max="77" width="11.33203125" style="147" hidden="1" customWidth="1"/>
    <col min="78" max="78" width="4.33203125" style="147" hidden="1" customWidth="1"/>
    <col min="79" max="79" width="11.88671875" style="147" hidden="1" customWidth="1"/>
    <col min="80" max="80" width="4" style="147" hidden="1" customWidth="1"/>
    <col min="81" max="81" width="12.33203125" style="147" hidden="1" customWidth="1"/>
    <col min="82" max="82" width="2.33203125" style="147" customWidth="1"/>
    <col min="83" max="83" width="12.33203125" style="147" customWidth="1"/>
    <col min="84" max="16384" width="8.6640625" style="147"/>
  </cols>
  <sheetData>
    <row r="1" spans="2:87" ht="6" customHeight="1" thickBot="1" x14ac:dyDescent="0.35"/>
    <row r="2" spans="2:87" ht="48.6" thickBot="1" x14ac:dyDescent="0.35">
      <c r="B2" s="393" t="s">
        <v>342</v>
      </c>
      <c r="C2" s="393"/>
      <c r="D2" s="393"/>
      <c r="E2" s="393"/>
      <c r="F2" s="393"/>
      <c r="G2" s="145" t="s">
        <v>196</v>
      </c>
      <c r="I2" s="145" t="s">
        <v>195</v>
      </c>
      <c r="K2" s="145" t="s">
        <v>197</v>
      </c>
      <c r="M2" s="143" t="s">
        <v>198</v>
      </c>
      <c r="O2" s="144" t="s">
        <v>205</v>
      </c>
      <c r="Q2" s="144" t="s">
        <v>208</v>
      </c>
      <c r="S2" s="144" t="s">
        <v>212</v>
      </c>
      <c r="U2" s="144" t="s">
        <v>213</v>
      </c>
      <c r="W2" s="143" t="s">
        <v>220</v>
      </c>
      <c r="Y2" s="143" t="s">
        <v>225</v>
      </c>
      <c r="AA2" s="143" t="s">
        <v>231</v>
      </c>
      <c r="AC2" s="143" t="s">
        <v>232</v>
      </c>
      <c r="AE2" s="143" t="s">
        <v>248</v>
      </c>
      <c r="AG2" s="143" t="s">
        <v>249</v>
      </c>
      <c r="AI2" s="143" t="s">
        <v>343</v>
      </c>
      <c r="AK2" s="143" t="s">
        <v>563</v>
      </c>
      <c r="AM2" s="143" t="s">
        <v>606</v>
      </c>
      <c r="AO2" s="143" t="s">
        <v>635</v>
      </c>
      <c r="AQ2" s="143" t="s">
        <v>666</v>
      </c>
      <c r="AS2" s="143" t="s">
        <v>689</v>
      </c>
      <c r="AU2" s="143" t="s">
        <v>709</v>
      </c>
      <c r="AW2" s="143" t="s">
        <v>734</v>
      </c>
      <c r="AY2" s="143" t="s">
        <v>791</v>
      </c>
      <c r="BA2" s="143" t="s">
        <v>820</v>
      </c>
      <c r="BC2" s="143" t="s">
        <v>838</v>
      </c>
      <c r="BE2" s="143" t="s">
        <v>839</v>
      </c>
      <c r="BG2" s="143" t="s">
        <v>865</v>
      </c>
      <c r="BI2" s="143" t="s">
        <v>903</v>
      </c>
      <c r="BK2" s="143" t="s">
        <v>905</v>
      </c>
      <c r="BM2" s="143" t="s">
        <v>916</v>
      </c>
      <c r="BO2" s="143" t="s">
        <v>943</v>
      </c>
      <c r="BQ2" s="143" t="s">
        <v>971</v>
      </c>
      <c r="BS2" s="143" t="s">
        <v>989</v>
      </c>
      <c r="BU2" s="143" t="s">
        <v>996</v>
      </c>
      <c r="BW2" s="143" t="s">
        <v>1005</v>
      </c>
      <c r="BY2" s="143" t="s">
        <v>1021</v>
      </c>
      <c r="CA2" s="143" t="s">
        <v>1050</v>
      </c>
      <c r="CC2" s="143" t="s">
        <v>1052</v>
      </c>
      <c r="CE2" s="143" t="s">
        <v>1079</v>
      </c>
    </row>
    <row r="3" spans="2:87" ht="31.2" thickBot="1" x14ac:dyDescent="0.35">
      <c r="G3" s="148" t="s">
        <v>344</v>
      </c>
      <c r="I3" s="148" t="s">
        <v>344</v>
      </c>
      <c r="K3" s="148" t="s">
        <v>344</v>
      </c>
      <c r="M3" s="148" t="s">
        <v>344</v>
      </c>
      <c r="O3" s="148" t="s">
        <v>344</v>
      </c>
      <c r="Q3" s="148" t="s">
        <v>344</v>
      </c>
      <c r="S3" s="148" t="s">
        <v>344</v>
      </c>
      <c r="U3" s="148" t="s">
        <v>344</v>
      </c>
      <c r="W3" s="148" t="s">
        <v>344</v>
      </c>
      <c r="Y3" s="148" t="s">
        <v>344</v>
      </c>
      <c r="AA3" s="148" t="s">
        <v>344</v>
      </c>
      <c r="AC3" s="148" t="s">
        <v>344</v>
      </c>
      <c r="AE3" s="148" t="s">
        <v>344</v>
      </c>
      <c r="AG3" s="148" t="s">
        <v>344</v>
      </c>
      <c r="AI3" s="148" t="s">
        <v>344</v>
      </c>
      <c r="AK3" s="148" t="s">
        <v>344</v>
      </c>
      <c r="AM3" s="148" t="s">
        <v>344</v>
      </c>
      <c r="AO3" s="148" t="s">
        <v>344</v>
      </c>
      <c r="AQ3" s="148" t="s">
        <v>344</v>
      </c>
      <c r="AS3" s="148" t="s">
        <v>344</v>
      </c>
      <c r="AU3" s="148" t="s">
        <v>344</v>
      </c>
      <c r="AW3" s="148" t="s">
        <v>344</v>
      </c>
      <c r="AY3" s="148" t="s">
        <v>344</v>
      </c>
      <c r="BA3" s="148" t="s">
        <v>344</v>
      </c>
      <c r="BC3" s="148" t="s">
        <v>344</v>
      </c>
      <c r="BE3" s="148" t="s">
        <v>344</v>
      </c>
      <c r="BG3" s="148" t="s">
        <v>344</v>
      </c>
      <c r="BI3" s="148" t="s">
        <v>344</v>
      </c>
      <c r="BK3" s="148" t="s">
        <v>344</v>
      </c>
      <c r="BM3" s="148" t="s">
        <v>344</v>
      </c>
      <c r="BO3" s="148" t="s">
        <v>344</v>
      </c>
      <c r="BQ3" s="148" t="s">
        <v>344</v>
      </c>
      <c r="BS3" s="148" t="s">
        <v>344</v>
      </c>
      <c r="BU3" s="148" t="s">
        <v>344</v>
      </c>
      <c r="BW3" s="148" t="s">
        <v>344</v>
      </c>
      <c r="BY3" s="148" t="s">
        <v>344</v>
      </c>
      <c r="CA3" s="148" t="s">
        <v>344</v>
      </c>
      <c r="CC3" s="148" t="s">
        <v>344</v>
      </c>
      <c r="CE3" s="148" t="s">
        <v>344</v>
      </c>
    </row>
    <row r="4" spans="2:87" ht="7.2" customHeight="1" thickBot="1" x14ac:dyDescent="0.35">
      <c r="B4" s="64"/>
      <c r="C4" s="64"/>
      <c r="D4" s="64"/>
      <c r="E4" s="64"/>
      <c r="F4" s="149"/>
      <c r="G4" s="150"/>
      <c r="I4" s="150"/>
      <c r="K4" s="150"/>
      <c r="M4" s="150"/>
      <c r="O4" s="150"/>
      <c r="Q4" s="150"/>
      <c r="S4" s="150"/>
      <c r="U4" s="150"/>
      <c r="W4" s="150"/>
      <c r="Y4" s="150"/>
      <c r="AA4" s="150"/>
      <c r="AC4" s="150"/>
      <c r="AE4" s="150"/>
      <c r="AG4" s="150"/>
      <c r="AI4" s="150"/>
      <c r="AK4" s="150"/>
      <c r="AM4" s="150"/>
      <c r="AO4" s="150"/>
      <c r="AQ4" s="150"/>
      <c r="AS4" s="150"/>
      <c r="AU4" s="150"/>
      <c r="AW4" s="150"/>
      <c r="AY4" s="150"/>
      <c r="BA4" s="150"/>
      <c r="BC4" s="150"/>
      <c r="BE4" s="150"/>
      <c r="BG4" s="150"/>
      <c r="BI4" s="150"/>
      <c r="BK4" s="150"/>
      <c r="BM4" s="150"/>
      <c r="BO4" s="150"/>
      <c r="BQ4" s="150"/>
      <c r="BS4" s="150"/>
      <c r="BU4" s="150"/>
      <c r="BW4" s="150"/>
      <c r="BY4" s="150"/>
      <c r="CA4" s="150"/>
      <c r="CC4" s="150"/>
      <c r="CE4" s="150"/>
    </row>
    <row r="5" spans="2:87" ht="10.8" thickBot="1" x14ac:dyDescent="0.35">
      <c r="B5" s="174" t="s">
        <v>12</v>
      </c>
      <c r="C5" s="152"/>
      <c r="D5" s="152"/>
      <c r="E5" s="152"/>
      <c r="F5" s="153"/>
      <c r="G5" s="154">
        <f>G7+G31</f>
        <v>0</v>
      </c>
      <c r="I5" s="154">
        <f>I7+I31</f>
        <v>0</v>
      </c>
      <c r="K5" s="154">
        <f>K7+K31</f>
        <v>0</v>
      </c>
      <c r="M5" s="154">
        <f>M7+M31</f>
        <v>0</v>
      </c>
      <c r="O5" s="154">
        <f>O7+O31</f>
        <v>800</v>
      </c>
      <c r="Q5" s="154">
        <f>Q7+Q31</f>
        <v>1600</v>
      </c>
      <c r="S5" s="154">
        <f>S7+S31</f>
        <v>0</v>
      </c>
      <c r="U5" s="154">
        <f>U7+U31</f>
        <v>800</v>
      </c>
      <c r="W5" s="154">
        <f>W7+W31</f>
        <v>800</v>
      </c>
      <c r="Y5" s="154">
        <f>Y7+Y31</f>
        <v>1600</v>
      </c>
      <c r="AA5" s="154">
        <f>AA7+AA31</f>
        <v>0</v>
      </c>
      <c r="AC5" s="154">
        <f>AC7+AC31</f>
        <v>200</v>
      </c>
      <c r="AE5" s="154">
        <f>AE7+AE31</f>
        <v>0</v>
      </c>
      <c r="AG5" s="154">
        <f>AG7+AG31</f>
        <v>0</v>
      </c>
      <c r="AI5" s="154">
        <f>AI7+AI31</f>
        <v>2600</v>
      </c>
      <c r="AK5" s="154">
        <f>AK7+AK31</f>
        <v>0</v>
      </c>
      <c r="AM5" s="154">
        <f>AM7+AM31</f>
        <v>0</v>
      </c>
      <c r="AO5" s="154">
        <f>AO7+AO31</f>
        <v>0</v>
      </c>
      <c r="AQ5" s="154">
        <f>AQ7+AQ31</f>
        <v>0</v>
      </c>
      <c r="AS5" s="154">
        <f>AS7+AS31</f>
        <v>2800</v>
      </c>
      <c r="AU5" s="154">
        <f>AU7+AU31</f>
        <v>230</v>
      </c>
      <c r="AW5" s="154">
        <f>AW7+AW31</f>
        <v>0</v>
      </c>
      <c r="AY5" s="154">
        <f>AY7+AY31</f>
        <v>2000</v>
      </c>
      <c r="BA5" s="154">
        <f>BA7+BA31</f>
        <v>2800</v>
      </c>
      <c r="BC5" s="154">
        <f>BC7+BC31</f>
        <v>0</v>
      </c>
      <c r="BE5" s="154">
        <f>BE7+BE31</f>
        <v>0</v>
      </c>
      <c r="BG5" s="154">
        <f>BG7+BG31</f>
        <v>2500</v>
      </c>
      <c r="BI5" s="154">
        <f>BI7+BI31</f>
        <v>0</v>
      </c>
      <c r="BK5" s="154">
        <f>BK7+BK31</f>
        <v>4000</v>
      </c>
      <c r="BM5" s="154">
        <f>BM7+BM31</f>
        <v>2400</v>
      </c>
      <c r="BO5" s="154">
        <f>BO7+BO31</f>
        <v>0</v>
      </c>
      <c r="BQ5" s="154">
        <f>BQ7+BQ31</f>
        <v>0</v>
      </c>
      <c r="BS5" s="154">
        <f>BS7+BS31</f>
        <v>8190</v>
      </c>
      <c r="BU5" s="154">
        <f>BU7+BU31</f>
        <v>0</v>
      </c>
      <c r="BW5" s="154">
        <f>BW7+BW31</f>
        <v>1950</v>
      </c>
      <c r="BY5" s="154">
        <f>BY7+BY31</f>
        <v>0</v>
      </c>
      <c r="CA5" s="154">
        <f>CA7+CA31</f>
        <v>7550</v>
      </c>
      <c r="CC5" s="154">
        <f>CC7+CC31</f>
        <v>3050</v>
      </c>
      <c r="CE5" s="154">
        <f>CE7+CE31</f>
        <v>150</v>
      </c>
      <c r="CG5" s="344"/>
      <c r="CI5" s="344"/>
    </row>
    <row r="6" spans="2:87" ht="7.2" customHeight="1" thickBot="1" x14ac:dyDescent="0.35">
      <c r="B6" s="64"/>
      <c r="C6" s="64"/>
      <c r="D6" s="64"/>
      <c r="E6" s="64"/>
      <c r="F6" s="149"/>
      <c r="G6" s="150"/>
      <c r="I6" s="150"/>
      <c r="K6" s="150"/>
      <c r="M6" s="150"/>
      <c r="O6" s="150"/>
      <c r="Q6" s="150"/>
      <c r="S6" s="150"/>
      <c r="U6" s="150"/>
      <c r="W6" s="150"/>
      <c r="Y6" s="150"/>
      <c r="AA6" s="150"/>
      <c r="AC6" s="150"/>
      <c r="AE6" s="150"/>
      <c r="AG6" s="150"/>
      <c r="AI6" s="150"/>
      <c r="AK6" s="150"/>
      <c r="AM6" s="150"/>
      <c r="AO6" s="150"/>
      <c r="AQ6" s="150"/>
      <c r="AS6" s="150"/>
      <c r="AU6" s="150"/>
      <c r="AW6" s="150"/>
      <c r="AY6" s="150"/>
      <c r="BA6" s="150"/>
      <c r="BC6" s="150"/>
      <c r="BE6" s="150"/>
      <c r="BG6" s="150"/>
      <c r="BI6" s="150"/>
      <c r="BK6" s="150"/>
      <c r="BM6" s="150"/>
      <c r="BO6" s="150"/>
      <c r="BQ6" s="150"/>
      <c r="BS6" s="150"/>
      <c r="BU6" s="150"/>
      <c r="BW6" s="150"/>
      <c r="BY6" s="150"/>
      <c r="CA6" s="150"/>
      <c r="CC6" s="150"/>
      <c r="CE6" s="150"/>
    </row>
    <row r="7" spans="2:87" ht="10.8" thickBot="1" x14ac:dyDescent="0.35">
      <c r="B7" s="175" t="s">
        <v>11</v>
      </c>
      <c r="C7" s="301"/>
      <c r="D7" s="306"/>
      <c r="E7" s="306"/>
      <c r="F7" s="303"/>
      <c r="G7" s="159">
        <f>SUM(G8:G16)</f>
        <v>0</v>
      </c>
      <c r="I7" s="159">
        <f>SUM(I8:I16)</f>
        <v>0</v>
      </c>
      <c r="K7" s="159">
        <f>SUM(K8:K16)</f>
        <v>0</v>
      </c>
      <c r="M7" s="159">
        <f>SUM(M8:M27)</f>
        <v>0</v>
      </c>
      <c r="O7" s="159">
        <f>SUM(O8:O27)</f>
        <v>0</v>
      </c>
      <c r="Q7" s="159">
        <f>SUM(Q8:Q27)</f>
        <v>1600</v>
      </c>
      <c r="S7" s="159">
        <f>SUM(S8:S30)</f>
        <v>0</v>
      </c>
      <c r="U7" s="159">
        <f>SUM(U8:U30)</f>
        <v>0</v>
      </c>
      <c r="W7" s="159">
        <f>SUM(W8:W30)</f>
        <v>800</v>
      </c>
      <c r="Y7" s="159">
        <f>SUM(Y8:Y30)</f>
        <v>800</v>
      </c>
      <c r="AA7" s="159">
        <f>SUM(AA8:AA30)</f>
        <v>0</v>
      </c>
      <c r="AC7" s="159">
        <f>SUM(AC8:AC30)</f>
        <v>0</v>
      </c>
      <c r="AE7" s="159">
        <f>SUM(AE8:AE30)</f>
        <v>0</v>
      </c>
      <c r="AG7" s="159">
        <f>SUM(AG8:AG30)</f>
        <v>0</v>
      </c>
      <c r="AI7" s="159">
        <f>SUM(AI8:AI30)</f>
        <v>1600</v>
      </c>
      <c r="AK7" s="159">
        <f>SUM(AK8:AK30)</f>
        <v>0</v>
      </c>
      <c r="AM7" s="159">
        <f>SUM(AM8:AM30)</f>
        <v>0</v>
      </c>
      <c r="AO7" s="159">
        <f>SUM(AO8:AO30)</f>
        <v>0</v>
      </c>
      <c r="AQ7" s="159">
        <f>SUM(AQ8:AQ30)</f>
        <v>0</v>
      </c>
      <c r="AS7" s="159">
        <f>SUM(AS8:AS30)</f>
        <v>0</v>
      </c>
      <c r="AU7" s="159">
        <f>SUM(AU8:AU30)</f>
        <v>230</v>
      </c>
      <c r="AW7" s="159">
        <f>SUM(AW8:AW30)</f>
        <v>0</v>
      </c>
      <c r="AY7" s="159">
        <f>SUM(AY8:AY28)</f>
        <v>2000</v>
      </c>
      <c r="BA7" s="159">
        <f>SUM(BA8:BA28)</f>
        <v>0</v>
      </c>
      <c r="BC7" s="159">
        <f>SUM(BC8:BC28)</f>
        <v>0</v>
      </c>
      <c r="BE7" s="159">
        <f>SUM(BE8:BE28)</f>
        <v>0</v>
      </c>
      <c r="BG7" s="159">
        <f>SUM(BG8:BG28)</f>
        <v>2400</v>
      </c>
      <c r="BI7" s="159">
        <f>SUM(BI8:BI28)</f>
        <v>0</v>
      </c>
      <c r="BK7" s="159">
        <f>SUM(BK8:BK28)</f>
        <v>0</v>
      </c>
      <c r="BM7" s="159">
        <f>SUM(BM8:BM28)</f>
        <v>2400</v>
      </c>
      <c r="BO7" s="159">
        <f>SUM(BO8:BO28)</f>
        <v>0</v>
      </c>
      <c r="BQ7" s="159">
        <f>SUM(BQ8:BQ28)</f>
        <v>0</v>
      </c>
      <c r="BS7" s="159">
        <f>SUM(BS8:BS28)</f>
        <v>4000</v>
      </c>
      <c r="BU7" s="159">
        <f>SUM(BU8:BU28)</f>
        <v>0</v>
      </c>
      <c r="BW7" s="159">
        <f>SUM(BW8:BW28)</f>
        <v>1950</v>
      </c>
      <c r="BY7" s="159">
        <f>SUM(BY8:BY28)</f>
        <v>0</v>
      </c>
      <c r="CA7" s="159">
        <f>SUM(CA8:CA28)</f>
        <v>2250</v>
      </c>
      <c r="CC7" s="159">
        <f>SUM(CC8:CC28)</f>
        <v>2650</v>
      </c>
      <c r="CE7" s="159">
        <f>SUM(CE8:CE28)</f>
        <v>150</v>
      </c>
      <c r="CG7" s="344"/>
    </row>
    <row r="8" spans="2:87" ht="11.4" x14ac:dyDescent="0.3">
      <c r="B8" s="161" t="s">
        <v>44</v>
      </c>
      <c r="C8" s="302" t="s">
        <v>64</v>
      </c>
      <c r="D8" s="307" t="s">
        <v>792</v>
      </c>
      <c r="E8" s="307" t="s">
        <v>793</v>
      </c>
      <c r="F8" s="304">
        <v>1</v>
      </c>
      <c r="G8" s="162"/>
      <c r="I8" s="162"/>
      <c r="K8" s="162"/>
      <c r="M8" s="162"/>
      <c r="O8" s="162">
        <v>0</v>
      </c>
      <c r="Q8" s="162">
        <f>VLOOKUP(B8,[2]Sheet3!$B$70:$C$89,2,FALSE)</f>
        <v>60</v>
      </c>
      <c r="S8" s="162"/>
      <c r="U8" s="162"/>
      <c r="W8" s="162"/>
      <c r="Y8" s="162">
        <v>40</v>
      </c>
      <c r="AA8" s="162"/>
      <c r="AC8" s="162"/>
      <c r="AE8" s="162"/>
      <c r="AG8" s="162"/>
      <c r="AI8" s="162">
        <v>80</v>
      </c>
      <c r="AK8" s="162"/>
      <c r="AM8" s="162"/>
      <c r="AO8" s="162"/>
      <c r="AQ8" s="162"/>
      <c r="AS8" s="162"/>
      <c r="AU8" s="162"/>
      <c r="AW8" s="162"/>
      <c r="AY8" s="162">
        <v>0</v>
      </c>
      <c r="BA8" s="162">
        <f>VLOOKUP(B8,[3]Sheet1!$A$63:$Q$107,12,FALSE)</f>
        <v>0</v>
      </c>
      <c r="BC8" s="162"/>
      <c r="BE8" s="162"/>
      <c r="BG8" s="162">
        <v>0</v>
      </c>
      <c r="BI8" s="162"/>
      <c r="BK8" s="162"/>
      <c r="BM8" s="162"/>
      <c r="BO8" s="162"/>
      <c r="BQ8" s="162"/>
      <c r="BS8" s="162">
        <v>0</v>
      </c>
      <c r="BU8" s="162"/>
      <c r="BW8" s="162"/>
      <c r="BY8" s="162"/>
      <c r="CA8" s="162"/>
      <c r="CC8" s="162"/>
      <c r="CE8" s="162"/>
    </row>
    <row r="9" spans="2:87" x14ac:dyDescent="0.3">
      <c r="B9" s="161" t="s">
        <v>43</v>
      </c>
      <c r="C9" s="302" t="s">
        <v>63</v>
      </c>
      <c r="D9" s="161"/>
      <c r="E9" s="161"/>
      <c r="F9" s="304">
        <v>2</v>
      </c>
      <c r="G9" s="162"/>
      <c r="I9" s="162"/>
      <c r="K9" s="162"/>
      <c r="M9" s="162"/>
      <c r="O9" s="162">
        <v>0</v>
      </c>
      <c r="Q9" s="162">
        <f>VLOOKUP(B9,[2]Sheet3!$B$70:$C$89,2,FALSE)</f>
        <v>120</v>
      </c>
      <c r="S9" s="162"/>
      <c r="U9" s="162"/>
      <c r="W9" s="162"/>
      <c r="Y9" s="162">
        <v>160</v>
      </c>
      <c r="AA9" s="162"/>
      <c r="AC9" s="162"/>
      <c r="AE9" s="162"/>
      <c r="AG9" s="162"/>
      <c r="AI9" s="162">
        <v>100</v>
      </c>
      <c r="AK9" s="162"/>
      <c r="AM9" s="162"/>
      <c r="AO9" s="162"/>
      <c r="AQ9" s="162"/>
      <c r="AS9" s="162"/>
      <c r="AU9" s="162"/>
      <c r="AW9" s="162"/>
      <c r="AY9" s="162">
        <v>160</v>
      </c>
      <c r="BA9" s="162">
        <f>VLOOKUP(B9,[3]Sheet1!$A$63:$Q$107,12,FALSE)</f>
        <v>0</v>
      </c>
      <c r="BC9" s="162"/>
      <c r="BE9" s="162"/>
      <c r="BG9" s="162">
        <v>100</v>
      </c>
      <c r="BI9" s="162"/>
      <c r="BK9" s="162"/>
      <c r="BM9" s="162">
        <v>130</v>
      </c>
      <c r="BO9" s="162"/>
      <c r="BQ9" s="162"/>
      <c r="BS9" s="162">
        <v>200</v>
      </c>
      <c r="BU9" s="162"/>
      <c r="BW9" s="162">
        <v>90</v>
      </c>
      <c r="BY9" s="162"/>
      <c r="CA9" s="162">
        <v>170</v>
      </c>
      <c r="CC9" s="162"/>
      <c r="CE9" s="162"/>
    </row>
    <row r="10" spans="2:87" x14ac:dyDescent="0.3">
      <c r="B10" s="161" t="s">
        <v>48</v>
      </c>
      <c r="C10" s="302" t="s">
        <v>68</v>
      </c>
      <c r="D10" s="161"/>
      <c r="E10" s="161"/>
      <c r="F10" s="304">
        <v>3</v>
      </c>
      <c r="G10" s="162"/>
      <c r="I10" s="162"/>
      <c r="K10" s="162"/>
      <c r="M10" s="162"/>
      <c r="O10" s="162">
        <v>0</v>
      </c>
      <c r="Q10" s="162">
        <f>VLOOKUP(B10,[2]Sheet3!$B$70:$C$89,2,FALSE)</f>
        <v>70</v>
      </c>
      <c r="S10" s="162"/>
      <c r="U10" s="162"/>
      <c r="W10" s="162">
        <v>80</v>
      </c>
      <c r="Y10" s="162"/>
      <c r="AA10" s="162"/>
      <c r="AC10" s="162"/>
      <c r="AE10" s="162"/>
      <c r="AG10" s="162"/>
      <c r="AI10" s="162">
        <v>40</v>
      </c>
      <c r="AK10" s="162"/>
      <c r="AM10" s="162"/>
      <c r="AO10" s="162"/>
      <c r="AQ10" s="162"/>
      <c r="AS10" s="162"/>
      <c r="AU10" s="162"/>
      <c r="AW10" s="162"/>
      <c r="AY10" s="162">
        <v>80</v>
      </c>
      <c r="BA10" s="162">
        <f>VLOOKUP(B10,[3]Sheet1!$A$63:$Q$107,12,FALSE)</f>
        <v>0</v>
      </c>
      <c r="BC10" s="162"/>
      <c r="BE10" s="162"/>
      <c r="BG10" s="162">
        <v>130</v>
      </c>
      <c r="BI10" s="162"/>
      <c r="BK10" s="162"/>
      <c r="BM10" s="162">
        <v>130</v>
      </c>
      <c r="BO10" s="162"/>
      <c r="BQ10" s="162"/>
      <c r="BS10" s="162">
        <v>120</v>
      </c>
      <c r="BU10" s="162"/>
      <c r="BW10" s="162">
        <v>70</v>
      </c>
      <c r="BY10" s="162"/>
      <c r="CA10" s="162">
        <v>160</v>
      </c>
      <c r="CC10" s="162">
        <v>100</v>
      </c>
      <c r="CE10" s="162"/>
    </row>
    <row r="11" spans="2:87" x14ac:dyDescent="0.3">
      <c r="B11" s="161" t="s">
        <v>46</v>
      </c>
      <c r="C11" s="302" t="s">
        <v>66</v>
      </c>
      <c r="D11" s="161"/>
      <c r="E11" s="161"/>
      <c r="F11" s="304">
        <v>4</v>
      </c>
      <c r="G11" s="162"/>
      <c r="I11" s="162"/>
      <c r="K11" s="162"/>
      <c r="M11" s="162"/>
      <c r="O11" s="162">
        <v>0</v>
      </c>
      <c r="Q11" s="162">
        <f>VLOOKUP(B11,[2]Sheet3!$B$70:$C$89,2,FALSE)</f>
        <v>60</v>
      </c>
      <c r="S11" s="162"/>
      <c r="U11" s="162"/>
      <c r="W11" s="162"/>
      <c r="Y11" s="162">
        <v>70</v>
      </c>
      <c r="AA11" s="162"/>
      <c r="AC11" s="162"/>
      <c r="AE11" s="162"/>
      <c r="AG11" s="162"/>
      <c r="AI11" s="162">
        <v>100</v>
      </c>
      <c r="AK11" s="162"/>
      <c r="AM11" s="162"/>
      <c r="AO11" s="162"/>
      <c r="AQ11" s="162"/>
      <c r="AS11" s="162"/>
      <c r="AU11" s="162"/>
      <c r="AW11" s="162"/>
      <c r="AY11" s="162">
        <v>130</v>
      </c>
      <c r="BA11" s="162">
        <f>VLOOKUP(B11,[3]Sheet1!$A$63:$Q$107,12,FALSE)</f>
        <v>0</v>
      </c>
      <c r="BC11" s="162"/>
      <c r="BE11" s="162"/>
      <c r="BG11" s="162">
        <v>130</v>
      </c>
      <c r="BI11" s="162"/>
      <c r="BK11" s="162"/>
      <c r="BM11" s="162">
        <v>130</v>
      </c>
      <c r="BO11" s="162"/>
      <c r="BQ11" s="162"/>
      <c r="BS11" s="162">
        <v>260</v>
      </c>
      <c r="BU11" s="162"/>
      <c r="BW11" s="162">
        <v>180</v>
      </c>
      <c r="BY11" s="162"/>
      <c r="CA11" s="162">
        <v>170</v>
      </c>
      <c r="CC11" s="162"/>
      <c r="CE11" s="162"/>
    </row>
    <row r="12" spans="2:87" x14ac:dyDescent="0.3">
      <c r="B12" s="161" t="s">
        <v>42</v>
      </c>
      <c r="C12" s="302" t="s">
        <v>62</v>
      </c>
      <c r="D12" s="161"/>
      <c r="E12" s="161"/>
      <c r="F12" s="304">
        <v>5</v>
      </c>
      <c r="G12" s="162"/>
      <c r="I12" s="162"/>
      <c r="K12" s="162"/>
      <c r="M12" s="162"/>
      <c r="O12" s="162">
        <v>0</v>
      </c>
      <c r="Q12" s="162">
        <f>VLOOKUP(B12,[2]Sheet3!$B$70:$C$89,2,FALSE)</f>
        <v>70</v>
      </c>
      <c r="S12" s="162"/>
      <c r="U12" s="162"/>
      <c r="W12" s="162"/>
      <c r="Y12" s="162">
        <v>60</v>
      </c>
      <c r="AA12" s="162"/>
      <c r="AC12" s="162"/>
      <c r="AE12" s="162"/>
      <c r="AG12" s="162"/>
      <c r="AI12" s="162">
        <v>100</v>
      </c>
      <c r="AK12" s="162"/>
      <c r="AM12" s="162"/>
      <c r="AO12" s="162"/>
      <c r="AQ12" s="162"/>
      <c r="AS12" s="162"/>
      <c r="AU12" s="162"/>
      <c r="AW12" s="162"/>
      <c r="AY12" s="162">
        <v>110</v>
      </c>
      <c r="BA12" s="162">
        <f>VLOOKUP(B12,[3]Sheet1!$A$63:$Q$107,12,FALSE)</f>
        <v>0</v>
      </c>
      <c r="BC12" s="162"/>
      <c r="BE12" s="162"/>
      <c r="BG12" s="162">
        <v>130</v>
      </c>
      <c r="BI12" s="162"/>
      <c r="BK12" s="162"/>
      <c r="BM12" s="162">
        <v>130</v>
      </c>
      <c r="BO12" s="162"/>
      <c r="BQ12" s="162"/>
      <c r="BS12" s="162">
        <v>160</v>
      </c>
      <c r="BU12" s="162"/>
      <c r="BW12" s="162"/>
      <c r="BY12" s="162"/>
      <c r="CA12" s="162">
        <v>165</v>
      </c>
      <c r="CC12" s="162"/>
      <c r="CE12" s="162"/>
    </row>
    <row r="13" spans="2:87" x14ac:dyDescent="0.3">
      <c r="B13" s="161" t="s">
        <v>36</v>
      </c>
      <c r="C13" s="302" t="s">
        <v>56</v>
      </c>
      <c r="D13" s="161"/>
      <c r="E13" s="161"/>
      <c r="F13" s="304">
        <v>6</v>
      </c>
      <c r="G13" s="162"/>
      <c r="I13" s="162"/>
      <c r="K13" s="162"/>
      <c r="M13" s="162"/>
      <c r="O13" s="162">
        <v>0</v>
      </c>
      <c r="Q13" s="162">
        <f>VLOOKUP(B13,[2]Sheet3!$B$70:$C$89,2,FALSE)</f>
        <v>80</v>
      </c>
      <c r="S13" s="162"/>
      <c r="U13" s="162"/>
      <c r="W13" s="162"/>
      <c r="Y13" s="162">
        <v>60</v>
      </c>
      <c r="AA13" s="162"/>
      <c r="AC13" s="162"/>
      <c r="AE13" s="162"/>
      <c r="AG13" s="162"/>
      <c r="AI13" s="162">
        <v>80</v>
      </c>
      <c r="AK13" s="162"/>
      <c r="AM13" s="162"/>
      <c r="AO13" s="162"/>
      <c r="AQ13" s="162"/>
      <c r="AS13" s="162"/>
      <c r="AU13" s="162"/>
      <c r="AW13" s="162"/>
      <c r="AY13" s="162">
        <v>110</v>
      </c>
      <c r="BA13" s="162">
        <f>VLOOKUP(B13,[3]Sheet1!$A$63:$Q$107,12,FALSE)</f>
        <v>0</v>
      </c>
      <c r="BC13" s="162"/>
      <c r="BE13" s="162"/>
      <c r="BG13" s="162">
        <v>130</v>
      </c>
      <c r="BI13" s="162"/>
      <c r="BK13" s="162"/>
      <c r="BM13" s="162">
        <v>100</v>
      </c>
      <c r="BO13" s="162"/>
      <c r="BQ13" s="162"/>
      <c r="BS13" s="162">
        <v>120</v>
      </c>
      <c r="BU13" s="162"/>
      <c r="BW13" s="162">
        <v>40</v>
      </c>
      <c r="BY13" s="162"/>
      <c r="CA13" s="162">
        <v>170</v>
      </c>
      <c r="CC13" s="162"/>
      <c r="CE13" s="162"/>
    </row>
    <row r="14" spans="2:87" x14ac:dyDescent="0.3">
      <c r="B14" s="161" t="s">
        <v>41</v>
      </c>
      <c r="C14" s="302" t="s">
        <v>61</v>
      </c>
      <c r="D14" s="161"/>
      <c r="E14" s="161"/>
      <c r="F14" s="304">
        <v>7</v>
      </c>
      <c r="G14" s="162"/>
      <c r="I14" s="162"/>
      <c r="K14" s="162"/>
      <c r="M14" s="162"/>
      <c r="O14" s="162">
        <v>0</v>
      </c>
      <c r="Q14" s="162">
        <f>VLOOKUP(B14,[2]Sheet3!$B$70:$C$89,2,FALSE)</f>
        <v>60</v>
      </c>
      <c r="S14" s="162"/>
      <c r="U14" s="162"/>
      <c r="W14" s="162"/>
      <c r="Y14" s="162">
        <v>70</v>
      </c>
      <c r="AA14" s="162"/>
      <c r="AC14" s="162"/>
      <c r="AE14" s="162"/>
      <c r="AG14" s="162"/>
      <c r="AI14" s="162">
        <v>100</v>
      </c>
      <c r="AK14" s="162"/>
      <c r="AM14" s="162"/>
      <c r="AO14" s="162"/>
      <c r="AQ14" s="162"/>
      <c r="AS14" s="162"/>
      <c r="AU14" s="162"/>
      <c r="AW14" s="162"/>
      <c r="AY14" s="162">
        <v>280</v>
      </c>
      <c r="BA14" s="162">
        <f>VLOOKUP(B14,[3]Sheet1!$A$63:$Q$107,12,FALSE)</f>
        <v>0</v>
      </c>
      <c r="BC14" s="162"/>
      <c r="BE14" s="162"/>
      <c r="BG14" s="162">
        <v>130</v>
      </c>
      <c r="BI14" s="162"/>
      <c r="BK14" s="162"/>
      <c r="BM14" s="162">
        <v>130</v>
      </c>
      <c r="BO14" s="162"/>
      <c r="BQ14" s="162"/>
      <c r="BS14" s="162">
        <v>260</v>
      </c>
      <c r="BU14" s="162"/>
      <c r="BW14" s="162">
        <v>400</v>
      </c>
      <c r="BY14" s="162"/>
      <c r="CA14" s="162">
        <v>170</v>
      </c>
      <c r="CC14" s="162"/>
      <c r="CE14" s="162"/>
    </row>
    <row r="15" spans="2:87" x14ac:dyDescent="0.3">
      <c r="B15" s="161" t="s">
        <v>50</v>
      </c>
      <c r="C15" s="302" t="s">
        <v>70</v>
      </c>
      <c r="D15" s="161"/>
      <c r="E15" s="161"/>
      <c r="F15" s="304">
        <v>8</v>
      </c>
      <c r="G15" s="162"/>
      <c r="I15" s="162"/>
      <c r="K15" s="162"/>
      <c r="M15" s="162"/>
      <c r="O15" s="162">
        <v>0</v>
      </c>
      <c r="Q15" s="162">
        <f>VLOOKUP(B15,[2]Sheet3!$B$70:$C$89,2,FALSE)</f>
        <v>90</v>
      </c>
      <c r="S15" s="162"/>
      <c r="U15" s="162"/>
      <c r="W15" s="162">
        <v>80</v>
      </c>
      <c r="Y15" s="162"/>
      <c r="AA15" s="162"/>
      <c r="AC15" s="162"/>
      <c r="AE15" s="162"/>
      <c r="AG15" s="162"/>
      <c r="AI15" s="162">
        <v>80</v>
      </c>
      <c r="AK15" s="162"/>
      <c r="AM15" s="162"/>
      <c r="AO15" s="162"/>
      <c r="AQ15" s="162"/>
      <c r="AS15" s="162"/>
      <c r="AU15" s="162"/>
      <c r="AW15" s="162"/>
      <c r="AY15" s="162">
        <v>80</v>
      </c>
      <c r="BA15" s="162">
        <f>VLOOKUP(B15,[3]Sheet1!$A$63:$Q$107,12,FALSE)</f>
        <v>0</v>
      </c>
      <c r="BC15" s="162"/>
      <c r="BE15" s="162"/>
      <c r="BG15" s="162">
        <v>130</v>
      </c>
      <c r="BI15" s="162"/>
      <c r="BK15" s="162"/>
      <c r="BM15" s="162">
        <v>130</v>
      </c>
      <c r="BO15" s="162"/>
      <c r="BQ15" s="162"/>
      <c r="BS15" s="162">
        <v>280</v>
      </c>
      <c r="BU15" s="162"/>
      <c r="BW15" s="162">
        <v>70</v>
      </c>
      <c r="BY15" s="162"/>
      <c r="CA15" s="162">
        <v>20</v>
      </c>
      <c r="CC15" s="162">
        <v>200</v>
      </c>
      <c r="CE15" s="162">
        <v>150</v>
      </c>
    </row>
    <row r="16" spans="2:87" ht="10.8" thickBot="1" x14ac:dyDescent="0.35">
      <c r="B16" s="161" t="s">
        <v>40</v>
      </c>
      <c r="C16" s="302" t="s">
        <v>60</v>
      </c>
      <c r="D16" s="161"/>
      <c r="E16" s="161"/>
      <c r="F16" s="305">
        <v>9</v>
      </c>
      <c r="G16" s="163"/>
      <c r="I16" s="163"/>
      <c r="K16" s="163"/>
      <c r="M16" s="162"/>
      <c r="O16" s="162">
        <v>0</v>
      </c>
      <c r="Q16" s="162">
        <f>VLOOKUP(B16,[2]Sheet3!$B$70:$C$89,2,FALSE)</f>
        <v>100</v>
      </c>
      <c r="S16" s="162"/>
      <c r="U16" s="162"/>
      <c r="W16" s="162">
        <v>50</v>
      </c>
      <c r="Y16" s="162"/>
      <c r="AA16" s="162"/>
      <c r="AC16" s="162"/>
      <c r="AE16" s="162"/>
      <c r="AG16" s="162"/>
      <c r="AI16" s="162">
        <v>80</v>
      </c>
      <c r="AK16" s="162"/>
      <c r="AM16" s="162"/>
      <c r="AO16" s="162"/>
      <c r="AQ16" s="162"/>
      <c r="AS16" s="162"/>
      <c r="AU16" s="162">
        <v>80</v>
      </c>
      <c r="AW16" s="162"/>
      <c r="AY16" s="162">
        <v>80</v>
      </c>
      <c r="BA16" s="162">
        <f>VLOOKUP(B16,[3]Sheet1!$A$63:$Q$107,12,FALSE)</f>
        <v>0</v>
      </c>
      <c r="BC16" s="162"/>
      <c r="BE16" s="162"/>
      <c r="BG16" s="162">
        <v>100</v>
      </c>
      <c r="BI16" s="162"/>
      <c r="BK16" s="162"/>
      <c r="BM16" s="162">
        <v>130</v>
      </c>
      <c r="BO16" s="162"/>
      <c r="BQ16" s="162"/>
      <c r="BS16" s="162">
        <v>280</v>
      </c>
      <c r="BU16" s="162"/>
      <c r="BW16" s="162"/>
      <c r="BY16" s="162"/>
      <c r="CA16" s="162">
        <v>15</v>
      </c>
      <c r="CC16" s="162">
        <v>550</v>
      </c>
      <c r="CE16" s="162"/>
    </row>
    <row r="17" spans="2:85" ht="10.8" thickBot="1" x14ac:dyDescent="0.35">
      <c r="B17" s="161" t="s">
        <v>52</v>
      </c>
      <c r="C17" s="302" t="s">
        <v>72</v>
      </c>
      <c r="D17" s="161"/>
      <c r="E17" s="161"/>
      <c r="F17" s="305">
        <v>10</v>
      </c>
      <c r="G17" s="163"/>
      <c r="I17" s="163"/>
      <c r="K17" s="163"/>
      <c r="M17" s="162"/>
      <c r="O17" s="162">
        <v>0</v>
      </c>
      <c r="Q17" s="162">
        <f>VLOOKUP(B17,[2]Sheet3!$B$70:$C$89,2,FALSE)</f>
        <v>20</v>
      </c>
      <c r="S17" s="162"/>
      <c r="U17" s="162"/>
      <c r="W17" s="162">
        <v>100</v>
      </c>
      <c r="Y17" s="162"/>
      <c r="AA17" s="162"/>
      <c r="AC17" s="162"/>
      <c r="AE17" s="162"/>
      <c r="AG17" s="162"/>
      <c r="AI17" s="162">
        <v>60</v>
      </c>
      <c r="AK17" s="162"/>
      <c r="AM17" s="162"/>
      <c r="AO17" s="162"/>
      <c r="AQ17" s="162"/>
      <c r="AS17" s="162"/>
      <c r="AU17" s="162">
        <v>50</v>
      </c>
      <c r="AW17" s="162"/>
      <c r="AY17" s="162">
        <v>80</v>
      </c>
      <c r="BA17" s="162">
        <f>VLOOKUP(B17,[3]Sheet1!$A$63:$Q$107,12,FALSE)</f>
        <v>0</v>
      </c>
      <c r="BC17" s="162"/>
      <c r="BE17" s="162"/>
      <c r="BG17" s="162">
        <v>100</v>
      </c>
      <c r="BI17" s="162"/>
      <c r="BK17" s="162"/>
      <c r="BM17" s="162">
        <v>130</v>
      </c>
      <c r="BO17" s="162"/>
      <c r="BQ17" s="162"/>
      <c r="BS17" s="162">
        <v>280</v>
      </c>
      <c r="BU17" s="162"/>
      <c r="BW17" s="162">
        <v>200</v>
      </c>
      <c r="BY17" s="162"/>
      <c r="CA17" s="162">
        <v>160</v>
      </c>
      <c r="CC17" s="162">
        <v>400</v>
      </c>
      <c r="CE17" s="162"/>
    </row>
    <row r="18" spans="2:85" ht="10.8" thickBot="1" x14ac:dyDescent="0.35">
      <c r="B18" s="161" t="s">
        <v>38</v>
      </c>
      <c r="C18" s="302" t="s">
        <v>58</v>
      </c>
      <c r="D18" s="161"/>
      <c r="E18" s="161"/>
      <c r="F18" s="305">
        <v>11</v>
      </c>
      <c r="G18" s="163"/>
      <c r="I18" s="163"/>
      <c r="K18" s="163"/>
      <c r="M18" s="162"/>
      <c r="O18" s="162">
        <v>0</v>
      </c>
      <c r="Q18" s="162">
        <f>VLOOKUP(B18,[2]Sheet3!$B$70:$C$89,2,FALSE)</f>
        <v>80</v>
      </c>
      <c r="S18" s="162"/>
      <c r="U18" s="162"/>
      <c r="W18" s="162"/>
      <c r="Y18" s="162">
        <v>60</v>
      </c>
      <c r="AA18" s="162"/>
      <c r="AC18" s="162"/>
      <c r="AE18" s="162"/>
      <c r="AG18" s="162"/>
      <c r="AI18" s="162">
        <v>80</v>
      </c>
      <c r="AK18" s="162"/>
      <c r="AM18" s="162"/>
      <c r="AO18" s="162"/>
      <c r="AQ18" s="162"/>
      <c r="AS18" s="162"/>
      <c r="AU18" s="162"/>
      <c r="AW18" s="162"/>
      <c r="AY18" s="162">
        <v>130</v>
      </c>
      <c r="BA18" s="162">
        <f>VLOOKUP(B18,[3]Sheet1!$A$63:$Q$107,12,FALSE)</f>
        <v>0</v>
      </c>
      <c r="BC18" s="162"/>
      <c r="BE18" s="162"/>
      <c r="BG18" s="162">
        <v>120</v>
      </c>
      <c r="BI18" s="162"/>
      <c r="BK18" s="162"/>
      <c r="BM18" s="162">
        <v>100</v>
      </c>
      <c r="BO18" s="162"/>
      <c r="BQ18" s="162"/>
      <c r="BS18" s="162">
        <v>260</v>
      </c>
      <c r="BU18" s="162"/>
      <c r="BW18" s="162"/>
      <c r="BY18" s="162"/>
      <c r="CA18" s="162">
        <v>170</v>
      </c>
      <c r="CC18" s="162"/>
      <c r="CE18" s="162"/>
    </row>
    <row r="19" spans="2:85" ht="10.8" thickBot="1" x14ac:dyDescent="0.35">
      <c r="B19" s="161" t="s">
        <v>39</v>
      </c>
      <c r="C19" s="302" t="s">
        <v>59</v>
      </c>
      <c r="D19" s="161"/>
      <c r="E19" s="161"/>
      <c r="F19" s="305">
        <v>12</v>
      </c>
      <c r="G19" s="163"/>
      <c r="I19" s="163"/>
      <c r="K19" s="163"/>
      <c r="M19" s="162"/>
      <c r="O19" s="162">
        <v>0</v>
      </c>
      <c r="Q19" s="162">
        <f>VLOOKUP(B19,[2]Sheet3!$B$70:$C$89,2,FALSE)</f>
        <v>70</v>
      </c>
      <c r="S19" s="162"/>
      <c r="U19" s="162"/>
      <c r="W19" s="162"/>
      <c r="Y19" s="162">
        <v>90</v>
      </c>
      <c r="AA19" s="162"/>
      <c r="AC19" s="162"/>
      <c r="AE19" s="162"/>
      <c r="AG19" s="162"/>
      <c r="AI19" s="162">
        <v>80</v>
      </c>
      <c r="AK19" s="162"/>
      <c r="AM19" s="162"/>
      <c r="AO19" s="162"/>
      <c r="AQ19" s="162"/>
      <c r="AS19" s="162"/>
      <c r="AU19" s="162"/>
      <c r="AW19" s="162"/>
      <c r="AY19" s="162">
        <v>180</v>
      </c>
      <c r="BA19" s="162">
        <f>VLOOKUP(B19,[3]Sheet1!$A$63:$Q$107,12,FALSE)</f>
        <v>0</v>
      </c>
      <c r="BC19" s="162"/>
      <c r="BE19" s="162"/>
      <c r="BG19" s="162">
        <v>100</v>
      </c>
      <c r="BI19" s="162"/>
      <c r="BK19" s="162"/>
      <c r="BM19" s="162">
        <v>100</v>
      </c>
      <c r="BO19" s="162"/>
      <c r="BQ19" s="162"/>
      <c r="BS19" s="162">
        <v>220</v>
      </c>
      <c r="BU19" s="162"/>
      <c r="BW19" s="162">
        <v>50</v>
      </c>
      <c r="BY19" s="162"/>
      <c r="CA19" s="162">
        <v>160</v>
      </c>
      <c r="CC19" s="162"/>
      <c r="CE19" s="162"/>
    </row>
    <row r="20" spans="2:85" ht="10.8" thickBot="1" x14ac:dyDescent="0.35">
      <c r="B20" s="161" t="s">
        <v>47</v>
      </c>
      <c r="C20" s="302" t="s">
        <v>67</v>
      </c>
      <c r="D20" s="161"/>
      <c r="E20" s="161"/>
      <c r="F20" s="305">
        <v>13</v>
      </c>
      <c r="G20" s="163"/>
      <c r="I20" s="163"/>
      <c r="K20" s="163"/>
      <c r="M20" s="162"/>
      <c r="O20" s="162">
        <v>0</v>
      </c>
      <c r="Q20" s="162">
        <f>VLOOKUP(B20,[2]Sheet3!$B$70:$C$89,2,FALSE)</f>
        <v>80</v>
      </c>
      <c r="S20" s="162"/>
      <c r="U20" s="162"/>
      <c r="W20" s="162">
        <v>40</v>
      </c>
      <c r="Y20" s="162"/>
      <c r="AA20" s="162"/>
      <c r="AC20" s="162"/>
      <c r="AE20" s="162"/>
      <c r="AG20" s="162"/>
      <c r="AI20" s="162">
        <v>80</v>
      </c>
      <c r="AK20" s="162"/>
      <c r="AM20" s="162"/>
      <c r="AO20" s="162"/>
      <c r="AQ20" s="162"/>
      <c r="AS20" s="162"/>
      <c r="AU20" s="162"/>
      <c r="AW20" s="162"/>
      <c r="AY20" s="162">
        <v>80</v>
      </c>
      <c r="BA20" s="162">
        <f>VLOOKUP(B20,[3]Sheet1!$A$63:$Q$107,12,FALSE)</f>
        <v>0</v>
      </c>
      <c r="BC20" s="162"/>
      <c r="BE20" s="162"/>
      <c r="BG20" s="162">
        <v>130</v>
      </c>
      <c r="BI20" s="162"/>
      <c r="BK20" s="162"/>
      <c r="BM20" s="162">
        <v>130</v>
      </c>
      <c r="BO20" s="162"/>
      <c r="BQ20" s="162"/>
      <c r="BS20" s="162">
        <v>200</v>
      </c>
      <c r="BU20" s="162"/>
      <c r="BW20" s="162"/>
      <c r="BY20" s="162"/>
      <c r="CA20" s="162">
        <v>10</v>
      </c>
      <c r="CC20" s="162">
        <v>350</v>
      </c>
      <c r="CE20" s="162"/>
    </row>
    <row r="21" spans="2:85" ht="10.8" thickBot="1" x14ac:dyDescent="0.35">
      <c r="B21" s="161" t="s">
        <v>45</v>
      </c>
      <c r="C21" s="302" t="s">
        <v>65</v>
      </c>
      <c r="D21" s="161"/>
      <c r="E21" s="161"/>
      <c r="F21" s="305">
        <v>14</v>
      </c>
      <c r="G21" s="163"/>
      <c r="I21" s="163"/>
      <c r="K21" s="163"/>
      <c r="M21" s="162"/>
      <c r="O21" s="162">
        <v>0</v>
      </c>
      <c r="Q21" s="162">
        <f>VLOOKUP(B21,[2]Sheet3!$B$70:$C$89,2,FALSE)</f>
        <v>50</v>
      </c>
      <c r="S21" s="162"/>
      <c r="U21" s="162"/>
      <c r="W21" s="162"/>
      <c r="Y21" s="162">
        <v>70</v>
      </c>
      <c r="AA21" s="162"/>
      <c r="AC21" s="162"/>
      <c r="AE21" s="162"/>
      <c r="AG21" s="162"/>
      <c r="AI21" s="162">
        <v>100</v>
      </c>
      <c r="AK21" s="162"/>
      <c r="AM21" s="162"/>
      <c r="AO21" s="162"/>
      <c r="AQ21" s="162"/>
      <c r="AS21" s="162"/>
      <c r="AU21" s="162"/>
      <c r="AW21" s="162"/>
      <c r="AY21" s="162">
        <v>130</v>
      </c>
      <c r="BA21" s="162">
        <f>VLOOKUP(B21,[3]Sheet1!$A$63:$Q$107,12,FALSE)</f>
        <v>0</v>
      </c>
      <c r="BC21" s="162"/>
      <c r="BE21" s="162"/>
      <c r="BG21" s="162">
        <v>130</v>
      </c>
      <c r="BI21" s="162"/>
      <c r="BK21" s="162"/>
      <c r="BM21" s="162">
        <v>130</v>
      </c>
      <c r="BO21" s="162"/>
      <c r="BQ21" s="162"/>
      <c r="BS21" s="162">
        <v>120</v>
      </c>
      <c r="BU21" s="162"/>
      <c r="BW21" s="162">
        <v>20</v>
      </c>
      <c r="BY21" s="162"/>
      <c r="CA21" s="162">
        <v>170</v>
      </c>
      <c r="CC21" s="162"/>
      <c r="CE21" s="162"/>
    </row>
    <row r="22" spans="2:85" ht="10.8" thickBot="1" x14ac:dyDescent="0.35">
      <c r="B22" s="161" t="s">
        <v>49</v>
      </c>
      <c r="C22" s="302" t="s">
        <v>69</v>
      </c>
      <c r="D22" s="161"/>
      <c r="E22" s="161"/>
      <c r="F22" s="305">
        <v>15</v>
      </c>
      <c r="G22" s="163"/>
      <c r="I22" s="163"/>
      <c r="K22" s="163"/>
      <c r="M22" s="162"/>
      <c r="O22" s="162">
        <v>0</v>
      </c>
      <c r="Q22" s="162">
        <f>VLOOKUP(B22,[2]Sheet3!$B$70:$C$89,2,FALSE)</f>
        <v>80</v>
      </c>
      <c r="S22" s="162"/>
      <c r="U22" s="162"/>
      <c r="W22" s="162">
        <v>80</v>
      </c>
      <c r="Y22" s="162"/>
      <c r="AA22" s="162"/>
      <c r="AC22" s="162"/>
      <c r="AE22" s="162"/>
      <c r="AG22" s="162"/>
      <c r="AI22" s="162">
        <v>40</v>
      </c>
      <c r="AK22" s="162"/>
      <c r="AM22" s="162"/>
      <c r="AO22" s="162"/>
      <c r="AQ22" s="162"/>
      <c r="AS22" s="162"/>
      <c r="AU22" s="162"/>
      <c r="AW22" s="162"/>
      <c r="AY22" s="162">
        <v>0</v>
      </c>
      <c r="BA22" s="162">
        <f>VLOOKUP(B22,[3]Sheet1!$A$63:$Q$107,12,FALSE)</f>
        <v>0</v>
      </c>
      <c r="BC22" s="162"/>
      <c r="BE22" s="162"/>
      <c r="BG22" s="162">
        <v>130</v>
      </c>
      <c r="BI22" s="162"/>
      <c r="BK22" s="162"/>
      <c r="BM22" s="162">
        <v>130</v>
      </c>
      <c r="BO22" s="162"/>
      <c r="BQ22" s="162"/>
      <c r="BS22" s="162">
        <v>180</v>
      </c>
      <c r="BU22" s="162"/>
      <c r="BW22" s="162"/>
      <c r="BY22" s="162"/>
      <c r="CA22" s="162">
        <v>165</v>
      </c>
      <c r="CC22" s="162">
        <v>100</v>
      </c>
      <c r="CE22" s="162"/>
    </row>
    <row r="23" spans="2:85" ht="10.8" thickBot="1" x14ac:dyDescent="0.35">
      <c r="B23" s="161" t="s">
        <v>54</v>
      </c>
      <c r="C23" s="302" t="s">
        <v>74</v>
      </c>
      <c r="D23" s="161"/>
      <c r="E23" s="161"/>
      <c r="F23" s="305">
        <v>16</v>
      </c>
      <c r="G23" s="163"/>
      <c r="I23" s="163"/>
      <c r="K23" s="163"/>
      <c r="M23" s="162"/>
      <c r="O23" s="162">
        <v>0</v>
      </c>
      <c r="Q23" s="162">
        <f>VLOOKUP(B23,[2]Sheet3!$B$70:$C$89,2,FALSE)</f>
        <v>110</v>
      </c>
      <c r="S23" s="162"/>
      <c r="U23" s="162"/>
      <c r="W23" s="162">
        <v>100</v>
      </c>
      <c r="Y23" s="162"/>
      <c r="AA23" s="162"/>
      <c r="AC23" s="162"/>
      <c r="AE23" s="162"/>
      <c r="AG23" s="162"/>
      <c r="AI23" s="162">
        <v>80</v>
      </c>
      <c r="AK23" s="162"/>
      <c r="AM23" s="162"/>
      <c r="AO23" s="162"/>
      <c r="AQ23" s="162"/>
      <c r="AS23" s="162"/>
      <c r="AU23" s="162">
        <v>50</v>
      </c>
      <c r="AW23" s="162"/>
      <c r="AY23" s="162">
        <v>0</v>
      </c>
      <c r="BA23" s="162">
        <f>VLOOKUP(B23,[3]Sheet1!$A$63:$Q$107,12,FALSE)</f>
        <v>0</v>
      </c>
      <c r="BC23" s="162"/>
      <c r="BE23" s="162"/>
      <c r="BG23" s="162">
        <v>130</v>
      </c>
      <c r="BI23" s="162"/>
      <c r="BK23" s="162"/>
      <c r="BM23" s="162">
        <v>130</v>
      </c>
      <c r="BO23" s="162"/>
      <c r="BQ23" s="162"/>
      <c r="BS23" s="162">
        <v>100</v>
      </c>
      <c r="BU23" s="162"/>
      <c r="BW23" s="162">
        <v>150</v>
      </c>
      <c r="BY23" s="162"/>
      <c r="CA23" s="162">
        <v>15</v>
      </c>
      <c r="CC23" s="162">
        <v>150</v>
      </c>
      <c r="CE23" s="162"/>
    </row>
    <row r="24" spans="2:85" ht="10.8" thickBot="1" x14ac:dyDescent="0.35">
      <c r="B24" s="161" t="s">
        <v>37</v>
      </c>
      <c r="C24" s="302" t="s">
        <v>57</v>
      </c>
      <c r="D24" s="161"/>
      <c r="E24" s="161"/>
      <c r="F24" s="305">
        <v>17</v>
      </c>
      <c r="G24" s="163"/>
      <c r="I24" s="163"/>
      <c r="K24" s="163"/>
      <c r="M24" s="162"/>
      <c r="O24" s="162">
        <v>0</v>
      </c>
      <c r="Q24" s="162">
        <f>VLOOKUP(B24,[2]Sheet3!$B$70:$C$89,2,FALSE)</f>
        <v>150</v>
      </c>
      <c r="S24" s="162"/>
      <c r="U24" s="162"/>
      <c r="W24" s="162"/>
      <c r="Y24" s="162">
        <v>120</v>
      </c>
      <c r="AA24" s="162"/>
      <c r="AC24" s="162"/>
      <c r="AE24" s="162"/>
      <c r="AG24" s="162"/>
      <c r="AI24" s="162">
        <v>120</v>
      </c>
      <c r="AK24" s="162"/>
      <c r="AM24" s="162"/>
      <c r="AO24" s="162"/>
      <c r="AQ24" s="162"/>
      <c r="AS24" s="162"/>
      <c r="AU24" s="162"/>
      <c r="AW24" s="162"/>
      <c r="AY24" s="162">
        <v>140</v>
      </c>
      <c r="BA24" s="162">
        <f>VLOOKUP(B24,[3]Sheet1!$A$63:$Q$107,12,FALSE)</f>
        <v>0</v>
      </c>
      <c r="BC24" s="162"/>
      <c r="BE24" s="162"/>
      <c r="BG24" s="162">
        <v>130</v>
      </c>
      <c r="BI24" s="162"/>
      <c r="BK24" s="162"/>
      <c r="BM24" s="162">
        <v>130</v>
      </c>
      <c r="BO24" s="162"/>
      <c r="BQ24" s="162"/>
      <c r="BS24" s="162">
        <v>280</v>
      </c>
      <c r="BU24" s="162"/>
      <c r="BW24" s="162">
        <v>80</v>
      </c>
      <c r="BY24" s="162"/>
      <c r="CA24" s="162">
        <v>165</v>
      </c>
      <c r="CC24" s="162"/>
      <c r="CE24" s="162"/>
    </row>
    <row r="25" spans="2:85" ht="10.8" thickBot="1" x14ac:dyDescent="0.35">
      <c r="B25" s="161" t="s">
        <v>51</v>
      </c>
      <c r="C25" s="302" t="s">
        <v>71</v>
      </c>
      <c r="D25" s="161"/>
      <c r="E25" s="161"/>
      <c r="F25" s="305">
        <v>18</v>
      </c>
      <c r="G25" s="163"/>
      <c r="I25" s="163"/>
      <c r="K25" s="163"/>
      <c r="M25" s="162"/>
      <c r="O25" s="162">
        <v>0</v>
      </c>
      <c r="Q25" s="162">
        <f>VLOOKUP(B25,[2]Sheet3!$B$70:$C$89,2,FALSE)</f>
        <v>90</v>
      </c>
      <c r="S25" s="162"/>
      <c r="U25" s="162"/>
      <c r="W25" s="162">
        <v>100</v>
      </c>
      <c r="Y25" s="162"/>
      <c r="AA25" s="162"/>
      <c r="AC25" s="162"/>
      <c r="AE25" s="162"/>
      <c r="AG25" s="162"/>
      <c r="AI25" s="162">
        <v>60</v>
      </c>
      <c r="AK25" s="162"/>
      <c r="AM25" s="162"/>
      <c r="AO25" s="162"/>
      <c r="AQ25" s="162"/>
      <c r="AS25" s="162"/>
      <c r="AU25" s="162">
        <v>50</v>
      </c>
      <c r="AW25" s="162"/>
      <c r="AY25" s="162">
        <v>0</v>
      </c>
      <c r="BA25" s="162">
        <f>VLOOKUP(B25,[3]Sheet1!$A$63:$Q$107,12,FALSE)</f>
        <v>0</v>
      </c>
      <c r="BC25" s="162"/>
      <c r="BE25" s="162"/>
      <c r="BG25" s="162">
        <v>130</v>
      </c>
      <c r="BI25" s="162"/>
      <c r="BK25" s="162"/>
      <c r="BM25" s="162">
        <v>40</v>
      </c>
      <c r="BO25" s="162"/>
      <c r="BQ25" s="162"/>
      <c r="BS25" s="162">
        <v>280</v>
      </c>
      <c r="BU25" s="162"/>
      <c r="BW25" s="162"/>
      <c r="BY25" s="162"/>
      <c r="CA25" s="162">
        <v>10</v>
      </c>
      <c r="CC25" s="162">
        <v>200</v>
      </c>
      <c r="CE25" s="162"/>
    </row>
    <row r="26" spans="2:85" ht="10.8" thickBot="1" x14ac:dyDescent="0.35">
      <c r="B26" s="161" t="s">
        <v>55</v>
      </c>
      <c r="C26" s="302" t="s">
        <v>75</v>
      </c>
      <c r="D26" s="161"/>
      <c r="E26" s="161"/>
      <c r="F26" s="305">
        <v>19</v>
      </c>
      <c r="G26" s="163"/>
      <c r="I26" s="163"/>
      <c r="K26" s="163"/>
      <c r="M26" s="162"/>
      <c r="O26" s="162">
        <v>0</v>
      </c>
      <c r="Q26" s="162">
        <f>VLOOKUP(B26,[2]Sheet3!$B$70:$C$89,2,FALSE)</f>
        <v>80</v>
      </c>
      <c r="S26" s="162"/>
      <c r="U26" s="162"/>
      <c r="W26" s="162">
        <v>100</v>
      </c>
      <c r="Y26" s="162"/>
      <c r="AA26" s="162"/>
      <c r="AC26" s="162"/>
      <c r="AE26" s="162"/>
      <c r="AG26" s="162"/>
      <c r="AI26" s="162">
        <v>80</v>
      </c>
      <c r="AK26" s="162"/>
      <c r="AM26" s="162"/>
      <c r="AO26" s="162"/>
      <c r="AQ26" s="162"/>
      <c r="AS26" s="162"/>
      <c r="AU26" s="162"/>
      <c r="AW26" s="162"/>
      <c r="AY26" s="162">
        <v>0</v>
      </c>
      <c r="BA26" s="162">
        <f>VLOOKUP(B26,[3]Sheet1!$A$63:$Q$107,12,FALSE)</f>
        <v>0</v>
      </c>
      <c r="BC26" s="162"/>
      <c r="BE26" s="162"/>
      <c r="BG26" s="162">
        <v>120</v>
      </c>
      <c r="BI26" s="162"/>
      <c r="BK26" s="162"/>
      <c r="BM26" s="162">
        <v>130</v>
      </c>
      <c r="BO26" s="162"/>
      <c r="BQ26" s="162"/>
      <c r="BS26" s="162">
        <v>100</v>
      </c>
      <c r="BU26" s="162"/>
      <c r="BW26" s="162">
        <v>430</v>
      </c>
      <c r="BY26" s="162"/>
      <c r="CA26" s="162">
        <v>10</v>
      </c>
      <c r="CC26" s="162">
        <v>250</v>
      </c>
      <c r="CE26" s="162"/>
    </row>
    <row r="27" spans="2:85" ht="10.8" thickBot="1" x14ac:dyDescent="0.35">
      <c r="B27" s="161" t="s">
        <v>53</v>
      </c>
      <c r="C27" s="302" t="s">
        <v>73</v>
      </c>
      <c r="D27" s="161"/>
      <c r="E27" s="161"/>
      <c r="F27" s="305">
        <v>20</v>
      </c>
      <c r="G27" s="163"/>
      <c r="I27" s="163"/>
      <c r="K27" s="163"/>
      <c r="M27" s="162"/>
      <c r="O27" s="162">
        <v>0</v>
      </c>
      <c r="Q27" s="162">
        <f>VLOOKUP(B27,[2]Sheet3!$B$70:$C$89,2,FALSE)</f>
        <v>80</v>
      </c>
      <c r="S27" s="162"/>
      <c r="U27" s="162"/>
      <c r="W27" s="162">
        <v>70</v>
      </c>
      <c r="Y27" s="162"/>
      <c r="AA27" s="162"/>
      <c r="AC27" s="162"/>
      <c r="AE27" s="162"/>
      <c r="AG27" s="162"/>
      <c r="AI27" s="162">
        <v>60</v>
      </c>
      <c r="AK27" s="162"/>
      <c r="AM27" s="162"/>
      <c r="AO27" s="162"/>
      <c r="AQ27" s="162"/>
      <c r="AS27" s="162"/>
      <c r="AU27" s="162"/>
      <c r="AW27" s="162"/>
      <c r="AY27" s="162">
        <v>100</v>
      </c>
      <c r="BA27" s="162">
        <f>VLOOKUP(B27,[3]Sheet1!$A$63:$Q$107,12,FALSE)</f>
        <v>0</v>
      </c>
      <c r="BC27" s="162"/>
      <c r="BE27" s="162"/>
      <c r="BG27" s="162">
        <v>100</v>
      </c>
      <c r="BI27" s="162"/>
      <c r="BK27" s="162"/>
      <c r="BM27" s="162">
        <v>120</v>
      </c>
      <c r="BO27" s="162"/>
      <c r="BQ27" s="162"/>
      <c r="BS27" s="162">
        <v>180</v>
      </c>
      <c r="BU27" s="162"/>
      <c r="BW27" s="162">
        <v>70</v>
      </c>
      <c r="BY27" s="162"/>
      <c r="CA27" s="162">
        <v>10</v>
      </c>
      <c r="CC27" s="162">
        <v>350</v>
      </c>
      <c r="CE27" s="162"/>
    </row>
    <row r="28" spans="2:85" ht="10.8" thickBot="1" x14ac:dyDescent="0.35">
      <c r="B28" s="161" t="s">
        <v>792</v>
      </c>
      <c r="C28" s="302" t="s">
        <v>793</v>
      </c>
      <c r="D28" s="161"/>
      <c r="E28" s="161"/>
      <c r="F28" s="305">
        <v>21</v>
      </c>
      <c r="G28" s="163"/>
      <c r="I28" s="163"/>
      <c r="K28" s="163"/>
      <c r="M28" s="162"/>
      <c r="O28" s="162"/>
      <c r="Q28" s="162"/>
      <c r="S28" s="162"/>
      <c r="U28" s="162"/>
      <c r="W28" s="162"/>
      <c r="Y28" s="162"/>
      <c r="AA28" s="162"/>
      <c r="AC28" s="162"/>
      <c r="AE28" s="162"/>
      <c r="AG28" s="162"/>
      <c r="AI28" s="162"/>
      <c r="AK28" s="162"/>
      <c r="AM28" s="162"/>
      <c r="AO28" s="162"/>
      <c r="AQ28" s="162"/>
      <c r="AS28" s="162"/>
      <c r="AU28" s="162"/>
      <c r="AW28" s="162"/>
      <c r="AY28" s="162">
        <v>130</v>
      </c>
      <c r="BA28" s="162">
        <f>VLOOKUP(B28,[3]Sheet1!$A$63:$Q$107,12,FALSE)</f>
        <v>0</v>
      </c>
      <c r="BC28" s="162"/>
      <c r="BE28" s="162"/>
      <c r="BG28" s="162">
        <v>100</v>
      </c>
      <c r="BI28" s="162"/>
      <c r="BK28" s="162"/>
      <c r="BM28" s="162">
        <v>120</v>
      </c>
      <c r="BO28" s="162"/>
      <c r="BQ28" s="162"/>
      <c r="BS28" s="162">
        <v>120</v>
      </c>
      <c r="BU28" s="162"/>
      <c r="BW28" s="162">
        <v>100</v>
      </c>
      <c r="BY28" s="162"/>
      <c r="CA28" s="162">
        <v>165</v>
      </c>
      <c r="CC28" s="162"/>
      <c r="CE28" s="162"/>
    </row>
    <row r="29" spans="2:85" ht="6" customHeight="1" x14ac:dyDescent="0.3">
      <c r="B29" s="64"/>
      <c r="C29" s="64"/>
      <c r="D29" s="64"/>
      <c r="E29" s="64"/>
      <c r="F29" s="149"/>
      <c r="G29" s="150"/>
      <c r="I29" s="150"/>
      <c r="K29" s="150"/>
      <c r="M29" s="150"/>
      <c r="O29" s="150"/>
      <c r="Q29" s="150"/>
      <c r="S29"/>
      <c r="T29"/>
      <c r="U29"/>
      <c r="W29"/>
      <c r="Y29"/>
      <c r="AA29"/>
      <c r="AC29"/>
      <c r="AE29"/>
      <c r="AG29"/>
      <c r="AI29"/>
      <c r="AK29"/>
      <c r="AM29"/>
      <c r="AO29"/>
      <c r="AQ29"/>
      <c r="AS29"/>
      <c r="AU29"/>
      <c r="AW29"/>
      <c r="AY29"/>
      <c r="BA29"/>
      <c r="BC29"/>
      <c r="BE29"/>
      <c r="BG29"/>
      <c r="BI29"/>
      <c r="BK29"/>
      <c r="BM29"/>
      <c r="BO29"/>
      <c r="BQ29"/>
      <c r="BS29"/>
      <c r="BU29"/>
      <c r="BW29"/>
      <c r="BY29"/>
      <c r="CA29"/>
      <c r="CC29"/>
      <c r="CE29"/>
    </row>
    <row r="30" spans="2:85" ht="6" customHeight="1" thickBot="1" x14ac:dyDescent="0.35">
      <c r="B30" s="64"/>
      <c r="C30" s="64"/>
      <c r="D30" s="64"/>
      <c r="E30" s="64"/>
      <c r="F30" s="149"/>
      <c r="G30" s="150"/>
      <c r="I30" s="150"/>
      <c r="K30" s="150"/>
      <c r="M30" s="150"/>
      <c r="O30" s="150"/>
      <c r="Q30" s="150"/>
      <c r="S30"/>
      <c r="T30"/>
      <c r="U30"/>
      <c r="W30"/>
      <c r="Y30"/>
      <c r="AA30"/>
      <c r="AC30"/>
      <c r="AE30"/>
      <c r="AG30"/>
      <c r="AI30"/>
      <c r="AK30"/>
      <c r="AM30"/>
      <c r="AO30"/>
      <c r="AQ30"/>
      <c r="AS30"/>
      <c r="AU30"/>
      <c r="AW30"/>
      <c r="AY30"/>
      <c r="BA30"/>
      <c r="BC30"/>
      <c r="BE30"/>
      <c r="BG30"/>
      <c r="BI30"/>
      <c r="BK30"/>
      <c r="BM30"/>
      <c r="BO30"/>
      <c r="BQ30"/>
      <c r="BS30"/>
      <c r="BU30"/>
      <c r="BW30"/>
      <c r="BY30"/>
      <c r="CA30"/>
      <c r="CC30"/>
      <c r="CE30"/>
    </row>
    <row r="31" spans="2:85" ht="10.8" thickBot="1" x14ac:dyDescent="0.35">
      <c r="B31" s="176" t="s">
        <v>14</v>
      </c>
      <c r="C31" s="308"/>
      <c r="D31" s="312"/>
      <c r="E31" s="312"/>
      <c r="F31" s="177"/>
      <c r="G31" s="168">
        <f>SUM(G32:G40)</f>
        <v>0</v>
      </c>
      <c r="I31" s="168">
        <f>SUM(I32:I40)</f>
        <v>0</v>
      </c>
      <c r="K31" s="168">
        <f>SUM(K32:K40)</f>
        <v>0</v>
      </c>
      <c r="M31" s="168">
        <f>SUM(M32:M51)</f>
        <v>0</v>
      </c>
      <c r="O31" s="168">
        <f>SUM(O32:O51)</f>
        <v>800</v>
      </c>
      <c r="Q31" s="168">
        <f>SUM(Q32:Q51)</f>
        <v>0</v>
      </c>
      <c r="S31" s="168">
        <f>SUM(S32:S114)</f>
        <v>0</v>
      </c>
      <c r="U31" s="168">
        <f>SUM(U32:U114)</f>
        <v>800</v>
      </c>
      <c r="W31" s="168">
        <f>SUM(W32:W114)</f>
        <v>0</v>
      </c>
      <c r="Y31" s="168">
        <f>SUM(Y32:Y52)</f>
        <v>800</v>
      </c>
      <c r="AA31" s="168">
        <f>SUM(AA32:AA114)</f>
        <v>0</v>
      </c>
      <c r="AC31" s="168">
        <f>SUM(AC32:AC53)</f>
        <v>200</v>
      </c>
      <c r="AE31" s="168">
        <f>SUM(AE32:AE52)</f>
        <v>0</v>
      </c>
      <c r="AG31" s="168">
        <f>SUM(AG32:AG52)</f>
        <v>0</v>
      </c>
      <c r="AI31" s="168">
        <f>SUM(AI32:AI53)</f>
        <v>1000</v>
      </c>
      <c r="AK31" s="168">
        <f>SUM(AK32:AK52)</f>
        <v>0</v>
      </c>
      <c r="AM31" s="168">
        <f>SUM(AM32:AM52)</f>
        <v>0</v>
      </c>
      <c r="AO31" s="168">
        <f>SUM(AO32:AO52)</f>
        <v>0</v>
      </c>
      <c r="AQ31" s="168">
        <f>SUM(AQ32:AQ52)</f>
        <v>0</v>
      </c>
      <c r="AS31" s="168">
        <f>SUM(AS32:AS55)</f>
        <v>2800</v>
      </c>
      <c r="AU31" s="168">
        <f>SUM(AU32:AU55)</f>
        <v>0</v>
      </c>
      <c r="AW31" s="168">
        <f>SUM(AW32:AW55)</f>
        <v>0</v>
      </c>
      <c r="AY31" s="168">
        <f>SUM(AY32:AY55)</f>
        <v>0</v>
      </c>
      <c r="BA31" s="168">
        <f>SUM(BA32:BA55)</f>
        <v>2800</v>
      </c>
      <c r="BC31" s="168">
        <f>SUM(BC32:BC55)</f>
        <v>0</v>
      </c>
      <c r="BE31" s="168">
        <f>SUM(BE32:BE55)</f>
        <v>0</v>
      </c>
      <c r="BG31" s="168">
        <f>SUM(BG32:BG55)</f>
        <v>100</v>
      </c>
      <c r="BI31" s="168">
        <f>SUM(BI32:BI55)</f>
        <v>0</v>
      </c>
      <c r="BK31" s="168">
        <f>SUM(BK32:BK55)</f>
        <v>4000</v>
      </c>
      <c r="BM31" s="168">
        <f>SUM(BM32:BM55)</f>
        <v>0</v>
      </c>
      <c r="BO31" s="168">
        <f>SUM(BO32:BO55)</f>
        <v>0</v>
      </c>
      <c r="BQ31" s="168">
        <f>SUM(BQ32:BQ55)</f>
        <v>0</v>
      </c>
      <c r="BS31" s="168">
        <f>SUM(BS32:BS55)</f>
        <v>4190</v>
      </c>
      <c r="BU31" s="168">
        <f>SUM(BU32:BU55)</f>
        <v>0</v>
      </c>
      <c r="BW31" s="168">
        <f>SUM(BW32:BW55)</f>
        <v>0</v>
      </c>
      <c r="BY31" s="168">
        <f>SUM(BY32:BY55)</f>
        <v>0</v>
      </c>
      <c r="CA31" s="168">
        <f>SUM(CA32:CA55)</f>
        <v>5300</v>
      </c>
      <c r="CC31" s="168">
        <f>SUM(CC32:CC55)</f>
        <v>400</v>
      </c>
      <c r="CE31" s="168">
        <f>SUM(CE32:CE55)</f>
        <v>0</v>
      </c>
      <c r="CG31" s="344"/>
    </row>
    <row r="32" spans="2:85" x14ac:dyDescent="0.3">
      <c r="B32" s="170" t="s">
        <v>82</v>
      </c>
      <c r="C32" s="309" t="s">
        <v>101</v>
      </c>
      <c r="D32" s="170"/>
      <c r="E32" s="170"/>
      <c r="F32" s="310">
        <v>1</v>
      </c>
      <c r="G32" s="171"/>
      <c r="I32" s="171"/>
      <c r="K32" s="171"/>
      <c r="M32" s="171"/>
      <c r="O32" s="171">
        <f>VLOOKUP(B32,[2]Sheet3!$B$50:$C$69,2,FALSE)</f>
        <v>40</v>
      </c>
      <c r="Q32" s="171">
        <v>0</v>
      </c>
      <c r="S32" s="171"/>
      <c r="U32" s="171">
        <f>VLOOKUP(B32,[4]Sheet1!$A$49:$B$68,2,TRUE)</f>
        <v>40</v>
      </c>
      <c r="W32" s="171">
        <v>0</v>
      </c>
      <c r="Y32" s="171">
        <v>40</v>
      </c>
      <c r="AA32" s="171"/>
      <c r="AC32" s="171"/>
      <c r="AE32" s="171"/>
      <c r="AG32" s="171"/>
      <c r="AI32" s="171">
        <v>60</v>
      </c>
      <c r="AK32" s="171"/>
      <c r="AM32" s="171"/>
      <c r="AO32" s="171"/>
      <c r="AQ32" s="171"/>
      <c r="AS32" s="171">
        <v>140</v>
      </c>
      <c r="AU32" s="171"/>
      <c r="AW32" s="171"/>
      <c r="AY32" s="171"/>
      <c r="BA32" s="162">
        <v>140</v>
      </c>
      <c r="BC32" s="171"/>
      <c r="BE32" s="171"/>
      <c r="BG32" s="171">
        <v>100</v>
      </c>
      <c r="BI32" s="171"/>
      <c r="BK32" s="171">
        <v>200</v>
      </c>
      <c r="BM32" s="171"/>
      <c r="BO32" s="171"/>
      <c r="BQ32" s="171"/>
      <c r="BS32" s="171">
        <v>220</v>
      </c>
      <c r="BU32" s="171"/>
      <c r="BW32" s="171"/>
      <c r="BY32" s="171"/>
      <c r="CA32" s="162">
        <v>300</v>
      </c>
      <c r="CC32" s="162"/>
      <c r="CE32" s="162"/>
    </row>
    <row r="33" spans="2:83" x14ac:dyDescent="0.3">
      <c r="B33" s="170" t="s">
        <v>81</v>
      </c>
      <c r="C33" s="309" t="s">
        <v>100</v>
      </c>
      <c r="D33" s="170"/>
      <c r="E33" s="170"/>
      <c r="F33" s="310">
        <v>2</v>
      </c>
      <c r="G33" s="171"/>
      <c r="I33" s="171"/>
      <c r="K33" s="171"/>
      <c r="M33" s="171"/>
      <c r="O33" s="171">
        <f>VLOOKUP(B33,[2]Sheet3!$B$50:$C$69,2,FALSE)</f>
        <v>40</v>
      </c>
      <c r="Q33" s="171">
        <v>0</v>
      </c>
      <c r="S33" s="171"/>
      <c r="U33" s="171">
        <f>VLOOKUP(B33,[4]Sheet1!$A$49:$B$68,2,TRUE)</f>
        <v>40</v>
      </c>
      <c r="W33" s="171">
        <v>0</v>
      </c>
      <c r="Y33" s="171">
        <v>40</v>
      </c>
      <c r="AA33" s="171"/>
      <c r="AC33" s="171"/>
      <c r="AE33" s="171"/>
      <c r="AG33" s="171"/>
      <c r="AI33" s="171">
        <v>40</v>
      </c>
      <c r="AK33" s="171"/>
      <c r="AM33" s="171"/>
      <c r="AO33" s="171"/>
      <c r="AQ33" s="171"/>
      <c r="AS33" s="171">
        <v>120</v>
      </c>
      <c r="AU33" s="171"/>
      <c r="AW33" s="171"/>
      <c r="AY33" s="171"/>
      <c r="BA33" s="162">
        <v>140</v>
      </c>
      <c r="BC33" s="171"/>
      <c r="BE33" s="171"/>
      <c r="BG33" s="171">
        <v>0</v>
      </c>
      <c r="BI33" s="171"/>
      <c r="BK33" s="171">
        <v>200</v>
      </c>
      <c r="BM33" s="171"/>
      <c r="BO33" s="171"/>
      <c r="BQ33" s="171"/>
      <c r="BS33" s="171">
        <v>220</v>
      </c>
      <c r="BU33" s="171"/>
      <c r="BW33" s="171"/>
      <c r="BY33" s="171"/>
      <c r="CA33" s="162">
        <v>300</v>
      </c>
      <c r="CC33" s="162"/>
      <c r="CE33" s="162"/>
    </row>
    <row r="34" spans="2:83" x14ac:dyDescent="0.3">
      <c r="B34" s="170" t="s">
        <v>94</v>
      </c>
      <c r="C34" s="309" t="s">
        <v>113</v>
      </c>
      <c r="D34" s="170"/>
      <c r="E34" s="170"/>
      <c r="F34" s="310">
        <v>3</v>
      </c>
      <c r="G34" s="171"/>
      <c r="I34" s="171"/>
      <c r="K34" s="171"/>
      <c r="M34" s="171"/>
      <c r="O34" s="171">
        <f>VLOOKUP(B34,[2]Sheet3!$B$50:$C$69,2,FALSE)</f>
        <v>40</v>
      </c>
      <c r="Q34" s="171">
        <v>0</v>
      </c>
      <c r="S34" s="171"/>
      <c r="U34" s="171">
        <f>VLOOKUP(B34,[4]Sheet1!$A$49:$B$68,2,TRUE)</f>
        <v>40</v>
      </c>
      <c r="W34" s="171">
        <v>0</v>
      </c>
      <c r="Y34" s="171">
        <v>40</v>
      </c>
      <c r="AA34" s="171"/>
      <c r="AC34" s="171"/>
      <c r="AE34" s="171"/>
      <c r="AG34" s="171"/>
      <c r="AI34" s="171">
        <v>40</v>
      </c>
      <c r="AK34" s="171"/>
      <c r="AM34" s="171"/>
      <c r="AO34" s="171"/>
      <c r="AQ34" s="171"/>
      <c r="AS34" s="171">
        <v>120</v>
      </c>
      <c r="AU34" s="171"/>
      <c r="AW34" s="171"/>
      <c r="AY34" s="171"/>
      <c r="BA34" s="162">
        <v>140</v>
      </c>
      <c r="BC34" s="171"/>
      <c r="BE34" s="171"/>
      <c r="BG34" s="171">
        <v>0</v>
      </c>
      <c r="BI34" s="171"/>
      <c r="BK34" s="171">
        <v>200</v>
      </c>
      <c r="BM34" s="171"/>
      <c r="BO34" s="171"/>
      <c r="BQ34" s="171"/>
      <c r="BS34" s="171">
        <v>220</v>
      </c>
      <c r="BU34" s="171"/>
      <c r="BW34" s="171"/>
      <c r="BY34" s="171"/>
      <c r="CA34" s="162">
        <v>300</v>
      </c>
      <c r="CC34" s="162"/>
      <c r="CE34" s="162"/>
    </row>
    <row r="35" spans="2:83" x14ac:dyDescent="0.3">
      <c r="B35" s="170" t="s">
        <v>93</v>
      </c>
      <c r="C35" s="309" t="s">
        <v>112</v>
      </c>
      <c r="D35" s="170"/>
      <c r="E35" s="170"/>
      <c r="F35" s="310">
        <v>4</v>
      </c>
      <c r="G35" s="171"/>
      <c r="I35" s="171"/>
      <c r="K35" s="171"/>
      <c r="M35" s="171"/>
      <c r="O35" s="171">
        <f>VLOOKUP(B35,[2]Sheet3!$B$50:$C$69,2,FALSE)</f>
        <v>40</v>
      </c>
      <c r="Q35" s="171">
        <v>0</v>
      </c>
      <c r="S35" s="171"/>
      <c r="U35" s="171">
        <f>VLOOKUP(B35,[4]Sheet1!$A$49:$B$68,2,TRUE)</f>
        <v>40</v>
      </c>
      <c r="W35" s="171">
        <v>0</v>
      </c>
      <c r="Y35" s="171">
        <v>40</v>
      </c>
      <c r="AA35" s="171"/>
      <c r="AC35" s="171"/>
      <c r="AE35" s="171"/>
      <c r="AG35" s="171"/>
      <c r="AI35" s="171">
        <v>60</v>
      </c>
      <c r="AK35" s="171"/>
      <c r="AM35" s="171"/>
      <c r="AO35" s="171"/>
      <c r="AQ35" s="171"/>
      <c r="AS35" s="171">
        <v>0</v>
      </c>
      <c r="AU35" s="171"/>
      <c r="AW35" s="171"/>
      <c r="AY35" s="171"/>
      <c r="BA35" s="162">
        <v>140</v>
      </c>
      <c r="BC35" s="171"/>
      <c r="BE35" s="171"/>
      <c r="BG35" s="171">
        <v>0</v>
      </c>
      <c r="BI35" s="171"/>
      <c r="BK35" s="171">
        <v>200</v>
      </c>
      <c r="BM35" s="171"/>
      <c r="BO35" s="171"/>
      <c r="BQ35" s="171"/>
      <c r="BS35" s="171">
        <v>220</v>
      </c>
      <c r="BU35" s="171"/>
      <c r="BW35" s="171"/>
      <c r="BY35" s="171"/>
      <c r="CA35" s="162">
        <v>300</v>
      </c>
      <c r="CC35" s="162"/>
      <c r="CE35" s="162"/>
    </row>
    <row r="36" spans="2:83" x14ac:dyDescent="0.3">
      <c r="B36" s="170" t="s">
        <v>86</v>
      </c>
      <c r="C36" s="309" t="s">
        <v>105</v>
      </c>
      <c r="D36" s="170"/>
      <c r="E36" s="170"/>
      <c r="F36" s="310">
        <v>5</v>
      </c>
      <c r="G36" s="171"/>
      <c r="I36" s="171"/>
      <c r="K36" s="171"/>
      <c r="M36" s="171"/>
      <c r="O36" s="171">
        <f>VLOOKUP(B36,[2]Sheet3!$B$50:$C$69,2,FALSE)</f>
        <v>40</v>
      </c>
      <c r="Q36" s="171">
        <v>0</v>
      </c>
      <c r="S36" s="171"/>
      <c r="U36" s="171">
        <f>VLOOKUP(B36,[4]Sheet1!$A$49:$B$68,2,TRUE)</f>
        <v>40</v>
      </c>
      <c r="W36" s="171">
        <v>0</v>
      </c>
      <c r="Y36" s="171">
        <v>40</v>
      </c>
      <c r="AA36" s="171"/>
      <c r="AC36" s="171"/>
      <c r="AE36" s="171"/>
      <c r="AG36" s="171"/>
      <c r="AI36" s="171">
        <v>40</v>
      </c>
      <c r="AK36" s="171"/>
      <c r="AM36" s="171"/>
      <c r="AO36" s="171"/>
      <c r="AQ36" s="171"/>
      <c r="AS36" s="171">
        <v>40</v>
      </c>
      <c r="AU36" s="171"/>
      <c r="AW36" s="171"/>
      <c r="AY36" s="171"/>
      <c r="BA36" s="162">
        <v>140</v>
      </c>
      <c r="BC36" s="171"/>
      <c r="BE36" s="171"/>
      <c r="BG36" s="171">
        <v>0</v>
      </c>
      <c r="BI36" s="171"/>
      <c r="BK36" s="171">
        <v>200</v>
      </c>
      <c r="BM36" s="171"/>
      <c r="BO36" s="171"/>
      <c r="BQ36" s="171"/>
      <c r="BS36" s="171">
        <v>220</v>
      </c>
      <c r="BU36" s="171"/>
      <c r="BW36" s="171"/>
      <c r="BY36" s="171"/>
      <c r="CA36" s="162">
        <v>300</v>
      </c>
      <c r="CC36" s="162"/>
      <c r="CE36" s="162"/>
    </row>
    <row r="37" spans="2:83" x14ac:dyDescent="0.3">
      <c r="B37" s="170" t="s">
        <v>449</v>
      </c>
      <c r="C37" s="309" t="s">
        <v>450</v>
      </c>
      <c r="D37" s="170"/>
      <c r="E37" s="170"/>
      <c r="F37" s="310">
        <v>6</v>
      </c>
      <c r="G37" s="171"/>
      <c r="I37" s="171"/>
      <c r="K37" s="171"/>
      <c r="M37" s="171"/>
      <c r="O37" s="171">
        <f>VLOOKUP(B37,[2]Sheet3!$B$50:$C$69,2,FALSE)</f>
        <v>40</v>
      </c>
      <c r="Q37" s="171">
        <v>0</v>
      </c>
      <c r="S37" s="171"/>
      <c r="U37" s="171">
        <f>VLOOKUP(B37,[4]Sheet1!$A$49:$B$68,2,TRUE)</f>
        <v>40</v>
      </c>
      <c r="W37" s="171">
        <v>0</v>
      </c>
      <c r="Y37" s="171"/>
      <c r="AA37" s="171"/>
      <c r="AC37" s="171"/>
      <c r="AE37" s="171"/>
      <c r="AG37" s="171"/>
      <c r="AI37" s="171">
        <v>0</v>
      </c>
      <c r="AK37" s="171"/>
      <c r="AM37" s="171"/>
      <c r="AO37" s="171"/>
      <c r="AQ37" s="171"/>
      <c r="AS37" s="171">
        <v>0</v>
      </c>
      <c r="AU37" s="171"/>
      <c r="AW37" s="171"/>
      <c r="AY37" s="171"/>
      <c r="BA37" s="162">
        <v>0</v>
      </c>
      <c r="BC37" s="171"/>
      <c r="BE37" s="171"/>
      <c r="BG37" s="171">
        <v>0</v>
      </c>
      <c r="BI37" s="171"/>
      <c r="BK37" s="171"/>
      <c r="BM37" s="171"/>
      <c r="BO37" s="171"/>
      <c r="BQ37" s="171"/>
      <c r="BS37" s="171">
        <v>220</v>
      </c>
      <c r="BU37" s="171"/>
      <c r="BW37" s="171"/>
      <c r="BY37" s="171"/>
      <c r="CA37" s="162"/>
      <c r="CC37" s="162"/>
      <c r="CE37" s="162"/>
    </row>
    <row r="38" spans="2:83" x14ac:dyDescent="0.3">
      <c r="B38" s="170" t="s">
        <v>79</v>
      </c>
      <c r="C38" s="309" t="s">
        <v>98</v>
      </c>
      <c r="D38" s="170"/>
      <c r="E38" s="170"/>
      <c r="F38" s="310">
        <v>7</v>
      </c>
      <c r="G38" s="171"/>
      <c r="I38" s="171"/>
      <c r="K38" s="171"/>
      <c r="M38" s="171"/>
      <c r="O38" s="171">
        <f>VLOOKUP(B38,[2]Sheet3!$B$50:$C$69,2,FALSE)</f>
        <v>40</v>
      </c>
      <c r="Q38" s="171">
        <v>0</v>
      </c>
      <c r="S38" s="171"/>
      <c r="U38" s="171">
        <f>VLOOKUP(B38,[4]Sheet1!$A$49:$B$68,2,TRUE)</f>
        <v>40</v>
      </c>
      <c r="W38" s="171">
        <v>0</v>
      </c>
      <c r="Y38" s="171">
        <v>40</v>
      </c>
      <c r="AA38" s="171"/>
      <c r="AC38" s="171">
        <v>40</v>
      </c>
      <c r="AE38" s="171"/>
      <c r="AG38" s="171"/>
      <c r="AI38" s="171">
        <v>40</v>
      </c>
      <c r="AK38" s="171"/>
      <c r="AM38" s="171"/>
      <c r="AO38" s="171"/>
      <c r="AQ38" s="171"/>
      <c r="AS38" s="171">
        <v>320</v>
      </c>
      <c r="AU38" s="171"/>
      <c r="AW38" s="171"/>
      <c r="AY38" s="171"/>
      <c r="BA38" s="162">
        <v>140</v>
      </c>
      <c r="BC38" s="171"/>
      <c r="BE38" s="171"/>
      <c r="BG38" s="171">
        <v>0</v>
      </c>
      <c r="BI38" s="171"/>
      <c r="BK38" s="171">
        <v>200</v>
      </c>
      <c r="BM38" s="171"/>
      <c r="BO38" s="171"/>
      <c r="BQ38" s="171"/>
      <c r="BS38" s="171">
        <v>220</v>
      </c>
      <c r="BU38" s="171"/>
      <c r="BW38" s="171"/>
      <c r="BY38" s="171"/>
      <c r="CA38" s="162">
        <v>300</v>
      </c>
      <c r="CC38" s="162"/>
      <c r="CE38" s="162"/>
    </row>
    <row r="39" spans="2:83" x14ac:dyDescent="0.3">
      <c r="B39" s="170" t="s">
        <v>85</v>
      </c>
      <c r="C39" s="309" t="s">
        <v>104</v>
      </c>
      <c r="D39" s="170"/>
      <c r="E39" s="170"/>
      <c r="F39" s="310">
        <v>8</v>
      </c>
      <c r="G39" s="171"/>
      <c r="I39" s="171"/>
      <c r="K39" s="171"/>
      <c r="M39" s="171"/>
      <c r="O39" s="171">
        <f>VLOOKUP(B39,[2]Sheet3!$B$50:$C$69,2,FALSE)</f>
        <v>40</v>
      </c>
      <c r="Q39" s="171">
        <v>0</v>
      </c>
      <c r="S39" s="171"/>
      <c r="U39" s="171">
        <f>VLOOKUP(B39,[4]Sheet1!$A$49:$B$68,2,TRUE)</f>
        <v>40</v>
      </c>
      <c r="W39" s="171">
        <v>0</v>
      </c>
      <c r="Y39" s="171">
        <v>40</v>
      </c>
      <c r="AA39" s="171"/>
      <c r="AC39" s="171"/>
      <c r="AE39" s="171"/>
      <c r="AG39" s="171"/>
      <c r="AI39" s="171">
        <v>0</v>
      </c>
      <c r="AK39" s="171"/>
      <c r="AM39" s="171"/>
      <c r="AO39" s="171"/>
      <c r="AQ39" s="171"/>
      <c r="AS39" s="171">
        <v>80</v>
      </c>
      <c r="AU39" s="171"/>
      <c r="AW39" s="171"/>
      <c r="AY39" s="171"/>
      <c r="BA39" s="162">
        <v>140</v>
      </c>
      <c r="BC39" s="171"/>
      <c r="BE39" s="171"/>
      <c r="BG39" s="171">
        <v>0</v>
      </c>
      <c r="BI39" s="171"/>
      <c r="BK39" s="171">
        <v>200</v>
      </c>
      <c r="BM39" s="171"/>
      <c r="BO39" s="171"/>
      <c r="BQ39" s="171"/>
      <c r="BS39" s="171">
        <v>220</v>
      </c>
      <c r="BU39" s="171"/>
      <c r="BW39" s="171"/>
      <c r="BY39" s="171"/>
      <c r="CA39" s="162">
        <v>300</v>
      </c>
      <c r="CC39" s="162"/>
      <c r="CE39" s="162"/>
    </row>
    <row r="40" spans="2:83" ht="10.8" thickBot="1" x14ac:dyDescent="0.35">
      <c r="B40" s="170" t="s">
        <v>91</v>
      </c>
      <c r="C40" s="309" t="s">
        <v>110</v>
      </c>
      <c r="D40" s="170"/>
      <c r="E40" s="170"/>
      <c r="F40" s="311">
        <v>9</v>
      </c>
      <c r="G40" s="172"/>
      <c r="I40" s="172"/>
      <c r="K40" s="172"/>
      <c r="M40" s="171"/>
      <c r="O40" s="171">
        <f>VLOOKUP(B40,[2]Sheet3!$B$50:$C$69,2,FALSE)</f>
        <v>40</v>
      </c>
      <c r="Q40" s="171">
        <v>0</v>
      </c>
      <c r="S40" s="171"/>
      <c r="U40" s="171">
        <f>VLOOKUP(B40,[4]Sheet1!$A$49:$B$68,2,TRUE)</f>
        <v>40</v>
      </c>
      <c r="W40" s="171">
        <v>0</v>
      </c>
      <c r="Y40" s="171">
        <v>40</v>
      </c>
      <c r="AA40" s="171"/>
      <c r="AC40" s="171"/>
      <c r="AE40" s="171"/>
      <c r="AG40" s="171"/>
      <c r="AI40" s="171">
        <v>60</v>
      </c>
      <c r="AK40" s="171"/>
      <c r="AM40" s="171"/>
      <c r="AO40" s="171"/>
      <c r="AQ40" s="171"/>
      <c r="AS40" s="171">
        <v>140</v>
      </c>
      <c r="AU40" s="171"/>
      <c r="AW40" s="171"/>
      <c r="AY40" s="171"/>
      <c r="BA40" s="162">
        <v>140</v>
      </c>
      <c r="BC40" s="171"/>
      <c r="BE40" s="171"/>
      <c r="BG40" s="171">
        <v>0</v>
      </c>
      <c r="BI40" s="171"/>
      <c r="BK40" s="171">
        <v>200</v>
      </c>
      <c r="BM40" s="171"/>
      <c r="BO40" s="171"/>
      <c r="BQ40" s="171"/>
      <c r="BS40" s="171">
        <v>220</v>
      </c>
      <c r="BU40" s="171"/>
      <c r="BW40" s="171"/>
      <c r="BY40" s="171"/>
      <c r="CA40" s="162">
        <v>300</v>
      </c>
      <c r="CC40" s="162"/>
      <c r="CE40" s="162"/>
    </row>
    <row r="41" spans="2:83" ht="10.8" thickBot="1" x14ac:dyDescent="0.35">
      <c r="B41" s="170" t="s">
        <v>83</v>
      </c>
      <c r="C41" s="309" t="s">
        <v>102</v>
      </c>
      <c r="D41" s="170"/>
      <c r="E41" s="170"/>
      <c r="F41" s="310">
        <v>10</v>
      </c>
      <c r="G41" s="172"/>
      <c r="I41" s="172"/>
      <c r="K41" s="172"/>
      <c r="M41" s="171"/>
      <c r="O41" s="171">
        <f>VLOOKUP(B41,[2]Sheet3!$B$50:$C$69,2,FALSE)</f>
        <v>40</v>
      </c>
      <c r="Q41" s="171">
        <v>0</v>
      </c>
      <c r="S41" s="171"/>
      <c r="U41" s="171">
        <f>VLOOKUP(B41,[4]Sheet1!$A$49:$B$68,2,TRUE)</f>
        <v>40</v>
      </c>
      <c r="W41" s="171">
        <v>0</v>
      </c>
      <c r="Y41" s="171">
        <v>40</v>
      </c>
      <c r="AA41" s="171"/>
      <c r="AC41" s="171">
        <v>40</v>
      </c>
      <c r="AE41" s="171"/>
      <c r="AG41" s="171"/>
      <c r="AI41" s="171">
        <v>40</v>
      </c>
      <c r="AK41" s="171"/>
      <c r="AM41" s="171"/>
      <c r="AO41" s="171"/>
      <c r="AQ41" s="171"/>
      <c r="AS41" s="171">
        <v>120</v>
      </c>
      <c r="AU41" s="171"/>
      <c r="AW41" s="171"/>
      <c r="AY41" s="171"/>
      <c r="BA41" s="162">
        <v>140</v>
      </c>
      <c r="BC41" s="171"/>
      <c r="BE41" s="171"/>
      <c r="BG41" s="171">
        <v>0</v>
      </c>
      <c r="BI41" s="171"/>
      <c r="BK41" s="171">
        <v>200</v>
      </c>
      <c r="BM41" s="171"/>
      <c r="BO41" s="171"/>
      <c r="BQ41" s="171"/>
      <c r="BS41" s="171">
        <v>220</v>
      </c>
      <c r="BU41" s="171"/>
      <c r="BW41" s="171"/>
      <c r="BY41" s="171"/>
      <c r="CA41" s="162">
        <v>300</v>
      </c>
      <c r="CC41" s="162"/>
      <c r="CE41" s="162"/>
    </row>
    <row r="42" spans="2:83" ht="10.8" thickBot="1" x14ac:dyDescent="0.35">
      <c r="B42" s="170" t="s">
        <v>90</v>
      </c>
      <c r="C42" s="309" t="s">
        <v>109</v>
      </c>
      <c r="D42" s="170"/>
      <c r="E42" s="170"/>
      <c r="F42" s="311">
        <v>11</v>
      </c>
      <c r="G42" s="172"/>
      <c r="I42" s="172"/>
      <c r="K42" s="172"/>
      <c r="M42" s="171"/>
      <c r="O42" s="171">
        <f>VLOOKUP(B42,[2]Sheet3!$B$50:$C$69,2,FALSE)</f>
        <v>40</v>
      </c>
      <c r="Q42" s="171">
        <v>0</v>
      </c>
      <c r="S42" s="171"/>
      <c r="U42" s="171">
        <f>VLOOKUP(B42,[4]Sheet1!$A$49:$B$68,2,TRUE)</f>
        <v>40</v>
      </c>
      <c r="W42" s="171">
        <v>0</v>
      </c>
      <c r="Y42" s="171">
        <v>40</v>
      </c>
      <c r="AA42" s="171"/>
      <c r="AC42" s="171"/>
      <c r="AE42" s="171"/>
      <c r="AG42" s="171"/>
      <c r="AI42" s="171">
        <v>60</v>
      </c>
      <c r="AK42" s="171"/>
      <c r="AM42" s="171"/>
      <c r="AO42" s="171"/>
      <c r="AQ42" s="171"/>
      <c r="AS42" s="171">
        <v>280</v>
      </c>
      <c r="AU42" s="171"/>
      <c r="AW42" s="171"/>
      <c r="AY42" s="171"/>
      <c r="BA42" s="162">
        <v>140</v>
      </c>
      <c r="BC42" s="171"/>
      <c r="BE42" s="171"/>
      <c r="BG42" s="171">
        <v>0</v>
      </c>
      <c r="BI42" s="171"/>
      <c r="BK42" s="171">
        <v>200</v>
      </c>
      <c r="BM42" s="171"/>
      <c r="BO42" s="171"/>
      <c r="BQ42" s="171"/>
      <c r="BS42" s="171">
        <v>230</v>
      </c>
      <c r="BU42" s="171"/>
      <c r="BW42" s="171"/>
      <c r="BY42" s="171"/>
      <c r="CA42" s="162">
        <v>300</v>
      </c>
      <c r="CC42" s="162"/>
      <c r="CE42" s="162"/>
    </row>
    <row r="43" spans="2:83" ht="10.8" thickBot="1" x14ac:dyDescent="0.35">
      <c r="B43" s="170" t="s">
        <v>80</v>
      </c>
      <c r="C43" s="309" t="s">
        <v>99</v>
      </c>
      <c r="D43" s="170"/>
      <c r="E43" s="170"/>
      <c r="F43" s="310">
        <v>12</v>
      </c>
      <c r="G43" s="172"/>
      <c r="I43" s="172"/>
      <c r="K43" s="172"/>
      <c r="M43" s="171"/>
      <c r="O43" s="171">
        <f>VLOOKUP(B43,[2]Sheet3!$B$50:$C$69,2,FALSE)</f>
        <v>40</v>
      </c>
      <c r="Q43" s="171">
        <v>0</v>
      </c>
      <c r="S43" s="171"/>
      <c r="U43" s="171">
        <f>VLOOKUP(B43,[4]Sheet1!$A$49:$B$68,2,TRUE)</f>
        <v>40</v>
      </c>
      <c r="W43" s="171">
        <v>0</v>
      </c>
      <c r="Y43" s="171">
        <v>40</v>
      </c>
      <c r="AA43" s="171"/>
      <c r="AC43" s="171">
        <v>40</v>
      </c>
      <c r="AE43" s="171"/>
      <c r="AG43" s="171"/>
      <c r="AI43" s="171">
        <v>40</v>
      </c>
      <c r="AK43" s="171"/>
      <c r="AM43" s="171"/>
      <c r="AO43" s="171"/>
      <c r="AQ43" s="171"/>
      <c r="AS43" s="171">
        <v>120</v>
      </c>
      <c r="AU43" s="171"/>
      <c r="AW43" s="171"/>
      <c r="AY43" s="171"/>
      <c r="BA43" s="162">
        <v>140</v>
      </c>
      <c r="BC43" s="171"/>
      <c r="BE43" s="171"/>
      <c r="BG43" s="171">
        <v>0</v>
      </c>
      <c r="BI43" s="171"/>
      <c r="BK43" s="171">
        <v>200</v>
      </c>
      <c r="BM43" s="171"/>
      <c r="BO43" s="171"/>
      <c r="BQ43" s="171"/>
      <c r="BS43" s="171">
        <v>220</v>
      </c>
      <c r="BU43" s="171"/>
      <c r="BW43" s="171"/>
      <c r="BY43" s="171"/>
      <c r="CA43" s="162">
        <v>300</v>
      </c>
      <c r="CC43" s="162"/>
      <c r="CE43" s="162"/>
    </row>
    <row r="44" spans="2:83" ht="10.8" thickBot="1" x14ac:dyDescent="0.35">
      <c r="B44" s="170" t="s">
        <v>84</v>
      </c>
      <c r="C44" s="309" t="s">
        <v>103</v>
      </c>
      <c r="D44" s="170"/>
      <c r="E44" s="170"/>
      <c r="F44" s="311">
        <v>13</v>
      </c>
      <c r="G44" s="172"/>
      <c r="I44" s="172"/>
      <c r="K44" s="172"/>
      <c r="M44" s="171"/>
      <c r="O44" s="171">
        <f>VLOOKUP(B44,[2]Sheet3!$B$50:$C$69,2,FALSE)</f>
        <v>40</v>
      </c>
      <c r="Q44" s="171">
        <v>0</v>
      </c>
      <c r="S44" s="171"/>
      <c r="U44" s="171">
        <f>VLOOKUP(B44,[4]Sheet1!$A$49:$B$68,2,TRUE)</f>
        <v>40</v>
      </c>
      <c r="W44" s="171">
        <v>0</v>
      </c>
      <c r="Y44" s="171">
        <v>40</v>
      </c>
      <c r="AA44" s="171"/>
      <c r="AC44" s="171"/>
      <c r="AE44" s="171"/>
      <c r="AG44" s="171"/>
      <c r="AI44" s="171">
        <v>40</v>
      </c>
      <c r="AK44" s="171"/>
      <c r="AM44" s="171"/>
      <c r="AO44" s="171"/>
      <c r="AQ44" s="171"/>
      <c r="AS44" s="171">
        <v>120</v>
      </c>
      <c r="AU44" s="171"/>
      <c r="AW44" s="171"/>
      <c r="AY44" s="171"/>
      <c r="BA44" s="162">
        <v>140</v>
      </c>
      <c r="BC44" s="171"/>
      <c r="BE44" s="171"/>
      <c r="BG44" s="171">
        <v>0</v>
      </c>
      <c r="BI44" s="171"/>
      <c r="BK44" s="171">
        <v>200</v>
      </c>
      <c r="BM44" s="171"/>
      <c r="BO44" s="171"/>
      <c r="BQ44" s="171"/>
      <c r="BS44" s="171">
        <v>0</v>
      </c>
      <c r="BU44" s="171"/>
      <c r="BW44" s="171"/>
      <c r="BY44" s="171"/>
      <c r="CA44" s="162">
        <v>300</v>
      </c>
      <c r="CC44" s="162"/>
      <c r="CE44" s="162"/>
    </row>
    <row r="45" spans="2:83" ht="10.8" thickBot="1" x14ac:dyDescent="0.35">
      <c r="B45" s="170" t="s">
        <v>78</v>
      </c>
      <c r="C45" s="309" t="s">
        <v>97</v>
      </c>
      <c r="D45" s="170"/>
      <c r="E45" s="170"/>
      <c r="F45" s="310">
        <v>14</v>
      </c>
      <c r="G45" s="172"/>
      <c r="I45" s="172"/>
      <c r="K45" s="172"/>
      <c r="M45" s="171"/>
      <c r="O45" s="171">
        <f>VLOOKUP(B45,[2]Sheet3!$B$50:$C$69,2,FALSE)</f>
        <v>40</v>
      </c>
      <c r="Q45" s="171">
        <v>0</v>
      </c>
      <c r="S45" s="171"/>
      <c r="U45" s="171">
        <f>VLOOKUP(B45,[4]Sheet1!$A$49:$B$68,2,TRUE)</f>
        <v>40</v>
      </c>
      <c r="W45" s="171">
        <v>0</v>
      </c>
      <c r="Y45" s="171">
        <v>40</v>
      </c>
      <c r="AA45" s="171"/>
      <c r="AC45" s="171"/>
      <c r="AE45" s="171"/>
      <c r="AG45" s="171"/>
      <c r="AI45" s="171">
        <v>60</v>
      </c>
      <c r="AK45" s="171"/>
      <c r="AM45" s="171"/>
      <c r="AO45" s="171"/>
      <c r="AQ45" s="171"/>
      <c r="AS45" s="171">
        <v>140</v>
      </c>
      <c r="AU45" s="171"/>
      <c r="AW45" s="171"/>
      <c r="AY45" s="171"/>
      <c r="BA45" s="162">
        <v>140</v>
      </c>
      <c r="BC45" s="171"/>
      <c r="BE45" s="171"/>
      <c r="BG45" s="171">
        <v>0</v>
      </c>
      <c r="BI45" s="171"/>
      <c r="BK45" s="171">
        <v>200</v>
      </c>
      <c r="BM45" s="171"/>
      <c r="BO45" s="171"/>
      <c r="BQ45" s="171"/>
      <c r="BS45" s="171">
        <v>220</v>
      </c>
      <c r="BU45" s="171"/>
      <c r="BW45" s="171"/>
      <c r="BY45" s="171"/>
      <c r="CA45" s="162"/>
      <c r="CC45" s="162">
        <v>300</v>
      </c>
      <c r="CE45" s="162"/>
    </row>
    <row r="46" spans="2:83" ht="10.8" thickBot="1" x14ac:dyDescent="0.35">
      <c r="B46" s="170" t="s">
        <v>92</v>
      </c>
      <c r="C46" s="309" t="s">
        <v>111</v>
      </c>
      <c r="D46" s="170"/>
      <c r="E46" s="170"/>
      <c r="F46" s="311">
        <v>15</v>
      </c>
      <c r="G46" s="172"/>
      <c r="I46" s="172"/>
      <c r="K46" s="172"/>
      <c r="M46" s="171"/>
      <c r="O46" s="171">
        <f>VLOOKUP(B46,[2]Sheet3!$B$50:$C$69,2,FALSE)</f>
        <v>40</v>
      </c>
      <c r="Q46" s="171">
        <v>0</v>
      </c>
      <c r="S46" s="171"/>
      <c r="U46" s="171">
        <f>VLOOKUP(B46,[4]Sheet1!$A$49:$B$68,2,TRUE)</f>
        <v>40</v>
      </c>
      <c r="W46" s="171">
        <v>0</v>
      </c>
      <c r="Y46" s="171">
        <v>40</v>
      </c>
      <c r="AA46" s="171"/>
      <c r="AC46" s="171"/>
      <c r="AE46" s="171"/>
      <c r="AG46" s="171"/>
      <c r="AI46" s="171">
        <v>60</v>
      </c>
      <c r="AK46" s="171"/>
      <c r="AM46" s="171"/>
      <c r="AO46" s="171"/>
      <c r="AQ46" s="171"/>
      <c r="AS46" s="171">
        <v>140</v>
      </c>
      <c r="AU46" s="171"/>
      <c r="AW46" s="171"/>
      <c r="AY46" s="171"/>
      <c r="BA46" s="162">
        <v>140</v>
      </c>
      <c r="BC46" s="171"/>
      <c r="BE46" s="171"/>
      <c r="BG46" s="171">
        <v>0</v>
      </c>
      <c r="BI46" s="171"/>
      <c r="BK46" s="171">
        <v>200</v>
      </c>
      <c r="BM46" s="171"/>
      <c r="BO46" s="171"/>
      <c r="BQ46" s="171"/>
      <c r="BS46" s="171">
        <v>0</v>
      </c>
      <c r="BU46" s="171"/>
      <c r="BW46" s="171"/>
      <c r="BY46" s="171"/>
      <c r="CA46" s="162">
        <v>300</v>
      </c>
      <c r="CC46" s="162"/>
      <c r="CE46" s="162"/>
    </row>
    <row r="47" spans="2:83" ht="10.8" thickBot="1" x14ac:dyDescent="0.35">
      <c r="B47" s="170" t="s">
        <v>87</v>
      </c>
      <c r="C47" s="309" t="s">
        <v>106</v>
      </c>
      <c r="D47" s="170"/>
      <c r="E47" s="170"/>
      <c r="F47" s="310">
        <v>16</v>
      </c>
      <c r="G47" s="172"/>
      <c r="I47" s="172"/>
      <c r="K47" s="172"/>
      <c r="M47" s="171"/>
      <c r="O47" s="171">
        <f>VLOOKUP(B47,[2]Sheet3!$B$50:$C$69,2,FALSE)</f>
        <v>40</v>
      </c>
      <c r="Q47" s="171">
        <v>0</v>
      </c>
      <c r="S47" s="171"/>
      <c r="U47" s="171">
        <f>VLOOKUP(B47,[4]Sheet1!$A$49:$B$68,2,TRUE)</f>
        <v>40</v>
      </c>
      <c r="W47" s="171">
        <v>0</v>
      </c>
      <c r="Y47" s="171">
        <v>40</v>
      </c>
      <c r="AA47" s="171"/>
      <c r="AC47" s="171"/>
      <c r="AE47" s="171"/>
      <c r="AG47" s="171"/>
      <c r="AI47" s="171">
        <v>80</v>
      </c>
      <c r="AK47" s="171"/>
      <c r="AM47" s="171"/>
      <c r="AO47" s="171"/>
      <c r="AQ47" s="171"/>
      <c r="AS47" s="171">
        <v>120</v>
      </c>
      <c r="AU47" s="171"/>
      <c r="AW47" s="171"/>
      <c r="AY47" s="171"/>
      <c r="BA47" s="162">
        <v>140</v>
      </c>
      <c r="BC47" s="171"/>
      <c r="BE47" s="171"/>
      <c r="BG47" s="171">
        <v>0</v>
      </c>
      <c r="BI47" s="171"/>
      <c r="BK47" s="171">
        <v>200</v>
      </c>
      <c r="BM47" s="171"/>
      <c r="BO47" s="171"/>
      <c r="BQ47" s="171"/>
      <c r="BS47" s="171">
        <v>220</v>
      </c>
      <c r="BU47" s="171"/>
      <c r="BW47" s="171"/>
      <c r="BY47" s="171"/>
      <c r="CA47" s="162">
        <v>300</v>
      </c>
      <c r="CC47" s="162"/>
      <c r="CE47" s="162"/>
    </row>
    <row r="48" spans="2:83" ht="10.8" thickBot="1" x14ac:dyDescent="0.35">
      <c r="B48" s="170" t="s">
        <v>96</v>
      </c>
      <c r="C48" s="309" t="s">
        <v>115</v>
      </c>
      <c r="D48" s="170"/>
      <c r="E48" s="170"/>
      <c r="F48" s="311">
        <v>17</v>
      </c>
      <c r="G48" s="172"/>
      <c r="I48" s="172"/>
      <c r="K48" s="172"/>
      <c r="M48" s="171"/>
      <c r="O48" s="171">
        <f>VLOOKUP(B48,[2]Sheet3!$B$50:$C$69,2,FALSE)</f>
        <v>40</v>
      </c>
      <c r="Q48" s="171">
        <v>0</v>
      </c>
      <c r="S48" s="171"/>
      <c r="U48" s="171">
        <f>VLOOKUP(B48,[4]Sheet1!$A$49:$B$68,2,TRUE)</f>
        <v>40</v>
      </c>
      <c r="W48" s="171">
        <v>0</v>
      </c>
      <c r="Y48" s="171">
        <v>40</v>
      </c>
      <c r="AA48" s="171"/>
      <c r="AC48" s="171"/>
      <c r="AE48" s="171"/>
      <c r="AG48" s="171"/>
      <c r="AI48" s="171">
        <v>60</v>
      </c>
      <c r="AK48" s="171"/>
      <c r="AM48" s="171"/>
      <c r="AO48" s="171"/>
      <c r="AQ48" s="171"/>
      <c r="AS48" s="171">
        <v>140</v>
      </c>
      <c r="AU48" s="171"/>
      <c r="AW48" s="171"/>
      <c r="AY48" s="171"/>
      <c r="BA48" s="162">
        <v>140</v>
      </c>
      <c r="BC48" s="171"/>
      <c r="BE48" s="171"/>
      <c r="BG48" s="171">
        <v>0</v>
      </c>
      <c r="BI48" s="171"/>
      <c r="BK48" s="171">
        <v>200</v>
      </c>
      <c r="BM48" s="171"/>
      <c r="BO48" s="171"/>
      <c r="BQ48" s="171"/>
      <c r="BS48" s="171">
        <v>220</v>
      </c>
      <c r="BU48" s="171"/>
      <c r="BW48" s="171"/>
      <c r="BY48" s="171"/>
      <c r="CA48" s="162">
        <v>300</v>
      </c>
      <c r="CC48" s="162"/>
      <c r="CE48" s="162"/>
    </row>
    <row r="49" spans="2:83" ht="10.8" thickBot="1" x14ac:dyDescent="0.35">
      <c r="B49" s="170" t="s">
        <v>88</v>
      </c>
      <c r="C49" s="309" t="s">
        <v>107</v>
      </c>
      <c r="D49" s="170"/>
      <c r="E49" s="170"/>
      <c r="F49" s="310">
        <v>18</v>
      </c>
      <c r="G49" s="172"/>
      <c r="I49" s="172"/>
      <c r="K49" s="172"/>
      <c r="M49" s="171"/>
      <c r="O49" s="171">
        <f>VLOOKUP(B49,[2]Sheet3!$B$50:$C$69,2,FALSE)</f>
        <v>40</v>
      </c>
      <c r="Q49" s="171">
        <v>0</v>
      </c>
      <c r="S49" s="171"/>
      <c r="U49" s="171">
        <f>VLOOKUP(B49,[4]Sheet1!$A$49:$B$68,2,TRUE)</f>
        <v>40</v>
      </c>
      <c r="W49" s="171">
        <v>0</v>
      </c>
      <c r="Y49" s="171">
        <v>40</v>
      </c>
      <c r="AA49" s="171"/>
      <c r="AC49" s="171">
        <v>40</v>
      </c>
      <c r="AE49" s="171"/>
      <c r="AG49" s="171"/>
      <c r="AI49" s="171">
        <v>40</v>
      </c>
      <c r="AK49" s="171"/>
      <c r="AM49" s="171"/>
      <c r="AO49" s="171"/>
      <c r="AQ49" s="171"/>
      <c r="AS49" s="171">
        <v>120</v>
      </c>
      <c r="AU49" s="171"/>
      <c r="AW49" s="171"/>
      <c r="AY49" s="171"/>
      <c r="BA49" s="162">
        <v>140</v>
      </c>
      <c r="BC49" s="171"/>
      <c r="BE49" s="171"/>
      <c r="BG49" s="171">
        <v>0</v>
      </c>
      <c r="BI49" s="171"/>
      <c r="BK49" s="171">
        <v>200</v>
      </c>
      <c r="BM49" s="171"/>
      <c r="BO49" s="171"/>
      <c r="BQ49" s="171"/>
      <c r="BS49" s="171">
        <v>220</v>
      </c>
      <c r="BU49" s="171"/>
      <c r="BW49" s="171"/>
      <c r="BY49" s="171"/>
      <c r="CA49" s="162">
        <v>300</v>
      </c>
      <c r="CC49" s="162"/>
      <c r="CE49" s="162"/>
    </row>
    <row r="50" spans="2:83" ht="12" thickBot="1" x14ac:dyDescent="0.35">
      <c r="B50" s="170" t="s">
        <v>89</v>
      </c>
      <c r="C50" s="309" t="s">
        <v>108</v>
      </c>
      <c r="D50" s="307" t="s">
        <v>449</v>
      </c>
      <c r="E50" s="307" t="s">
        <v>1023</v>
      </c>
      <c r="F50" s="311">
        <v>19</v>
      </c>
      <c r="G50" s="172"/>
      <c r="I50" s="172"/>
      <c r="K50" s="172"/>
      <c r="M50" s="171"/>
      <c r="O50" s="171">
        <f>VLOOKUP(B50,[2]Sheet3!$B$50:$C$69,2,FALSE)</f>
        <v>40</v>
      </c>
      <c r="Q50" s="171">
        <v>0</v>
      </c>
      <c r="S50" s="171"/>
      <c r="U50" s="171">
        <f>VLOOKUP(B50,[4]Sheet1!$A$49:$B$68,2,TRUE)</f>
        <v>40</v>
      </c>
      <c r="W50" s="171">
        <v>0</v>
      </c>
      <c r="Y50" s="171">
        <v>40</v>
      </c>
      <c r="AA50" s="171"/>
      <c r="AC50" s="171"/>
      <c r="AE50" s="171"/>
      <c r="AG50" s="171"/>
      <c r="AI50" s="171">
        <v>60</v>
      </c>
      <c r="AK50" s="171"/>
      <c r="AM50" s="171"/>
      <c r="AO50" s="171"/>
      <c r="AQ50" s="171"/>
      <c r="AS50" s="171">
        <v>140</v>
      </c>
      <c r="AU50" s="171"/>
      <c r="AW50" s="171"/>
      <c r="AY50" s="171"/>
      <c r="BA50" s="162">
        <v>140</v>
      </c>
      <c r="BC50" s="171"/>
      <c r="BE50" s="171"/>
      <c r="BG50" s="171">
        <v>0</v>
      </c>
      <c r="BI50" s="171"/>
      <c r="BK50" s="171">
        <v>200</v>
      </c>
      <c r="BM50" s="171"/>
      <c r="BO50" s="171"/>
      <c r="BQ50" s="171"/>
      <c r="BS50" s="171">
        <v>220</v>
      </c>
      <c r="BU50" s="171"/>
      <c r="BW50" s="171"/>
      <c r="BY50" s="171"/>
      <c r="CA50" s="162">
        <v>300</v>
      </c>
      <c r="CC50" s="162"/>
      <c r="CE50" s="162"/>
    </row>
    <row r="51" spans="2:83" ht="12" thickBot="1" x14ac:dyDescent="0.35">
      <c r="B51" s="170" t="s">
        <v>95</v>
      </c>
      <c r="C51" s="309" t="s">
        <v>114</v>
      </c>
      <c r="D51" s="307" t="s">
        <v>680</v>
      </c>
      <c r="E51" s="307" t="s">
        <v>1022</v>
      </c>
      <c r="F51" s="310">
        <v>20</v>
      </c>
      <c r="G51" s="172"/>
      <c r="I51" s="172"/>
      <c r="K51" s="172"/>
      <c r="M51" s="171"/>
      <c r="O51" s="171">
        <f>VLOOKUP(B51,[2]Sheet3!$B$50:$C$69,2,FALSE)</f>
        <v>40</v>
      </c>
      <c r="Q51" s="171">
        <v>0</v>
      </c>
      <c r="S51" s="171"/>
      <c r="U51" s="171">
        <f>VLOOKUP(B51,[4]Sheet1!$A$49:$B$68,2,TRUE)</f>
        <v>40</v>
      </c>
      <c r="W51" s="171">
        <v>0</v>
      </c>
      <c r="Y51" s="171">
        <v>40</v>
      </c>
      <c r="AA51" s="171"/>
      <c r="AC51" s="171"/>
      <c r="AE51" s="171"/>
      <c r="AG51" s="171"/>
      <c r="AI51" s="171">
        <v>60</v>
      </c>
      <c r="AK51" s="171"/>
      <c r="AM51" s="171"/>
      <c r="AO51" s="171"/>
      <c r="AQ51" s="171"/>
      <c r="AS51" s="171">
        <v>140</v>
      </c>
      <c r="AU51" s="171"/>
      <c r="AW51" s="171"/>
      <c r="AY51" s="171"/>
      <c r="BA51" s="162">
        <v>140</v>
      </c>
      <c r="BC51" s="171"/>
      <c r="BE51" s="171"/>
      <c r="BG51" s="171">
        <v>0</v>
      </c>
      <c r="BI51" s="171"/>
      <c r="BK51" s="171">
        <v>200</v>
      </c>
      <c r="BM51" s="171"/>
      <c r="BO51" s="171"/>
      <c r="BQ51" s="171"/>
      <c r="BS51" s="171">
        <v>220</v>
      </c>
      <c r="BU51" s="171"/>
      <c r="BW51" s="171"/>
      <c r="BY51" s="171"/>
      <c r="CA51" s="162"/>
      <c r="CC51" s="162"/>
      <c r="CE51" s="162"/>
    </row>
    <row r="52" spans="2:83" ht="10.8" thickBot="1" x14ac:dyDescent="0.35">
      <c r="B52" s="170" t="s">
        <v>226</v>
      </c>
      <c r="C52" s="309" t="s">
        <v>451</v>
      </c>
      <c r="D52" s="170"/>
      <c r="E52" s="170"/>
      <c r="F52" s="310">
        <v>21</v>
      </c>
      <c r="G52" s="172"/>
      <c r="I52" s="172"/>
      <c r="K52" s="172"/>
      <c r="M52" s="171"/>
      <c r="O52" s="171"/>
      <c r="Q52" s="171"/>
      <c r="S52" s="171"/>
      <c r="U52" s="171"/>
      <c r="W52" s="171"/>
      <c r="Y52" s="171">
        <v>40</v>
      </c>
      <c r="AA52" s="171"/>
      <c r="AC52" s="171"/>
      <c r="AE52" s="171"/>
      <c r="AG52" s="171"/>
      <c r="AI52" s="171">
        <v>60</v>
      </c>
      <c r="AK52" s="171"/>
      <c r="AM52" s="171"/>
      <c r="AO52" s="171"/>
      <c r="AQ52" s="171"/>
      <c r="AS52" s="171">
        <v>140</v>
      </c>
      <c r="AU52" s="171"/>
      <c r="AW52" s="171"/>
      <c r="AY52" s="171"/>
      <c r="BA52" s="162">
        <v>140</v>
      </c>
      <c r="BC52" s="171"/>
      <c r="BE52" s="171"/>
      <c r="BG52" s="171">
        <v>0</v>
      </c>
      <c r="BI52" s="171"/>
      <c r="BK52" s="171">
        <v>200</v>
      </c>
      <c r="BM52" s="171"/>
      <c r="BO52" s="171"/>
      <c r="BQ52" s="171"/>
      <c r="BS52" s="171">
        <v>220</v>
      </c>
      <c r="BU52" s="171"/>
      <c r="BW52" s="171"/>
      <c r="BY52" s="171"/>
      <c r="CA52" s="162">
        <v>200</v>
      </c>
      <c r="CC52" s="162">
        <v>100</v>
      </c>
      <c r="CE52" s="162"/>
    </row>
    <row r="53" spans="2:83" ht="10.8" thickBot="1" x14ac:dyDescent="0.35">
      <c r="B53" s="170" t="s">
        <v>452</v>
      </c>
      <c r="C53" s="309" t="s">
        <v>453</v>
      </c>
      <c r="D53" s="170"/>
      <c r="E53" s="170"/>
      <c r="F53" s="310">
        <v>22</v>
      </c>
      <c r="G53" s="172"/>
      <c r="I53" s="172"/>
      <c r="K53" s="172"/>
      <c r="M53" s="171"/>
      <c r="O53" s="171"/>
      <c r="Q53" s="171"/>
      <c r="S53" s="171"/>
      <c r="U53" s="171"/>
      <c r="W53" s="171"/>
      <c r="Y53" s="171"/>
      <c r="AA53" s="171"/>
      <c r="AC53" s="171">
        <v>40</v>
      </c>
      <c r="AE53" s="171"/>
      <c r="AG53" s="171"/>
      <c r="AI53" s="171">
        <v>0</v>
      </c>
      <c r="AK53" s="171"/>
      <c r="AM53" s="171"/>
      <c r="AO53" s="171"/>
      <c r="AQ53" s="171"/>
      <c r="AS53" s="171">
        <v>0</v>
      </c>
      <c r="AU53" s="171"/>
      <c r="AW53" s="171"/>
      <c r="AY53" s="171"/>
      <c r="BA53" s="162">
        <v>0</v>
      </c>
      <c r="BC53" s="171"/>
      <c r="BE53" s="171"/>
      <c r="BG53" s="171">
        <v>0</v>
      </c>
      <c r="BI53" s="171"/>
      <c r="BK53" s="171"/>
      <c r="BM53" s="171"/>
      <c r="BO53" s="171"/>
      <c r="BQ53" s="171"/>
      <c r="BS53" s="171">
        <v>0</v>
      </c>
      <c r="BU53" s="171"/>
      <c r="BW53" s="171"/>
      <c r="BY53" s="171"/>
      <c r="CA53" s="162"/>
      <c r="CC53" s="162"/>
      <c r="CE53" s="162"/>
    </row>
    <row r="54" spans="2:83" ht="10.8" thickBot="1" x14ac:dyDescent="0.35">
      <c r="B54" s="170" t="s">
        <v>692</v>
      </c>
      <c r="C54" s="309" t="s">
        <v>695</v>
      </c>
      <c r="D54" s="170"/>
      <c r="E54" s="170"/>
      <c r="F54" s="310">
        <v>23</v>
      </c>
      <c r="G54" s="172"/>
      <c r="I54" s="172"/>
      <c r="K54" s="172"/>
      <c r="M54" s="171"/>
      <c r="O54" s="171"/>
      <c r="Q54" s="171"/>
      <c r="S54" s="171"/>
      <c r="U54" s="171"/>
      <c r="W54" s="171"/>
      <c r="Y54" s="171"/>
      <c r="AA54" s="171"/>
      <c r="AC54" s="171"/>
      <c r="AE54" s="171"/>
      <c r="AG54" s="171"/>
      <c r="AI54" s="171"/>
      <c r="AK54" s="171"/>
      <c r="AM54" s="171"/>
      <c r="AO54" s="171"/>
      <c r="AQ54" s="171"/>
      <c r="AS54" s="171">
        <v>80</v>
      </c>
      <c r="AU54" s="171"/>
      <c r="AW54" s="171"/>
      <c r="AY54" s="171"/>
      <c r="BA54" s="162">
        <v>0</v>
      </c>
      <c r="BC54" s="171"/>
      <c r="BE54" s="171"/>
      <c r="BG54" s="171">
        <v>0</v>
      </c>
      <c r="BI54" s="171"/>
      <c r="BK54" s="171"/>
      <c r="BM54" s="171"/>
      <c r="BO54" s="171"/>
      <c r="BQ54" s="171"/>
      <c r="BS54" s="171">
        <v>0</v>
      </c>
      <c r="BU54" s="171"/>
      <c r="BW54" s="171"/>
      <c r="BY54" s="171"/>
      <c r="CA54" s="162"/>
      <c r="CC54" s="162"/>
      <c r="CE54" s="162"/>
    </row>
    <row r="55" spans="2:83" ht="10.8" thickBot="1" x14ac:dyDescent="0.35">
      <c r="B55" s="170" t="s">
        <v>693</v>
      </c>
      <c r="C55" s="309" t="s">
        <v>694</v>
      </c>
      <c r="D55" s="170"/>
      <c r="E55" s="170"/>
      <c r="F55" s="310">
        <v>24</v>
      </c>
      <c r="G55" s="172"/>
      <c r="I55" s="172"/>
      <c r="K55" s="172"/>
      <c r="M55" s="171"/>
      <c r="O55" s="171"/>
      <c r="Q55" s="171"/>
      <c r="S55" s="171"/>
      <c r="U55" s="171"/>
      <c r="W55" s="171"/>
      <c r="Y55" s="171"/>
      <c r="AA55" s="171"/>
      <c r="AC55" s="171"/>
      <c r="AE55" s="171"/>
      <c r="AG55" s="171"/>
      <c r="AI55" s="171"/>
      <c r="AK55" s="171"/>
      <c r="AM55" s="171"/>
      <c r="AO55" s="171"/>
      <c r="AQ55" s="171"/>
      <c r="AS55" s="171">
        <v>40</v>
      </c>
      <c r="AU55" s="171"/>
      <c r="AW55" s="171"/>
      <c r="AY55" s="171"/>
      <c r="BA55" s="162">
        <v>0</v>
      </c>
      <c r="BC55" s="171"/>
      <c r="BE55" s="171"/>
      <c r="BG55" s="171">
        <v>0</v>
      </c>
      <c r="BI55" s="171"/>
      <c r="BK55" s="171"/>
      <c r="BM55" s="171"/>
      <c r="BO55" s="171"/>
      <c r="BQ55" s="171"/>
      <c r="BS55" s="171">
        <v>0</v>
      </c>
      <c r="BU55" s="171"/>
      <c r="BW55" s="171"/>
      <c r="BY55" s="171"/>
      <c r="CA55" s="162"/>
      <c r="CC55" s="162"/>
      <c r="CE55" s="162"/>
    </row>
    <row r="74" spans="2:77" ht="14.4" x14ac:dyDescent="0.3">
      <c r="B74" s="173" t="s">
        <v>454</v>
      </c>
      <c r="C74" s="173"/>
      <c r="D74" s="173"/>
      <c r="E74" s="173"/>
      <c r="S74"/>
      <c r="T74"/>
      <c r="U74"/>
      <c r="W74"/>
      <c r="Y74"/>
      <c r="AA74"/>
      <c r="AC74"/>
      <c r="AE74"/>
      <c r="AG74"/>
      <c r="AI74"/>
      <c r="AK74"/>
      <c r="AM74"/>
      <c r="AO74"/>
      <c r="AQ74"/>
      <c r="AS74"/>
      <c r="AU74"/>
      <c r="AW74"/>
      <c r="AY74"/>
      <c r="BA74"/>
      <c r="BC74"/>
      <c r="BE74"/>
      <c r="BG74"/>
      <c r="BI74"/>
      <c r="BK74"/>
      <c r="BM74"/>
      <c r="BO74"/>
      <c r="BQ74"/>
      <c r="BS74"/>
      <c r="BU74"/>
      <c r="BW74"/>
      <c r="BY74"/>
    </row>
    <row r="75" spans="2:77" ht="14.4" x14ac:dyDescent="0.3">
      <c r="B75" s="173" t="s">
        <v>455</v>
      </c>
      <c r="C75" s="173"/>
      <c r="D75" s="173"/>
      <c r="E75" s="173"/>
      <c r="S75"/>
      <c r="T75"/>
      <c r="U75"/>
      <c r="W75"/>
      <c r="Y75"/>
      <c r="AA75"/>
      <c r="AC75"/>
      <c r="AE75"/>
      <c r="AG75"/>
      <c r="AI75"/>
      <c r="AK75"/>
      <c r="AM75"/>
      <c r="AO75"/>
      <c r="AQ75"/>
      <c r="AS75"/>
      <c r="AU75"/>
      <c r="AW75"/>
      <c r="AY75"/>
      <c r="BA75"/>
      <c r="BC75"/>
      <c r="BE75"/>
      <c r="BG75"/>
      <c r="BI75"/>
      <c r="BK75"/>
      <c r="BM75"/>
      <c r="BO75"/>
      <c r="BQ75"/>
      <c r="BS75"/>
      <c r="BU75"/>
      <c r="BW75"/>
      <c r="BY75"/>
    </row>
    <row r="76" spans="2:77" ht="14.4" x14ac:dyDescent="0.3">
      <c r="S76"/>
      <c r="T76"/>
      <c r="U76"/>
      <c r="W76"/>
      <c r="Y76"/>
      <c r="AA76"/>
      <c r="AC76"/>
      <c r="AE76"/>
      <c r="AG76"/>
      <c r="AI76"/>
      <c r="AK76"/>
      <c r="AM76"/>
      <c r="AO76"/>
      <c r="AQ76"/>
      <c r="AS76"/>
      <c r="AU76"/>
      <c r="AW76"/>
      <c r="AY76"/>
      <c r="BA76"/>
      <c r="BC76"/>
      <c r="BE76"/>
      <c r="BG76"/>
      <c r="BI76"/>
      <c r="BK76"/>
      <c r="BM76"/>
      <c r="BO76"/>
      <c r="BQ76"/>
      <c r="BS76"/>
      <c r="BU76"/>
      <c r="BW76"/>
      <c r="BY76"/>
    </row>
    <row r="77" spans="2:77" ht="14.4" x14ac:dyDescent="0.3">
      <c r="S77"/>
      <c r="T77"/>
      <c r="U77"/>
      <c r="W77"/>
      <c r="Y77"/>
      <c r="AA77"/>
      <c r="AC77"/>
      <c r="AE77"/>
      <c r="AG77"/>
      <c r="AI77"/>
      <c r="AK77"/>
      <c r="AM77"/>
      <c r="AO77"/>
      <c r="AQ77"/>
      <c r="AS77"/>
      <c r="AU77"/>
      <c r="AW77"/>
      <c r="AY77"/>
      <c r="BA77"/>
      <c r="BC77"/>
      <c r="BE77"/>
      <c r="BG77"/>
      <c r="BI77"/>
      <c r="BK77"/>
      <c r="BM77"/>
      <c r="BO77"/>
      <c r="BQ77"/>
      <c r="BS77"/>
      <c r="BU77"/>
      <c r="BW77"/>
      <c r="BY77"/>
    </row>
    <row r="78" spans="2:77" ht="14.4" x14ac:dyDescent="0.3">
      <c r="S78"/>
      <c r="T78"/>
      <c r="U78"/>
      <c r="W78"/>
      <c r="Y78"/>
      <c r="AA78"/>
      <c r="AC78"/>
      <c r="AE78"/>
      <c r="AG78"/>
      <c r="AI78"/>
      <c r="AK78"/>
      <c r="AM78"/>
      <c r="AO78"/>
      <c r="AQ78"/>
      <c r="AS78"/>
      <c r="AU78"/>
      <c r="AW78"/>
      <c r="AY78"/>
      <c r="BA78"/>
      <c r="BC78"/>
      <c r="BE78"/>
      <c r="BG78"/>
      <c r="BI78"/>
      <c r="BK78"/>
      <c r="BM78"/>
      <c r="BO78"/>
      <c r="BQ78"/>
      <c r="BS78"/>
      <c r="BU78"/>
      <c r="BW78"/>
      <c r="BY78"/>
    </row>
    <row r="79" spans="2:77" ht="14.4" x14ac:dyDescent="0.3">
      <c r="S79"/>
      <c r="T79"/>
      <c r="U79"/>
      <c r="W79"/>
      <c r="Y79"/>
      <c r="AA79"/>
      <c r="AC79"/>
      <c r="AE79"/>
      <c r="AG79"/>
      <c r="AI79"/>
      <c r="AK79"/>
      <c r="AM79"/>
      <c r="AO79"/>
      <c r="AQ79"/>
      <c r="AS79"/>
      <c r="AU79"/>
      <c r="AW79"/>
      <c r="AY79"/>
      <c r="BA79"/>
      <c r="BC79"/>
      <c r="BE79"/>
      <c r="BG79"/>
      <c r="BI79"/>
      <c r="BK79"/>
      <c r="BM79"/>
      <c r="BO79"/>
      <c r="BQ79"/>
      <c r="BS79"/>
      <c r="BU79"/>
      <c r="BW79"/>
      <c r="BY79"/>
    </row>
    <row r="80" spans="2:77" ht="14.4" x14ac:dyDescent="0.3">
      <c r="S80"/>
      <c r="T80"/>
      <c r="U80"/>
      <c r="W80"/>
      <c r="Y80"/>
      <c r="AA80"/>
      <c r="AC80"/>
      <c r="AE80"/>
      <c r="AG80"/>
      <c r="AI80"/>
      <c r="AK80"/>
      <c r="AM80"/>
      <c r="AO80"/>
      <c r="AQ80"/>
      <c r="AS80"/>
      <c r="AU80"/>
      <c r="AW80"/>
      <c r="AY80"/>
      <c r="BA80"/>
      <c r="BC80"/>
      <c r="BE80"/>
      <c r="BG80"/>
      <c r="BI80"/>
      <c r="BK80"/>
      <c r="BM80"/>
      <c r="BO80"/>
      <c r="BQ80"/>
      <c r="BS80"/>
      <c r="BU80"/>
      <c r="BW80"/>
      <c r="BY80"/>
    </row>
    <row r="81" spans="19:77" ht="14.4" x14ac:dyDescent="0.3">
      <c r="S81"/>
      <c r="T81"/>
      <c r="U81"/>
      <c r="W81"/>
      <c r="Y81"/>
      <c r="AA81"/>
      <c r="AC81"/>
      <c r="AE81"/>
      <c r="AG81"/>
      <c r="AI81"/>
      <c r="AK81"/>
      <c r="AM81"/>
      <c r="AO81"/>
      <c r="AQ81"/>
      <c r="AS81"/>
      <c r="AU81"/>
      <c r="AW81"/>
      <c r="AY81"/>
      <c r="BA81"/>
      <c r="BC81"/>
      <c r="BE81"/>
      <c r="BG81"/>
      <c r="BI81"/>
      <c r="BK81"/>
      <c r="BM81"/>
      <c r="BO81"/>
      <c r="BQ81"/>
      <c r="BS81"/>
      <c r="BU81"/>
      <c r="BW81"/>
      <c r="BY81"/>
    </row>
    <row r="82" spans="19:77" ht="14.4" x14ac:dyDescent="0.3">
      <c r="S82"/>
      <c r="T82"/>
      <c r="U82"/>
      <c r="W82"/>
      <c r="Y82"/>
      <c r="AA82"/>
      <c r="AC82"/>
      <c r="AE82"/>
      <c r="AG82"/>
      <c r="AI82"/>
      <c r="AK82"/>
      <c r="AM82"/>
      <c r="AO82"/>
      <c r="AQ82"/>
      <c r="AS82"/>
      <c r="AU82"/>
      <c r="AW82"/>
      <c r="AY82"/>
      <c r="BA82"/>
      <c r="BC82"/>
      <c r="BE82"/>
      <c r="BG82"/>
      <c r="BI82"/>
      <c r="BK82"/>
      <c r="BM82"/>
      <c r="BO82"/>
      <c r="BQ82"/>
      <c r="BS82"/>
      <c r="BU82"/>
      <c r="BW82"/>
      <c r="BY82"/>
    </row>
    <row r="83" spans="19:77" ht="14.4" x14ac:dyDescent="0.3">
      <c r="S83"/>
      <c r="T83"/>
      <c r="U83"/>
      <c r="W83"/>
      <c r="Y83"/>
      <c r="AA83"/>
      <c r="AC83"/>
      <c r="AE83"/>
      <c r="AG83"/>
      <c r="AI83"/>
      <c r="AK83"/>
      <c r="AM83"/>
      <c r="AO83"/>
      <c r="AQ83"/>
      <c r="AS83"/>
      <c r="AU83"/>
      <c r="AW83"/>
      <c r="AY83"/>
      <c r="BA83"/>
      <c r="BC83"/>
      <c r="BE83"/>
      <c r="BG83"/>
      <c r="BI83"/>
      <c r="BK83"/>
      <c r="BM83"/>
      <c r="BO83"/>
      <c r="BQ83"/>
      <c r="BS83"/>
      <c r="BU83"/>
      <c r="BW83"/>
      <c r="BY83"/>
    </row>
    <row r="84" spans="19:77" ht="14.4" x14ac:dyDescent="0.3">
      <c r="S84"/>
      <c r="T84"/>
      <c r="U84"/>
      <c r="W84"/>
      <c r="Y84"/>
      <c r="AA84"/>
      <c r="AC84"/>
      <c r="AE84"/>
      <c r="AG84"/>
      <c r="AI84"/>
      <c r="AK84"/>
      <c r="AM84"/>
      <c r="AO84"/>
      <c r="AQ84"/>
      <c r="AS84"/>
      <c r="AU84"/>
      <c r="AW84"/>
      <c r="AY84"/>
      <c r="BA84"/>
      <c r="BC84"/>
      <c r="BE84"/>
      <c r="BG84"/>
      <c r="BI84"/>
      <c r="BK84"/>
      <c r="BM84"/>
      <c r="BO84"/>
      <c r="BQ84"/>
      <c r="BS84"/>
      <c r="BU84"/>
      <c r="BW84"/>
      <c r="BY84"/>
    </row>
    <row r="85" spans="19:77" ht="14.4" x14ac:dyDescent="0.3">
      <c r="S85"/>
      <c r="T85"/>
      <c r="U85"/>
      <c r="W85"/>
      <c r="Y85"/>
      <c r="AA85"/>
      <c r="AC85"/>
      <c r="AE85"/>
      <c r="AG85"/>
      <c r="AI85"/>
      <c r="AK85"/>
      <c r="AM85"/>
      <c r="AO85"/>
      <c r="AQ85"/>
      <c r="AS85"/>
      <c r="AU85"/>
      <c r="AW85"/>
      <c r="AY85"/>
      <c r="BA85"/>
      <c r="BC85"/>
      <c r="BE85"/>
      <c r="BG85"/>
      <c r="BI85"/>
      <c r="BK85"/>
      <c r="BM85"/>
      <c r="BO85"/>
      <c r="BQ85"/>
      <c r="BS85"/>
      <c r="BU85"/>
      <c r="BW85"/>
      <c r="BY85"/>
    </row>
    <row r="86" spans="19:77" ht="14.4" x14ac:dyDescent="0.3">
      <c r="S86"/>
      <c r="T86"/>
      <c r="U86"/>
      <c r="W86"/>
      <c r="Y86"/>
      <c r="AA86"/>
      <c r="AC86"/>
      <c r="AE86"/>
      <c r="AG86"/>
      <c r="AI86"/>
      <c r="AK86"/>
      <c r="AM86"/>
      <c r="AO86"/>
      <c r="AQ86"/>
      <c r="AS86"/>
      <c r="AU86"/>
      <c r="AW86"/>
      <c r="AY86"/>
      <c r="BA86"/>
      <c r="BC86"/>
      <c r="BE86"/>
      <c r="BG86"/>
      <c r="BI86"/>
      <c r="BK86"/>
      <c r="BM86"/>
      <c r="BO86"/>
      <c r="BQ86"/>
      <c r="BS86"/>
      <c r="BU86"/>
      <c r="BW86"/>
      <c r="BY86"/>
    </row>
    <row r="87" spans="19:77" ht="14.4" x14ac:dyDescent="0.3">
      <c r="S87"/>
      <c r="T87"/>
      <c r="U87"/>
      <c r="W87"/>
      <c r="Y87"/>
      <c r="AA87"/>
      <c r="AC87"/>
      <c r="AE87"/>
      <c r="AG87"/>
      <c r="AI87"/>
      <c r="AK87"/>
      <c r="AM87"/>
      <c r="AO87"/>
      <c r="AQ87"/>
      <c r="AS87"/>
      <c r="AU87"/>
      <c r="AW87"/>
      <c r="AY87"/>
      <c r="BA87"/>
      <c r="BC87"/>
      <c r="BE87"/>
      <c r="BG87"/>
      <c r="BI87"/>
      <c r="BK87"/>
      <c r="BM87"/>
      <c r="BO87"/>
      <c r="BQ87"/>
      <c r="BS87"/>
      <c r="BU87"/>
      <c r="BW87"/>
      <c r="BY87"/>
    </row>
    <row r="88" spans="19:77" ht="14.4" x14ac:dyDescent="0.3">
      <c r="S88"/>
      <c r="T88"/>
      <c r="U88"/>
      <c r="W88"/>
      <c r="Y88"/>
      <c r="AA88"/>
      <c r="AC88"/>
      <c r="AE88"/>
      <c r="AG88"/>
      <c r="AI88"/>
      <c r="AK88"/>
      <c r="AM88"/>
      <c r="AO88"/>
      <c r="AQ88"/>
      <c r="AS88"/>
      <c r="AU88"/>
      <c r="AW88"/>
      <c r="AY88"/>
      <c r="BA88"/>
      <c r="BC88"/>
      <c r="BE88"/>
      <c r="BG88"/>
      <c r="BI88"/>
      <c r="BK88"/>
      <c r="BM88"/>
      <c r="BO88"/>
      <c r="BQ88"/>
      <c r="BS88"/>
      <c r="BU88"/>
      <c r="BW88"/>
      <c r="BY88"/>
    </row>
    <row r="89" spans="19:77" ht="14.4" x14ac:dyDescent="0.3">
      <c r="S89"/>
      <c r="T89"/>
      <c r="U89"/>
      <c r="W89"/>
      <c r="Y89"/>
      <c r="AA89"/>
      <c r="AC89"/>
      <c r="AE89"/>
      <c r="AG89"/>
      <c r="AI89"/>
      <c r="AK89"/>
      <c r="AM89"/>
      <c r="AO89"/>
      <c r="AQ89"/>
      <c r="AS89"/>
      <c r="AU89"/>
      <c r="AW89"/>
      <c r="AY89"/>
      <c r="BA89"/>
      <c r="BC89"/>
      <c r="BE89"/>
      <c r="BG89"/>
      <c r="BI89"/>
      <c r="BK89"/>
      <c r="BM89"/>
      <c r="BO89"/>
      <c r="BQ89"/>
      <c r="BS89"/>
      <c r="BU89"/>
      <c r="BW89"/>
      <c r="BY89"/>
    </row>
    <row r="90" spans="19:77" ht="14.4" x14ac:dyDescent="0.3">
      <c r="S90"/>
      <c r="T90"/>
      <c r="U90"/>
      <c r="W90"/>
      <c r="Y90"/>
      <c r="AA90"/>
      <c r="AC90"/>
      <c r="AE90"/>
      <c r="AG90"/>
      <c r="AI90"/>
      <c r="AK90"/>
      <c r="AM90"/>
      <c r="AO90"/>
      <c r="AQ90"/>
      <c r="AS90"/>
      <c r="AU90"/>
      <c r="AW90"/>
      <c r="AY90"/>
      <c r="BA90"/>
      <c r="BC90"/>
      <c r="BE90"/>
      <c r="BG90"/>
      <c r="BI90"/>
      <c r="BK90"/>
      <c r="BM90"/>
      <c r="BO90"/>
      <c r="BQ90"/>
      <c r="BS90"/>
      <c r="BU90"/>
      <c r="BW90"/>
      <c r="BY90"/>
    </row>
    <row r="91" spans="19:77" ht="14.4" x14ac:dyDescent="0.3">
      <c r="S91"/>
      <c r="T91"/>
      <c r="U91"/>
      <c r="W91"/>
      <c r="Y91"/>
      <c r="AA91"/>
      <c r="AC91"/>
      <c r="AE91"/>
      <c r="AG91"/>
      <c r="AI91"/>
      <c r="AK91"/>
      <c r="AM91"/>
      <c r="AO91"/>
      <c r="AQ91"/>
      <c r="AS91"/>
      <c r="AU91"/>
      <c r="AW91"/>
      <c r="AY91"/>
      <c r="BA91"/>
      <c r="BC91"/>
      <c r="BE91"/>
      <c r="BG91"/>
      <c r="BI91"/>
      <c r="BK91"/>
      <c r="BM91"/>
      <c r="BO91"/>
      <c r="BQ91"/>
      <c r="BS91"/>
      <c r="BU91"/>
      <c r="BW91"/>
      <c r="BY91"/>
    </row>
    <row r="92" spans="19:77" ht="14.4" x14ac:dyDescent="0.3">
      <c r="S92"/>
      <c r="T92"/>
      <c r="U92"/>
      <c r="W92"/>
      <c r="Y92"/>
      <c r="AA92"/>
      <c r="AC92"/>
      <c r="AE92"/>
      <c r="AG92"/>
      <c r="AI92"/>
      <c r="AK92"/>
      <c r="AM92"/>
      <c r="AO92"/>
      <c r="AQ92"/>
      <c r="AS92"/>
      <c r="AU92"/>
      <c r="AW92"/>
      <c r="AY92"/>
      <c r="BA92"/>
      <c r="BC92"/>
      <c r="BE92"/>
      <c r="BG92"/>
      <c r="BI92"/>
      <c r="BK92"/>
      <c r="BM92"/>
      <c r="BO92"/>
      <c r="BQ92"/>
      <c r="BS92"/>
      <c r="BU92"/>
      <c r="BW92"/>
      <c r="BY92"/>
    </row>
    <row r="93" spans="19:77" ht="14.4" x14ac:dyDescent="0.3">
      <c r="S93"/>
      <c r="T93"/>
      <c r="U93"/>
      <c r="W93"/>
      <c r="Y93"/>
      <c r="AA93"/>
      <c r="AC93"/>
      <c r="AE93"/>
      <c r="AG93"/>
      <c r="AI93"/>
      <c r="AK93"/>
      <c r="AM93"/>
      <c r="AO93"/>
      <c r="AQ93"/>
      <c r="AS93"/>
      <c r="AU93"/>
      <c r="AW93"/>
      <c r="AY93"/>
      <c r="BA93"/>
      <c r="BC93"/>
      <c r="BE93"/>
      <c r="BG93"/>
      <c r="BI93"/>
      <c r="BK93"/>
      <c r="BM93"/>
      <c r="BO93"/>
      <c r="BQ93"/>
      <c r="BS93"/>
      <c r="BU93"/>
      <c r="BW93"/>
      <c r="BY93"/>
    </row>
    <row r="94" spans="19:77" ht="14.4" x14ac:dyDescent="0.3">
      <c r="S94"/>
      <c r="T94"/>
      <c r="U94"/>
      <c r="W94"/>
      <c r="Y94"/>
      <c r="AA94"/>
      <c r="AC94"/>
      <c r="AE94"/>
      <c r="AG94"/>
      <c r="AI94"/>
      <c r="AK94"/>
      <c r="AM94"/>
      <c r="AO94"/>
      <c r="AQ94"/>
      <c r="AS94"/>
      <c r="AU94"/>
      <c r="AW94"/>
      <c r="AY94"/>
      <c r="BA94"/>
      <c r="BC94"/>
      <c r="BE94"/>
      <c r="BG94"/>
      <c r="BI94"/>
      <c r="BK94"/>
      <c r="BM94"/>
      <c r="BO94"/>
      <c r="BQ94"/>
      <c r="BS94"/>
      <c r="BU94"/>
      <c r="BW94"/>
      <c r="BY94"/>
    </row>
    <row r="95" spans="19:77" ht="14.4" x14ac:dyDescent="0.3">
      <c r="S95"/>
      <c r="T95"/>
      <c r="U95"/>
      <c r="W95"/>
      <c r="Y95"/>
      <c r="AA95"/>
      <c r="AC95"/>
      <c r="AE95"/>
      <c r="AG95"/>
      <c r="AI95"/>
      <c r="AK95"/>
      <c r="AM95"/>
      <c r="AO95"/>
      <c r="AQ95"/>
      <c r="AS95"/>
      <c r="AU95"/>
      <c r="AW95"/>
      <c r="AY95"/>
      <c r="BA95"/>
      <c r="BC95"/>
      <c r="BE95"/>
      <c r="BG95"/>
      <c r="BI95"/>
      <c r="BK95"/>
      <c r="BM95"/>
      <c r="BO95"/>
      <c r="BQ95"/>
      <c r="BS95"/>
      <c r="BU95"/>
      <c r="BW95"/>
      <c r="BY95"/>
    </row>
    <row r="96" spans="19:77" ht="14.4" x14ac:dyDescent="0.3">
      <c r="S96"/>
      <c r="T96"/>
      <c r="U96"/>
      <c r="W96"/>
      <c r="Y96"/>
      <c r="AA96"/>
      <c r="AC96"/>
      <c r="AE96"/>
      <c r="AG96"/>
      <c r="AI96"/>
      <c r="AK96"/>
      <c r="AM96"/>
      <c r="AO96"/>
      <c r="AQ96"/>
      <c r="AS96"/>
      <c r="AU96"/>
      <c r="AW96"/>
      <c r="AY96"/>
      <c r="BA96"/>
      <c r="BC96"/>
      <c r="BE96"/>
      <c r="BG96"/>
      <c r="BI96"/>
      <c r="BK96"/>
      <c r="BM96"/>
      <c r="BO96"/>
      <c r="BQ96"/>
      <c r="BS96"/>
      <c r="BU96"/>
      <c r="BW96"/>
      <c r="BY96"/>
    </row>
    <row r="97" spans="19:77" ht="14.4" x14ac:dyDescent="0.3">
      <c r="S97"/>
      <c r="T97"/>
      <c r="U97"/>
      <c r="W97"/>
      <c r="Y97"/>
      <c r="AA97"/>
      <c r="AC97"/>
      <c r="AE97"/>
      <c r="AG97"/>
      <c r="AI97"/>
      <c r="AK97"/>
      <c r="AM97"/>
      <c r="AO97"/>
      <c r="AQ97"/>
      <c r="AS97"/>
      <c r="AU97"/>
      <c r="AW97"/>
      <c r="AY97"/>
      <c r="BA97"/>
      <c r="BC97"/>
      <c r="BE97"/>
      <c r="BG97"/>
      <c r="BI97"/>
      <c r="BK97"/>
      <c r="BM97"/>
      <c r="BO97"/>
      <c r="BQ97"/>
      <c r="BS97"/>
      <c r="BU97"/>
      <c r="BW97"/>
      <c r="BY97"/>
    </row>
    <row r="98" spans="19:77" ht="14.4" x14ac:dyDescent="0.3">
      <c r="S98"/>
      <c r="T98"/>
      <c r="U98"/>
      <c r="W98"/>
      <c r="Y98"/>
      <c r="AA98"/>
      <c r="AC98"/>
      <c r="AE98"/>
      <c r="AG98"/>
      <c r="AI98"/>
      <c r="AK98"/>
      <c r="AM98"/>
      <c r="AO98"/>
      <c r="AQ98"/>
      <c r="AS98"/>
      <c r="AU98"/>
      <c r="AW98"/>
      <c r="AY98"/>
      <c r="BA98"/>
      <c r="BC98"/>
      <c r="BE98"/>
      <c r="BG98"/>
      <c r="BI98"/>
      <c r="BK98"/>
      <c r="BM98"/>
      <c r="BO98"/>
      <c r="BQ98"/>
      <c r="BS98"/>
      <c r="BU98"/>
      <c r="BW98"/>
      <c r="BY98"/>
    </row>
    <row r="99" spans="19:77" ht="14.4" x14ac:dyDescent="0.3">
      <c r="S99"/>
      <c r="T99"/>
      <c r="U99"/>
      <c r="W99"/>
      <c r="Y99"/>
      <c r="AA99"/>
      <c r="AC99"/>
      <c r="AE99"/>
      <c r="AG99"/>
      <c r="AI99"/>
      <c r="AK99"/>
      <c r="AM99"/>
      <c r="AO99"/>
      <c r="AQ99"/>
      <c r="AS99"/>
      <c r="AU99"/>
      <c r="AW99"/>
      <c r="AY99"/>
      <c r="BA99"/>
      <c r="BC99"/>
      <c r="BE99"/>
      <c r="BG99"/>
      <c r="BI99"/>
      <c r="BK99"/>
      <c r="BM99"/>
      <c r="BO99"/>
      <c r="BQ99"/>
      <c r="BS99"/>
      <c r="BU99"/>
      <c r="BW99"/>
      <c r="BY99"/>
    </row>
    <row r="100" spans="19:77" ht="14.4" x14ac:dyDescent="0.3">
      <c r="S100"/>
      <c r="T100"/>
      <c r="U100"/>
      <c r="W100"/>
      <c r="Y100"/>
      <c r="AA100"/>
      <c r="AC100"/>
      <c r="AE100"/>
      <c r="AG100"/>
      <c r="AI100"/>
      <c r="AK100"/>
      <c r="AM100"/>
      <c r="AO100"/>
      <c r="AQ100"/>
      <c r="AS100"/>
      <c r="AU100"/>
      <c r="AW100"/>
      <c r="AY100"/>
      <c r="BA100"/>
      <c r="BC100"/>
      <c r="BE100"/>
      <c r="BG100"/>
      <c r="BI100"/>
      <c r="BK100"/>
      <c r="BM100"/>
      <c r="BO100"/>
      <c r="BQ100"/>
      <c r="BS100"/>
      <c r="BU100"/>
      <c r="BW100"/>
      <c r="BY100"/>
    </row>
    <row r="101" spans="19:77" ht="14.4" x14ac:dyDescent="0.3">
      <c r="S101"/>
      <c r="T101"/>
      <c r="U101"/>
      <c r="W101"/>
      <c r="Y101"/>
      <c r="AA101"/>
      <c r="AC101"/>
      <c r="AE101"/>
      <c r="AG101"/>
      <c r="AI101"/>
      <c r="AK101"/>
      <c r="AM101"/>
      <c r="AO101"/>
      <c r="AQ101"/>
      <c r="AS101"/>
      <c r="AU101"/>
      <c r="AW101"/>
      <c r="AY101"/>
      <c r="BA101"/>
      <c r="BC101"/>
      <c r="BE101"/>
      <c r="BG101"/>
      <c r="BI101"/>
      <c r="BK101"/>
      <c r="BM101"/>
      <c r="BO101"/>
      <c r="BQ101"/>
      <c r="BS101"/>
      <c r="BU101"/>
      <c r="BW101"/>
      <c r="BY101"/>
    </row>
    <row r="102" spans="19:77" ht="14.4" x14ac:dyDescent="0.3">
      <c r="S102"/>
      <c r="T102"/>
      <c r="U102"/>
      <c r="W102"/>
      <c r="Y102"/>
      <c r="AA102"/>
      <c r="AC102"/>
      <c r="AE102"/>
      <c r="AG102"/>
      <c r="AI102"/>
      <c r="AK102"/>
      <c r="AM102"/>
      <c r="AO102"/>
      <c r="AQ102"/>
      <c r="AS102"/>
      <c r="AU102"/>
      <c r="AW102"/>
      <c r="AY102"/>
      <c r="BA102"/>
      <c r="BC102"/>
      <c r="BE102"/>
      <c r="BG102"/>
      <c r="BI102"/>
      <c r="BK102"/>
      <c r="BM102"/>
      <c r="BO102"/>
      <c r="BQ102"/>
      <c r="BS102"/>
      <c r="BU102"/>
      <c r="BW102"/>
      <c r="BY102"/>
    </row>
    <row r="103" spans="19:77" ht="14.4" x14ac:dyDescent="0.3">
      <c r="S103"/>
      <c r="T103"/>
      <c r="U103"/>
      <c r="W103"/>
      <c r="Y103"/>
      <c r="AA103"/>
      <c r="AC103"/>
      <c r="AE103"/>
      <c r="AG103"/>
      <c r="AI103"/>
      <c r="AK103"/>
      <c r="AM103"/>
      <c r="AO103"/>
      <c r="AQ103"/>
      <c r="AS103"/>
      <c r="AU103"/>
      <c r="AW103"/>
      <c r="AY103"/>
      <c r="BA103"/>
      <c r="BC103"/>
      <c r="BE103"/>
      <c r="BG103"/>
      <c r="BI103"/>
      <c r="BK103"/>
      <c r="BM103"/>
      <c r="BO103"/>
      <c r="BQ103"/>
      <c r="BS103"/>
      <c r="BU103"/>
      <c r="BW103"/>
      <c r="BY103"/>
    </row>
    <row r="104" spans="19:77" ht="14.4" x14ac:dyDescent="0.3">
      <c r="S104"/>
      <c r="T104"/>
      <c r="U104"/>
      <c r="W104"/>
      <c r="Y104"/>
      <c r="AA104"/>
      <c r="AC104"/>
      <c r="AE104"/>
      <c r="AG104"/>
      <c r="AI104"/>
      <c r="AK104"/>
      <c r="AM104"/>
      <c r="AO104"/>
      <c r="AQ104"/>
      <c r="AS104"/>
      <c r="AU104"/>
      <c r="AW104"/>
      <c r="AY104"/>
      <c r="BA104"/>
      <c r="BC104"/>
      <c r="BE104"/>
      <c r="BG104"/>
      <c r="BI104"/>
      <c r="BK104"/>
      <c r="BM104"/>
      <c r="BO104"/>
      <c r="BQ104"/>
      <c r="BS104"/>
      <c r="BU104"/>
      <c r="BW104"/>
      <c r="BY104"/>
    </row>
    <row r="105" spans="19:77" ht="14.4" x14ac:dyDescent="0.3">
      <c r="S105"/>
      <c r="T105"/>
      <c r="U105"/>
      <c r="W105"/>
      <c r="Y105"/>
      <c r="AA105"/>
      <c r="AC105"/>
      <c r="AE105"/>
      <c r="AG105"/>
      <c r="AI105"/>
      <c r="AK105"/>
      <c r="AM105"/>
      <c r="AO105"/>
      <c r="AQ105"/>
      <c r="AS105"/>
      <c r="AU105"/>
      <c r="AW105"/>
      <c r="AY105"/>
      <c r="BA105"/>
      <c r="BC105"/>
      <c r="BE105"/>
      <c r="BG105"/>
      <c r="BI105"/>
      <c r="BK105"/>
      <c r="BM105"/>
      <c r="BO105"/>
      <c r="BQ105"/>
      <c r="BS105"/>
      <c r="BU105"/>
      <c r="BW105"/>
      <c r="BY105"/>
    </row>
    <row r="106" spans="19:77" ht="14.4" x14ac:dyDescent="0.3">
      <c r="S106"/>
      <c r="T106"/>
      <c r="U106"/>
      <c r="W106"/>
      <c r="Y106"/>
      <c r="AA106"/>
      <c r="AC106"/>
      <c r="AE106"/>
      <c r="AG106"/>
      <c r="AI106"/>
      <c r="AK106"/>
      <c r="AM106"/>
      <c r="AO106"/>
      <c r="AQ106"/>
      <c r="AS106"/>
      <c r="AU106"/>
      <c r="AW106"/>
      <c r="AY106"/>
      <c r="BA106"/>
      <c r="BC106"/>
      <c r="BE106"/>
      <c r="BG106"/>
      <c r="BI106"/>
      <c r="BK106"/>
      <c r="BM106"/>
      <c r="BO106"/>
      <c r="BQ106"/>
      <c r="BS106"/>
      <c r="BU106"/>
      <c r="BW106"/>
      <c r="BY106"/>
    </row>
    <row r="107" spans="19:77" ht="14.4" x14ac:dyDescent="0.3">
      <c r="S107"/>
      <c r="T107"/>
      <c r="U107"/>
      <c r="W107"/>
      <c r="Y107"/>
      <c r="AA107"/>
      <c r="AC107"/>
      <c r="AE107"/>
      <c r="AG107"/>
      <c r="AI107"/>
      <c r="AK107"/>
      <c r="AM107"/>
      <c r="AO107"/>
      <c r="AQ107"/>
      <c r="AS107"/>
      <c r="AU107"/>
      <c r="AW107"/>
      <c r="AY107"/>
      <c r="BA107"/>
      <c r="BC107"/>
      <c r="BE107"/>
      <c r="BG107"/>
      <c r="BI107"/>
      <c r="BK107"/>
      <c r="BM107"/>
      <c r="BO107"/>
      <c r="BQ107"/>
      <c r="BS107"/>
      <c r="BU107"/>
      <c r="BW107"/>
      <c r="BY107"/>
    </row>
    <row r="108" spans="19:77" ht="14.4" x14ac:dyDescent="0.3">
      <c r="S108"/>
      <c r="T108"/>
      <c r="U108"/>
      <c r="W108"/>
      <c r="Y108"/>
      <c r="AA108"/>
      <c r="AC108"/>
      <c r="AE108"/>
      <c r="AG108"/>
      <c r="AI108"/>
      <c r="AK108"/>
      <c r="AM108"/>
      <c r="AO108"/>
      <c r="AQ108"/>
      <c r="AS108"/>
      <c r="AU108"/>
      <c r="AW108"/>
      <c r="AY108"/>
      <c r="BA108"/>
      <c r="BC108"/>
      <c r="BE108"/>
      <c r="BG108"/>
      <c r="BI108"/>
      <c r="BK108"/>
      <c r="BM108"/>
      <c r="BO108"/>
      <c r="BQ108"/>
      <c r="BS108"/>
      <c r="BU108"/>
      <c r="BW108"/>
      <c r="BY108"/>
    </row>
    <row r="109" spans="19:77" ht="14.4" x14ac:dyDescent="0.3">
      <c r="S109"/>
      <c r="T109"/>
      <c r="U109"/>
      <c r="W109"/>
      <c r="Y109"/>
      <c r="AA109"/>
      <c r="AC109"/>
      <c r="AE109"/>
      <c r="AG109"/>
      <c r="AI109"/>
      <c r="AK109"/>
      <c r="AM109"/>
      <c r="AO109"/>
      <c r="AQ109"/>
      <c r="AS109"/>
      <c r="AU109"/>
      <c r="AW109"/>
      <c r="AY109"/>
      <c r="BA109"/>
      <c r="BC109"/>
      <c r="BE109"/>
      <c r="BG109"/>
      <c r="BI109"/>
      <c r="BK109"/>
      <c r="BM109"/>
      <c r="BO109"/>
      <c r="BQ109"/>
      <c r="BS109"/>
      <c r="BU109"/>
      <c r="BW109"/>
      <c r="BY109"/>
    </row>
    <row r="110" spans="19:77" ht="14.4" x14ac:dyDescent="0.3">
      <c r="S110"/>
      <c r="T110"/>
      <c r="U110"/>
      <c r="W110"/>
      <c r="Y110"/>
      <c r="AA110"/>
      <c r="AC110"/>
      <c r="AE110"/>
      <c r="AG110"/>
      <c r="AI110"/>
      <c r="AK110"/>
      <c r="AM110"/>
      <c r="AO110"/>
      <c r="AQ110"/>
      <c r="AS110"/>
      <c r="AU110"/>
      <c r="AW110"/>
      <c r="AY110"/>
      <c r="BA110"/>
      <c r="BC110"/>
      <c r="BE110"/>
      <c r="BG110"/>
      <c r="BI110"/>
      <c r="BK110"/>
      <c r="BM110"/>
      <c r="BO110"/>
      <c r="BQ110"/>
      <c r="BS110"/>
      <c r="BU110"/>
      <c r="BW110"/>
      <c r="BY110"/>
    </row>
    <row r="111" spans="19:77" ht="14.4" x14ac:dyDescent="0.3">
      <c r="S111"/>
      <c r="T111"/>
      <c r="U111"/>
      <c r="W111"/>
      <c r="Y111"/>
      <c r="AA111"/>
      <c r="AC111"/>
      <c r="AE111"/>
      <c r="AG111"/>
      <c r="AI111"/>
      <c r="AK111"/>
      <c r="AM111"/>
      <c r="AO111"/>
      <c r="AQ111"/>
      <c r="AS111"/>
      <c r="AU111"/>
      <c r="AW111"/>
      <c r="AY111"/>
      <c r="BA111"/>
      <c r="BC111"/>
      <c r="BE111"/>
      <c r="BG111"/>
      <c r="BI111"/>
      <c r="BK111"/>
      <c r="BM111"/>
      <c r="BO111"/>
      <c r="BQ111"/>
      <c r="BS111"/>
      <c r="BU111"/>
      <c r="BW111"/>
      <c r="BY111"/>
    </row>
    <row r="112" spans="19:77" ht="14.4" x14ac:dyDescent="0.3">
      <c r="S112"/>
      <c r="T112"/>
      <c r="U112"/>
      <c r="W112"/>
      <c r="Y112"/>
      <c r="AA112"/>
      <c r="AC112"/>
      <c r="AE112"/>
      <c r="AG112"/>
      <c r="AI112"/>
      <c r="AK112"/>
      <c r="AM112"/>
      <c r="AO112"/>
      <c r="AQ112"/>
      <c r="AS112"/>
      <c r="AU112"/>
      <c r="AW112"/>
      <c r="AY112"/>
      <c r="BA112"/>
      <c r="BC112"/>
      <c r="BE112"/>
      <c r="BG112"/>
      <c r="BI112"/>
      <c r="BK112"/>
      <c r="BM112"/>
      <c r="BO112"/>
      <c r="BQ112"/>
      <c r="BS112"/>
      <c r="BU112"/>
      <c r="BW112"/>
      <c r="BY112"/>
    </row>
    <row r="113" spans="19:77" ht="14.4" x14ac:dyDescent="0.3">
      <c r="S113"/>
      <c r="T113"/>
      <c r="U113"/>
      <c r="W113"/>
      <c r="Y113"/>
      <c r="AA113"/>
      <c r="AC113"/>
      <c r="AE113"/>
      <c r="AG113"/>
      <c r="AI113"/>
      <c r="AK113"/>
      <c r="AM113"/>
      <c r="AO113"/>
      <c r="AQ113"/>
      <c r="AS113"/>
      <c r="AU113"/>
      <c r="AW113"/>
      <c r="AY113"/>
      <c r="BA113"/>
      <c r="BC113"/>
      <c r="BE113"/>
      <c r="BG113"/>
      <c r="BI113"/>
      <c r="BK113"/>
      <c r="BM113"/>
      <c r="BO113"/>
      <c r="BQ113"/>
      <c r="BS113"/>
      <c r="BU113"/>
      <c r="BW113"/>
      <c r="BY113"/>
    </row>
    <row r="114" spans="19:77" ht="14.4" x14ac:dyDescent="0.3">
      <c r="S114"/>
      <c r="T114"/>
      <c r="U114"/>
      <c r="W114"/>
      <c r="Y114"/>
      <c r="AA114"/>
      <c r="AC114"/>
      <c r="AE114"/>
      <c r="AG114"/>
      <c r="AI114"/>
      <c r="AK114"/>
      <c r="AM114"/>
      <c r="AO114"/>
      <c r="AQ114"/>
      <c r="AS114"/>
      <c r="AU114"/>
      <c r="AW114"/>
      <c r="AY114"/>
      <c r="BA114"/>
      <c r="BC114"/>
      <c r="BE114"/>
      <c r="BG114"/>
      <c r="BI114"/>
      <c r="BK114"/>
      <c r="BM114"/>
      <c r="BO114"/>
      <c r="BQ114"/>
      <c r="BS114"/>
      <c r="BU114"/>
      <c r="BW114"/>
      <c r="BY114"/>
    </row>
    <row r="115" spans="19:77" ht="14.4" x14ac:dyDescent="0.3">
      <c r="S115"/>
      <c r="T115"/>
      <c r="U115"/>
      <c r="W115"/>
      <c r="Y115"/>
      <c r="AA115"/>
      <c r="AC115"/>
      <c r="AE115"/>
      <c r="AG115"/>
      <c r="AI115"/>
      <c r="AK115"/>
      <c r="AM115"/>
      <c r="AO115"/>
      <c r="AQ115"/>
      <c r="AS115"/>
      <c r="AU115"/>
      <c r="AW115"/>
      <c r="AY115"/>
      <c r="BA115"/>
      <c r="BC115"/>
      <c r="BE115"/>
      <c r="BG115"/>
      <c r="BI115"/>
      <c r="BK115"/>
      <c r="BM115"/>
      <c r="BO115"/>
      <c r="BQ115"/>
      <c r="BS115"/>
      <c r="BU115"/>
      <c r="BW115"/>
      <c r="BY115"/>
    </row>
    <row r="116" spans="19:77" ht="14.4" x14ac:dyDescent="0.3">
      <c r="S116"/>
      <c r="T116"/>
      <c r="U116"/>
      <c r="W116"/>
      <c r="Y116"/>
      <c r="AA116"/>
      <c r="AC116"/>
      <c r="AE116"/>
      <c r="AG116"/>
      <c r="AI116"/>
      <c r="AK116"/>
      <c r="AM116"/>
      <c r="AO116"/>
      <c r="AQ116"/>
      <c r="AS116"/>
      <c r="AU116"/>
      <c r="AW116"/>
      <c r="AY116"/>
      <c r="BA116"/>
      <c r="BC116"/>
      <c r="BE116"/>
      <c r="BG116"/>
      <c r="BI116"/>
      <c r="BK116"/>
      <c r="BM116"/>
      <c r="BO116"/>
      <c r="BQ116"/>
      <c r="BS116"/>
      <c r="BU116"/>
      <c r="BW116"/>
      <c r="BY116"/>
    </row>
    <row r="117" spans="19:77" ht="14.4" x14ac:dyDescent="0.3">
      <c r="S117"/>
      <c r="T117"/>
      <c r="U117"/>
      <c r="W117"/>
      <c r="Y117"/>
      <c r="AA117"/>
      <c r="AC117"/>
      <c r="AE117"/>
      <c r="AG117"/>
      <c r="AI117"/>
      <c r="AK117"/>
      <c r="AM117"/>
      <c r="AO117"/>
      <c r="AQ117"/>
      <c r="AS117"/>
      <c r="AU117"/>
      <c r="AW117"/>
      <c r="AY117"/>
      <c r="BA117"/>
      <c r="BC117"/>
      <c r="BE117"/>
      <c r="BG117"/>
      <c r="BI117"/>
      <c r="BK117"/>
      <c r="BM117"/>
      <c r="BO117"/>
      <c r="BQ117"/>
      <c r="BS117"/>
      <c r="BU117"/>
      <c r="BW117"/>
      <c r="BY117"/>
    </row>
    <row r="118" spans="19:77" ht="14.4" x14ac:dyDescent="0.3">
      <c r="S118"/>
      <c r="T118"/>
      <c r="U118"/>
      <c r="W118"/>
      <c r="Y118"/>
      <c r="AA118"/>
      <c r="AC118"/>
      <c r="AE118"/>
      <c r="AG118"/>
      <c r="AI118"/>
      <c r="AK118"/>
      <c r="AM118"/>
      <c r="AO118"/>
      <c r="AQ118"/>
      <c r="AS118"/>
      <c r="AU118"/>
      <c r="AW118"/>
      <c r="AY118"/>
      <c r="BA118"/>
      <c r="BC118"/>
      <c r="BE118"/>
      <c r="BG118"/>
      <c r="BI118"/>
      <c r="BK118"/>
      <c r="BM118"/>
      <c r="BO118"/>
      <c r="BQ118"/>
      <c r="BS118"/>
      <c r="BU118"/>
      <c r="BW118"/>
      <c r="BY118"/>
    </row>
    <row r="119" spans="19:77" ht="14.4" x14ac:dyDescent="0.3">
      <c r="S119"/>
      <c r="T119"/>
      <c r="U119"/>
      <c r="W119"/>
      <c r="Y119"/>
      <c r="AA119"/>
      <c r="AC119"/>
      <c r="AE119"/>
      <c r="AG119"/>
      <c r="AI119"/>
      <c r="AK119"/>
      <c r="AM119"/>
      <c r="AO119"/>
      <c r="AQ119"/>
      <c r="AS119"/>
      <c r="AU119"/>
      <c r="AW119"/>
      <c r="AY119"/>
      <c r="BA119"/>
      <c r="BC119"/>
      <c r="BE119"/>
      <c r="BG119"/>
      <c r="BI119"/>
      <c r="BK119"/>
      <c r="BM119"/>
      <c r="BO119"/>
      <c r="BQ119"/>
      <c r="BS119"/>
      <c r="BU119"/>
      <c r="BW119"/>
      <c r="BY119"/>
    </row>
    <row r="120" spans="19:77" ht="14.4" x14ac:dyDescent="0.3">
      <c r="S120"/>
      <c r="T120"/>
      <c r="U120"/>
      <c r="W120"/>
      <c r="Y120"/>
      <c r="AA120"/>
      <c r="AC120"/>
      <c r="AE120"/>
      <c r="AG120"/>
      <c r="AI120"/>
      <c r="AK120"/>
      <c r="AM120"/>
      <c r="AO120"/>
      <c r="AQ120"/>
      <c r="AS120"/>
      <c r="AU120"/>
      <c r="AW120"/>
      <c r="AY120"/>
      <c r="BA120"/>
      <c r="BC120"/>
      <c r="BE120"/>
      <c r="BG120"/>
      <c r="BI120"/>
      <c r="BK120"/>
      <c r="BM120"/>
      <c r="BO120"/>
      <c r="BQ120"/>
      <c r="BS120"/>
      <c r="BU120"/>
      <c r="BW120"/>
      <c r="BY120"/>
    </row>
    <row r="121" spans="19:77" ht="14.4" x14ac:dyDescent="0.3">
      <c r="S121"/>
      <c r="T121"/>
      <c r="U121"/>
      <c r="W121"/>
      <c r="Y121"/>
      <c r="AA121"/>
      <c r="AC121"/>
      <c r="AE121"/>
      <c r="AG121"/>
      <c r="AI121"/>
      <c r="AK121"/>
      <c r="AM121"/>
      <c r="AO121"/>
      <c r="AQ121"/>
      <c r="AS121"/>
      <c r="AU121"/>
      <c r="AW121"/>
      <c r="AY121"/>
      <c r="BA121"/>
      <c r="BC121"/>
      <c r="BE121"/>
      <c r="BG121"/>
      <c r="BI121"/>
      <c r="BK121"/>
      <c r="BM121"/>
      <c r="BO121"/>
      <c r="BQ121"/>
      <c r="BS121"/>
      <c r="BU121"/>
      <c r="BW121"/>
      <c r="BY121"/>
    </row>
    <row r="122" spans="19:77" ht="14.4" x14ac:dyDescent="0.3">
      <c r="S122"/>
      <c r="T122"/>
      <c r="U122"/>
      <c r="W122"/>
      <c r="Y122"/>
      <c r="AA122"/>
      <c r="AC122"/>
      <c r="AE122"/>
      <c r="AG122"/>
      <c r="AI122"/>
      <c r="AK122"/>
      <c r="AM122"/>
      <c r="AO122"/>
      <c r="AQ122"/>
      <c r="AS122"/>
      <c r="AU122"/>
      <c r="AW122"/>
      <c r="AY122"/>
      <c r="BA122"/>
      <c r="BC122"/>
      <c r="BE122"/>
      <c r="BG122"/>
      <c r="BI122"/>
      <c r="BK122"/>
      <c r="BM122"/>
      <c r="BO122"/>
      <c r="BQ122"/>
      <c r="BS122"/>
      <c r="BU122"/>
      <c r="BW122"/>
      <c r="BY122"/>
    </row>
    <row r="123" spans="19:77" ht="14.4" x14ac:dyDescent="0.3">
      <c r="S123"/>
      <c r="T123"/>
      <c r="U123"/>
      <c r="W123"/>
      <c r="Y123"/>
      <c r="AA123"/>
      <c r="AC123"/>
      <c r="AE123"/>
      <c r="AG123"/>
      <c r="AI123"/>
      <c r="AK123"/>
      <c r="AM123"/>
      <c r="AO123"/>
      <c r="AQ123"/>
      <c r="AS123"/>
      <c r="AU123"/>
      <c r="AW123"/>
      <c r="AY123"/>
      <c r="BA123"/>
      <c r="BC123"/>
      <c r="BE123"/>
      <c r="BG123"/>
      <c r="BI123"/>
      <c r="BK123"/>
      <c r="BM123"/>
      <c r="BO123"/>
      <c r="BQ123"/>
      <c r="BS123"/>
      <c r="BU123"/>
      <c r="BW123"/>
      <c r="BY123"/>
    </row>
    <row r="124" spans="19:77" ht="14.4" x14ac:dyDescent="0.3">
      <c r="S124"/>
      <c r="T124"/>
      <c r="U124"/>
      <c r="W124"/>
      <c r="Y124"/>
      <c r="AA124"/>
      <c r="AC124"/>
      <c r="AE124"/>
      <c r="AG124"/>
      <c r="AI124"/>
      <c r="AK124"/>
      <c r="AM124"/>
      <c r="AO124"/>
      <c r="AQ124"/>
      <c r="AS124"/>
      <c r="AU124"/>
      <c r="AW124"/>
      <c r="AY124"/>
      <c r="BA124"/>
      <c r="BC124"/>
      <c r="BE124"/>
      <c r="BG124"/>
      <c r="BI124"/>
      <c r="BK124"/>
      <c r="BM124"/>
      <c r="BO124"/>
      <c r="BQ124"/>
      <c r="BS124"/>
      <c r="BU124"/>
      <c r="BW124"/>
      <c r="BY124"/>
    </row>
    <row r="125" spans="19:77" ht="14.4" x14ac:dyDescent="0.3">
      <c r="S125"/>
      <c r="T125"/>
      <c r="U125"/>
      <c r="W125"/>
      <c r="Y125"/>
      <c r="AA125"/>
      <c r="AC125"/>
      <c r="AE125"/>
      <c r="AG125"/>
      <c r="AI125"/>
      <c r="AK125"/>
      <c r="AM125"/>
      <c r="AO125"/>
      <c r="AQ125"/>
      <c r="AS125"/>
      <c r="AU125"/>
      <c r="AW125"/>
      <c r="AY125"/>
      <c r="BA125"/>
      <c r="BC125"/>
      <c r="BE125"/>
      <c r="BG125"/>
      <c r="BI125"/>
      <c r="BK125"/>
      <c r="BM125"/>
      <c r="BO125"/>
      <c r="BQ125"/>
      <c r="BS125"/>
      <c r="BU125"/>
      <c r="BW125"/>
      <c r="BY125"/>
    </row>
    <row r="126" spans="19:77" ht="14.4" x14ac:dyDescent="0.3">
      <c r="S126"/>
      <c r="T126"/>
      <c r="U126"/>
      <c r="W126"/>
      <c r="Y126"/>
      <c r="AA126"/>
      <c r="AC126"/>
      <c r="AE126"/>
      <c r="AG126"/>
      <c r="AI126"/>
      <c r="AK126"/>
      <c r="AM126"/>
      <c r="AO126"/>
      <c r="AQ126"/>
      <c r="AS126"/>
      <c r="AU126"/>
      <c r="AW126"/>
      <c r="AY126"/>
      <c r="BA126"/>
      <c r="BC126"/>
      <c r="BE126"/>
      <c r="BG126"/>
      <c r="BI126"/>
      <c r="BK126"/>
      <c r="BM126"/>
      <c r="BO126"/>
      <c r="BQ126"/>
      <c r="BS126"/>
      <c r="BU126"/>
      <c r="BW126"/>
      <c r="BY126"/>
    </row>
    <row r="127" spans="19:77" ht="14.4" x14ac:dyDescent="0.3">
      <c r="S127"/>
      <c r="T127"/>
      <c r="U127"/>
      <c r="W127"/>
      <c r="Y127"/>
      <c r="AA127"/>
      <c r="AC127"/>
      <c r="AE127"/>
      <c r="AG127"/>
      <c r="AI127"/>
      <c r="AK127"/>
      <c r="AM127"/>
      <c r="AO127"/>
      <c r="AQ127"/>
      <c r="AS127"/>
      <c r="AU127"/>
      <c r="AW127"/>
      <c r="AY127"/>
      <c r="BA127"/>
      <c r="BC127"/>
      <c r="BE127"/>
      <c r="BG127"/>
      <c r="BI127"/>
      <c r="BK127"/>
      <c r="BM127"/>
      <c r="BO127"/>
      <c r="BQ127"/>
      <c r="BS127"/>
      <c r="BU127"/>
      <c r="BW127"/>
      <c r="BY127"/>
    </row>
    <row r="128" spans="19:77" ht="14.4" x14ac:dyDescent="0.3">
      <c r="S128"/>
      <c r="T128"/>
      <c r="U128"/>
      <c r="W128"/>
      <c r="Y128"/>
      <c r="AA128"/>
      <c r="AC128"/>
      <c r="AE128"/>
      <c r="AG128"/>
      <c r="AI128"/>
      <c r="AK128"/>
      <c r="AM128"/>
      <c r="AO128"/>
      <c r="AQ128"/>
      <c r="AS128"/>
      <c r="AU128"/>
      <c r="AW128"/>
      <c r="AY128"/>
      <c r="BA128"/>
      <c r="BC128"/>
      <c r="BE128"/>
      <c r="BG128"/>
      <c r="BI128"/>
      <c r="BK128"/>
      <c r="BM128"/>
      <c r="BO128"/>
      <c r="BQ128"/>
      <c r="BS128"/>
      <c r="BU128"/>
      <c r="BW128"/>
      <c r="BY128"/>
    </row>
    <row r="129" spans="25:77" ht="14.4" x14ac:dyDescent="0.3">
      <c r="Y129"/>
      <c r="AC129"/>
      <c r="AE129"/>
      <c r="AG129"/>
      <c r="AI129"/>
      <c r="AK129"/>
      <c r="AM129"/>
      <c r="AO129"/>
      <c r="AQ129"/>
      <c r="AS129"/>
      <c r="AU129"/>
      <c r="AW129"/>
      <c r="AY129"/>
      <c r="BA129"/>
      <c r="BC129"/>
      <c r="BE129"/>
      <c r="BG129"/>
      <c r="BI129"/>
      <c r="BK129"/>
      <c r="BM129"/>
      <c r="BO129"/>
      <c r="BQ129"/>
      <c r="BS129"/>
      <c r="BU129"/>
      <c r="BW129"/>
      <c r="BY129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U125"/>
  <sheetViews>
    <sheetView showGridLines="0" zoomScale="115" zoomScaleNormal="115" workbookViewId="0">
      <pane xSplit="2" ySplit="7" topLeftCell="C8" activePane="bottomRight" state="frozen"/>
      <selection activeCell="AH1" sqref="AH1:AH1048576"/>
      <selection pane="topRight" activeCell="AH1" sqref="AH1:AH1048576"/>
      <selection pane="bottomLeft" activeCell="AH1" sqref="AH1:AH1048576"/>
      <selection pane="bottomRight" activeCell="AU2" sqref="AU2"/>
    </sheetView>
  </sheetViews>
  <sheetFormatPr defaultColWidth="8.6640625" defaultRowHeight="10.199999999999999" x14ac:dyDescent="0.3"/>
  <cols>
    <col min="1" max="1" width="1.44140625" style="147" customWidth="1"/>
    <col min="2" max="2" width="10.33203125" style="146" customWidth="1"/>
    <col min="3" max="3" width="43.109375" style="147" customWidth="1"/>
    <col min="4" max="4" width="4.33203125" style="147" customWidth="1"/>
    <col min="5" max="5" width="14" style="147" hidden="1" customWidth="1"/>
    <col min="6" max="6" width="1.6640625" style="147" hidden="1" customWidth="1"/>
    <col min="7" max="7" width="14" style="147" hidden="1" customWidth="1"/>
    <col min="8" max="8" width="1.44140625" style="147" hidden="1" customWidth="1"/>
    <col min="9" max="9" width="14" style="147" hidden="1" customWidth="1"/>
    <col min="10" max="10" width="2" style="147" hidden="1" customWidth="1"/>
    <col min="11" max="11" width="8.6640625" style="147" hidden="1" customWidth="1"/>
    <col min="12" max="12" width="1.33203125" style="147" hidden="1" customWidth="1"/>
    <col min="13" max="13" width="11.33203125" style="147" hidden="1" customWidth="1"/>
    <col min="14" max="14" width="2.109375" style="147" hidden="1" customWidth="1"/>
    <col min="15" max="15" width="11.33203125" style="147" hidden="1" customWidth="1"/>
    <col min="16" max="16" width="1.109375" style="147" hidden="1" customWidth="1"/>
    <col min="17" max="17" width="11.33203125" style="147" hidden="1" customWidth="1"/>
    <col min="18" max="18" width="2" style="147" hidden="1" customWidth="1"/>
    <col min="19" max="19" width="11.33203125" style="147" hidden="1" customWidth="1"/>
    <col min="20" max="20" width="3.33203125" style="147" hidden="1" customWidth="1"/>
    <col min="21" max="21" width="11.33203125" style="147" hidden="1" customWidth="1"/>
    <col min="22" max="22" width="5" style="147" hidden="1" customWidth="1"/>
    <col min="23" max="23" width="11.33203125" style="147" hidden="1" customWidth="1"/>
    <col min="24" max="24" width="3.6640625" style="147" hidden="1" customWidth="1"/>
    <col min="25" max="25" width="11.33203125" style="147" hidden="1" customWidth="1"/>
    <col min="26" max="26" width="3.44140625" style="147" hidden="1" customWidth="1"/>
    <col min="27" max="27" width="11.33203125" style="147" hidden="1" customWidth="1"/>
    <col min="28" max="28" width="3.5546875" style="147" hidden="1" customWidth="1"/>
    <col min="29" max="29" width="11.33203125" style="147" hidden="1" customWidth="1"/>
    <col min="30" max="30" width="3.33203125" style="147" hidden="1" customWidth="1"/>
    <col min="31" max="31" width="11.33203125" style="147" hidden="1" customWidth="1"/>
    <col min="32" max="32" width="4.33203125" style="147" hidden="1" customWidth="1"/>
    <col min="33" max="33" width="11.33203125" style="147" hidden="1" customWidth="1"/>
    <col min="34" max="34" width="2.33203125" style="147" hidden="1" customWidth="1"/>
    <col min="35" max="35" width="11.33203125" style="147" hidden="1" customWidth="1"/>
    <col min="36" max="36" width="3" style="147" hidden="1" customWidth="1"/>
    <col min="37" max="37" width="11.33203125" style="147" hidden="1" customWidth="1"/>
    <col min="38" max="38" width="3.88671875" style="147" hidden="1" customWidth="1"/>
    <col min="39" max="39" width="11.33203125" style="147" hidden="1" customWidth="1"/>
    <col min="40" max="40" width="1.44140625" style="147" hidden="1" customWidth="1"/>
    <col min="41" max="41" width="11.33203125" style="147" hidden="1" customWidth="1"/>
    <col min="42" max="42" width="3.109375" style="147" customWidth="1"/>
    <col min="43" max="43" width="11.33203125" style="147" customWidth="1"/>
    <col min="44" max="44" width="1.88671875" style="147" customWidth="1"/>
    <col min="45" max="45" width="11.33203125" style="147" customWidth="1"/>
    <col min="46" max="46" width="2.6640625" style="147" customWidth="1"/>
    <col min="47" max="47" width="11.33203125" style="147" customWidth="1"/>
    <col min="48" max="16384" width="8.6640625" style="147"/>
  </cols>
  <sheetData>
    <row r="1" spans="2:47" ht="6" customHeight="1" thickBot="1" x14ac:dyDescent="0.35"/>
    <row r="2" spans="2:47" ht="38.4" customHeight="1" thickBot="1" x14ac:dyDescent="0.35">
      <c r="B2" s="393" t="s">
        <v>342</v>
      </c>
      <c r="C2" s="393"/>
      <c r="D2" s="393"/>
      <c r="E2" s="145" t="s">
        <v>196</v>
      </c>
      <c r="G2" s="145" t="s">
        <v>195</v>
      </c>
      <c r="I2" s="145" t="s">
        <v>197</v>
      </c>
      <c r="K2" s="144" t="s">
        <v>198</v>
      </c>
      <c r="M2" s="144" t="s">
        <v>205</v>
      </c>
      <c r="O2" s="144" t="s">
        <v>208</v>
      </c>
      <c r="Q2" s="144" t="s">
        <v>212</v>
      </c>
      <c r="S2" s="144" t="s">
        <v>213</v>
      </c>
      <c r="U2" s="143" t="s">
        <v>220</v>
      </c>
      <c r="W2" s="143" t="s">
        <v>225</v>
      </c>
      <c r="Y2" s="143" t="s">
        <v>231</v>
      </c>
      <c r="AA2" s="143" t="s">
        <v>232</v>
      </c>
      <c r="AC2" s="143" t="s">
        <v>248</v>
      </c>
      <c r="AE2" s="143" t="s">
        <v>249</v>
      </c>
      <c r="AG2" s="143" t="s">
        <v>343</v>
      </c>
      <c r="AI2" s="143" t="s">
        <v>563</v>
      </c>
      <c r="AK2" s="143" t="s">
        <v>606</v>
      </c>
      <c r="AM2" s="143" t="s">
        <v>635</v>
      </c>
      <c r="AO2" s="143" t="s">
        <v>666</v>
      </c>
      <c r="AQ2" s="143" t="s">
        <v>689</v>
      </c>
      <c r="AS2" s="143" t="s">
        <v>709</v>
      </c>
      <c r="AU2" s="143" t="s">
        <v>734</v>
      </c>
    </row>
    <row r="3" spans="2:47" ht="31.2" thickBot="1" x14ac:dyDescent="0.35">
      <c r="E3" s="148" t="s">
        <v>344</v>
      </c>
      <c r="G3" s="148" t="s">
        <v>344</v>
      </c>
      <c r="I3" s="148" t="s">
        <v>344</v>
      </c>
      <c r="K3" s="148" t="s">
        <v>344</v>
      </c>
      <c r="M3" s="148" t="s">
        <v>344</v>
      </c>
      <c r="O3" s="148" t="s">
        <v>344</v>
      </c>
      <c r="Q3" s="148" t="s">
        <v>344</v>
      </c>
      <c r="S3" s="148" t="s">
        <v>344</v>
      </c>
      <c r="U3" s="148" t="s">
        <v>344</v>
      </c>
      <c r="W3" s="148" t="s">
        <v>344</v>
      </c>
      <c r="Y3" s="148" t="s">
        <v>344</v>
      </c>
      <c r="AA3" s="148" t="s">
        <v>344</v>
      </c>
      <c r="AC3" s="148" t="s">
        <v>344</v>
      </c>
      <c r="AE3" s="148" t="s">
        <v>344</v>
      </c>
      <c r="AG3" s="148" t="s">
        <v>344</v>
      </c>
      <c r="AI3" s="148" t="s">
        <v>344</v>
      </c>
      <c r="AK3" s="148" t="s">
        <v>344</v>
      </c>
      <c r="AM3" s="148" t="s">
        <v>344</v>
      </c>
      <c r="AO3" s="148" t="s">
        <v>344</v>
      </c>
      <c r="AQ3" s="148" t="s">
        <v>344</v>
      </c>
      <c r="AS3" s="148" t="s">
        <v>344</v>
      </c>
      <c r="AU3" s="148" t="s">
        <v>344</v>
      </c>
    </row>
    <row r="4" spans="2:47" ht="7.2" customHeight="1" thickBot="1" x14ac:dyDescent="0.35">
      <c r="B4" s="64"/>
      <c r="C4" s="64"/>
      <c r="D4" s="149"/>
      <c r="E4" s="150"/>
      <c r="G4" s="150"/>
      <c r="I4" s="150"/>
      <c r="K4" s="150"/>
      <c r="M4" s="150"/>
      <c r="O4" s="150"/>
      <c r="Q4" s="150"/>
      <c r="S4" s="150"/>
      <c r="U4" s="150"/>
      <c r="W4" s="150"/>
      <c r="Y4" s="150"/>
      <c r="AA4" s="150"/>
      <c r="AC4" s="150"/>
      <c r="AE4" s="150"/>
      <c r="AG4" s="150"/>
      <c r="AI4" s="150"/>
      <c r="AK4" s="150"/>
      <c r="AM4" s="150"/>
      <c r="AO4" s="150"/>
      <c r="AQ4" s="150"/>
      <c r="AS4" s="150"/>
      <c r="AU4" s="150"/>
    </row>
    <row r="5" spans="2:47" ht="10.8" thickBot="1" x14ac:dyDescent="0.35">
      <c r="B5" s="151" t="s">
        <v>12</v>
      </c>
      <c r="C5" s="152"/>
      <c r="D5" s="153"/>
      <c r="E5" s="154">
        <f>E7+E56</f>
        <v>0</v>
      </c>
      <c r="G5" s="154">
        <f>G7+G56</f>
        <v>0</v>
      </c>
      <c r="I5" s="154">
        <f>I7+I56</f>
        <v>0</v>
      </c>
      <c r="K5" s="154">
        <v>1730</v>
      </c>
      <c r="M5" s="154">
        <v>-190</v>
      </c>
      <c r="O5" s="154">
        <v>50</v>
      </c>
      <c r="Q5" s="154">
        <f>Q7+Q56</f>
        <v>0</v>
      </c>
      <c r="S5" s="154">
        <f>S7+S56</f>
        <v>30</v>
      </c>
      <c r="U5" s="154">
        <f>U7+U56</f>
        <v>20</v>
      </c>
      <c r="W5" s="154">
        <f>W7+W56</f>
        <v>-10</v>
      </c>
      <c r="Y5" s="154">
        <f>Y7+Y56</f>
        <v>0</v>
      </c>
      <c r="AA5" s="154">
        <f>AA7+AA56</f>
        <v>20</v>
      </c>
      <c r="AC5" s="154">
        <f>AC7+AC56</f>
        <v>-140</v>
      </c>
      <c r="AE5" s="154">
        <f>AE7+AE56</f>
        <v>30</v>
      </c>
      <c r="AG5" s="154">
        <f>AG7+AG56</f>
        <v>-50</v>
      </c>
      <c r="AI5" s="154">
        <f>AI7+AI56</f>
        <v>-60</v>
      </c>
      <c r="AK5" s="154">
        <f>AK7+AK56</f>
        <v>200</v>
      </c>
      <c r="AM5" s="154">
        <f>AM7+AM56</f>
        <v>60</v>
      </c>
      <c r="AO5" s="154">
        <f>AO7+AO56</f>
        <v>40</v>
      </c>
      <c r="AQ5" s="154">
        <f>AQ7+AQ56</f>
        <v>120</v>
      </c>
      <c r="AS5" s="154">
        <f>AS7+AS56</f>
        <v>30</v>
      </c>
      <c r="AU5" s="154">
        <f>AU7+AU56</f>
        <v>-170</v>
      </c>
    </row>
    <row r="6" spans="2:47" ht="7.2" customHeight="1" thickBot="1" x14ac:dyDescent="0.35">
      <c r="B6" s="64"/>
      <c r="C6" s="64"/>
      <c r="D6" s="149"/>
      <c r="E6" s="150"/>
      <c r="G6" s="150"/>
      <c r="I6" s="150"/>
      <c r="K6" s="150"/>
      <c r="M6" s="150"/>
      <c r="O6" s="150"/>
      <c r="Q6" s="150"/>
      <c r="S6" s="150"/>
      <c r="U6" s="150"/>
      <c r="W6" s="150"/>
      <c r="Y6" s="150"/>
      <c r="AA6" s="150"/>
      <c r="AC6" s="150"/>
      <c r="AE6" s="150"/>
      <c r="AG6" s="150"/>
      <c r="AI6" s="150"/>
      <c r="AK6" s="150"/>
      <c r="AM6" s="150"/>
      <c r="AO6" s="150"/>
      <c r="AQ6" s="150"/>
      <c r="AS6" s="150"/>
      <c r="AU6" s="150"/>
    </row>
    <row r="7" spans="2:47" ht="10.8" thickBot="1" x14ac:dyDescent="0.35">
      <c r="B7" s="155" t="s">
        <v>11</v>
      </c>
      <c r="C7" s="156"/>
      <c r="D7" s="157"/>
      <c r="E7" s="158">
        <f>SUM(E8:E16)</f>
        <v>0</v>
      </c>
      <c r="G7" s="159">
        <f>SUM(G8:G16)</f>
        <v>0</v>
      </c>
      <c r="I7" s="159">
        <f>SUM(I8:I16)</f>
        <v>0</v>
      </c>
      <c r="K7" s="159">
        <v>490</v>
      </c>
      <c r="M7" s="159">
        <v>60</v>
      </c>
      <c r="O7" s="159">
        <v>30</v>
      </c>
      <c r="Q7" s="159">
        <f>SUM(Q8:Q48)</f>
        <v>0</v>
      </c>
      <c r="S7" s="159">
        <f>SUM(S8:S50)</f>
        <v>30</v>
      </c>
      <c r="U7" s="159">
        <f>SUM(U8:U50)</f>
        <v>10</v>
      </c>
      <c r="W7" s="159">
        <f>SUM(W8:W50)</f>
        <v>-10</v>
      </c>
      <c r="Y7" s="159">
        <f>SUM(Y8:Y50)</f>
        <v>0</v>
      </c>
      <c r="AA7" s="159">
        <f>SUM(AA8:AA50)</f>
        <v>20</v>
      </c>
      <c r="AC7" s="159">
        <f>SUM(AC8:AC51)</f>
        <v>-160</v>
      </c>
      <c r="AE7" s="159">
        <f>SUM(AE8:AE51)</f>
        <v>10</v>
      </c>
      <c r="AG7" s="159">
        <f>SUM(AG8:AG52)</f>
        <v>-50</v>
      </c>
      <c r="AI7" s="159">
        <f>SUM(AI8:AI52)</f>
        <v>-70</v>
      </c>
      <c r="AK7" s="159">
        <f>SUM(AK8:AK54)</f>
        <v>170</v>
      </c>
      <c r="AM7" s="159">
        <f>SUM(AM8:AM54)</f>
        <v>40</v>
      </c>
      <c r="AO7" s="159">
        <f>SUM(AO8:AO54)</f>
        <v>20</v>
      </c>
      <c r="AQ7" s="159">
        <f>SUM(AQ8:AQ54)</f>
        <v>0</v>
      </c>
      <c r="AS7" s="159">
        <f>SUM(AS8:AS54)</f>
        <v>30</v>
      </c>
      <c r="AU7" s="159">
        <f>SUM(AU8:AU54)</f>
        <v>40</v>
      </c>
    </row>
    <row r="8" spans="2:47" x14ac:dyDescent="0.3">
      <c r="B8" s="160">
        <v>10011505</v>
      </c>
      <c r="C8" s="161" t="s">
        <v>345</v>
      </c>
      <c r="D8" s="160">
        <v>1</v>
      </c>
      <c r="E8" s="162"/>
      <c r="G8" s="162"/>
      <c r="I8" s="162"/>
      <c r="K8" s="162">
        <v>0</v>
      </c>
      <c r="M8" s="162">
        <v>0</v>
      </c>
      <c r="O8" s="162">
        <v>0</v>
      </c>
      <c r="Q8" s="162"/>
      <c r="S8" s="162">
        <v>0</v>
      </c>
      <c r="U8" s="162"/>
      <c r="W8" s="162"/>
      <c r="Y8" s="162"/>
      <c r="AA8" s="162">
        <v>0</v>
      </c>
      <c r="AC8" s="162"/>
      <c r="AE8" s="162"/>
      <c r="AG8" s="162"/>
      <c r="AI8" s="162"/>
      <c r="AK8" s="162"/>
      <c r="AM8" s="162"/>
      <c r="AO8" s="162"/>
      <c r="AQ8" s="162"/>
      <c r="AS8" s="162"/>
      <c r="AU8" s="162"/>
    </row>
    <row r="9" spans="2:47" x14ac:dyDescent="0.3">
      <c r="B9" s="160">
        <v>10062015</v>
      </c>
      <c r="C9" s="161" t="s">
        <v>346</v>
      </c>
      <c r="D9" s="160">
        <v>2</v>
      </c>
      <c r="E9" s="162"/>
      <c r="G9" s="162"/>
      <c r="I9" s="162"/>
      <c r="K9" s="162">
        <v>20</v>
      </c>
      <c r="M9" s="162">
        <v>0</v>
      </c>
      <c r="O9" s="162">
        <v>0</v>
      </c>
      <c r="Q9" s="162"/>
      <c r="S9" s="162">
        <v>0</v>
      </c>
      <c r="U9" s="162"/>
      <c r="W9" s="162"/>
      <c r="Y9" s="162"/>
      <c r="AA9" s="162">
        <v>0</v>
      </c>
      <c r="AC9" s="162">
        <v>-20</v>
      </c>
      <c r="AE9" s="162"/>
      <c r="AG9" s="162"/>
      <c r="AI9" s="162"/>
      <c r="AK9" s="162"/>
      <c r="AM9" s="162"/>
      <c r="AO9" s="162"/>
      <c r="AQ9" s="162"/>
      <c r="AS9" s="162"/>
      <c r="AU9" s="162"/>
    </row>
    <row r="10" spans="2:47" x14ac:dyDescent="0.3">
      <c r="B10" s="160">
        <v>11980900</v>
      </c>
      <c r="C10" s="161" t="s">
        <v>347</v>
      </c>
      <c r="D10" s="160">
        <v>3</v>
      </c>
      <c r="E10" s="162"/>
      <c r="G10" s="162"/>
      <c r="I10" s="162"/>
      <c r="K10" s="162">
        <v>10</v>
      </c>
      <c r="M10" s="162">
        <v>0</v>
      </c>
      <c r="O10" s="162">
        <v>0</v>
      </c>
      <c r="Q10" s="162"/>
      <c r="S10" s="162">
        <v>0</v>
      </c>
      <c r="U10" s="162"/>
      <c r="W10" s="162"/>
      <c r="Y10" s="162"/>
      <c r="AA10" s="162">
        <v>0</v>
      </c>
      <c r="AC10" s="162">
        <v>-10</v>
      </c>
      <c r="AE10" s="162"/>
      <c r="AG10" s="162"/>
      <c r="AI10" s="162"/>
      <c r="AK10" s="162">
        <v>10</v>
      </c>
      <c r="AM10" s="162"/>
      <c r="AO10" s="162"/>
      <c r="AQ10" s="162"/>
      <c r="AS10" s="162"/>
      <c r="AU10" s="162"/>
    </row>
    <row r="11" spans="2:47" x14ac:dyDescent="0.3">
      <c r="B11" s="160">
        <v>12072019</v>
      </c>
      <c r="C11" s="161" t="s">
        <v>348</v>
      </c>
      <c r="D11" s="160">
        <v>4</v>
      </c>
      <c r="E11" s="162"/>
      <c r="G11" s="162"/>
      <c r="I11" s="162"/>
      <c r="K11" s="162">
        <v>10</v>
      </c>
      <c r="M11" s="162">
        <v>0</v>
      </c>
      <c r="O11" s="162">
        <v>0</v>
      </c>
      <c r="Q11" s="162"/>
      <c r="S11" s="162">
        <v>0</v>
      </c>
      <c r="U11" s="162"/>
      <c r="W11" s="162"/>
      <c r="Y11" s="162"/>
      <c r="AA11" s="162">
        <v>0</v>
      </c>
      <c r="AC11" s="162">
        <v>-10</v>
      </c>
      <c r="AE11" s="162"/>
      <c r="AG11" s="162"/>
      <c r="AI11" s="162"/>
      <c r="AK11" s="162"/>
      <c r="AM11" s="162"/>
      <c r="AO11" s="162"/>
      <c r="AQ11" s="162"/>
      <c r="AS11" s="162"/>
      <c r="AU11" s="162"/>
    </row>
    <row r="12" spans="2:47" x14ac:dyDescent="0.3">
      <c r="B12" s="160">
        <v>13041303</v>
      </c>
      <c r="C12" s="161" t="s">
        <v>349</v>
      </c>
      <c r="D12" s="160">
        <v>5</v>
      </c>
      <c r="E12" s="162"/>
      <c r="G12" s="162"/>
      <c r="I12" s="162"/>
      <c r="K12" s="162">
        <v>20</v>
      </c>
      <c r="M12" s="162">
        <v>0</v>
      </c>
      <c r="O12" s="162">
        <v>0</v>
      </c>
      <c r="Q12" s="162"/>
      <c r="S12" s="162">
        <v>0</v>
      </c>
      <c r="U12" s="162"/>
      <c r="W12" s="162"/>
      <c r="Y12" s="162"/>
      <c r="AA12" s="162">
        <v>0</v>
      </c>
      <c r="AC12" s="162">
        <v>-20</v>
      </c>
      <c r="AE12" s="162"/>
      <c r="AG12" s="162"/>
      <c r="AI12" s="162"/>
      <c r="AK12" s="162"/>
      <c r="AM12" s="162"/>
      <c r="AO12" s="162"/>
      <c r="AQ12" s="162"/>
      <c r="AS12" s="162"/>
      <c r="AU12" s="162"/>
    </row>
    <row r="13" spans="2:47" x14ac:dyDescent="0.3">
      <c r="B13" s="160">
        <v>15262100</v>
      </c>
      <c r="C13" s="161" t="s">
        <v>349</v>
      </c>
      <c r="D13" s="160">
        <v>6</v>
      </c>
      <c r="E13" s="162"/>
      <c r="G13" s="162"/>
      <c r="I13" s="162"/>
      <c r="K13" s="162">
        <v>0</v>
      </c>
      <c r="M13" s="162">
        <v>20</v>
      </c>
      <c r="O13" s="162">
        <v>0</v>
      </c>
      <c r="Q13" s="162"/>
      <c r="S13" s="162">
        <v>0</v>
      </c>
      <c r="U13" s="162"/>
      <c r="W13" s="162"/>
      <c r="Y13" s="162"/>
      <c r="AA13" s="162">
        <v>0</v>
      </c>
      <c r="AC13" s="162"/>
      <c r="AE13" s="162"/>
      <c r="AG13" s="162">
        <v>-10</v>
      </c>
      <c r="AI13" s="162"/>
      <c r="AK13" s="162"/>
      <c r="AM13" s="162"/>
      <c r="AO13" s="162"/>
      <c r="AQ13" s="162"/>
      <c r="AS13" s="162"/>
      <c r="AU13" s="162"/>
    </row>
    <row r="14" spans="2:47" x14ac:dyDescent="0.3">
      <c r="B14" s="160">
        <v>16048300</v>
      </c>
      <c r="C14" s="161" t="s">
        <v>350</v>
      </c>
      <c r="D14" s="160">
        <v>7</v>
      </c>
      <c r="E14" s="162"/>
      <c r="G14" s="162"/>
      <c r="I14" s="162"/>
      <c r="K14" s="162">
        <v>20</v>
      </c>
      <c r="M14" s="162">
        <v>0</v>
      </c>
      <c r="O14" s="162">
        <v>0</v>
      </c>
      <c r="Q14" s="162"/>
      <c r="S14" s="162">
        <v>0</v>
      </c>
      <c r="U14" s="162"/>
      <c r="W14" s="162"/>
      <c r="Y14" s="162"/>
      <c r="AA14" s="162">
        <v>0</v>
      </c>
      <c r="AC14" s="162"/>
      <c r="AE14" s="162"/>
      <c r="AG14" s="162">
        <v>-20</v>
      </c>
      <c r="AI14" s="162"/>
      <c r="AK14" s="162"/>
      <c r="AM14" s="162"/>
      <c r="AO14" s="162"/>
      <c r="AQ14" s="162"/>
      <c r="AS14" s="162"/>
      <c r="AU14" s="162"/>
    </row>
    <row r="15" spans="2:47" x14ac:dyDescent="0.3">
      <c r="B15" s="160">
        <v>16072409</v>
      </c>
      <c r="C15" s="161" t="s">
        <v>351</v>
      </c>
      <c r="D15" s="160">
        <v>8</v>
      </c>
      <c r="E15" s="162"/>
      <c r="G15" s="162"/>
      <c r="I15" s="162"/>
      <c r="K15" s="162">
        <v>20</v>
      </c>
      <c r="M15" s="162">
        <v>0</v>
      </c>
      <c r="O15" s="162">
        <v>0</v>
      </c>
      <c r="Q15" s="162"/>
      <c r="S15" s="162">
        <v>0</v>
      </c>
      <c r="U15" s="162"/>
      <c r="W15" s="162"/>
      <c r="Y15" s="162"/>
      <c r="AA15" s="162">
        <v>0</v>
      </c>
      <c r="AC15" s="162">
        <v>-20</v>
      </c>
      <c r="AE15" s="162"/>
      <c r="AG15" s="162"/>
      <c r="AI15" s="162"/>
      <c r="AK15" s="162"/>
      <c r="AM15" s="162"/>
      <c r="AO15" s="162"/>
      <c r="AQ15" s="162"/>
      <c r="AS15" s="162"/>
      <c r="AU15" s="162"/>
    </row>
    <row r="16" spans="2:47" ht="10.8" thickBot="1" x14ac:dyDescent="0.35">
      <c r="B16" s="160">
        <v>16240500</v>
      </c>
      <c r="C16" s="161" t="s">
        <v>352</v>
      </c>
      <c r="D16" s="160">
        <v>9</v>
      </c>
      <c r="E16" s="162"/>
      <c r="G16" s="163"/>
      <c r="I16" s="163"/>
      <c r="K16" s="162">
        <v>20</v>
      </c>
      <c r="M16" s="162">
        <v>0</v>
      </c>
      <c r="O16" s="162">
        <v>0</v>
      </c>
      <c r="Q16" s="162"/>
      <c r="S16" s="162">
        <v>0</v>
      </c>
      <c r="U16" s="162"/>
      <c r="W16" s="162"/>
      <c r="Y16" s="162"/>
      <c r="AA16" s="162">
        <v>0</v>
      </c>
      <c r="AC16" s="162">
        <v>-20</v>
      </c>
      <c r="AE16" s="162"/>
      <c r="AG16" s="162"/>
      <c r="AI16" s="162"/>
      <c r="AK16" s="162"/>
      <c r="AM16" s="162"/>
      <c r="AO16" s="162"/>
      <c r="AQ16" s="162"/>
      <c r="AS16" s="162"/>
      <c r="AU16" s="162"/>
    </row>
    <row r="17" spans="2:47" ht="10.8" thickBot="1" x14ac:dyDescent="0.35">
      <c r="B17" s="160">
        <v>16299600</v>
      </c>
      <c r="C17" s="161" t="s">
        <v>353</v>
      </c>
      <c r="D17" s="160">
        <v>10</v>
      </c>
      <c r="E17" s="162"/>
      <c r="G17" s="163"/>
      <c r="I17" s="163"/>
      <c r="K17" s="162">
        <v>10</v>
      </c>
      <c r="M17" s="162">
        <v>0</v>
      </c>
      <c r="O17" s="162">
        <v>0</v>
      </c>
      <c r="Q17" s="162"/>
      <c r="S17" s="162">
        <v>0</v>
      </c>
      <c r="U17" s="162"/>
      <c r="W17" s="162"/>
      <c r="Y17" s="162"/>
      <c r="AA17" s="162">
        <v>0</v>
      </c>
      <c r="AC17" s="162">
        <v>-10</v>
      </c>
      <c r="AE17" s="162"/>
      <c r="AG17" s="162"/>
      <c r="AI17" s="162"/>
      <c r="AK17" s="162"/>
      <c r="AM17" s="162"/>
      <c r="AO17" s="162"/>
      <c r="AQ17" s="162"/>
      <c r="AS17" s="162"/>
      <c r="AU17" s="162"/>
    </row>
    <row r="18" spans="2:47" ht="10.8" thickBot="1" x14ac:dyDescent="0.35">
      <c r="B18" s="160">
        <v>17129300</v>
      </c>
      <c r="C18" s="161" t="s">
        <v>354</v>
      </c>
      <c r="D18" s="160">
        <v>11</v>
      </c>
      <c r="E18" s="162"/>
      <c r="G18" s="163"/>
      <c r="I18" s="163"/>
      <c r="K18" s="162">
        <v>0</v>
      </c>
      <c r="M18" s="162">
        <v>0</v>
      </c>
      <c r="O18" s="162">
        <v>0</v>
      </c>
      <c r="Q18" s="162"/>
      <c r="S18" s="162">
        <v>0</v>
      </c>
      <c r="U18" s="162"/>
      <c r="W18" s="162"/>
      <c r="Y18" s="162"/>
      <c r="AA18" s="162">
        <v>0</v>
      </c>
      <c r="AC18" s="162"/>
      <c r="AE18" s="162"/>
      <c r="AG18" s="162"/>
      <c r="AI18" s="162"/>
      <c r="AK18" s="162"/>
      <c r="AM18" s="162"/>
      <c r="AO18" s="162"/>
      <c r="AQ18" s="162"/>
      <c r="AS18" s="162"/>
      <c r="AU18" s="162"/>
    </row>
    <row r="19" spans="2:47" ht="10.8" thickBot="1" x14ac:dyDescent="0.35">
      <c r="B19" s="160">
        <v>17165700</v>
      </c>
      <c r="C19" s="161" t="s">
        <v>355</v>
      </c>
      <c r="D19" s="160">
        <v>12</v>
      </c>
      <c r="E19" s="162"/>
      <c r="G19" s="163"/>
      <c r="I19" s="163"/>
      <c r="K19" s="162">
        <v>0</v>
      </c>
      <c r="M19" s="162">
        <v>0</v>
      </c>
      <c r="O19" s="162">
        <v>0</v>
      </c>
      <c r="Q19" s="162"/>
      <c r="S19" s="162">
        <v>0</v>
      </c>
      <c r="U19" s="162"/>
      <c r="W19" s="162"/>
      <c r="Y19" s="162"/>
      <c r="AA19" s="162">
        <v>0</v>
      </c>
      <c r="AC19" s="162"/>
      <c r="AE19" s="162"/>
      <c r="AG19" s="162"/>
      <c r="AI19" s="162"/>
      <c r="AK19" s="162"/>
      <c r="AM19" s="162"/>
      <c r="AO19" s="162"/>
      <c r="AQ19" s="162"/>
      <c r="AS19" s="162"/>
      <c r="AU19" s="162"/>
    </row>
    <row r="20" spans="2:47" ht="10.8" thickBot="1" x14ac:dyDescent="0.35">
      <c r="B20" s="160">
        <v>17251000</v>
      </c>
      <c r="C20" s="161" t="s">
        <v>356</v>
      </c>
      <c r="D20" s="160">
        <v>13</v>
      </c>
      <c r="E20" s="162"/>
      <c r="G20" s="163"/>
      <c r="I20" s="163"/>
      <c r="K20" s="162">
        <v>20</v>
      </c>
      <c r="M20" s="162">
        <v>0</v>
      </c>
      <c r="O20" s="162">
        <v>0</v>
      </c>
      <c r="Q20" s="162"/>
      <c r="S20" s="162">
        <v>0</v>
      </c>
      <c r="U20" s="162"/>
      <c r="W20" s="162"/>
      <c r="Y20" s="162"/>
      <c r="AA20" s="162">
        <v>0</v>
      </c>
      <c r="AC20" s="162">
        <v>-20</v>
      </c>
      <c r="AE20" s="162"/>
      <c r="AG20" s="162"/>
      <c r="AI20" s="162"/>
      <c r="AK20" s="162"/>
      <c r="AM20" s="162"/>
      <c r="AO20" s="162"/>
      <c r="AQ20" s="162"/>
      <c r="AS20" s="162"/>
      <c r="AU20" s="162"/>
    </row>
    <row r="21" spans="2:47" ht="10.8" thickBot="1" x14ac:dyDescent="0.35">
      <c r="B21" s="160">
        <v>17396800</v>
      </c>
      <c r="C21" s="161" t="s">
        <v>357</v>
      </c>
      <c r="D21" s="160">
        <v>14</v>
      </c>
      <c r="E21" s="162"/>
      <c r="G21" s="163"/>
      <c r="I21" s="163"/>
      <c r="K21" s="162">
        <v>0</v>
      </c>
      <c r="M21" s="162">
        <v>20</v>
      </c>
      <c r="O21" s="162">
        <v>0</v>
      </c>
      <c r="Q21" s="162"/>
      <c r="S21" s="162">
        <v>0</v>
      </c>
      <c r="U21" s="162"/>
      <c r="W21" s="162"/>
      <c r="Y21" s="162"/>
      <c r="AA21" s="162">
        <v>0</v>
      </c>
      <c r="AC21" s="162">
        <v>-20</v>
      </c>
      <c r="AE21" s="162"/>
      <c r="AG21" s="162"/>
      <c r="AI21" s="162"/>
      <c r="AK21" s="162"/>
      <c r="AM21" s="162"/>
      <c r="AO21" s="162"/>
      <c r="AQ21" s="162"/>
      <c r="AS21" s="162"/>
      <c r="AU21" s="162"/>
    </row>
    <row r="22" spans="2:47" ht="10.8" thickBot="1" x14ac:dyDescent="0.35">
      <c r="B22" s="160">
        <v>17828000</v>
      </c>
      <c r="C22" s="161" t="s">
        <v>358</v>
      </c>
      <c r="D22" s="160">
        <v>15</v>
      </c>
      <c r="E22" s="162"/>
      <c r="G22" s="163"/>
      <c r="I22" s="163"/>
      <c r="K22" s="162">
        <v>20</v>
      </c>
      <c r="M22" s="162">
        <v>0</v>
      </c>
      <c r="O22" s="162">
        <v>0</v>
      </c>
      <c r="Q22" s="162"/>
      <c r="S22" s="162">
        <v>0</v>
      </c>
      <c r="U22" s="162"/>
      <c r="W22" s="162"/>
      <c r="Y22" s="162"/>
      <c r="AA22" s="162">
        <v>0</v>
      </c>
      <c r="AC22" s="162">
        <v>-20</v>
      </c>
      <c r="AE22" s="162"/>
      <c r="AG22" s="162"/>
      <c r="AI22" s="162"/>
      <c r="AK22" s="162"/>
      <c r="AM22" s="162"/>
      <c r="AO22" s="162"/>
      <c r="AQ22" s="162"/>
      <c r="AS22" s="162"/>
      <c r="AU22" s="162"/>
    </row>
    <row r="23" spans="2:47" ht="10.8" thickBot="1" x14ac:dyDescent="0.35">
      <c r="B23" s="160">
        <v>17911500</v>
      </c>
      <c r="C23" s="161" t="s">
        <v>359</v>
      </c>
      <c r="D23" s="160">
        <v>16</v>
      </c>
      <c r="E23" s="162"/>
      <c r="G23" s="163"/>
      <c r="I23" s="163"/>
      <c r="K23" s="162">
        <v>0</v>
      </c>
      <c r="M23" s="162">
        <v>0</v>
      </c>
      <c r="O23" s="162">
        <v>0</v>
      </c>
      <c r="Q23" s="162"/>
      <c r="S23" s="162">
        <v>0</v>
      </c>
      <c r="U23" s="162"/>
      <c r="W23" s="162"/>
      <c r="Y23" s="162"/>
      <c r="AA23" s="162">
        <v>0</v>
      </c>
      <c r="AC23" s="162"/>
      <c r="AE23" s="162"/>
      <c r="AG23" s="162"/>
      <c r="AI23" s="162"/>
      <c r="AK23" s="162"/>
      <c r="AM23" s="162"/>
      <c r="AO23" s="162"/>
      <c r="AQ23" s="162"/>
      <c r="AS23" s="162"/>
      <c r="AU23" s="162"/>
    </row>
    <row r="24" spans="2:47" ht="10.8" thickBot="1" x14ac:dyDescent="0.35">
      <c r="B24" s="160">
        <v>19041601</v>
      </c>
      <c r="C24" s="161" t="s">
        <v>360</v>
      </c>
      <c r="D24" s="160">
        <v>17</v>
      </c>
      <c r="E24" s="162"/>
      <c r="G24" s="163"/>
      <c r="I24" s="163"/>
      <c r="K24" s="162">
        <v>20</v>
      </c>
      <c r="M24" s="162">
        <v>0</v>
      </c>
      <c r="O24" s="162">
        <v>0</v>
      </c>
      <c r="Q24" s="162"/>
      <c r="S24" s="162">
        <v>0</v>
      </c>
      <c r="U24" s="162"/>
      <c r="W24" s="162"/>
      <c r="Y24" s="162"/>
      <c r="AA24" s="162">
        <v>0</v>
      </c>
      <c r="AC24" s="162"/>
      <c r="AE24" s="162"/>
      <c r="AG24" s="162">
        <v>-20</v>
      </c>
      <c r="AI24" s="162"/>
      <c r="AK24" s="162"/>
      <c r="AM24" s="162"/>
      <c r="AO24" s="162"/>
      <c r="AQ24" s="162"/>
      <c r="AS24" s="162"/>
      <c r="AU24" s="162"/>
    </row>
    <row r="25" spans="2:47" ht="10.8" thickBot="1" x14ac:dyDescent="0.35">
      <c r="B25" s="160">
        <v>19651300</v>
      </c>
      <c r="C25" s="161" t="s">
        <v>361</v>
      </c>
      <c r="D25" s="160">
        <v>18</v>
      </c>
      <c r="E25" s="162"/>
      <c r="G25" s="163"/>
      <c r="I25" s="163"/>
      <c r="K25" s="162">
        <v>20</v>
      </c>
      <c r="M25" s="162">
        <v>0</v>
      </c>
      <c r="O25" s="162">
        <v>0</v>
      </c>
      <c r="Q25" s="162"/>
      <c r="S25" s="162">
        <v>0</v>
      </c>
      <c r="U25" s="162"/>
      <c r="W25" s="162"/>
      <c r="Y25" s="162"/>
      <c r="AA25" s="162">
        <v>0</v>
      </c>
      <c r="AC25" s="162"/>
      <c r="AE25" s="162"/>
      <c r="AG25" s="162">
        <v>-20</v>
      </c>
      <c r="AI25" s="162"/>
      <c r="AK25" s="162"/>
      <c r="AM25" s="162"/>
      <c r="AO25" s="162"/>
      <c r="AQ25" s="162"/>
      <c r="AS25" s="162"/>
      <c r="AU25" s="162"/>
    </row>
    <row r="26" spans="2:47" ht="10.8" thickBot="1" x14ac:dyDescent="0.35">
      <c r="B26" s="160">
        <v>19756600</v>
      </c>
      <c r="C26" s="161" t="s">
        <v>362</v>
      </c>
      <c r="D26" s="160">
        <v>19</v>
      </c>
      <c r="E26" s="162"/>
      <c r="G26" s="163"/>
      <c r="I26" s="163"/>
      <c r="K26" s="162">
        <v>20</v>
      </c>
      <c r="M26" s="162">
        <v>0</v>
      </c>
      <c r="O26" s="162">
        <v>0</v>
      </c>
      <c r="Q26" s="162"/>
      <c r="S26" s="162">
        <v>0</v>
      </c>
      <c r="U26" s="162"/>
      <c r="W26" s="162"/>
      <c r="Y26" s="162"/>
      <c r="AA26" s="162">
        <v>0</v>
      </c>
      <c r="AC26" s="162"/>
      <c r="AE26" s="162"/>
      <c r="AG26" s="162"/>
      <c r="AI26" s="162">
        <f>VLOOKUP(B26,[5]Sheet1!$A$26:$B$31,2,FALSE)</f>
        <v>-20</v>
      </c>
      <c r="AK26" s="162"/>
      <c r="AM26" s="162"/>
      <c r="AO26" s="162"/>
      <c r="AQ26" s="162"/>
      <c r="AS26" s="162"/>
      <c r="AU26" s="162"/>
    </row>
    <row r="27" spans="2:47" ht="10.8" thickBot="1" x14ac:dyDescent="0.35">
      <c r="B27" s="160">
        <v>19761600</v>
      </c>
      <c r="C27" s="161" t="s">
        <v>363</v>
      </c>
      <c r="D27" s="160">
        <v>20</v>
      </c>
      <c r="E27" s="162"/>
      <c r="G27" s="163"/>
      <c r="I27" s="163"/>
      <c r="K27" s="162">
        <v>20</v>
      </c>
      <c r="M27" s="162">
        <v>0</v>
      </c>
      <c r="O27" s="162">
        <v>0</v>
      </c>
      <c r="Q27" s="162"/>
      <c r="S27" s="162">
        <v>0</v>
      </c>
      <c r="U27" s="162"/>
      <c r="W27" s="162"/>
      <c r="Y27" s="162"/>
      <c r="AA27" s="162">
        <v>0</v>
      </c>
      <c r="AC27" s="162">
        <v>-20</v>
      </c>
      <c r="AE27" s="162"/>
      <c r="AG27" s="162"/>
      <c r="AI27" s="162"/>
      <c r="AK27" s="162"/>
      <c r="AM27" s="162"/>
      <c r="AO27" s="162"/>
      <c r="AQ27" s="162"/>
      <c r="AS27" s="162"/>
      <c r="AU27" s="162"/>
    </row>
    <row r="28" spans="2:47" ht="10.8" thickBot="1" x14ac:dyDescent="0.35">
      <c r="B28" s="160">
        <v>19783800</v>
      </c>
      <c r="C28" s="161" t="s">
        <v>364</v>
      </c>
      <c r="D28" s="160">
        <v>21</v>
      </c>
      <c r="E28" s="162"/>
      <c r="G28" s="163"/>
      <c r="I28" s="163"/>
      <c r="K28" s="162">
        <v>20</v>
      </c>
      <c r="M28" s="162">
        <v>0</v>
      </c>
      <c r="O28" s="162">
        <v>0</v>
      </c>
      <c r="Q28" s="162"/>
      <c r="S28" s="162">
        <v>0</v>
      </c>
      <c r="U28" s="162"/>
      <c r="W28" s="162"/>
      <c r="Y28" s="162"/>
      <c r="AA28" s="162">
        <v>0</v>
      </c>
      <c r="AC28" s="162"/>
      <c r="AE28" s="162"/>
      <c r="AG28" s="162"/>
      <c r="AI28" s="162"/>
      <c r="AK28" s="162"/>
      <c r="AM28" s="162"/>
      <c r="AO28" s="162"/>
      <c r="AQ28" s="162"/>
      <c r="AS28" s="162"/>
      <c r="AU28" s="162"/>
    </row>
    <row r="29" spans="2:47" ht="10.8" thickBot="1" x14ac:dyDescent="0.35">
      <c r="B29" s="160">
        <v>19803200</v>
      </c>
      <c r="C29" s="161" t="s">
        <v>365</v>
      </c>
      <c r="D29" s="160">
        <v>22</v>
      </c>
      <c r="E29" s="162"/>
      <c r="G29" s="163"/>
      <c r="I29" s="163"/>
      <c r="K29" s="162">
        <v>20</v>
      </c>
      <c r="M29" s="162">
        <v>0</v>
      </c>
      <c r="O29" s="162">
        <v>0</v>
      </c>
      <c r="Q29" s="162"/>
      <c r="S29" s="162">
        <v>0</v>
      </c>
      <c r="U29" s="162"/>
      <c r="W29" s="162"/>
      <c r="Y29" s="162"/>
      <c r="AA29" s="162">
        <v>0</v>
      </c>
      <c r="AC29" s="162"/>
      <c r="AE29" s="162"/>
      <c r="AG29" s="162"/>
      <c r="AI29" s="162"/>
      <c r="AK29" s="162"/>
      <c r="AM29" s="162"/>
      <c r="AO29" s="162"/>
      <c r="AQ29" s="162"/>
      <c r="AS29" s="162"/>
      <c r="AU29" s="162"/>
    </row>
    <row r="30" spans="2:47" ht="10.8" thickBot="1" x14ac:dyDescent="0.35">
      <c r="B30" s="160">
        <v>19803800</v>
      </c>
      <c r="C30" s="161" t="s">
        <v>366</v>
      </c>
      <c r="D30" s="160">
        <v>23</v>
      </c>
      <c r="E30" s="162"/>
      <c r="G30" s="163"/>
      <c r="I30" s="163"/>
      <c r="K30" s="162">
        <v>0</v>
      </c>
      <c r="M30" s="162">
        <v>0</v>
      </c>
      <c r="O30" s="162">
        <v>10</v>
      </c>
      <c r="Q30" s="162"/>
      <c r="S30" s="162">
        <v>0</v>
      </c>
      <c r="U30" s="162"/>
      <c r="W30" s="162"/>
      <c r="Y30" s="162"/>
      <c r="AA30" s="162">
        <v>0</v>
      </c>
      <c r="AC30" s="162"/>
      <c r="AE30" s="162"/>
      <c r="AG30" s="162"/>
      <c r="AI30" s="162"/>
      <c r="AK30" s="162"/>
      <c r="AM30" s="162"/>
      <c r="AO30" s="162"/>
      <c r="AQ30" s="162"/>
      <c r="AS30" s="162"/>
      <c r="AU30" s="162"/>
    </row>
    <row r="31" spans="2:47" ht="10.8" thickBot="1" x14ac:dyDescent="0.35">
      <c r="B31" s="160">
        <v>19879700</v>
      </c>
      <c r="C31" s="161" t="s">
        <v>367</v>
      </c>
      <c r="D31" s="160">
        <v>24</v>
      </c>
      <c r="E31" s="162"/>
      <c r="G31" s="163"/>
      <c r="I31" s="163"/>
      <c r="K31" s="162">
        <v>20</v>
      </c>
      <c r="M31" s="162">
        <v>-20</v>
      </c>
      <c r="O31" s="162">
        <v>0</v>
      </c>
      <c r="Q31" s="162"/>
      <c r="S31" s="162">
        <v>0</v>
      </c>
      <c r="U31" s="162"/>
      <c r="W31" s="162"/>
      <c r="Y31" s="162"/>
      <c r="AA31" s="162">
        <v>0</v>
      </c>
      <c r="AC31" s="162"/>
      <c r="AE31" s="162"/>
      <c r="AG31" s="162"/>
      <c r="AI31" s="162"/>
      <c r="AK31" s="162"/>
      <c r="AM31" s="162"/>
      <c r="AO31" s="162"/>
      <c r="AQ31" s="162"/>
      <c r="AS31" s="162"/>
      <c r="AU31" s="162"/>
    </row>
    <row r="32" spans="2:47" ht="10.8" thickBot="1" x14ac:dyDescent="0.35">
      <c r="B32" s="160">
        <v>19935700</v>
      </c>
      <c r="C32" s="161" t="s">
        <v>368</v>
      </c>
      <c r="D32" s="160">
        <v>25</v>
      </c>
      <c r="E32" s="162"/>
      <c r="G32" s="163"/>
      <c r="I32" s="163"/>
      <c r="K32" s="162">
        <v>20</v>
      </c>
      <c r="M32" s="162">
        <v>0</v>
      </c>
      <c r="O32" s="162">
        <v>0</v>
      </c>
      <c r="Q32" s="162"/>
      <c r="S32" s="162">
        <v>0</v>
      </c>
      <c r="U32" s="162"/>
      <c r="W32" s="162"/>
      <c r="Y32" s="162"/>
      <c r="AA32" s="162">
        <v>0</v>
      </c>
      <c r="AC32" s="162"/>
      <c r="AE32" s="162"/>
      <c r="AG32" s="162"/>
      <c r="AI32" s="162"/>
      <c r="AK32" s="162"/>
      <c r="AM32" s="162"/>
      <c r="AO32" s="162">
        <v>-20</v>
      </c>
      <c r="AQ32" s="162"/>
      <c r="AS32" s="162"/>
      <c r="AU32" s="162"/>
    </row>
    <row r="33" spans="2:47" ht="10.8" thickBot="1" x14ac:dyDescent="0.35">
      <c r="B33" s="160">
        <v>19989900</v>
      </c>
      <c r="C33" s="161" t="s">
        <v>369</v>
      </c>
      <c r="D33" s="160">
        <v>26</v>
      </c>
      <c r="E33" s="162"/>
      <c r="G33" s="163"/>
      <c r="I33" s="163"/>
      <c r="K33" s="162">
        <v>0</v>
      </c>
      <c r="M33" s="162">
        <v>0</v>
      </c>
      <c r="O33" s="162">
        <v>20</v>
      </c>
      <c r="Q33" s="162"/>
      <c r="S33" s="162">
        <v>0</v>
      </c>
      <c r="U33" s="162"/>
      <c r="W33" s="162"/>
      <c r="Y33" s="162"/>
      <c r="AA33" s="162">
        <v>0</v>
      </c>
      <c r="AC33" s="162"/>
      <c r="AE33" s="162"/>
      <c r="AG33" s="162"/>
      <c r="AI33" s="162"/>
      <c r="AK33" s="162"/>
      <c r="AM33" s="162"/>
      <c r="AO33" s="162"/>
      <c r="AQ33" s="162"/>
      <c r="AS33" s="162"/>
      <c r="AU33" s="162"/>
    </row>
    <row r="34" spans="2:47" ht="10.8" thickBot="1" x14ac:dyDescent="0.35">
      <c r="B34" s="160">
        <v>20181229</v>
      </c>
      <c r="C34" s="161" t="s">
        <v>370</v>
      </c>
      <c r="D34" s="160">
        <v>27</v>
      </c>
      <c r="E34" s="162"/>
      <c r="G34" s="163"/>
      <c r="I34" s="163"/>
      <c r="K34" s="162">
        <v>20</v>
      </c>
      <c r="M34" s="162">
        <v>0</v>
      </c>
      <c r="O34" s="162">
        <v>0</v>
      </c>
      <c r="Q34" s="162"/>
      <c r="S34" s="162">
        <v>0</v>
      </c>
      <c r="U34" s="162"/>
      <c r="W34" s="162"/>
      <c r="Y34" s="162"/>
      <c r="AA34" s="162">
        <v>0</v>
      </c>
      <c r="AC34" s="162">
        <v>-20</v>
      </c>
      <c r="AE34" s="162"/>
      <c r="AG34" s="162"/>
      <c r="AI34" s="162"/>
      <c r="AK34" s="162"/>
      <c r="AM34" s="162"/>
      <c r="AO34" s="162"/>
      <c r="AQ34" s="162"/>
      <c r="AS34" s="162"/>
      <c r="AU34" s="162"/>
    </row>
    <row r="35" spans="2:47" ht="10.8" thickBot="1" x14ac:dyDescent="0.35">
      <c r="B35" s="160">
        <v>20191107</v>
      </c>
      <c r="C35" s="161" t="s">
        <v>371</v>
      </c>
      <c r="D35" s="160">
        <v>28</v>
      </c>
      <c r="E35" s="162"/>
      <c r="G35" s="163"/>
      <c r="I35" s="163"/>
      <c r="K35" s="162">
        <v>20</v>
      </c>
      <c r="M35" s="162">
        <v>0</v>
      </c>
      <c r="O35" s="162">
        <v>0</v>
      </c>
      <c r="Q35" s="162"/>
      <c r="S35" s="162">
        <v>0</v>
      </c>
      <c r="U35" s="162"/>
      <c r="W35" s="162"/>
      <c r="Y35" s="162"/>
      <c r="AA35" s="162">
        <v>0</v>
      </c>
      <c r="AC35" s="162"/>
      <c r="AE35" s="162"/>
      <c r="AG35" s="162"/>
      <c r="AI35" s="162">
        <f>VLOOKUP(B35,[5]Sheet1!$A$26:$B$31,2,FALSE)</f>
        <v>-20</v>
      </c>
      <c r="AK35" s="162"/>
      <c r="AM35" s="162"/>
      <c r="AO35" s="162"/>
      <c r="AQ35" s="162"/>
      <c r="AS35" s="162"/>
      <c r="AU35" s="162"/>
    </row>
    <row r="36" spans="2:47" ht="10.8" thickBot="1" x14ac:dyDescent="0.35">
      <c r="B36" s="160">
        <v>21101501</v>
      </c>
      <c r="C36" s="161" t="s">
        <v>372</v>
      </c>
      <c r="D36" s="160">
        <v>29</v>
      </c>
      <c r="E36" s="162"/>
      <c r="G36" s="163"/>
      <c r="I36" s="163"/>
      <c r="K36" s="162">
        <v>0</v>
      </c>
      <c r="M36" s="162">
        <v>20</v>
      </c>
      <c r="O36" s="162">
        <v>0</v>
      </c>
      <c r="Q36" s="162"/>
      <c r="S36" s="162">
        <v>0</v>
      </c>
      <c r="U36" s="162"/>
      <c r="W36" s="162"/>
      <c r="Y36" s="162"/>
      <c r="AA36" s="162">
        <v>0</v>
      </c>
      <c r="AC36" s="162"/>
      <c r="AE36" s="162"/>
      <c r="AG36" s="162"/>
      <c r="AI36" s="162">
        <f>VLOOKUP(B36,[5]Sheet1!$A$26:$B$31,2,FALSE)</f>
        <v>-20</v>
      </c>
      <c r="AK36" s="162"/>
      <c r="AM36" s="162"/>
      <c r="AO36" s="162"/>
      <c r="AQ36" s="162"/>
      <c r="AS36" s="162"/>
      <c r="AU36" s="162"/>
    </row>
    <row r="37" spans="2:47" ht="10.8" thickBot="1" x14ac:dyDescent="0.35">
      <c r="B37" s="160">
        <v>7004500</v>
      </c>
      <c r="C37" s="161" t="s">
        <v>373</v>
      </c>
      <c r="D37" s="160">
        <v>30</v>
      </c>
      <c r="E37" s="162"/>
      <c r="G37" s="163"/>
      <c r="I37" s="163"/>
      <c r="K37" s="162">
        <v>20</v>
      </c>
      <c r="M37" s="162">
        <v>0</v>
      </c>
      <c r="O37" s="162">
        <v>0</v>
      </c>
      <c r="Q37" s="162"/>
      <c r="S37" s="162">
        <v>0</v>
      </c>
      <c r="U37" s="162"/>
      <c r="W37" s="162"/>
      <c r="Y37" s="162"/>
      <c r="AA37" s="162">
        <v>0</v>
      </c>
      <c r="AC37" s="162"/>
      <c r="AE37" s="162"/>
      <c r="AG37" s="162"/>
      <c r="AI37" s="162"/>
      <c r="AK37" s="162">
        <v>40</v>
      </c>
      <c r="AM37" s="162"/>
      <c r="AO37" s="162"/>
      <c r="AQ37" s="162"/>
      <c r="AS37" s="162"/>
      <c r="AU37" s="162"/>
    </row>
    <row r="38" spans="2:47" ht="10.8" thickBot="1" x14ac:dyDescent="0.35">
      <c r="B38" s="160">
        <v>7016900</v>
      </c>
      <c r="C38" s="161" t="s">
        <v>374</v>
      </c>
      <c r="D38" s="160">
        <v>31</v>
      </c>
      <c r="E38" s="162"/>
      <c r="G38" s="163"/>
      <c r="I38" s="163"/>
      <c r="K38" s="162">
        <v>20</v>
      </c>
      <c r="M38" s="162">
        <v>-20</v>
      </c>
      <c r="O38" s="162">
        <v>0</v>
      </c>
      <c r="Q38" s="162"/>
      <c r="S38" s="162">
        <v>0</v>
      </c>
      <c r="U38" s="162"/>
      <c r="W38" s="162"/>
      <c r="Y38" s="162"/>
      <c r="AA38" s="162">
        <v>0</v>
      </c>
      <c r="AC38" s="162"/>
      <c r="AE38" s="162"/>
      <c r="AG38" s="162"/>
      <c r="AI38" s="162"/>
      <c r="AK38" s="162"/>
      <c r="AM38" s="162"/>
      <c r="AO38" s="162"/>
      <c r="AQ38" s="162"/>
      <c r="AS38" s="162"/>
      <c r="AU38" s="162"/>
    </row>
    <row r="39" spans="2:47" ht="10.8" thickBot="1" x14ac:dyDescent="0.35">
      <c r="B39" s="160">
        <v>7032015</v>
      </c>
      <c r="C39" s="161" t="s">
        <v>375</v>
      </c>
      <c r="D39" s="160">
        <v>32</v>
      </c>
      <c r="E39" s="162"/>
      <c r="G39" s="163"/>
      <c r="I39" s="163"/>
      <c r="K39" s="162">
        <v>0</v>
      </c>
      <c r="M39" s="162">
        <v>0</v>
      </c>
      <c r="O39" s="162">
        <v>0</v>
      </c>
      <c r="Q39" s="162"/>
      <c r="S39" s="162">
        <v>0</v>
      </c>
      <c r="U39" s="162"/>
      <c r="W39" s="162"/>
      <c r="Y39" s="162"/>
      <c r="AA39" s="162">
        <v>0</v>
      </c>
      <c r="AC39" s="162"/>
      <c r="AE39" s="162"/>
      <c r="AG39" s="162"/>
      <c r="AI39" s="162"/>
      <c r="AK39" s="162"/>
      <c r="AM39" s="162"/>
      <c r="AO39" s="162"/>
      <c r="AQ39" s="162"/>
      <c r="AS39" s="162"/>
      <c r="AU39" s="162"/>
    </row>
    <row r="40" spans="2:47" ht="10.8" thickBot="1" x14ac:dyDescent="0.35">
      <c r="B40" s="160">
        <v>7055500</v>
      </c>
      <c r="C40" s="161" t="s">
        <v>376</v>
      </c>
      <c r="D40" s="160">
        <v>33</v>
      </c>
      <c r="E40" s="162"/>
      <c r="G40" s="163"/>
      <c r="I40" s="163"/>
      <c r="K40" s="162">
        <v>0</v>
      </c>
      <c r="M40" s="162">
        <v>20</v>
      </c>
      <c r="O40" s="162">
        <v>0</v>
      </c>
      <c r="Q40" s="162"/>
      <c r="S40" s="162">
        <v>0</v>
      </c>
      <c r="U40" s="162"/>
      <c r="W40" s="162"/>
      <c r="Y40" s="162"/>
      <c r="AA40" s="162">
        <v>0</v>
      </c>
      <c r="AC40" s="162"/>
      <c r="AE40" s="162"/>
      <c r="AG40" s="162">
        <v>-20</v>
      </c>
      <c r="AI40" s="162"/>
      <c r="AK40" s="162"/>
      <c r="AM40" s="162"/>
      <c r="AO40" s="162"/>
      <c r="AQ40" s="162"/>
      <c r="AS40" s="162"/>
      <c r="AU40" s="162"/>
    </row>
    <row r="41" spans="2:47" ht="10.8" thickBot="1" x14ac:dyDescent="0.35">
      <c r="B41" s="160">
        <v>7124100</v>
      </c>
      <c r="C41" s="161" t="s">
        <v>377</v>
      </c>
      <c r="D41" s="160">
        <v>34</v>
      </c>
      <c r="E41" s="162"/>
      <c r="G41" s="163"/>
      <c r="I41" s="163"/>
      <c r="K41" s="162">
        <v>10</v>
      </c>
      <c r="M41" s="162">
        <v>0</v>
      </c>
      <c r="O41" s="162">
        <v>0</v>
      </c>
      <c r="Q41" s="162"/>
      <c r="S41" s="162">
        <v>0</v>
      </c>
      <c r="U41" s="162"/>
      <c r="W41" s="162"/>
      <c r="Y41" s="162"/>
      <c r="AA41" s="162">
        <v>0</v>
      </c>
      <c r="AC41" s="162">
        <v>-10</v>
      </c>
      <c r="AE41" s="162"/>
      <c r="AG41" s="162"/>
      <c r="AI41" s="162"/>
      <c r="AK41" s="162"/>
      <c r="AM41" s="162"/>
      <c r="AO41" s="162"/>
      <c r="AQ41" s="162"/>
      <c r="AS41" s="162"/>
      <c r="AU41" s="162"/>
    </row>
    <row r="42" spans="2:47" ht="10.8" thickBot="1" x14ac:dyDescent="0.35">
      <c r="B42" s="160">
        <v>7132400</v>
      </c>
      <c r="C42" s="161" t="s">
        <v>378</v>
      </c>
      <c r="D42" s="160">
        <v>35</v>
      </c>
      <c r="E42" s="162"/>
      <c r="G42" s="163"/>
      <c r="I42" s="163"/>
      <c r="K42" s="162">
        <v>20</v>
      </c>
      <c r="M42" s="162">
        <v>0</v>
      </c>
      <c r="O42" s="162">
        <v>0</v>
      </c>
      <c r="Q42" s="162"/>
      <c r="S42" s="162">
        <v>0</v>
      </c>
      <c r="U42" s="162"/>
      <c r="W42" s="162"/>
      <c r="Y42" s="162"/>
      <c r="AA42" s="162">
        <v>0</v>
      </c>
      <c r="AC42" s="162"/>
      <c r="AE42" s="162"/>
      <c r="AG42" s="162">
        <v>-20</v>
      </c>
      <c r="AI42" s="162"/>
      <c r="AK42" s="162"/>
      <c r="AM42" s="162"/>
      <c r="AO42" s="162"/>
      <c r="AQ42" s="162"/>
      <c r="AS42" s="162"/>
      <c r="AU42" s="162"/>
    </row>
    <row r="43" spans="2:47" ht="10.8" thickBot="1" x14ac:dyDescent="0.35">
      <c r="B43" s="160">
        <v>7216600</v>
      </c>
      <c r="C43" s="161" t="s">
        <v>379</v>
      </c>
      <c r="D43" s="160">
        <v>36</v>
      </c>
      <c r="E43" s="162"/>
      <c r="G43" s="163"/>
      <c r="I43" s="163"/>
      <c r="K43" s="162">
        <v>0</v>
      </c>
      <c r="M43" s="162">
        <v>0</v>
      </c>
      <c r="O43" s="162">
        <v>0</v>
      </c>
      <c r="Q43" s="162"/>
      <c r="S43" s="162">
        <v>0</v>
      </c>
      <c r="U43" s="162"/>
      <c r="W43" s="162"/>
      <c r="Y43" s="162"/>
      <c r="AA43" s="162">
        <v>0</v>
      </c>
      <c r="AC43" s="162"/>
      <c r="AE43" s="162"/>
      <c r="AG43" s="162"/>
      <c r="AI43" s="162"/>
      <c r="AK43" s="162"/>
      <c r="AM43" s="162"/>
      <c r="AO43" s="162"/>
      <c r="AQ43" s="162"/>
      <c r="AS43" s="162"/>
      <c r="AU43" s="162"/>
    </row>
    <row r="44" spans="2:47" ht="10.8" thickBot="1" x14ac:dyDescent="0.35">
      <c r="B44" s="160">
        <v>78478400</v>
      </c>
      <c r="C44" s="161" t="s">
        <v>380</v>
      </c>
      <c r="D44" s="160">
        <v>38</v>
      </c>
      <c r="E44" s="162"/>
      <c r="G44" s="163"/>
      <c r="I44" s="163"/>
      <c r="K44" s="162">
        <v>0</v>
      </c>
      <c r="M44" s="162">
        <v>0</v>
      </c>
      <c r="O44" s="162">
        <v>0</v>
      </c>
      <c r="Q44" s="162"/>
      <c r="S44" s="162">
        <v>20</v>
      </c>
      <c r="U44" s="162"/>
      <c r="W44" s="162"/>
      <c r="Y44" s="162"/>
      <c r="AA44" s="162">
        <v>20</v>
      </c>
      <c r="AC44" s="162">
        <v>60</v>
      </c>
      <c r="AE44" s="162">
        <v>10</v>
      </c>
      <c r="AG44" s="162">
        <v>40</v>
      </c>
      <c r="AI44" s="162">
        <f>VLOOKUP(B44,[5]Sheet1!$A$26:$B$31,2,FALSE)</f>
        <v>30</v>
      </c>
      <c r="AK44" s="162">
        <v>50</v>
      </c>
      <c r="AM44" s="162">
        <v>40</v>
      </c>
      <c r="AO44" s="162">
        <v>20</v>
      </c>
      <c r="AQ44" s="162">
        <v>20</v>
      </c>
      <c r="AS44" s="162">
        <v>10</v>
      </c>
      <c r="AU44" s="162">
        <v>30</v>
      </c>
    </row>
    <row r="45" spans="2:47" ht="10.8" thickBot="1" x14ac:dyDescent="0.35">
      <c r="B45" s="160">
        <v>8051500</v>
      </c>
      <c r="C45" s="161" t="s">
        <v>381</v>
      </c>
      <c r="D45" s="160">
        <v>39</v>
      </c>
      <c r="E45" s="162"/>
      <c r="G45" s="163"/>
      <c r="I45" s="163"/>
      <c r="K45" s="162">
        <v>10</v>
      </c>
      <c r="M45" s="162">
        <v>0</v>
      </c>
      <c r="O45" s="162">
        <v>0</v>
      </c>
      <c r="Q45" s="162"/>
      <c r="S45" s="162">
        <v>0</v>
      </c>
      <c r="U45" s="162"/>
      <c r="W45" s="162"/>
      <c r="Y45" s="162"/>
      <c r="AA45" s="162">
        <v>0</v>
      </c>
      <c r="AC45" s="162">
        <v>-10</v>
      </c>
      <c r="AE45" s="162"/>
      <c r="AG45" s="162"/>
      <c r="AI45" s="162"/>
      <c r="AK45" s="162"/>
      <c r="AM45" s="162"/>
      <c r="AO45" s="162"/>
      <c r="AQ45" s="162"/>
      <c r="AS45" s="162"/>
      <c r="AU45" s="162"/>
    </row>
    <row r="46" spans="2:47" ht="10.8" thickBot="1" x14ac:dyDescent="0.35">
      <c r="B46" s="160">
        <v>9072021</v>
      </c>
      <c r="C46" s="161" t="s">
        <v>382</v>
      </c>
      <c r="D46" s="160">
        <v>40</v>
      </c>
      <c r="E46" s="162"/>
      <c r="G46" s="163"/>
      <c r="I46" s="163"/>
      <c r="K46" s="162">
        <v>20</v>
      </c>
      <c r="M46" s="162">
        <v>0</v>
      </c>
      <c r="O46" s="162">
        <v>0</v>
      </c>
      <c r="Q46" s="162"/>
      <c r="S46" s="162">
        <v>0</v>
      </c>
      <c r="U46" s="162"/>
      <c r="W46" s="162"/>
      <c r="Y46" s="162"/>
      <c r="AA46" s="162">
        <v>0</v>
      </c>
      <c r="AC46" s="162"/>
      <c r="AE46" s="162"/>
      <c r="AG46" s="162"/>
      <c r="AI46" s="162"/>
      <c r="AK46" s="162">
        <v>10</v>
      </c>
      <c r="AM46" s="162"/>
      <c r="AO46" s="162"/>
      <c r="AQ46" s="162"/>
      <c r="AS46" s="162"/>
      <c r="AU46" s="162"/>
    </row>
    <row r="47" spans="2:47" ht="10.8" thickBot="1" x14ac:dyDescent="0.35">
      <c r="B47" s="160">
        <v>9388000</v>
      </c>
      <c r="C47" s="161" t="s">
        <v>383</v>
      </c>
      <c r="D47" s="160">
        <v>41</v>
      </c>
      <c r="E47" s="162"/>
      <c r="G47" s="163"/>
      <c r="I47" s="163"/>
      <c r="K47" s="162">
        <v>20</v>
      </c>
      <c r="M47" s="162">
        <v>0</v>
      </c>
      <c r="O47" s="162">
        <v>0</v>
      </c>
      <c r="Q47" s="162"/>
      <c r="S47" s="162">
        <v>0</v>
      </c>
      <c r="U47" s="162"/>
      <c r="W47" s="162"/>
      <c r="Y47" s="162"/>
      <c r="AA47" s="162">
        <v>0</v>
      </c>
      <c r="AC47" s="162"/>
      <c r="AE47" s="162"/>
      <c r="AG47" s="162">
        <v>0</v>
      </c>
      <c r="AI47" s="162">
        <f>VLOOKUP(B47,[5]Sheet1!$A$26:$B$31,2,FALSE)</f>
        <v>-20</v>
      </c>
      <c r="AK47" s="162"/>
      <c r="AM47" s="162"/>
      <c r="AO47" s="162"/>
      <c r="AQ47" s="162"/>
      <c r="AS47" s="162"/>
      <c r="AU47" s="162"/>
    </row>
    <row r="48" spans="2:47" ht="10.8" thickBot="1" x14ac:dyDescent="0.35">
      <c r="B48" s="160">
        <v>9831900</v>
      </c>
      <c r="C48" s="161" t="s">
        <v>384</v>
      </c>
      <c r="D48" s="160">
        <v>42</v>
      </c>
      <c r="E48" s="162"/>
      <c r="G48" s="163"/>
      <c r="I48" s="163"/>
      <c r="K48" s="162">
        <v>0</v>
      </c>
      <c r="M48" s="162">
        <v>20</v>
      </c>
      <c r="O48" s="162">
        <v>0</v>
      </c>
      <c r="Q48" s="162"/>
      <c r="S48" s="162">
        <v>0</v>
      </c>
      <c r="U48" s="162"/>
      <c r="W48" s="162"/>
      <c r="Y48" s="162"/>
      <c r="AA48" s="162">
        <v>0</v>
      </c>
      <c r="AC48" s="162"/>
      <c r="AE48" s="162"/>
      <c r="AG48" s="162"/>
      <c r="AI48" s="162">
        <f>VLOOKUP(B48,[5]Sheet1!$A$26:$B$31,2,FALSE)</f>
        <v>-20</v>
      </c>
      <c r="AK48" s="162"/>
      <c r="AM48" s="162"/>
      <c r="AO48" s="162"/>
      <c r="AQ48" s="162"/>
      <c r="AS48" s="162"/>
      <c r="AU48" s="162"/>
    </row>
    <row r="49" spans="2:47" ht="10.8" thickBot="1" x14ac:dyDescent="0.35">
      <c r="B49" s="160">
        <v>7301100</v>
      </c>
      <c r="C49" s="161" t="s">
        <v>385</v>
      </c>
      <c r="D49" s="160">
        <v>43</v>
      </c>
      <c r="E49" s="162"/>
      <c r="G49" s="163"/>
      <c r="I49" s="163"/>
      <c r="K49" s="162"/>
      <c r="M49" s="162"/>
      <c r="O49" s="162">
        <v>0</v>
      </c>
      <c r="Q49" s="162"/>
      <c r="S49" s="162">
        <v>10</v>
      </c>
      <c r="U49" s="162"/>
      <c r="W49" s="162"/>
      <c r="Y49" s="162"/>
      <c r="AA49" s="162">
        <v>0</v>
      </c>
      <c r="AC49" s="162"/>
      <c r="AE49" s="162"/>
      <c r="AG49" s="162"/>
      <c r="AI49" s="162"/>
      <c r="AK49" s="162"/>
      <c r="AM49" s="162"/>
      <c r="AO49" s="162">
        <v>20</v>
      </c>
      <c r="AQ49" s="162">
        <v>-20</v>
      </c>
      <c r="AS49" s="162"/>
      <c r="AU49" s="162"/>
    </row>
    <row r="50" spans="2:47" ht="10.8" thickBot="1" x14ac:dyDescent="0.35">
      <c r="B50" s="160">
        <v>20211732</v>
      </c>
      <c r="C50" s="161" t="s">
        <v>386</v>
      </c>
      <c r="D50" s="160">
        <v>43</v>
      </c>
      <c r="E50" s="162"/>
      <c r="G50" s="163"/>
      <c r="I50" s="163"/>
      <c r="K50" s="162"/>
      <c r="M50" s="162"/>
      <c r="O50" s="162">
        <v>0</v>
      </c>
      <c r="Q50" s="162"/>
      <c r="S50" s="162">
        <v>0</v>
      </c>
      <c r="U50" s="162">
        <v>10</v>
      </c>
      <c r="W50" s="162">
        <v>-10</v>
      </c>
      <c r="Y50" s="162"/>
      <c r="AA50" s="162">
        <v>0</v>
      </c>
      <c r="AC50" s="162"/>
      <c r="AE50" s="162"/>
      <c r="AG50" s="162"/>
      <c r="AI50" s="162"/>
      <c r="AK50" s="162"/>
      <c r="AM50" s="162"/>
      <c r="AO50" s="162"/>
      <c r="AQ50" s="162"/>
      <c r="AS50" s="162"/>
      <c r="AU50" s="162"/>
    </row>
    <row r="51" spans="2:47" ht="10.8" thickBot="1" x14ac:dyDescent="0.35">
      <c r="B51" s="160">
        <v>7072200</v>
      </c>
      <c r="C51" s="161" t="s">
        <v>387</v>
      </c>
      <c r="D51" s="160">
        <v>44</v>
      </c>
      <c r="E51" s="162"/>
      <c r="G51" s="163"/>
      <c r="I51" s="163"/>
      <c r="K51" s="162"/>
      <c r="M51" s="162"/>
      <c r="O51" s="162">
        <v>0</v>
      </c>
      <c r="Q51" s="162"/>
      <c r="S51" s="162">
        <v>0</v>
      </c>
      <c r="U51" s="162">
        <v>10</v>
      </c>
      <c r="W51" s="162">
        <v>-10</v>
      </c>
      <c r="Y51" s="162"/>
      <c r="AA51" s="162">
        <v>0</v>
      </c>
      <c r="AC51" s="162">
        <v>10</v>
      </c>
      <c r="AE51" s="162"/>
      <c r="AG51" s="162"/>
      <c r="AI51" s="162"/>
      <c r="AK51" s="162">
        <v>30</v>
      </c>
      <c r="AM51" s="162"/>
      <c r="AO51" s="162"/>
      <c r="AQ51" s="162"/>
      <c r="AS51" s="162">
        <v>20</v>
      </c>
      <c r="AU51" s="162"/>
    </row>
    <row r="52" spans="2:47" ht="10.8" thickBot="1" x14ac:dyDescent="0.35">
      <c r="B52" s="160">
        <v>16061000</v>
      </c>
      <c r="C52" s="161" t="s">
        <v>388</v>
      </c>
      <c r="D52" s="160">
        <v>45</v>
      </c>
      <c r="E52" s="162"/>
      <c r="G52" s="163"/>
      <c r="I52" s="163"/>
      <c r="K52" s="162"/>
      <c r="M52" s="162"/>
      <c r="O52" s="162"/>
      <c r="Q52" s="162"/>
      <c r="S52" s="162"/>
      <c r="U52" s="162"/>
      <c r="W52" s="162"/>
      <c r="Y52" s="162"/>
      <c r="AA52" s="162"/>
      <c r="AC52" s="162"/>
      <c r="AE52" s="162"/>
      <c r="AG52" s="162">
        <v>20</v>
      </c>
      <c r="AI52" s="162"/>
      <c r="AK52" s="162"/>
      <c r="AM52" s="162"/>
      <c r="AO52" s="162"/>
      <c r="AQ52" s="162"/>
      <c r="AS52" s="162"/>
      <c r="AU52" s="162"/>
    </row>
    <row r="53" spans="2:47" x14ac:dyDescent="0.3">
      <c r="B53" s="160">
        <v>10390300</v>
      </c>
      <c r="C53" s="161" t="s">
        <v>608</v>
      </c>
      <c r="D53" s="160">
        <v>46</v>
      </c>
      <c r="E53" s="181"/>
      <c r="G53" s="181"/>
      <c r="I53" s="181"/>
      <c r="K53" s="181"/>
      <c r="M53" s="181"/>
      <c r="O53" s="181"/>
      <c r="Q53" s="181"/>
      <c r="S53" s="181"/>
      <c r="U53" s="181"/>
      <c r="W53" s="181"/>
      <c r="Y53" s="181"/>
      <c r="AA53" s="181"/>
      <c r="AC53" s="181"/>
      <c r="AE53" s="181"/>
      <c r="AG53" s="181"/>
      <c r="AI53" s="181"/>
      <c r="AK53" s="162">
        <v>10</v>
      </c>
      <c r="AM53" s="162"/>
      <c r="AO53" s="162"/>
      <c r="AQ53" s="162"/>
      <c r="AS53" s="162"/>
      <c r="AU53" s="162">
        <v>10</v>
      </c>
    </row>
    <row r="54" spans="2:47" x14ac:dyDescent="0.3">
      <c r="B54" s="180">
        <v>17245909</v>
      </c>
      <c r="C54" s="161" t="s">
        <v>609</v>
      </c>
      <c r="D54" s="160">
        <v>47</v>
      </c>
      <c r="E54" s="181"/>
      <c r="G54" s="181"/>
      <c r="I54" s="181"/>
      <c r="K54" s="181"/>
      <c r="M54" s="181"/>
      <c r="O54" s="181"/>
      <c r="Q54" s="181"/>
      <c r="S54" s="181"/>
      <c r="U54" s="181"/>
      <c r="W54" s="181"/>
      <c r="Y54" s="181"/>
      <c r="AA54" s="181"/>
      <c r="AC54" s="181"/>
      <c r="AE54" s="181"/>
      <c r="AG54" s="181"/>
      <c r="AI54" s="181"/>
      <c r="AK54" s="162">
        <v>20</v>
      </c>
      <c r="AM54" s="162"/>
      <c r="AO54" s="162"/>
      <c r="AQ54" s="162"/>
      <c r="AS54" s="162"/>
      <c r="AU54" s="162"/>
    </row>
    <row r="55" spans="2:47" ht="6" customHeight="1" thickBot="1" x14ac:dyDescent="0.35">
      <c r="B55" s="64"/>
      <c r="C55" s="64"/>
      <c r="D55" s="149"/>
      <c r="E55" s="150"/>
      <c r="G55" s="150"/>
      <c r="I55" s="150"/>
      <c r="K55" s="150"/>
      <c r="M55" s="150"/>
      <c r="O55" s="150"/>
      <c r="Q55" s="150"/>
      <c r="S55" s="150"/>
      <c r="U55" s="150"/>
      <c r="W55" s="150"/>
      <c r="Y55" s="150"/>
      <c r="AA55" s="150"/>
      <c r="AC55" s="150"/>
      <c r="AE55" s="150"/>
      <c r="AG55" s="150"/>
      <c r="AI55" s="150"/>
      <c r="AK55" s="150"/>
      <c r="AM55" s="150"/>
      <c r="AO55" s="150"/>
      <c r="AQ55" s="150"/>
      <c r="AS55" s="150"/>
      <c r="AU55" s="150"/>
    </row>
    <row r="56" spans="2:47" ht="10.8" thickBot="1" x14ac:dyDescent="0.35">
      <c r="B56" s="164" t="s">
        <v>14</v>
      </c>
      <c r="C56" s="165"/>
      <c r="D56" s="166"/>
      <c r="E56" s="167">
        <f>SUM(E57:E65)</f>
        <v>0</v>
      </c>
      <c r="G56" s="168">
        <f>SUM(G57:G65)</f>
        <v>0</v>
      </c>
      <c r="I56" s="168">
        <f>SUM(I57:I65)</f>
        <v>0</v>
      </c>
      <c r="K56" s="168">
        <v>1240</v>
      </c>
      <c r="M56" s="168">
        <v>-250</v>
      </c>
      <c r="O56" s="168">
        <v>20</v>
      </c>
      <c r="Q56" s="168">
        <f>SUM(Q57:Q118)</f>
        <v>0</v>
      </c>
      <c r="S56" s="168">
        <f>SUM(S57:S118)</f>
        <v>0</v>
      </c>
      <c r="U56" s="168">
        <f>SUM(U57:U118)</f>
        <v>10</v>
      </c>
      <c r="W56" s="168">
        <f>SUM(W57:W118)</f>
        <v>0</v>
      </c>
      <c r="Y56" s="168">
        <f>SUM(Y57:Y118)</f>
        <v>0</v>
      </c>
      <c r="AA56" s="168">
        <f>SUM(AA57:AA118)</f>
        <v>0</v>
      </c>
      <c r="AC56" s="168">
        <f>SUM(AC57:AC118)</f>
        <v>20</v>
      </c>
      <c r="AE56" s="168">
        <f>SUM(AE57:AE118)</f>
        <v>20</v>
      </c>
      <c r="AG56" s="168">
        <f>SUM(AG57:AG118)</f>
        <v>0</v>
      </c>
      <c r="AI56" s="168">
        <f>SUM(AI57:AI119)</f>
        <v>10</v>
      </c>
      <c r="AK56" s="168">
        <f>SUM(AK57:AK120)</f>
        <v>30</v>
      </c>
      <c r="AM56" s="168">
        <f>SUM(AM57:AM120)</f>
        <v>20</v>
      </c>
      <c r="AO56" s="168">
        <f>SUM(AO57:AO120)</f>
        <v>20</v>
      </c>
      <c r="AQ56" s="168">
        <f>SUM(AQ57:AQ122)</f>
        <v>120</v>
      </c>
      <c r="AS56" s="168">
        <f>SUM(AS57:AS122)</f>
        <v>0</v>
      </c>
      <c r="AU56" s="168">
        <f>SUM(AU57:AU125)</f>
        <v>-210</v>
      </c>
    </row>
    <row r="57" spans="2:47" x14ac:dyDescent="0.3">
      <c r="B57" s="169">
        <v>70042590</v>
      </c>
      <c r="C57" s="170" t="s">
        <v>389</v>
      </c>
      <c r="D57" s="169">
        <v>1</v>
      </c>
      <c r="E57" s="171"/>
      <c r="G57" s="171"/>
      <c r="I57" s="171"/>
      <c r="K57" s="171">
        <v>20</v>
      </c>
      <c r="M57" s="171">
        <v>-20</v>
      </c>
      <c r="O57" s="171">
        <v>0</v>
      </c>
      <c r="Q57" s="171"/>
      <c r="S57" s="171"/>
      <c r="U57" s="171"/>
      <c r="W57" s="171"/>
      <c r="Y57" s="171"/>
      <c r="AA57" s="171">
        <v>0</v>
      </c>
      <c r="AC57" s="171">
        <v>0</v>
      </c>
      <c r="AE57" s="171">
        <v>0</v>
      </c>
      <c r="AG57" s="171">
        <v>0</v>
      </c>
      <c r="AI57" s="171"/>
      <c r="AK57" s="171"/>
      <c r="AM57" s="171"/>
      <c r="AO57" s="171"/>
      <c r="AQ57" s="171"/>
      <c r="AS57" s="171"/>
      <c r="AU57" s="171"/>
    </row>
    <row r="58" spans="2:47" x14ac:dyDescent="0.3">
      <c r="B58" s="169">
        <v>70117910</v>
      </c>
      <c r="C58" s="170" t="s">
        <v>390</v>
      </c>
      <c r="D58" s="169">
        <v>2</v>
      </c>
      <c r="E58" s="171"/>
      <c r="G58" s="171"/>
      <c r="I58" s="171"/>
      <c r="K58" s="171">
        <v>20</v>
      </c>
      <c r="M58" s="171">
        <v>0</v>
      </c>
      <c r="O58" s="171">
        <v>0</v>
      </c>
      <c r="Q58" s="171"/>
      <c r="S58" s="171"/>
      <c r="U58" s="171"/>
      <c r="W58" s="171"/>
      <c r="Y58" s="171"/>
      <c r="AA58" s="171">
        <v>0</v>
      </c>
      <c r="AC58" s="171">
        <v>0</v>
      </c>
      <c r="AE58" s="171"/>
      <c r="AG58" s="171">
        <v>0</v>
      </c>
      <c r="AI58" s="171"/>
      <c r="AK58" s="171"/>
      <c r="AM58" s="171"/>
      <c r="AO58" s="171"/>
      <c r="AQ58" s="171"/>
      <c r="AS58" s="171"/>
      <c r="AU58" s="171">
        <v>-20</v>
      </c>
    </row>
    <row r="59" spans="2:47" x14ac:dyDescent="0.3">
      <c r="B59" s="169">
        <v>70346200</v>
      </c>
      <c r="C59" s="170" t="s">
        <v>391</v>
      </c>
      <c r="D59" s="169">
        <v>3</v>
      </c>
      <c r="E59" s="171"/>
      <c r="G59" s="171"/>
      <c r="I59" s="171"/>
      <c r="K59" s="171">
        <v>20</v>
      </c>
      <c r="M59" s="171">
        <v>0</v>
      </c>
      <c r="O59" s="171">
        <v>0</v>
      </c>
      <c r="Q59" s="171"/>
      <c r="S59" s="171"/>
      <c r="U59" s="171"/>
      <c r="W59" s="171"/>
      <c r="Y59" s="171"/>
      <c r="AA59" s="171">
        <v>0</v>
      </c>
      <c r="AC59" s="171">
        <v>0</v>
      </c>
      <c r="AE59" s="171"/>
      <c r="AG59" s="171">
        <v>0</v>
      </c>
      <c r="AI59" s="171"/>
      <c r="AK59" s="171"/>
      <c r="AM59" s="171"/>
      <c r="AO59" s="171"/>
      <c r="AQ59" s="171"/>
      <c r="AS59" s="171"/>
      <c r="AU59" s="171"/>
    </row>
    <row r="60" spans="2:47" x14ac:dyDescent="0.3">
      <c r="B60" s="169">
        <v>70346500</v>
      </c>
      <c r="C60" s="170" t="s">
        <v>392</v>
      </c>
      <c r="D60" s="169">
        <v>4</v>
      </c>
      <c r="E60" s="171"/>
      <c r="G60" s="171"/>
      <c r="I60" s="171"/>
      <c r="K60" s="171">
        <v>20</v>
      </c>
      <c r="M60" s="171">
        <v>0</v>
      </c>
      <c r="O60" s="171">
        <v>0</v>
      </c>
      <c r="Q60" s="171"/>
      <c r="S60" s="171"/>
      <c r="U60" s="171"/>
      <c r="W60" s="171"/>
      <c r="Y60" s="171"/>
      <c r="AA60" s="171">
        <v>0</v>
      </c>
      <c r="AC60" s="171">
        <v>0</v>
      </c>
      <c r="AE60" s="171"/>
      <c r="AG60" s="171">
        <v>0</v>
      </c>
      <c r="AI60" s="171"/>
      <c r="AK60" s="171"/>
      <c r="AM60" s="171"/>
      <c r="AO60" s="171"/>
      <c r="AQ60" s="171"/>
      <c r="AS60" s="171"/>
      <c r="AU60" s="171"/>
    </row>
    <row r="61" spans="2:47" x14ac:dyDescent="0.3">
      <c r="B61" s="169">
        <v>70351000</v>
      </c>
      <c r="C61" s="170" t="s">
        <v>393</v>
      </c>
      <c r="D61" s="169">
        <v>5</v>
      </c>
      <c r="E61" s="171"/>
      <c r="G61" s="171"/>
      <c r="I61" s="171"/>
      <c r="K61" s="171">
        <v>20</v>
      </c>
      <c r="M61" s="171">
        <v>0</v>
      </c>
      <c r="O61" s="171">
        <v>0</v>
      </c>
      <c r="Q61" s="171"/>
      <c r="S61" s="171"/>
      <c r="U61" s="171"/>
      <c r="W61" s="171"/>
      <c r="Y61" s="171"/>
      <c r="AA61" s="171">
        <v>0</v>
      </c>
      <c r="AC61" s="171">
        <v>0</v>
      </c>
      <c r="AE61" s="171"/>
      <c r="AG61" s="171">
        <v>0</v>
      </c>
      <c r="AI61" s="171"/>
      <c r="AK61" s="171"/>
      <c r="AM61" s="171"/>
      <c r="AO61" s="171"/>
      <c r="AQ61" s="171"/>
      <c r="AS61" s="171"/>
      <c r="AU61" s="171"/>
    </row>
    <row r="62" spans="2:47" x14ac:dyDescent="0.3">
      <c r="B62" s="169">
        <v>70365600</v>
      </c>
      <c r="C62" s="170" t="s">
        <v>394</v>
      </c>
      <c r="D62" s="169">
        <v>6</v>
      </c>
      <c r="E62" s="171"/>
      <c r="G62" s="171"/>
      <c r="I62" s="171"/>
      <c r="K62" s="171">
        <v>20</v>
      </c>
      <c r="M62" s="171">
        <v>0</v>
      </c>
      <c r="O62" s="171">
        <v>0</v>
      </c>
      <c r="Q62" s="171"/>
      <c r="S62" s="171"/>
      <c r="U62" s="171"/>
      <c r="W62" s="171"/>
      <c r="Y62" s="171"/>
      <c r="AA62" s="171">
        <v>0</v>
      </c>
      <c r="AC62" s="171">
        <v>0</v>
      </c>
      <c r="AE62" s="171"/>
      <c r="AG62" s="171">
        <v>0</v>
      </c>
      <c r="AI62" s="171"/>
      <c r="AK62" s="171"/>
      <c r="AM62" s="171"/>
      <c r="AO62" s="171"/>
      <c r="AQ62" s="171"/>
      <c r="AS62" s="171"/>
      <c r="AU62" s="171"/>
    </row>
    <row r="63" spans="2:47" x14ac:dyDescent="0.3">
      <c r="B63" s="169">
        <v>70370190</v>
      </c>
      <c r="C63" s="170" t="s">
        <v>395</v>
      </c>
      <c r="D63" s="169">
        <v>7</v>
      </c>
      <c r="E63" s="171"/>
      <c r="G63" s="171"/>
      <c r="I63" s="171"/>
      <c r="K63" s="171">
        <v>20</v>
      </c>
      <c r="M63" s="171">
        <v>0</v>
      </c>
      <c r="O63" s="171">
        <v>0</v>
      </c>
      <c r="Q63" s="171"/>
      <c r="S63" s="171"/>
      <c r="U63" s="171"/>
      <c r="W63" s="171"/>
      <c r="Y63" s="171"/>
      <c r="AA63" s="171">
        <v>0</v>
      </c>
      <c r="AC63" s="171">
        <v>0</v>
      </c>
      <c r="AE63" s="171"/>
      <c r="AG63" s="171">
        <v>0</v>
      </c>
      <c r="AI63" s="171"/>
      <c r="AK63" s="171"/>
      <c r="AM63" s="171"/>
      <c r="AO63" s="171"/>
      <c r="AQ63" s="171"/>
      <c r="AS63" s="171"/>
      <c r="AU63" s="171"/>
    </row>
    <row r="64" spans="2:47" x14ac:dyDescent="0.3">
      <c r="B64" s="169">
        <v>70373200</v>
      </c>
      <c r="C64" s="170" t="s">
        <v>396</v>
      </c>
      <c r="D64" s="169">
        <v>8</v>
      </c>
      <c r="E64" s="171"/>
      <c r="G64" s="171"/>
      <c r="I64" s="171"/>
      <c r="K64" s="171">
        <v>20</v>
      </c>
      <c r="M64" s="171">
        <v>0</v>
      </c>
      <c r="O64" s="171">
        <v>0</v>
      </c>
      <c r="Q64" s="171"/>
      <c r="S64" s="171"/>
      <c r="U64" s="171"/>
      <c r="W64" s="171"/>
      <c r="Y64" s="171"/>
      <c r="AA64" s="171">
        <v>0</v>
      </c>
      <c r="AC64" s="171">
        <v>0</v>
      </c>
      <c r="AE64" s="171"/>
      <c r="AG64" s="171">
        <v>0</v>
      </c>
      <c r="AI64" s="171"/>
      <c r="AK64" s="171"/>
      <c r="AM64" s="171"/>
      <c r="AO64" s="171"/>
      <c r="AQ64" s="171"/>
      <c r="AS64" s="171"/>
      <c r="AU64" s="171"/>
    </row>
    <row r="65" spans="2:47" ht="10.8" thickBot="1" x14ac:dyDescent="0.35">
      <c r="B65" s="169">
        <v>70387200</v>
      </c>
      <c r="C65" s="170" t="s">
        <v>397</v>
      </c>
      <c r="D65" s="169">
        <v>9</v>
      </c>
      <c r="E65" s="171"/>
      <c r="G65" s="172"/>
      <c r="I65" s="172"/>
      <c r="K65" s="171">
        <v>20</v>
      </c>
      <c r="M65" s="171">
        <v>0</v>
      </c>
      <c r="O65" s="171">
        <v>0</v>
      </c>
      <c r="Q65" s="171"/>
      <c r="S65" s="171"/>
      <c r="U65" s="171"/>
      <c r="W65" s="171"/>
      <c r="Y65" s="171"/>
      <c r="AA65" s="171">
        <v>0</v>
      </c>
      <c r="AC65" s="171">
        <v>0</v>
      </c>
      <c r="AE65" s="171"/>
      <c r="AG65" s="171">
        <v>0</v>
      </c>
      <c r="AI65" s="171"/>
      <c r="AK65" s="171"/>
      <c r="AM65" s="171"/>
      <c r="AO65" s="171"/>
      <c r="AQ65" s="171"/>
      <c r="AS65" s="171"/>
      <c r="AU65" s="171">
        <v>-20</v>
      </c>
    </row>
    <row r="66" spans="2:47" ht="10.8" thickBot="1" x14ac:dyDescent="0.35">
      <c r="B66" s="169">
        <v>70420000</v>
      </c>
      <c r="C66" s="170" t="s">
        <v>398</v>
      </c>
      <c r="D66" s="169">
        <v>10</v>
      </c>
      <c r="E66" s="171"/>
      <c r="G66" s="172"/>
      <c r="I66" s="172"/>
      <c r="K66" s="171">
        <v>20</v>
      </c>
      <c r="M66" s="171">
        <v>-20</v>
      </c>
      <c r="O66" s="171">
        <v>0</v>
      </c>
      <c r="Q66" s="171"/>
      <c r="S66" s="171"/>
      <c r="U66" s="171"/>
      <c r="W66" s="171"/>
      <c r="Y66" s="171"/>
      <c r="AA66" s="171">
        <v>0</v>
      </c>
      <c r="AC66" s="171">
        <v>0</v>
      </c>
      <c r="AE66" s="171"/>
      <c r="AG66" s="171">
        <v>0</v>
      </c>
      <c r="AI66" s="171"/>
      <c r="AK66" s="171"/>
      <c r="AM66" s="171"/>
      <c r="AO66" s="171"/>
      <c r="AQ66" s="171"/>
      <c r="AS66" s="171"/>
      <c r="AU66" s="171"/>
    </row>
    <row r="67" spans="2:47" ht="10.8" thickBot="1" x14ac:dyDescent="0.35">
      <c r="B67" s="169">
        <v>70440100</v>
      </c>
      <c r="C67" s="170" t="s">
        <v>399</v>
      </c>
      <c r="D67" s="169">
        <v>11</v>
      </c>
      <c r="E67" s="171"/>
      <c r="G67" s="172"/>
      <c r="I67" s="172"/>
      <c r="K67" s="171">
        <v>20</v>
      </c>
      <c r="M67" s="171">
        <v>0</v>
      </c>
      <c r="O67" s="171">
        <v>0</v>
      </c>
      <c r="Q67" s="171"/>
      <c r="S67" s="171"/>
      <c r="U67" s="171"/>
      <c r="W67" s="171"/>
      <c r="Y67" s="171"/>
      <c r="AA67" s="171">
        <v>0</v>
      </c>
      <c r="AC67" s="171">
        <v>0</v>
      </c>
      <c r="AE67" s="171"/>
      <c r="AG67" s="171">
        <v>0</v>
      </c>
      <c r="AI67" s="171"/>
      <c r="AK67" s="171"/>
      <c r="AM67" s="171"/>
      <c r="AO67" s="171"/>
      <c r="AQ67" s="171"/>
      <c r="AS67" s="171"/>
      <c r="AU67" s="171">
        <v>-20</v>
      </c>
    </row>
    <row r="68" spans="2:47" ht="10.8" thickBot="1" x14ac:dyDescent="0.35">
      <c r="B68" s="169">
        <v>70441300</v>
      </c>
      <c r="C68" s="170" t="s">
        <v>400</v>
      </c>
      <c r="D68" s="169">
        <v>12</v>
      </c>
      <c r="E68" s="171"/>
      <c r="G68" s="172"/>
      <c r="I68" s="172"/>
      <c r="K68" s="171">
        <v>40</v>
      </c>
      <c r="M68" s="171">
        <v>-20</v>
      </c>
      <c r="O68" s="171">
        <v>0</v>
      </c>
      <c r="Q68" s="171"/>
      <c r="S68" s="171"/>
      <c r="U68" s="171"/>
      <c r="W68" s="171"/>
      <c r="Y68" s="171"/>
      <c r="AA68" s="171">
        <v>0</v>
      </c>
      <c r="AC68" s="171">
        <v>0</v>
      </c>
      <c r="AE68" s="171"/>
      <c r="AG68" s="171">
        <v>0</v>
      </c>
      <c r="AI68" s="171"/>
      <c r="AK68" s="171"/>
      <c r="AM68" s="171"/>
      <c r="AO68" s="171"/>
      <c r="AQ68" s="171"/>
      <c r="AS68" s="171"/>
      <c r="AU68" s="171"/>
    </row>
    <row r="69" spans="2:47" ht="10.8" thickBot="1" x14ac:dyDescent="0.35">
      <c r="B69" s="169">
        <v>70491600</v>
      </c>
      <c r="C69" s="170" t="s">
        <v>401</v>
      </c>
      <c r="D69" s="169">
        <v>13</v>
      </c>
      <c r="E69" s="171"/>
      <c r="G69" s="172"/>
      <c r="I69" s="172"/>
      <c r="K69" s="171">
        <v>20</v>
      </c>
      <c r="M69" s="171">
        <v>0</v>
      </c>
      <c r="O69" s="171">
        <v>0</v>
      </c>
      <c r="Q69" s="171"/>
      <c r="S69" s="171"/>
      <c r="U69" s="171"/>
      <c r="W69" s="171"/>
      <c r="Y69" s="171"/>
      <c r="AA69" s="171">
        <v>0</v>
      </c>
      <c r="AC69" s="171">
        <v>0</v>
      </c>
      <c r="AE69" s="171"/>
      <c r="AG69" s="171">
        <v>0</v>
      </c>
      <c r="AI69" s="171"/>
      <c r="AK69" s="171"/>
      <c r="AM69" s="171"/>
      <c r="AO69" s="171"/>
      <c r="AQ69" s="171"/>
      <c r="AS69" s="171"/>
      <c r="AU69" s="171">
        <v>-20</v>
      </c>
    </row>
    <row r="70" spans="2:47" ht="10.8" thickBot="1" x14ac:dyDescent="0.35">
      <c r="B70" s="169">
        <v>70534400</v>
      </c>
      <c r="C70" s="170" t="s">
        <v>402</v>
      </c>
      <c r="D70" s="169">
        <v>14</v>
      </c>
      <c r="E70" s="171"/>
      <c r="G70" s="172"/>
      <c r="I70" s="172"/>
      <c r="K70" s="171">
        <v>20</v>
      </c>
      <c r="M70" s="171">
        <v>0</v>
      </c>
      <c r="O70" s="171">
        <v>0</v>
      </c>
      <c r="Q70" s="171"/>
      <c r="S70" s="171"/>
      <c r="U70" s="171"/>
      <c r="W70" s="171"/>
      <c r="Y70" s="171"/>
      <c r="AA70" s="171">
        <v>0</v>
      </c>
      <c r="AC70" s="171">
        <v>0</v>
      </c>
      <c r="AE70" s="171"/>
      <c r="AG70" s="171">
        <v>0</v>
      </c>
      <c r="AI70" s="171"/>
      <c r="AK70" s="171"/>
      <c r="AM70" s="171"/>
      <c r="AO70" s="171"/>
      <c r="AQ70" s="171"/>
      <c r="AS70" s="171"/>
      <c r="AU70" s="171"/>
    </row>
    <row r="71" spans="2:47" ht="10.8" thickBot="1" x14ac:dyDescent="0.35">
      <c r="B71" s="169">
        <v>70547100</v>
      </c>
      <c r="C71" s="170" t="s">
        <v>403</v>
      </c>
      <c r="D71" s="169">
        <v>15</v>
      </c>
      <c r="E71" s="171"/>
      <c r="G71" s="172"/>
      <c r="I71" s="172"/>
      <c r="K71" s="171">
        <v>0</v>
      </c>
      <c r="M71" s="171">
        <v>10</v>
      </c>
      <c r="O71" s="171">
        <v>20</v>
      </c>
      <c r="Q71" s="171"/>
      <c r="S71" s="171"/>
      <c r="U71" s="171">
        <v>10</v>
      </c>
      <c r="W71" s="171"/>
      <c r="Y71" s="171"/>
      <c r="AA71" s="171">
        <v>0</v>
      </c>
      <c r="AC71" s="171">
        <v>20</v>
      </c>
      <c r="AE71" s="171"/>
      <c r="AG71" s="171">
        <v>0</v>
      </c>
      <c r="AI71" s="171"/>
      <c r="AK71" s="171"/>
      <c r="AM71" s="171"/>
      <c r="AO71" s="171">
        <v>20</v>
      </c>
      <c r="AQ71" s="171"/>
      <c r="AS71" s="171"/>
      <c r="AU71" s="171">
        <v>0</v>
      </c>
    </row>
    <row r="72" spans="2:47" ht="10.8" thickBot="1" x14ac:dyDescent="0.35">
      <c r="B72" s="169">
        <v>70556233</v>
      </c>
      <c r="C72" s="170" t="s">
        <v>404</v>
      </c>
      <c r="D72" s="169">
        <v>16</v>
      </c>
      <c r="E72" s="171"/>
      <c r="G72" s="172"/>
      <c r="I72" s="172"/>
      <c r="K72" s="171">
        <v>20</v>
      </c>
      <c r="M72" s="171">
        <v>-20</v>
      </c>
      <c r="O72" s="171">
        <v>0</v>
      </c>
      <c r="Q72" s="171"/>
      <c r="S72" s="171"/>
      <c r="U72" s="171"/>
      <c r="W72" s="171"/>
      <c r="Y72" s="171"/>
      <c r="AA72" s="171">
        <v>0</v>
      </c>
      <c r="AC72" s="171">
        <v>0</v>
      </c>
      <c r="AE72" s="171">
        <v>20</v>
      </c>
      <c r="AG72" s="171">
        <v>0</v>
      </c>
      <c r="AI72" s="171"/>
      <c r="AK72" s="171"/>
      <c r="AM72" s="171"/>
      <c r="AO72" s="171"/>
      <c r="AQ72" s="171"/>
      <c r="AS72" s="171"/>
      <c r="AU72" s="171">
        <v>-20</v>
      </c>
    </row>
    <row r="73" spans="2:47" ht="10.8" thickBot="1" x14ac:dyDescent="0.35">
      <c r="B73" s="169">
        <v>70576709</v>
      </c>
      <c r="C73" s="170" t="s">
        <v>405</v>
      </c>
      <c r="D73" s="169">
        <v>17</v>
      </c>
      <c r="E73" s="171"/>
      <c r="G73" s="172"/>
      <c r="I73" s="172"/>
      <c r="K73" s="171">
        <v>20</v>
      </c>
      <c r="M73" s="171">
        <v>0</v>
      </c>
      <c r="O73" s="171">
        <v>0</v>
      </c>
      <c r="Q73" s="171"/>
      <c r="S73" s="171"/>
      <c r="U73" s="171"/>
      <c r="W73" s="171"/>
      <c r="Y73" s="171"/>
      <c r="AA73" s="171">
        <v>0</v>
      </c>
      <c r="AC73" s="171">
        <v>0</v>
      </c>
      <c r="AE73" s="171"/>
      <c r="AG73" s="171">
        <v>0</v>
      </c>
      <c r="AI73" s="171"/>
      <c r="AK73" s="171"/>
      <c r="AM73" s="171"/>
      <c r="AO73" s="171"/>
      <c r="AQ73" s="171"/>
      <c r="AS73" s="171"/>
      <c r="AU73" s="171"/>
    </row>
    <row r="74" spans="2:47" ht="10.8" thickBot="1" x14ac:dyDescent="0.35">
      <c r="B74" s="169">
        <v>70581500</v>
      </c>
      <c r="C74" s="170" t="s">
        <v>406</v>
      </c>
      <c r="D74" s="169">
        <v>18</v>
      </c>
      <c r="E74" s="171"/>
      <c r="G74" s="172"/>
      <c r="I74" s="172"/>
      <c r="K74" s="171">
        <v>20</v>
      </c>
      <c r="M74" s="171">
        <v>0</v>
      </c>
      <c r="O74" s="171">
        <v>0</v>
      </c>
      <c r="Q74" s="171"/>
      <c r="S74" s="171"/>
      <c r="U74" s="171"/>
      <c r="W74" s="171"/>
      <c r="Y74" s="171"/>
      <c r="AA74" s="171">
        <v>0</v>
      </c>
      <c r="AC74" s="171">
        <v>-20</v>
      </c>
      <c r="AE74" s="171"/>
      <c r="AG74" s="171">
        <v>0</v>
      </c>
      <c r="AI74" s="171"/>
      <c r="AK74" s="171"/>
      <c r="AM74" s="171"/>
      <c r="AO74" s="171"/>
      <c r="AQ74" s="171"/>
      <c r="AS74" s="171"/>
      <c r="AU74" s="171"/>
    </row>
    <row r="75" spans="2:47" ht="10.8" thickBot="1" x14ac:dyDescent="0.35">
      <c r="B75" s="169">
        <v>70593500</v>
      </c>
      <c r="C75" s="170" t="s">
        <v>406</v>
      </c>
      <c r="D75" s="169">
        <v>19</v>
      </c>
      <c r="E75" s="171"/>
      <c r="G75" s="172"/>
      <c r="I75" s="172"/>
      <c r="K75" s="171">
        <v>20</v>
      </c>
      <c r="M75" s="171">
        <v>0</v>
      </c>
      <c r="O75" s="171">
        <v>0</v>
      </c>
      <c r="Q75" s="171"/>
      <c r="S75" s="171"/>
      <c r="U75" s="171"/>
      <c r="W75" s="171"/>
      <c r="Y75" s="171"/>
      <c r="AA75" s="171">
        <v>0</v>
      </c>
      <c r="AC75" s="171">
        <v>0</v>
      </c>
      <c r="AE75" s="171"/>
      <c r="AG75" s="171">
        <v>0</v>
      </c>
      <c r="AI75" s="171"/>
      <c r="AK75" s="171"/>
      <c r="AM75" s="171"/>
      <c r="AO75" s="171"/>
      <c r="AQ75" s="171"/>
      <c r="AS75" s="171"/>
      <c r="AU75" s="171"/>
    </row>
    <row r="76" spans="2:47" ht="10.8" thickBot="1" x14ac:dyDescent="0.35">
      <c r="B76" s="169">
        <v>70606900</v>
      </c>
      <c r="C76" s="170" t="s">
        <v>407</v>
      </c>
      <c r="D76" s="169">
        <v>20</v>
      </c>
      <c r="E76" s="171"/>
      <c r="G76" s="172"/>
      <c r="I76" s="172"/>
      <c r="K76" s="171">
        <v>20</v>
      </c>
      <c r="M76" s="171">
        <v>0</v>
      </c>
      <c r="O76" s="171">
        <v>0</v>
      </c>
      <c r="Q76" s="171"/>
      <c r="S76" s="171"/>
      <c r="U76" s="171"/>
      <c r="W76" s="171"/>
      <c r="Y76" s="171"/>
      <c r="AA76" s="171">
        <v>0</v>
      </c>
      <c r="AC76" s="171">
        <v>0</v>
      </c>
      <c r="AE76" s="171"/>
      <c r="AG76" s="171">
        <v>0</v>
      </c>
      <c r="AI76" s="171"/>
      <c r="AK76" s="171"/>
      <c r="AM76" s="171"/>
      <c r="AO76" s="171"/>
      <c r="AQ76" s="171"/>
      <c r="AS76" s="171"/>
      <c r="AU76" s="171">
        <v>-20</v>
      </c>
    </row>
    <row r="77" spans="2:47" ht="10.8" thickBot="1" x14ac:dyDescent="0.35">
      <c r="B77" s="169">
        <v>70686700</v>
      </c>
      <c r="C77" s="170" t="s">
        <v>408</v>
      </c>
      <c r="D77" s="169">
        <v>21</v>
      </c>
      <c r="E77" s="171"/>
      <c r="G77" s="172"/>
      <c r="I77" s="172"/>
      <c r="K77" s="171">
        <v>20</v>
      </c>
      <c r="M77" s="171">
        <v>-20</v>
      </c>
      <c r="O77" s="171">
        <v>0</v>
      </c>
      <c r="Q77" s="171"/>
      <c r="S77" s="171"/>
      <c r="U77" s="171"/>
      <c r="W77" s="171"/>
      <c r="Y77" s="171"/>
      <c r="AA77" s="171">
        <v>0</v>
      </c>
      <c r="AC77" s="171">
        <v>0</v>
      </c>
      <c r="AE77" s="171"/>
      <c r="AG77" s="171">
        <v>0</v>
      </c>
      <c r="AI77" s="171"/>
      <c r="AK77" s="171"/>
      <c r="AM77" s="171"/>
      <c r="AO77" s="171"/>
      <c r="AQ77" s="171"/>
      <c r="AS77" s="171"/>
      <c r="AU77" s="171"/>
    </row>
    <row r="78" spans="2:47" ht="10.8" thickBot="1" x14ac:dyDescent="0.35">
      <c r="B78" s="169">
        <v>70698623</v>
      </c>
      <c r="C78" s="170" t="s">
        <v>409</v>
      </c>
      <c r="D78" s="169">
        <v>22</v>
      </c>
      <c r="E78" s="171"/>
      <c r="G78" s="172"/>
      <c r="I78" s="172"/>
      <c r="K78" s="171">
        <v>20</v>
      </c>
      <c r="M78" s="171">
        <v>0</v>
      </c>
      <c r="O78" s="171">
        <v>0</v>
      </c>
      <c r="Q78" s="171"/>
      <c r="S78" s="171"/>
      <c r="U78" s="171"/>
      <c r="W78" s="171"/>
      <c r="Y78" s="171"/>
      <c r="AA78" s="171">
        <v>0</v>
      </c>
      <c r="AC78" s="171">
        <v>0</v>
      </c>
      <c r="AE78" s="171"/>
      <c r="AG78" s="171">
        <v>0</v>
      </c>
      <c r="AI78" s="171"/>
      <c r="AK78" s="171"/>
      <c r="AM78" s="171"/>
      <c r="AO78" s="171"/>
      <c r="AQ78" s="171"/>
      <c r="AS78" s="171"/>
      <c r="AU78" s="171"/>
    </row>
    <row r="79" spans="2:47" ht="10.8" thickBot="1" x14ac:dyDescent="0.35">
      <c r="B79" s="169">
        <v>70791600</v>
      </c>
      <c r="C79" s="170" t="s">
        <v>410</v>
      </c>
      <c r="D79" s="169">
        <v>23</v>
      </c>
      <c r="E79" s="171"/>
      <c r="G79" s="172"/>
      <c r="I79" s="172"/>
      <c r="K79" s="171">
        <v>20</v>
      </c>
      <c r="M79" s="171">
        <v>0</v>
      </c>
      <c r="O79" s="171">
        <v>0</v>
      </c>
      <c r="Q79" s="171"/>
      <c r="S79" s="171"/>
      <c r="U79" s="171"/>
      <c r="W79" s="171"/>
      <c r="Y79" s="171"/>
      <c r="AA79" s="171">
        <v>0</v>
      </c>
      <c r="AC79" s="171">
        <v>0</v>
      </c>
      <c r="AE79" s="171"/>
      <c r="AG79" s="171">
        <v>0</v>
      </c>
      <c r="AI79" s="171"/>
      <c r="AK79" s="171"/>
      <c r="AM79" s="171"/>
      <c r="AO79" s="171"/>
      <c r="AQ79" s="171"/>
      <c r="AS79" s="171"/>
      <c r="AU79" s="171"/>
    </row>
    <row r="80" spans="2:47" ht="10.8" thickBot="1" x14ac:dyDescent="0.35">
      <c r="B80" s="169">
        <v>70845656</v>
      </c>
      <c r="C80" s="170" t="s">
        <v>411</v>
      </c>
      <c r="D80" s="169">
        <v>24</v>
      </c>
      <c r="E80" s="171"/>
      <c r="G80" s="172"/>
      <c r="I80" s="172"/>
      <c r="K80" s="171">
        <v>20</v>
      </c>
      <c r="M80" s="171">
        <v>0</v>
      </c>
      <c r="O80" s="171">
        <v>0</v>
      </c>
      <c r="Q80" s="171"/>
      <c r="S80" s="171"/>
      <c r="U80" s="171"/>
      <c r="W80" s="171"/>
      <c r="Y80" s="171"/>
      <c r="AA80" s="171">
        <v>0</v>
      </c>
      <c r="AC80" s="171">
        <v>0</v>
      </c>
      <c r="AE80" s="171"/>
      <c r="AG80" s="171">
        <v>0</v>
      </c>
      <c r="AI80" s="171"/>
      <c r="AK80" s="171"/>
      <c r="AM80" s="171"/>
      <c r="AO80" s="171"/>
      <c r="AQ80" s="171"/>
      <c r="AS80" s="171"/>
      <c r="AU80" s="171">
        <v>-20</v>
      </c>
    </row>
    <row r="81" spans="2:47" ht="10.8" thickBot="1" x14ac:dyDescent="0.35">
      <c r="B81" s="169">
        <v>70869200</v>
      </c>
      <c r="C81" s="170" t="s">
        <v>412</v>
      </c>
      <c r="D81" s="169">
        <v>25</v>
      </c>
      <c r="E81" s="171"/>
      <c r="G81" s="172"/>
      <c r="I81" s="172"/>
      <c r="K81" s="171">
        <v>20</v>
      </c>
      <c r="M81" s="171">
        <v>0</v>
      </c>
      <c r="O81" s="171">
        <v>0</v>
      </c>
      <c r="Q81" s="171"/>
      <c r="S81" s="171"/>
      <c r="U81" s="171"/>
      <c r="W81" s="171"/>
      <c r="Y81" s="171"/>
      <c r="AA81" s="171">
        <v>0</v>
      </c>
      <c r="AC81" s="171">
        <v>0</v>
      </c>
      <c r="AE81" s="171"/>
      <c r="AG81" s="171">
        <v>0</v>
      </c>
      <c r="AI81" s="171"/>
      <c r="AK81" s="171"/>
      <c r="AM81" s="171"/>
      <c r="AO81" s="171"/>
      <c r="AQ81" s="171"/>
      <c r="AS81" s="171"/>
      <c r="AU81" s="171"/>
    </row>
    <row r="82" spans="2:47" ht="10.8" thickBot="1" x14ac:dyDescent="0.35">
      <c r="B82" s="169">
        <v>70872700</v>
      </c>
      <c r="C82" s="170" t="s">
        <v>413</v>
      </c>
      <c r="D82" s="169">
        <v>26</v>
      </c>
      <c r="E82" s="171"/>
      <c r="G82" s="172"/>
      <c r="I82" s="172"/>
      <c r="K82" s="171">
        <v>20</v>
      </c>
      <c r="M82" s="171">
        <v>-20</v>
      </c>
      <c r="O82" s="171">
        <v>0</v>
      </c>
      <c r="Q82" s="171"/>
      <c r="S82" s="171"/>
      <c r="U82" s="171"/>
      <c r="W82" s="171"/>
      <c r="Y82" s="171"/>
      <c r="AA82" s="171">
        <v>0</v>
      </c>
      <c r="AC82" s="171">
        <v>0</v>
      </c>
      <c r="AE82" s="171"/>
      <c r="AG82" s="171">
        <v>0</v>
      </c>
      <c r="AI82" s="171"/>
      <c r="AK82" s="171"/>
      <c r="AM82" s="171"/>
      <c r="AO82" s="171"/>
      <c r="AQ82" s="171"/>
      <c r="AS82" s="171"/>
      <c r="AU82" s="171"/>
    </row>
    <row r="83" spans="2:47" ht="10.8" thickBot="1" x14ac:dyDescent="0.35">
      <c r="B83" s="169">
        <v>71252300</v>
      </c>
      <c r="C83" s="170" t="s">
        <v>414</v>
      </c>
      <c r="D83" s="169">
        <v>27</v>
      </c>
      <c r="E83" s="171"/>
      <c r="G83" s="172"/>
      <c r="I83" s="172"/>
      <c r="K83" s="171">
        <v>20</v>
      </c>
      <c r="M83" s="171">
        <v>0</v>
      </c>
      <c r="O83" s="171">
        <v>0</v>
      </c>
      <c r="Q83" s="171"/>
      <c r="S83" s="171"/>
      <c r="U83" s="171"/>
      <c r="W83" s="171"/>
      <c r="Y83" s="171"/>
      <c r="AA83" s="171">
        <v>0</v>
      </c>
      <c r="AC83" s="171">
        <v>0</v>
      </c>
      <c r="AE83" s="171"/>
      <c r="AG83" s="171">
        <v>0</v>
      </c>
      <c r="AI83" s="171"/>
      <c r="AK83" s="171">
        <v>20</v>
      </c>
      <c r="AM83" s="171"/>
      <c r="AO83" s="171"/>
      <c r="AQ83" s="171">
        <v>20</v>
      </c>
      <c r="AS83" s="171"/>
      <c r="AU83" s="171">
        <v>50</v>
      </c>
    </row>
    <row r="84" spans="2:47" ht="10.8" thickBot="1" x14ac:dyDescent="0.35">
      <c r="B84" s="169">
        <v>71369600</v>
      </c>
      <c r="C84" s="170" t="s">
        <v>415</v>
      </c>
      <c r="D84" s="169">
        <v>28</v>
      </c>
      <c r="E84" s="171"/>
      <c r="G84" s="172"/>
      <c r="I84" s="172"/>
      <c r="K84" s="171">
        <v>20</v>
      </c>
      <c r="M84" s="171">
        <v>0</v>
      </c>
      <c r="O84" s="171">
        <v>0</v>
      </c>
      <c r="Q84" s="171"/>
      <c r="S84" s="171"/>
      <c r="U84" s="171"/>
      <c r="W84" s="171"/>
      <c r="Y84" s="171"/>
      <c r="AA84" s="171">
        <v>0</v>
      </c>
      <c r="AC84" s="171">
        <v>0</v>
      </c>
      <c r="AE84" s="171"/>
      <c r="AG84" s="171">
        <v>0</v>
      </c>
      <c r="AI84" s="171"/>
      <c r="AK84" s="171"/>
      <c r="AM84" s="171"/>
      <c r="AO84" s="171"/>
      <c r="AQ84" s="171"/>
      <c r="AS84" s="171"/>
      <c r="AU84" s="171"/>
    </row>
    <row r="85" spans="2:47" ht="10.8" thickBot="1" x14ac:dyDescent="0.35">
      <c r="B85" s="169">
        <v>71495200</v>
      </c>
      <c r="C85" s="170" t="s">
        <v>416</v>
      </c>
      <c r="D85" s="169">
        <v>29</v>
      </c>
      <c r="E85" s="171"/>
      <c r="G85" s="172"/>
      <c r="I85" s="172"/>
      <c r="K85" s="171">
        <v>20</v>
      </c>
      <c r="M85" s="171">
        <v>0</v>
      </c>
      <c r="O85" s="171">
        <v>0</v>
      </c>
      <c r="Q85" s="171"/>
      <c r="S85" s="171"/>
      <c r="U85" s="171"/>
      <c r="W85" s="171"/>
      <c r="Y85" s="171"/>
      <c r="AA85" s="171">
        <v>0</v>
      </c>
      <c r="AC85" s="171">
        <v>0</v>
      </c>
      <c r="AE85" s="171"/>
      <c r="AG85" s="171">
        <v>0</v>
      </c>
      <c r="AI85" s="171"/>
      <c r="AK85" s="171"/>
      <c r="AM85" s="171"/>
      <c r="AO85" s="171"/>
      <c r="AQ85" s="171"/>
      <c r="AS85" s="171"/>
      <c r="AU85" s="171"/>
    </row>
    <row r="86" spans="2:47" ht="10.8" thickBot="1" x14ac:dyDescent="0.35">
      <c r="B86" s="169">
        <v>71497700</v>
      </c>
      <c r="C86" s="170" t="s">
        <v>417</v>
      </c>
      <c r="D86" s="169">
        <v>30</v>
      </c>
      <c r="E86" s="171"/>
      <c r="G86" s="172"/>
      <c r="I86" s="172"/>
      <c r="K86" s="171">
        <v>20</v>
      </c>
      <c r="M86" s="171">
        <v>0</v>
      </c>
      <c r="O86" s="171">
        <v>0</v>
      </c>
      <c r="Q86" s="171"/>
      <c r="S86" s="171"/>
      <c r="U86" s="171"/>
      <c r="W86" s="171"/>
      <c r="Y86" s="171"/>
      <c r="AA86" s="171">
        <v>0</v>
      </c>
      <c r="AC86" s="171">
        <v>0</v>
      </c>
      <c r="AE86" s="171"/>
      <c r="AG86" s="171">
        <v>0</v>
      </c>
      <c r="AI86" s="171"/>
      <c r="AK86" s="171"/>
      <c r="AM86" s="171"/>
      <c r="AO86" s="171"/>
      <c r="AQ86" s="171"/>
      <c r="AS86" s="171"/>
      <c r="AU86" s="171"/>
    </row>
    <row r="87" spans="2:47" ht="10.8" thickBot="1" x14ac:dyDescent="0.35">
      <c r="B87" s="169">
        <v>71558900</v>
      </c>
      <c r="C87" s="170" t="s">
        <v>418</v>
      </c>
      <c r="D87" s="169">
        <v>31</v>
      </c>
      <c r="E87" s="171"/>
      <c r="G87" s="172"/>
      <c r="I87" s="172"/>
      <c r="K87" s="171">
        <v>20</v>
      </c>
      <c r="M87" s="171">
        <v>0</v>
      </c>
      <c r="O87" s="171">
        <v>0</v>
      </c>
      <c r="Q87" s="171"/>
      <c r="S87" s="171"/>
      <c r="U87" s="171"/>
      <c r="W87" s="171"/>
      <c r="Y87" s="171"/>
      <c r="AA87" s="171">
        <v>0</v>
      </c>
      <c r="AC87" s="171">
        <v>0</v>
      </c>
      <c r="AE87" s="171"/>
      <c r="AG87" s="171">
        <v>0</v>
      </c>
      <c r="AI87" s="171"/>
      <c r="AK87" s="171"/>
      <c r="AM87" s="171"/>
      <c r="AO87" s="171"/>
      <c r="AQ87" s="171"/>
      <c r="AS87" s="171"/>
      <c r="AU87" s="171">
        <v>-10</v>
      </c>
    </row>
    <row r="88" spans="2:47" ht="10.8" thickBot="1" x14ac:dyDescent="0.35">
      <c r="B88" s="169">
        <v>72374017</v>
      </c>
      <c r="C88" s="170" t="s">
        <v>419</v>
      </c>
      <c r="D88" s="169">
        <v>32</v>
      </c>
      <c r="E88" s="171"/>
      <c r="G88" s="172"/>
      <c r="I88" s="172"/>
      <c r="K88" s="171">
        <v>20</v>
      </c>
      <c r="M88" s="171">
        <v>-20</v>
      </c>
      <c r="O88" s="171">
        <v>0</v>
      </c>
      <c r="Q88" s="171"/>
      <c r="S88" s="171"/>
      <c r="U88" s="171"/>
      <c r="W88" s="171"/>
      <c r="Y88" s="171"/>
      <c r="AA88" s="171">
        <v>0</v>
      </c>
      <c r="AC88" s="171">
        <v>0</v>
      </c>
      <c r="AE88" s="171"/>
      <c r="AG88" s="171">
        <v>0</v>
      </c>
      <c r="AI88" s="171"/>
      <c r="AK88" s="171"/>
      <c r="AM88" s="171"/>
      <c r="AO88" s="171"/>
      <c r="AQ88" s="171"/>
      <c r="AS88" s="171"/>
      <c r="AU88" s="171"/>
    </row>
    <row r="89" spans="2:47" ht="10.8" thickBot="1" x14ac:dyDescent="0.35">
      <c r="B89" s="169">
        <v>72903900</v>
      </c>
      <c r="C89" s="170" t="s">
        <v>420</v>
      </c>
      <c r="D89" s="169">
        <v>33</v>
      </c>
      <c r="E89" s="171"/>
      <c r="G89" s="172"/>
      <c r="I89" s="172"/>
      <c r="K89" s="171">
        <v>20</v>
      </c>
      <c r="M89" s="171">
        <v>0</v>
      </c>
      <c r="O89" s="171">
        <v>0</v>
      </c>
      <c r="Q89" s="171"/>
      <c r="S89" s="171"/>
      <c r="U89" s="171"/>
      <c r="W89" s="171"/>
      <c r="Y89" s="171"/>
      <c r="AA89" s="171">
        <v>0</v>
      </c>
      <c r="AC89" s="171">
        <v>0</v>
      </c>
      <c r="AE89" s="171"/>
      <c r="AG89" s="171">
        <v>0</v>
      </c>
      <c r="AI89" s="171"/>
      <c r="AK89" s="171"/>
      <c r="AM89" s="171"/>
      <c r="AO89" s="171"/>
      <c r="AQ89" s="171"/>
      <c r="AS89" s="171"/>
      <c r="AU89" s="171">
        <v>-20</v>
      </c>
    </row>
    <row r="90" spans="2:47" ht="10.8" thickBot="1" x14ac:dyDescent="0.35">
      <c r="B90" s="169">
        <v>73020202</v>
      </c>
      <c r="C90" s="170" t="s">
        <v>421</v>
      </c>
      <c r="D90" s="169">
        <v>34</v>
      </c>
      <c r="E90" s="171"/>
      <c r="G90" s="172"/>
      <c r="I90" s="172"/>
      <c r="K90" s="171">
        <v>20</v>
      </c>
      <c r="M90" s="171">
        <v>0</v>
      </c>
      <c r="O90" s="171">
        <v>0</v>
      </c>
      <c r="Q90" s="171"/>
      <c r="S90" s="171"/>
      <c r="U90" s="171"/>
      <c r="W90" s="171"/>
      <c r="Y90" s="171"/>
      <c r="AA90" s="171">
        <v>0</v>
      </c>
      <c r="AC90" s="171">
        <v>0</v>
      </c>
      <c r="AE90" s="171"/>
      <c r="AG90" s="171">
        <v>0</v>
      </c>
      <c r="AI90" s="171"/>
      <c r="AK90" s="171"/>
      <c r="AM90" s="171"/>
      <c r="AO90" s="171"/>
      <c r="AQ90" s="171"/>
      <c r="AS90" s="171"/>
      <c r="AU90" s="171"/>
    </row>
    <row r="91" spans="2:47" ht="10.8" thickBot="1" x14ac:dyDescent="0.35">
      <c r="B91" s="169">
        <v>73029019</v>
      </c>
      <c r="C91" s="170" t="s">
        <v>422</v>
      </c>
      <c r="D91" s="169">
        <v>35</v>
      </c>
      <c r="E91" s="171"/>
      <c r="G91" s="172"/>
      <c r="I91" s="172"/>
      <c r="K91" s="171">
        <v>20</v>
      </c>
      <c r="M91" s="171">
        <v>-20</v>
      </c>
      <c r="O91" s="171">
        <v>0</v>
      </c>
      <c r="Q91" s="171"/>
      <c r="S91" s="171"/>
      <c r="U91" s="171"/>
      <c r="W91" s="171"/>
      <c r="Y91" s="171"/>
      <c r="AA91" s="171">
        <v>0</v>
      </c>
      <c r="AC91" s="171">
        <v>0</v>
      </c>
      <c r="AE91" s="171"/>
      <c r="AG91" s="171">
        <v>0</v>
      </c>
      <c r="AI91" s="171"/>
      <c r="AK91" s="171"/>
      <c r="AM91" s="171"/>
      <c r="AO91" s="171"/>
      <c r="AQ91" s="171"/>
      <c r="AS91" s="171"/>
      <c r="AU91" s="171"/>
    </row>
    <row r="92" spans="2:47" ht="10.8" thickBot="1" x14ac:dyDescent="0.35">
      <c r="B92" s="169">
        <v>73060908</v>
      </c>
      <c r="C92" s="170" t="s">
        <v>423</v>
      </c>
      <c r="D92" s="169">
        <v>36</v>
      </c>
      <c r="E92" s="171"/>
      <c r="G92" s="172"/>
      <c r="I92" s="172"/>
      <c r="K92" s="171">
        <v>20</v>
      </c>
      <c r="M92" s="171">
        <v>0</v>
      </c>
      <c r="O92" s="171">
        <v>0</v>
      </c>
      <c r="Q92" s="171"/>
      <c r="S92" s="171"/>
      <c r="U92" s="171"/>
      <c r="W92" s="171"/>
      <c r="Y92" s="171"/>
      <c r="AA92" s="171">
        <v>0</v>
      </c>
      <c r="AC92" s="171">
        <v>0</v>
      </c>
      <c r="AE92" s="171"/>
      <c r="AG92" s="171">
        <v>0</v>
      </c>
      <c r="AI92" s="171"/>
      <c r="AK92" s="171"/>
      <c r="AM92" s="171"/>
      <c r="AO92" s="171"/>
      <c r="AQ92" s="171"/>
      <c r="AS92" s="171"/>
      <c r="AU92" s="171"/>
    </row>
    <row r="93" spans="2:47" ht="10.8" thickBot="1" x14ac:dyDescent="0.35">
      <c r="B93" s="169">
        <v>73085259</v>
      </c>
      <c r="C93" s="170" t="s">
        <v>424</v>
      </c>
      <c r="D93" s="169">
        <v>37</v>
      </c>
      <c r="E93" s="171"/>
      <c r="G93" s="172"/>
      <c r="I93" s="172"/>
      <c r="K93" s="171">
        <v>20</v>
      </c>
      <c r="M93" s="171">
        <v>0</v>
      </c>
      <c r="O93" s="171">
        <v>0</v>
      </c>
      <c r="Q93" s="171"/>
      <c r="S93" s="171"/>
      <c r="U93" s="171"/>
      <c r="W93" s="171"/>
      <c r="Y93" s="171"/>
      <c r="AA93" s="171">
        <v>0</v>
      </c>
      <c r="AC93" s="171">
        <v>20</v>
      </c>
      <c r="AE93" s="171"/>
      <c r="AG93" s="171">
        <v>0</v>
      </c>
      <c r="AI93" s="171"/>
      <c r="AK93" s="171"/>
      <c r="AM93" s="171">
        <v>20</v>
      </c>
      <c r="AO93" s="171"/>
      <c r="AQ93" s="171">
        <v>40</v>
      </c>
      <c r="AS93" s="171"/>
      <c r="AU93" s="171"/>
    </row>
    <row r="94" spans="2:47" ht="10.8" thickBot="1" x14ac:dyDescent="0.35">
      <c r="B94" s="169">
        <v>73100339</v>
      </c>
      <c r="C94" s="170" t="s">
        <v>425</v>
      </c>
      <c r="D94" s="169">
        <v>38</v>
      </c>
      <c r="E94" s="171"/>
      <c r="G94" s="172"/>
      <c r="I94" s="172"/>
      <c r="K94" s="171">
        <v>20</v>
      </c>
      <c r="M94" s="171">
        <v>0</v>
      </c>
      <c r="O94" s="171">
        <v>0</v>
      </c>
      <c r="Q94" s="171"/>
      <c r="S94" s="171"/>
      <c r="U94" s="171"/>
      <c r="W94" s="171"/>
      <c r="Y94" s="171"/>
      <c r="AA94" s="171">
        <v>0</v>
      </c>
      <c r="AC94" s="171">
        <v>0</v>
      </c>
      <c r="AE94" s="171"/>
      <c r="AG94" s="171">
        <v>0</v>
      </c>
      <c r="AI94" s="171"/>
      <c r="AK94" s="171"/>
      <c r="AM94" s="171"/>
      <c r="AO94" s="171"/>
      <c r="AQ94" s="171"/>
      <c r="AS94" s="171"/>
      <c r="AU94" s="171">
        <v>-20</v>
      </c>
    </row>
    <row r="95" spans="2:47" ht="10.8" thickBot="1" x14ac:dyDescent="0.35">
      <c r="B95" s="169">
        <v>73341600</v>
      </c>
      <c r="C95" s="170" t="s">
        <v>426</v>
      </c>
      <c r="D95" s="169">
        <v>39</v>
      </c>
      <c r="E95" s="171"/>
      <c r="G95" s="172"/>
      <c r="I95" s="172"/>
      <c r="K95" s="171">
        <v>20</v>
      </c>
      <c r="M95" s="171">
        <v>-20</v>
      </c>
      <c r="O95" s="171">
        <v>0</v>
      </c>
      <c r="Q95" s="171"/>
      <c r="S95" s="171"/>
      <c r="U95" s="171"/>
      <c r="W95" s="171"/>
      <c r="Y95" s="171"/>
      <c r="AA95" s="171">
        <v>0</v>
      </c>
      <c r="AC95" s="171">
        <v>0</v>
      </c>
      <c r="AE95" s="171"/>
      <c r="AG95" s="171">
        <v>0</v>
      </c>
      <c r="AI95" s="171"/>
      <c r="AK95" s="171"/>
      <c r="AM95" s="171"/>
      <c r="AO95" s="171"/>
      <c r="AQ95" s="171"/>
      <c r="AS95" s="171"/>
      <c r="AU95" s="171"/>
    </row>
    <row r="96" spans="2:47" ht="10.8" thickBot="1" x14ac:dyDescent="0.35">
      <c r="B96" s="169">
        <v>73406520</v>
      </c>
      <c r="C96" s="170" t="s">
        <v>427</v>
      </c>
      <c r="D96" s="169">
        <v>40</v>
      </c>
      <c r="E96" s="171"/>
      <c r="G96" s="172"/>
      <c r="I96" s="172"/>
      <c r="K96" s="171">
        <v>20</v>
      </c>
      <c r="M96" s="171">
        <v>0</v>
      </c>
      <c r="O96" s="171">
        <v>0</v>
      </c>
      <c r="Q96" s="171"/>
      <c r="S96" s="171"/>
      <c r="U96" s="171"/>
      <c r="W96" s="171"/>
      <c r="Y96" s="171"/>
      <c r="AA96" s="171">
        <v>0</v>
      </c>
      <c r="AC96" s="171">
        <v>0</v>
      </c>
      <c r="AE96" s="171"/>
      <c r="AG96" s="171">
        <v>0</v>
      </c>
      <c r="AI96" s="171"/>
      <c r="AK96" s="171"/>
      <c r="AM96" s="171"/>
      <c r="AO96" s="171"/>
      <c r="AQ96" s="171"/>
      <c r="AS96" s="171"/>
      <c r="AU96" s="171"/>
    </row>
    <row r="97" spans="2:47" ht="10.8" thickBot="1" x14ac:dyDescent="0.35">
      <c r="B97" s="169">
        <v>73486777</v>
      </c>
      <c r="C97" s="170" t="s">
        <v>428</v>
      </c>
      <c r="D97" s="169">
        <v>41</v>
      </c>
      <c r="E97" s="171"/>
      <c r="G97" s="172"/>
      <c r="I97" s="172"/>
      <c r="K97" s="171">
        <v>20</v>
      </c>
      <c r="M97" s="171">
        <v>0</v>
      </c>
      <c r="O97" s="171">
        <v>0</v>
      </c>
      <c r="Q97" s="171"/>
      <c r="S97" s="171"/>
      <c r="U97" s="171"/>
      <c r="W97" s="171"/>
      <c r="Y97" s="171"/>
      <c r="AA97" s="171">
        <v>0</v>
      </c>
      <c r="AC97" s="171">
        <v>0</v>
      </c>
      <c r="AE97" s="171"/>
      <c r="AG97" s="171">
        <v>0</v>
      </c>
      <c r="AI97" s="171"/>
      <c r="AK97" s="171"/>
      <c r="AM97" s="171"/>
      <c r="AO97" s="171"/>
      <c r="AQ97" s="171"/>
      <c r="AS97" s="171"/>
      <c r="AU97" s="171"/>
    </row>
    <row r="98" spans="2:47" ht="10.8" thickBot="1" x14ac:dyDescent="0.35">
      <c r="B98" s="169">
        <v>73540927</v>
      </c>
      <c r="C98" s="170" t="s">
        <v>429</v>
      </c>
      <c r="D98" s="169">
        <v>42</v>
      </c>
      <c r="E98" s="171"/>
      <c r="G98" s="172"/>
      <c r="I98" s="172"/>
      <c r="K98" s="171">
        <v>20</v>
      </c>
      <c r="M98" s="171">
        <v>-20</v>
      </c>
      <c r="O98" s="171">
        <v>0</v>
      </c>
      <c r="Q98" s="171"/>
      <c r="S98" s="171"/>
      <c r="U98" s="171"/>
      <c r="W98" s="171"/>
      <c r="Y98" s="171"/>
      <c r="AA98" s="171">
        <v>0</v>
      </c>
      <c r="AC98" s="171">
        <v>0</v>
      </c>
      <c r="AE98" s="171"/>
      <c r="AG98" s="171">
        <v>0</v>
      </c>
      <c r="AI98" s="171"/>
      <c r="AK98" s="171"/>
      <c r="AM98" s="171"/>
      <c r="AO98" s="171"/>
      <c r="AQ98" s="171"/>
      <c r="AS98" s="171"/>
      <c r="AU98" s="171"/>
    </row>
    <row r="99" spans="2:47" ht="10.8" thickBot="1" x14ac:dyDescent="0.35">
      <c r="B99" s="169">
        <v>73560100</v>
      </c>
      <c r="C99" s="170" t="s">
        <v>430</v>
      </c>
      <c r="D99" s="169">
        <v>43</v>
      </c>
      <c r="E99" s="171"/>
      <c r="G99" s="172"/>
      <c r="I99" s="172"/>
      <c r="K99" s="171">
        <v>20</v>
      </c>
      <c r="M99" s="171">
        <v>0</v>
      </c>
      <c r="O99" s="171">
        <v>0</v>
      </c>
      <c r="Q99" s="171"/>
      <c r="S99" s="171"/>
      <c r="U99" s="171"/>
      <c r="W99" s="171"/>
      <c r="Y99" s="171"/>
      <c r="AA99" s="171">
        <v>0</v>
      </c>
      <c r="AC99" s="171">
        <v>0</v>
      </c>
      <c r="AE99" s="171"/>
      <c r="AG99" s="171">
        <v>0</v>
      </c>
      <c r="AI99" s="171"/>
      <c r="AK99" s="171"/>
      <c r="AM99" s="171"/>
      <c r="AO99" s="171"/>
      <c r="AQ99" s="171"/>
      <c r="AS99" s="171"/>
      <c r="AU99" s="171"/>
    </row>
    <row r="100" spans="2:47" ht="10.8" thickBot="1" x14ac:dyDescent="0.35">
      <c r="B100" s="169">
        <v>73560250</v>
      </c>
      <c r="C100" s="170" t="s">
        <v>431</v>
      </c>
      <c r="D100" s="169">
        <v>44</v>
      </c>
      <c r="E100" s="171"/>
      <c r="G100" s="172"/>
      <c r="I100" s="172"/>
      <c r="K100" s="171">
        <v>20</v>
      </c>
      <c r="M100" s="171">
        <v>0</v>
      </c>
      <c r="O100" s="171">
        <v>0</v>
      </c>
      <c r="Q100" s="171"/>
      <c r="S100" s="171"/>
      <c r="U100" s="171"/>
      <c r="W100" s="171"/>
      <c r="Y100" s="171"/>
      <c r="AA100" s="171">
        <v>0</v>
      </c>
      <c r="AC100" s="171">
        <v>0</v>
      </c>
      <c r="AE100" s="171"/>
      <c r="AG100" s="171">
        <v>0</v>
      </c>
      <c r="AI100" s="171"/>
      <c r="AK100" s="171"/>
      <c r="AM100" s="171"/>
      <c r="AO100" s="171"/>
      <c r="AQ100" s="171"/>
      <c r="AS100" s="171"/>
      <c r="AU100" s="171"/>
    </row>
    <row r="101" spans="2:47" ht="10.8" thickBot="1" x14ac:dyDescent="0.35">
      <c r="B101" s="169">
        <v>73560263</v>
      </c>
      <c r="C101" s="170" t="s">
        <v>432</v>
      </c>
      <c r="D101" s="169">
        <v>45</v>
      </c>
      <c r="E101" s="171"/>
      <c r="G101" s="172"/>
      <c r="I101" s="172"/>
      <c r="K101" s="171">
        <v>20</v>
      </c>
      <c r="M101" s="171">
        <v>0</v>
      </c>
      <c r="O101" s="171">
        <v>0</v>
      </c>
      <c r="Q101" s="171"/>
      <c r="S101" s="171"/>
      <c r="U101" s="171"/>
      <c r="W101" s="171"/>
      <c r="Y101" s="171"/>
      <c r="AA101" s="171">
        <v>0</v>
      </c>
      <c r="AC101" s="171">
        <v>0</v>
      </c>
      <c r="AE101" s="171"/>
      <c r="AG101" s="171">
        <v>0</v>
      </c>
      <c r="AI101" s="171"/>
      <c r="AK101" s="171"/>
      <c r="AM101" s="171"/>
      <c r="AO101" s="171"/>
      <c r="AQ101" s="171"/>
      <c r="AS101" s="171"/>
      <c r="AU101" s="171"/>
    </row>
    <row r="102" spans="2:47" ht="10.8" thickBot="1" x14ac:dyDescent="0.35">
      <c r="B102" s="169">
        <v>73560286</v>
      </c>
      <c r="C102" s="170" t="s">
        <v>433</v>
      </c>
      <c r="D102" s="169">
        <v>46</v>
      </c>
      <c r="E102" s="171"/>
      <c r="G102" s="172"/>
      <c r="I102" s="172"/>
      <c r="K102" s="171">
        <v>20</v>
      </c>
      <c r="M102" s="171">
        <v>0</v>
      </c>
      <c r="O102" s="171">
        <v>0</v>
      </c>
      <c r="Q102" s="171"/>
      <c r="S102" s="171"/>
      <c r="U102" s="171"/>
      <c r="W102" s="171"/>
      <c r="Y102" s="171"/>
      <c r="AA102" s="171">
        <v>0</v>
      </c>
      <c r="AC102" s="171">
        <v>0</v>
      </c>
      <c r="AE102" s="171"/>
      <c r="AG102" s="171">
        <v>0</v>
      </c>
      <c r="AI102" s="171"/>
      <c r="AK102" s="171"/>
      <c r="AM102" s="171"/>
      <c r="AO102" s="171"/>
      <c r="AQ102" s="171"/>
      <c r="AS102" s="171"/>
      <c r="AU102" s="171">
        <v>-20</v>
      </c>
    </row>
    <row r="103" spans="2:47" ht="10.8" thickBot="1" x14ac:dyDescent="0.35">
      <c r="B103" s="169">
        <v>73562819</v>
      </c>
      <c r="C103" s="170" t="s">
        <v>434</v>
      </c>
      <c r="D103" s="169">
        <v>47</v>
      </c>
      <c r="E103" s="171"/>
      <c r="G103" s="172"/>
      <c r="I103" s="172"/>
      <c r="K103" s="171">
        <v>20</v>
      </c>
      <c r="M103" s="171">
        <v>0</v>
      </c>
      <c r="O103" s="171">
        <v>0</v>
      </c>
      <c r="Q103" s="171"/>
      <c r="S103" s="171"/>
      <c r="U103" s="171"/>
      <c r="W103" s="171"/>
      <c r="Y103" s="171"/>
      <c r="AA103" s="171">
        <v>0</v>
      </c>
      <c r="AC103" s="171">
        <v>0</v>
      </c>
      <c r="AE103" s="171"/>
      <c r="AG103" s="171">
        <v>0</v>
      </c>
      <c r="AI103" s="171"/>
      <c r="AK103" s="171"/>
      <c r="AM103" s="171"/>
      <c r="AO103" s="171"/>
      <c r="AQ103" s="171"/>
      <c r="AS103" s="171"/>
      <c r="AU103" s="171"/>
    </row>
    <row r="104" spans="2:47" ht="10.8" thickBot="1" x14ac:dyDescent="0.35">
      <c r="B104" s="169">
        <v>73562891</v>
      </c>
      <c r="C104" s="170" t="s">
        <v>435</v>
      </c>
      <c r="D104" s="169">
        <v>48</v>
      </c>
      <c r="E104" s="171"/>
      <c r="G104" s="172"/>
      <c r="I104" s="172"/>
      <c r="K104" s="171">
        <v>20</v>
      </c>
      <c r="M104" s="171">
        <v>0</v>
      </c>
      <c r="O104" s="171">
        <v>0</v>
      </c>
      <c r="Q104" s="171"/>
      <c r="S104" s="171"/>
      <c r="U104" s="171"/>
      <c r="W104" s="171"/>
      <c r="Y104" s="171"/>
      <c r="AA104" s="171">
        <v>0</v>
      </c>
      <c r="AC104" s="171">
        <v>0</v>
      </c>
      <c r="AE104" s="171"/>
      <c r="AG104" s="171">
        <v>0</v>
      </c>
      <c r="AI104" s="171"/>
      <c r="AK104" s="171"/>
      <c r="AM104" s="171"/>
      <c r="AO104" s="171"/>
      <c r="AQ104" s="171"/>
      <c r="AS104" s="171"/>
      <c r="AU104" s="171"/>
    </row>
    <row r="105" spans="2:47" ht="10.8" thickBot="1" x14ac:dyDescent="0.35">
      <c r="B105" s="169">
        <v>73586048</v>
      </c>
      <c r="C105" s="170" t="s">
        <v>436</v>
      </c>
      <c r="D105" s="169">
        <v>49</v>
      </c>
      <c r="E105" s="171"/>
      <c r="G105" s="172"/>
      <c r="I105" s="172"/>
      <c r="K105" s="171">
        <v>20</v>
      </c>
      <c r="M105" s="171">
        <v>0</v>
      </c>
      <c r="O105" s="171">
        <v>0</v>
      </c>
      <c r="Q105" s="171"/>
      <c r="S105" s="171"/>
      <c r="U105" s="171"/>
      <c r="W105" s="171"/>
      <c r="Y105" s="171"/>
      <c r="AA105" s="171">
        <v>0</v>
      </c>
      <c r="AC105" s="171">
        <v>0</v>
      </c>
      <c r="AE105" s="171"/>
      <c r="AG105" s="171">
        <v>0</v>
      </c>
      <c r="AI105" s="171"/>
      <c r="AK105" s="171"/>
      <c r="AM105" s="171"/>
      <c r="AO105" s="171"/>
      <c r="AQ105" s="171"/>
      <c r="AS105" s="171"/>
      <c r="AU105" s="171">
        <v>-20</v>
      </c>
    </row>
    <row r="106" spans="2:47" ht="10.8" thickBot="1" x14ac:dyDescent="0.35">
      <c r="B106" s="169">
        <v>73675094</v>
      </c>
      <c r="C106" s="170" t="s">
        <v>437</v>
      </c>
      <c r="D106" s="169">
        <v>50</v>
      </c>
      <c r="E106" s="171"/>
      <c r="G106" s="172"/>
      <c r="I106" s="172"/>
      <c r="K106" s="171">
        <v>20</v>
      </c>
      <c r="M106" s="171">
        <v>0</v>
      </c>
      <c r="O106" s="171">
        <v>0</v>
      </c>
      <c r="Q106" s="171"/>
      <c r="S106" s="171"/>
      <c r="U106" s="171"/>
      <c r="W106" s="171"/>
      <c r="Y106" s="171"/>
      <c r="AA106" s="171">
        <v>0</v>
      </c>
      <c r="AC106" s="171">
        <v>0</v>
      </c>
      <c r="AE106" s="171"/>
      <c r="AG106" s="171">
        <v>0</v>
      </c>
      <c r="AI106" s="171"/>
      <c r="AK106" s="171"/>
      <c r="AM106" s="171"/>
      <c r="AO106" s="171"/>
      <c r="AQ106" s="171"/>
      <c r="AS106" s="171"/>
      <c r="AU106" s="171"/>
    </row>
    <row r="107" spans="2:47" ht="10.8" thickBot="1" x14ac:dyDescent="0.35">
      <c r="B107" s="169">
        <v>73880800</v>
      </c>
      <c r="C107" s="170" t="s">
        <v>438</v>
      </c>
      <c r="D107" s="169">
        <v>51</v>
      </c>
      <c r="E107" s="171"/>
      <c r="G107" s="172"/>
      <c r="I107" s="172"/>
      <c r="K107" s="171">
        <v>20</v>
      </c>
      <c r="M107" s="171">
        <v>-20</v>
      </c>
      <c r="O107" s="171">
        <v>0</v>
      </c>
      <c r="Q107" s="171"/>
      <c r="S107" s="171"/>
      <c r="U107" s="171"/>
      <c r="W107" s="171"/>
      <c r="Y107" s="171"/>
      <c r="AA107" s="171">
        <v>0</v>
      </c>
      <c r="AC107" s="171">
        <v>0</v>
      </c>
      <c r="AE107" s="171"/>
      <c r="AG107" s="171">
        <v>0</v>
      </c>
      <c r="AI107" s="171"/>
      <c r="AK107" s="171"/>
      <c r="AM107" s="171"/>
      <c r="AO107" s="171"/>
      <c r="AQ107" s="171"/>
      <c r="AS107" s="171"/>
      <c r="AU107" s="171"/>
    </row>
    <row r="108" spans="2:47" ht="10.8" thickBot="1" x14ac:dyDescent="0.35">
      <c r="B108" s="169">
        <v>73926028</v>
      </c>
      <c r="C108" s="170" t="s">
        <v>439</v>
      </c>
      <c r="D108" s="169">
        <v>52</v>
      </c>
      <c r="E108" s="171"/>
      <c r="G108" s="172"/>
      <c r="I108" s="172"/>
      <c r="K108" s="171">
        <v>20</v>
      </c>
      <c r="M108" s="171">
        <v>0</v>
      </c>
      <c r="O108" s="171">
        <v>0</v>
      </c>
      <c r="Q108" s="171"/>
      <c r="S108" s="171"/>
      <c r="U108" s="171"/>
      <c r="W108" s="171"/>
      <c r="Y108" s="171"/>
      <c r="AA108" s="171">
        <v>0</v>
      </c>
      <c r="AC108" s="171">
        <v>0</v>
      </c>
      <c r="AE108" s="171"/>
      <c r="AG108" s="171">
        <v>0</v>
      </c>
      <c r="AI108" s="171"/>
      <c r="AK108" s="171"/>
      <c r="AM108" s="171"/>
      <c r="AO108" s="171"/>
      <c r="AQ108" s="171"/>
      <c r="AS108" s="171"/>
      <c r="AU108" s="171">
        <v>-10</v>
      </c>
    </row>
    <row r="109" spans="2:47" ht="10.8" thickBot="1" x14ac:dyDescent="0.35">
      <c r="B109" s="169">
        <v>73945067</v>
      </c>
      <c r="C109" s="170" t="s">
        <v>440</v>
      </c>
      <c r="D109" s="169">
        <v>53</v>
      </c>
      <c r="E109" s="171"/>
      <c r="G109" s="172"/>
      <c r="I109" s="172"/>
      <c r="K109" s="171">
        <v>20</v>
      </c>
      <c r="M109" s="171">
        <v>0</v>
      </c>
      <c r="O109" s="171">
        <v>0</v>
      </c>
      <c r="Q109" s="171"/>
      <c r="S109" s="171"/>
      <c r="U109" s="171"/>
      <c r="W109" s="171"/>
      <c r="Y109" s="171"/>
      <c r="AA109" s="171">
        <v>0</v>
      </c>
      <c r="AC109" s="171">
        <v>0</v>
      </c>
      <c r="AE109" s="171"/>
      <c r="AG109" s="171">
        <v>0</v>
      </c>
      <c r="AI109" s="171"/>
      <c r="AK109" s="171"/>
      <c r="AM109" s="171"/>
      <c r="AO109" s="171"/>
      <c r="AQ109" s="171"/>
      <c r="AS109" s="171"/>
      <c r="AU109" s="171"/>
    </row>
    <row r="110" spans="2:47" ht="10.8" thickBot="1" x14ac:dyDescent="0.35">
      <c r="B110" s="169">
        <v>73952093</v>
      </c>
      <c r="C110" s="170" t="s">
        <v>441</v>
      </c>
      <c r="D110" s="169">
        <v>54</v>
      </c>
      <c r="E110" s="171"/>
      <c r="G110" s="172"/>
      <c r="I110" s="172"/>
      <c r="K110" s="171">
        <v>20</v>
      </c>
      <c r="M110" s="171">
        <v>0</v>
      </c>
      <c r="O110" s="171">
        <v>0</v>
      </c>
      <c r="Q110" s="171"/>
      <c r="S110" s="171"/>
      <c r="U110" s="171"/>
      <c r="W110" s="171"/>
      <c r="Y110" s="171"/>
      <c r="AA110" s="171">
        <v>0</v>
      </c>
      <c r="AC110" s="171">
        <v>0</v>
      </c>
      <c r="AE110" s="171"/>
      <c r="AG110" s="171">
        <v>0</v>
      </c>
      <c r="AI110" s="171"/>
      <c r="AK110" s="171"/>
      <c r="AM110" s="171"/>
      <c r="AO110" s="171"/>
      <c r="AQ110" s="171"/>
      <c r="AS110" s="171"/>
      <c r="AU110" s="171">
        <v>-20</v>
      </c>
    </row>
    <row r="111" spans="2:47" ht="10.8" thickBot="1" x14ac:dyDescent="0.35">
      <c r="B111" s="169">
        <v>73953820</v>
      </c>
      <c r="C111" s="170" t="s">
        <v>442</v>
      </c>
      <c r="D111" s="169">
        <v>55</v>
      </c>
      <c r="E111" s="171"/>
      <c r="G111" s="172"/>
      <c r="I111" s="172"/>
      <c r="K111" s="171">
        <v>20</v>
      </c>
      <c r="M111" s="171">
        <v>-20</v>
      </c>
      <c r="O111" s="171">
        <v>0</v>
      </c>
      <c r="Q111" s="171"/>
      <c r="S111" s="171"/>
      <c r="U111" s="171"/>
      <c r="W111" s="171"/>
      <c r="Y111" s="171"/>
      <c r="AA111" s="171">
        <v>0</v>
      </c>
      <c r="AC111" s="171">
        <v>0</v>
      </c>
      <c r="AE111" s="171"/>
      <c r="AG111" s="171">
        <v>0</v>
      </c>
      <c r="AI111" s="171"/>
      <c r="AK111" s="171"/>
      <c r="AM111" s="171"/>
      <c r="AO111" s="171"/>
      <c r="AQ111" s="171"/>
      <c r="AS111" s="171"/>
      <c r="AU111" s="171"/>
    </row>
    <row r="112" spans="2:47" ht="10.8" thickBot="1" x14ac:dyDescent="0.35">
      <c r="B112" s="169">
        <v>74380872</v>
      </c>
      <c r="C112" s="170" t="s">
        <v>443</v>
      </c>
      <c r="D112" s="169">
        <v>56</v>
      </c>
      <c r="E112" s="171"/>
      <c r="G112" s="172"/>
      <c r="I112" s="172"/>
      <c r="K112" s="171">
        <v>20</v>
      </c>
      <c r="M112" s="171">
        <v>0</v>
      </c>
      <c r="O112" s="171">
        <v>0</v>
      </c>
      <c r="Q112" s="171"/>
      <c r="S112" s="171"/>
      <c r="U112" s="171"/>
      <c r="W112" s="171"/>
      <c r="Y112" s="171"/>
      <c r="AA112" s="171">
        <v>0</v>
      </c>
      <c r="AC112" s="171">
        <v>0</v>
      </c>
      <c r="AE112" s="171"/>
      <c r="AG112" s="171">
        <v>0</v>
      </c>
      <c r="AI112" s="171"/>
      <c r="AK112" s="171"/>
      <c r="AM112" s="171"/>
      <c r="AO112" s="171"/>
      <c r="AQ112" s="171"/>
      <c r="AS112" s="171"/>
      <c r="AU112" s="171"/>
    </row>
    <row r="113" spans="2:47" ht="10.8" thickBot="1" x14ac:dyDescent="0.35">
      <c r="B113" s="169">
        <v>74442255</v>
      </c>
      <c r="C113" s="170" t="s">
        <v>390</v>
      </c>
      <c r="D113" s="169">
        <v>57</v>
      </c>
      <c r="E113" s="171"/>
      <c r="G113" s="172"/>
      <c r="I113" s="172"/>
      <c r="K113" s="171">
        <v>20</v>
      </c>
      <c r="M113" s="171">
        <v>0</v>
      </c>
      <c r="O113" s="171">
        <v>0</v>
      </c>
      <c r="Q113" s="171"/>
      <c r="S113" s="171"/>
      <c r="U113" s="171"/>
      <c r="W113" s="171"/>
      <c r="Y113" s="171"/>
      <c r="AA113" s="171">
        <v>0</v>
      </c>
      <c r="AC113" s="171">
        <v>0</v>
      </c>
      <c r="AE113" s="171"/>
      <c r="AG113" s="171">
        <v>0</v>
      </c>
      <c r="AI113" s="171"/>
      <c r="AK113" s="171"/>
      <c r="AM113" s="171"/>
      <c r="AO113" s="171"/>
      <c r="AQ113" s="171"/>
      <c r="AS113" s="171"/>
      <c r="AU113" s="171">
        <v>-20</v>
      </c>
    </row>
    <row r="114" spans="2:47" ht="10.8" thickBot="1" x14ac:dyDescent="0.35">
      <c r="B114" s="169">
        <v>74913729</v>
      </c>
      <c r="C114" s="170" t="s">
        <v>444</v>
      </c>
      <c r="D114" s="169">
        <v>58</v>
      </c>
      <c r="E114" s="171"/>
      <c r="G114" s="172"/>
      <c r="I114" s="172"/>
      <c r="K114" s="171">
        <v>20</v>
      </c>
      <c r="M114" s="171">
        <v>0</v>
      </c>
      <c r="O114" s="171">
        <v>0</v>
      </c>
      <c r="Q114" s="171"/>
      <c r="S114" s="171"/>
      <c r="U114" s="171"/>
      <c r="W114" s="171"/>
      <c r="Y114" s="171"/>
      <c r="AA114" s="171">
        <v>0</v>
      </c>
      <c r="AC114" s="171">
        <v>0</v>
      </c>
      <c r="AE114" s="171"/>
      <c r="AG114" s="171">
        <v>0</v>
      </c>
      <c r="AI114" s="171"/>
      <c r="AK114" s="171"/>
      <c r="AM114" s="171"/>
      <c r="AO114" s="171"/>
      <c r="AQ114" s="171"/>
      <c r="AS114" s="171"/>
      <c r="AU114" s="171"/>
    </row>
    <row r="115" spans="2:47" ht="10.8" thickBot="1" x14ac:dyDescent="0.35">
      <c r="B115" s="169">
        <v>75096729</v>
      </c>
      <c r="C115" s="170" t="s">
        <v>445</v>
      </c>
      <c r="D115" s="169">
        <v>59</v>
      </c>
      <c r="E115" s="171"/>
      <c r="G115" s="172"/>
      <c r="I115" s="172"/>
      <c r="K115" s="171">
        <v>20</v>
      </c>
      <c r="M115" s="171">
        <v>0</v>
      </c>
      <c r="O115" s="171">
        <v>0</v>
      </c>
      <c r="Q115" s="171"/>
      <c r="S115" s="171"/>
      <c r="U115" s="171"/>
      <c r="W115" s="171"/>
      <c r="Y115" s="171"/>
      <c r="AA115" s="171">
        <v>0</v>
      </c>
      <c r="AC115" s="171">
        <v>0</v>
      </c>
      <c r="AE115" s="171"/>
      <c r="AG115" s="171">
        <v>0</v>
      </c>
      <c r="AI115" s="171"/>
      <c r="AK115" s="171"/>
      <c r="AM115" s="171"/>
      <c r="AO115" s="171"/>
      <c r="AQ115" s="171"/>
      <c r="AS115" s="171"/>
      <c r="AU115" s="171"/>
    </row>
    <row r="116" spans="2:47" ht="10.8" thickBot="1" x14ac:dyDescent="0.35">
      <c r="B116" s="169">
        <v>75734980</v>
      </c>
      <c r="C116" s="170" t="s">
        <v>446</v>
      </c>
      <c r="D116" s="169">
        <v>60</v>
      </c>
      <c r="E116" s="171"/>
      <c r="G116" s="172"/>
      <c r="I116" s="172"/>
      <c r="K116" s="171">
        <v>20</v>
      </c>
      <c r="M116" s="171">
        <v>0</v>
      </c>
      <c r="O116" s="171">
        <v>0</v>
      </c>
      <c r="Q116" s="171"/>
      <c r="S116" s="171"/>
      <c r="U116" s="171"/>
      <c r="W116" s="171"/>
      <c r="Y116" s="171"/>
      <c r="AA116" s="171">
        <v>0</v>
      </c>
      <c r="AC116" s="171">
        <v>0</v>
      </c>
      <c r="AE116" s="171"/>
      <c r="AG116" s="171">
        <v>0</v>
      </c>
      <c r="AI116" s="171"/>
      <c r="AK116" s="171"/>
      <c r="AM116" s="171"/>
      <c r="AO116" s="171"/>
      <c r="AQ116" s="171"/>
      <c r="AS116" s="171"/>
      <c r="AU116" s="171"/>
    </row>
    <row r="117" spans="2:47" ht="10.8" thickBot="1" x14ac:dyDescent="0.35">
      <c r="B117" s="169">
        <v>76095184</v>
      </c>
      <c r="C117" s="170" t="s">
        <v>447</v>
      </c>
      <c r="D117" s="169">
        <v>61</v>
      </c>
      <c r="E117" s="171"/>
      <c r="G117" s="172"/>
      <c r="I117" s="172"/>
      <c r="K117" s="171">
        <v>20</v>
      </c>
      <c r="M117" s="171">
        <v>0</v>
      </c>
      <c r="O117" s="171">
        <v>0</v>
      </c>
      <c r="Q117" s="171"/>
      <c r="S117" s="171"/>
      <c r="U117" s="171"/>
      <c r="W117" s="171"/>
      <c r="Y117" s="171"/>
      <c r="AA117" s="171">
        <v>0</v>
      </c>
      <c r="AC117" s="171">
        <v>0</v>
      </c>
      <c r="AE117" s="171"/>
      <c r="AG117" s="171">
        <v>0</v>
      </c>
      <c r="AI117" s="171"/>
      <c r="AK117" s="171"/>
      <c r="AM117" s="171"/>
      <c r="AO117" s="171"/>
      <c r="AQ117" s="171"/>
      <c r="AS117" s="171"/>
      <c r="AU117" s="171">
        <v>-20</v>
      </c>
    </row>
    <row r="118" spans="2:47" ht="10.8" thickBot="1" x14ac:dyDescent="0.35">
      <c r="B118" s="169">
        <v>76348197</v>
      </c>
      <c r="C118" s="170" t="s">
        <v>448</v>
      </c>
      <c r="D118" s="169">
        <v>62</v>
      </c>
      <c r="E118" s="171"/>
      <c r="G118" s="172"/>
      <c r="I118" s="172"/>
      <c r="K118" s="171">
        <v>20</v>
      </c>
      <c r="M118" s="171">
        <v>-20</v>
      </c>
      <c r="O118" s="171">
        <v>0</v>
      </c>
      <c r="Q118" s="171"/>
      <c r="S118" s="171"/>
      <c r="U118" s="171"/>
      <c r="W118" s="171"/>
      <c r="Y118" s="171"/>
      <c r="AA118" s="171">
        <v>0</v>
      </c>
      <c r="AC118" s="171">
        <v>0</v>
      </c>
      <c r="AE118" s="171"/>
      <c r="AG118" s="171">
        <v>0</v>
      </c>
      <c r="AI118" s="171"/>
      <c r="AK118" s="171"/>
      <c r="AM118" s="171"/>
      <c r="AO118" s="171"/>
      <c r="AQ118" s="171"/>
      <c r="AS118" s="171"/>
      <c r="AU118" s="171"/>
    </row>
    <row r="119" spans="2:47" ht="10.8" thickBot="1" x14ac:dyDescent="0.35">
      <c r="B119" s="169">
        <v>7064500</v>
      </c>
      <c r="C119" s="170" t="s">
        <v>591</v>
      </c>
      <c r="D119" s="169">
        <v>63</v>
      </c>
      <c r="E119" s="171"/>
      <c r="G119" s="172"/>
      <c r="I119" s="172"/>
      <c r="K119" s="171"/>
      <c r="M119" s="171"/>
      <c r="O119" s="171"/>
      <c r="Q119" s="171"/>
      <c r="S119" s="171"/>
      <c r="U119" s="171"/>
      <c r="W119" s="171"/>
      <c r="Y119" s="171"/>
      <c r="AA119" s="171"/>
      <c r="AC119" s="171"/>
      <c r="AE119" s="171"/>
      <c r="AG119" s="171"/>
      <c r="AI119" s="171">
        <v>10</v>
      </c>
      <c r="AK119" s="171"/>
      <c r="AM119" s="171"/>
      <c r="AO119" s="171"/>
      <c r="AQ119" s="171"/>
      <c r="AS119" s="171"/>
      <c r="AU119" s="171"/>
    </row>
    <row r="120" spans="2:47" ht="10.8" thickBot="1" x14ac:dyDescent="0.35">
      <c r="B120" s="169">
        <v>72866000</v>
      </c>
      <c r="C120" s="170" t="s">
        <v>610</v>
      </c>
      <c r="D120" s="169">
        <v>64</v>
      </c>
      <c r="E120" s="171"/>
      <c r="G120" s="172"/>
      <c r="I120" s="172"/>
      <c r="K120" s="171"/>
      <c r="M120" s="171"/>
      <c r="O120" s="171"/>
      <c r="Q120" s="171"/>
      <c r="S120" s="171"/>
      <c r="U120" s="171"/>
      <c r="W120" s="171"/>
      <c r="Y120" s="171"/>
      <c r="AA120" s="171"/>
      <c r="AC120" s="171"/>
      <c r="AE120" s="171"/>
      <c r="AG120" s="171"/>
      <c r="AI120" s="171"/>
      <c r="AK120" s="171">
        <v>10</v>
      </c>
      <c r="AM120" s="171"/>
      <c r="AO120" s="171"/>
      <c r="AQ120" s="171">
        <v>10</v>
      </c>
      <c r="AS120" s="171"/>
      <c r="AU120" s="171"/>
    </row>
    <row r="121" spans="2:47" ht="10.8" thickBot="1" x14ac:dyDescent="0.35">
      <c r="B121" s="169">
        <v>73562896</v>
      </c>
      <c r="C121" s="170" t="s">
        <v>690</v>
      </c>
      <c r="D121" s="169">
        <v>65</v>
      </c>
      <c r="E121" s="171"/>
      <c r="G121" s="172"/>
      <c r="I121" s="172"/>
      <c r="K121" s="171"/>
      <c r="M121" s="171"/>
      <c r="O121" s="171"/>
      <c r="Q121" s="171"/>
      <c r="S121" s="171"/>
      <c r="U121" s="171"/>
      <c r="W121" s="171"/>
      <c r="Y121" s="171"/>
      <c r="AA121" s="171"/>
      <c r="AC121" s="171"/>
      <c r="AE121" s="171"/>
      <c r="AG121" s="171"/>
      <c r="AI121" s="171"/>
      <c r="AK121" s="171"/>
      <c r="AM121" s="171"/>
      <c r="AO121" s="171"/>
      <c r="AQ121" s="171">
        <v>30</v>
      </c>
      <c r="AS121" s="171"/>
      <c r="AU121" s="171"/>
    </row>
    <row r="122" spans="2:47" ht="10.8" thickBot="1" x14ac:dyDescent="0.35">
      <c r="B122" s="169">
        <v>73976500</v>
      </c>
      <c r="C122" s="170" t="s">
        <v>691</v>
      </c>
      <c r="D122" s="169">
        <v>66</v>
      </c>
      <c r="E122" s="171"/>
      <c r="G122" s="172"/>
      <c r="I122" s="172"/>
      <c r="K122" s="171"/>
      <c r="M122" s="171"/>
      <c r="O122" s="171"/>
      <c r="Q122" s="171"/>
      <c r="S122" s="171"/>
      <c r="U122" s="171"/>
      <c r="W122" s="171"/>
      <c r="Y122" s="171"/>
      <c r="AA122" s="171"/>
      <c r="AC122" s="171"/>
      <c r="AE122" s="171"/>
      <c r="AG122" s="171"/>
      <c r="AI122" s="171"/>
      <c r="AK122" s="171"/>
      <c r="AM122" s="171"/>
      <c r="AO122" s="171"/>
      <c r="AQ122" s="171">
        <v>20</v>
      </c>
      <c r="AS122" s="171"/>
      <c r="AU122" s="171"/>
    </row>
    <row r="123" spans="2:47" ht="10.8" thickBot="1" x14ac:dyDescent="0.35">
      <c r="B123" s="169">
        <v>70323300</v>
      </c>
      <c r="C123" s="170" t="s">
        <v>735</v>
      </c>
      <c r="D123" s="169"/>
      <c r="E123" s="171"/>
      <c r="G123" s="172"/>
      <c r="I123" s="172"/>
      <c r="K123" s="171"/>
      <c r="M123" s="171"/>
      <c r="O123" s="171"/>
      <c r="Q123" s="171"/>
      <c r="S123" s="171"/>
      <c r="U123" s="171"/>
      <c r="W123" s="171"/>
      <c r="Y123" s="171"/>
      <c r="AA123" s="171"/>
      <c r="AC123" s="171"/>
      <c r="AE123" s="171"/>
      <c r="AG123" s="171"/>
      <c r="AI123" s="171"/>
      <c r="AK123" s="171"/>
      <c r="AM123" s="171"/>
      <c r="AO123" s="171"/>
      <c r="AQ123" s="171"/>
      <c r="AS123" s="171"/>
      <c r="AU123" s="171">
        <v>20</v>
      </c>
    </row>
    <row r="124" spans="2:47" ht="10.8" thickBot="1" x14ac:dyDescent="0.35">
      <c r="B124" s="169">
        <v>73207102</v>
      </c>
      <c r="C124" s="170" t="s">
        <v>736</v>
      </c>
      <c r="D124" s="169"/>
      <c r="E124" s="171"/>
      <c r="G124" s="172"/>
      <c r="I124" s="172"/>
      <c r="K124" s="171"/>
      <c r="M124" s="171"/>
      <c r="O124" s="171"/>
      <c r="Q124" s="171"/>
      <c r="S124" s="171"/>
      <c r="U124" s="171"/>
      <c r="W124" s="171"/>
      <c r="Y124" s="171"/>
      <c r="AA124" s="171"/>
      <c r="AC124" s="171"/>
      <c r="AE124" s="171"/>
      <c r="AG124" s="171"/>
      <c r="AI124" s="171"/>
      <c r="AK124" s="171"/>
      <c r="AM124" s="171"/>
      <c r="AO124" s="171"/>
      <c r="AQ124" s="171"/>
      <c r="AS124" s="171"/>
      <c r="AU124" s="171">
        <v>0</v>
      </c>
    </row>
    <row r="125" spans="2:47" ht="10.8" thickBot="1" x14ac:dyDescent="0.35">
      <c r="B125" s="169">
        <v>73560191</v>
      </c>
      <c r="C125" s="170" t="s">
        <v>737</v>
      </c>
      <c r="D125" s="169"/>
      <c r="E125" s="171"/>
      <c r="G125" s="172"/>
      <c r="I125" s="172"/>
      <c r="K125" s="171"/>
      <c r="M125" s="171"/>
      <c r="O125" s="171"/>
      <c r="Q125" s="171"/>
      <c r="S125" s="171"/>
      <c r="U125" s="171"/>
      <c r="W125" s="171"/>
      <c r="Y125" s="171"/>
      <c r="AA125" s="171"/>
      <c r="AC125" s="171"/>
      <c r="AE125" s="171"/>
      <c r="AG125" s="171"/>
      <c r="AI125" s="171"/>
      <c r="AK125" s="171"/>
      <c r="AM125" s="171"/>
      <c r="AO125" s="171"/>
      <c r="AQ125" s="171"/>
      <c r="AS125" s="171"/>
      <c r="AU125" s="171">
        <v>20</v>
      </c>
    </row>
  </sheetData>
  <mergeCells count="1">
    <mergeCell ref="B2:D2"/>
  </mergeCells>
  <conditionalFormatting sqref="B51:B54">
    <cfRule type="duplicateValues" dxfId="2" priority="29"/>
  </conditionalFormatting>
  <conditionalFormatting sqref="B52:B54">
    <cfRule type="duplicateValues" dxfId="1" priority="30"/>
  </conditionalFormatting>
  <conditionalFormatting sqref="B8:B125">
    <cfRule type="duplicateValues" dxfId="0" priority="3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BK52"/>
  <sheetViews>
    <sheetView showGridLines="0" zoomScale="150" zoomScaleNormal="150" workbookViewId="0">
      <pane xSplit="2" ySplit="3" topLeftCell="AN4" activePane="bottomRight" state="frozen"/>
      <selection pane="topRight" activeCell="C1" sqref="C1"/>
      <selection pane="bottomLeft" activeCell="A4" sqref="A4"/>
      <selection pane="bottomRight" activeCell="AV2" sqref="AV2:AW2"/>
    </sheetView>
  </sheetViews>
  <sheetFormatPr defaultColWidth="8.6640625" defaultRowHeight="11.4" x14ac:dyDescent="0.3"/>
  <cols>
    <col min="1" max="1" width="1.44140625" style="1" customWidth="1"/>
    <col min="2" max="2" width="13.109375" style="1" bestFit="1" customWidth="1"/>
    <col min="3" max="3" width="15.44140625" style="1" customWidth="1"/>
    <col min="4" max="4" width="15" style="1" customWidth="1"/>
    <col min="5" max="5" width="1.6640625" style="1" customWidth="1"/>
    <col min="6" max="6" width="15.44140625" style="1" customWidth="1"/>
    <col min="7" max="7" width="15" style="1" customWidth="1"/>
    <col min="8" max="8" width="1" style="1" customWidth="1"/>
    <col min="9" max="10" width="8.6640625" style="1"/>
    <col min="11" max="11" width="1.6640625" style="1" customWidth="1"/>
    <col min="12" max="13" width="8.6640625" style="1"/>
    <col min="14" max="14" width="1.6640625" style="1" customWidth="1"/>
    <col min="15" max="16" width="8.6640625" style="1"/>
    <col min="17" max="17" width="1.6640625" style="1" customWidth="1"/>
    <col min="18" max="19" width="8.6640625" style="1"/>
    <col min="20" max="20" width="1.88671875" style="1" customWidth="1"/>
    <col min="21" max="22" width="8.6640625" style="1"/>
    <col min="23" max="23" width="2" style="1" customWidth="1"/>
    <col min="24" max="25" width="8.6640625" style="1"/>
    <col min="26" max="26" width="2" style="1" customWidth="1"/>
    <col min="27" max="28" width="8.6640625" style="1"/>
    <col min="29" max="29" width="2" style="1" customWidth="1"/>
    <col min="30" max="30" width="8.6640625" style="1"/>
    <col min="31" max="31" width="10.88671875" style="1" customWidth="1"/>
    <col min="32" max="32" width="2" style="1" customWidth="1"/>
    <col min="33" max="33" width="8.6640625" style="1"/>
    <col min="34" max="34" width="10.88671875" style="1" customWidth="1"/>
    <col min="35" max="35" width="2" style="1" customWidth="1"/>
    <col min="36" max="36" width="8.6640625" style="1"/>
    <col min="37" max="37" width="10.44140625" style="1" customWidth="1"/>
    <col min="38" max="38" width="2.88671875" style="1" customWidth="1"/>
    <col min="39" max="40" width="8.6640625" style="1"/>
    <col min="41" max="41" width="4.33203125" style="1" customWidth="1"/>
    <col min="42" max="43" width="8.6640625" style="1"/>
    <col min="44" max="44" width="3.33203125" style="1" customWidth="1"/>
    <col min="45" max="46" width="8.6640625" style="1"/>
    <col min="47" max="47" width="2.109375" style="1" customWidth="1"/>
    <col min="48" max="48" width="13.6640625" style="1" customWidth="1"/>
    <col min="49" max="49" width="8.6640625" style="1"/>
    <col min="50" max="50" width="4.33203125" style="1" customWidth="1"/>
    <col min="51" max="16384" width="8.6640625" style="1"/>
  </cols>
  <sheetData>
    <row r="1" spans="2:63" ht="6" customHeight="1" thickBot="1" x14ac:dyDescent="0.35"/>
    <row r="2" spans="2:63" s="66" customFormat="1" ht="40.950000000000003" customHeight="1" thickBot="1" x14ac:dyDescent="0.35">
      <c r="B2" s="65" t="s">
        <v>29</v>
      </c>
      <c r="C2" s="394" t="s">
        <v>196</v>
      </c>
      <c r="D2" s="394"/>
      <c r="F2" s="394" t="s">
        <v>195</v>
      </c>
      <c r="G2" s="394"/>
      <c r="I2" s="394" t="s">
        <v>197</v>
      </c>
      <c r="J2" s="394"/>
      <c r="L2" s="394" t="s">
        <v>198</v>
      </c>
      <c r="M2" s="394"/>
      <c r="O2" s="394" t="s">
        <v>205</v>
      </c>
      <c r="P2" s="394"/>
      <c r="R2" s="394" t="s">
        <v>208</v>
      </c>
      <c r="S2" s="394"/>
      <c r="U2" s="394" t="s">
        <v>216</v>
      </c>
      <c r="V2" s="394"/>
      <c r="X2" s="395" t="s">
        <v>213</v>
      </c>
      <c r="Y2" s="396"/>
      <c r="AA2" s="394" t="s">
        <v>220</v>
      </c>
      <c r="AB2" s="394"/>
      <c r="AD2" s="394" t="s">
        <v>225</v>
      </c>
      <c r="AE2" s="394"/>
      <c r="AG2" s="394" t="s">
        <v>233</v>
      </c>
      <c r="AH2" s="394"/>
      <c r="AJ2" s="394" t="s">
        <v>234</v>
      </c>
      <c r="AK2" s="394"/>
      <c r="AM2" s="394" t="s">
        <v>250</v>
      </c>
      <c r="AN2" s="394"/>
      <c r="AP2" s="394" t="s">
        <v>251</v>
      </c>
      <c r="AQ2" s="394"/>
      <c r="AS2" s="394" t="s">
        <v>267</v>
      </c>
      <c r="AT2" s="394"/>
      <c r="AV2" s="394" t="s">
        <v>564</v>
      </c>
      <c r="AW2" s="394"/>
      <c r="AY2" s="394" t="s">
        <v>607</v>
      </c>
      <c r="AZ2" s="394"/>
    </row>
    <row r="3" spans="2:63" ht="24.6" thickBot="1" x14ac:dyDescent="0.35">
      <c r="C3" s="38" t="s">
        <v>30</v>
      </c>
      <c r="D3" s="38" t="s">
        <v>31</v>
      </c>
      <c r="F3" s="38" t="s">
        <v>30</v>
      </c>
      <c r="G3" s="38" t="s">
        <v>31</v>
      </c>
      <c r="I3" s="38" t="s">
        <v>30</v>
      </c>
      <c r="J3" s="38" t="s">
        <v>31</v>
      </c>
      <c r="L3" s="38" t="s">
        <v>30</v>
      </c>
      <c r="M3" s="38" t="s">
        <v>31</v>
      </c>
      <c r="O3" s="38" t="s">
        <v>30</v>
      </c>
      <c r="P3" s="38" t="s">
        <v>31</v>
      </c>
      <c r="R3" s="38" t="s">
        <v>30</v>
      </c>
      <c r="S3" s="38" t="s">
        <v>31</v>
      </c>
      <c r="U3" s="38" t="s">
        <v>30</v>
      </c>
      <c r="V3" s="38" t="s">
        <v>31</v>
      </c>
      <c r="X3" s="38" t="s">
        <v>30</v>
      </c>
      <c r="Y3" s="38" t="s">
        <v>31</v>
      </c>
      <c r="AA3" s="38" t="s">
        <v>30</v>
      </c>
      <c r="AB3" s="38" t="s">
        <v>31</v>
      </c>
      <c r="AD3" s="38" t="s">
        <v>30</v>
      </c>
      <c r="AE3" s="38" t="s">
        <v>31</v>
      </c>
      <c r="AG3" s="38" t="s">
        <v>30</v>
      </c>
      <c r="AH3" s="38" t="s">
        <v>31</v>
      </c>
      <c r="AJ3" s="38" t="s">
        <v>30</v>
      </c>
      <c r="AK3" s="38" t="s">
        <v>31</v>
      </c>
      <c r="AM3" s="38" t="s">
        <v>30</v>
      </c>
      <c r="AN3" s="38" t="s">
        <v>31</v>
      </c>
      <c r="AP3" s="38" t="s">
        <v>30</v>
      </c>
      <c r="AQ3" s="38" t="s">
        <v>31</v>
      </c>
      <c r="AS3" s="38" t="s">
        <v>30</v>
      </c>
      <c r="AT3" s="38" t="s">
        <v>31</v>
      </c>
      <c r="AV3" s="38" t="s">
        <v>30</v>
      </c>
      <c r="AW3" s="38" t="s">
        <v>31</v>
      </c>
      <c r="AY3" s="38" t="s">
        <v>30</v>
      </c>
      <c r="AZ3" s="38" t="s">
        <v>31</v>
      </c>
    </row>
    <row r="4" spans="2:63" ht="7.2" customHeight="1" thickBot="1" x14ac:dyDescent="0.35">
      <c r="B4" s="4"/>
      <c r="C4" s="2"/>
      <c r="D4" s="2"/>
      <c r="F4" s="2"/>
      <c r="G4" s="2"/>
      <c r="I4" s="2"/>
      <c r="J4" s="2"/>
      <c r="L4" s="2"/>
      <c r="M4" s="2"/>
      <c r="O4" s="2"/>
      <c r="P4" s="2"/>
      <c r="R4" s="2"/>
      <c r="S4" s="2"/>
      <c r="U4" s="2"/>
      <c r="V4" s="2"/>
      <c r="X4" s="2"/>
      <c r="Y4" s="2"/>
      <c r="AA4" s="2"/>
      <c r="AB4" s="2"/>
      <c r="AD4" s="2"/>
      <c r="AE4" s="2"/>
      <c r="AG4" s="2"/>
      <c r="AH4" s="2"/>
      <c r="AJ4" s="2"/>
      <c r="AK4" s="2"/>
      <c r="AM4" s="2"/>
      <c r="AN4" s="2"/>
      <c r="AP4" s="2"/>
      <c r="AQ4" s="2"/>
      <c r="AS4" s="2"/>
      <c r="AT4" s="2"/>
      <c r="AV4" s="2"/>
      <c r="AW4" s="2"/>
      <c r="AY4" s="2"/>
      <c r="AZ4" s="2"/>
    </row>
    <row r="5" spans="2:63" ht="12.6" thickBot="1" x14ac:dyDescent="0.35">
      <c r="B5" s="5" t="s">
        <v>12</v>
      </c>
      <c r="C5" s="7">
        <f>SUM(C7,C9)</f>
        <v>30</v>
      </c>
      <c r="D5" s="7">
        <f>SUM(D7,D9)</f>
        <v>92</v>
      </c>
      <c r="F5" s="7">
        <f>SUM(F7,F9)</f>
        <v>57</v>
      </c>
      <c r="G5" s="7">
        <f>SUM(G7,G9)</f>
        <v>90</v>
      </c>
      <c r="I5" s="7">
        <f t="shared" ref="I5:J5" si="0">SUM(I7,I9)</f>
        <v>25</v>
      </c>
      <c r="J5" s="7">
        <f t="shared" si="0"/>
        <v>39</v>
      </c>
      <c r="L5" s="7">
        <f t="shared" ref="L5:M5" si="1">SUM(L7,L9)</f>
        <v>34</v>
      </c>
      <c r="M5" s="7">
        <f t="shared" si="1"/>
        <v>57</v>
      </c>
      <c r="O5" s="7">
        <f t="shared" ref="O5:P5" si="2">SUM(O7,O9)</f>
        <v>74</v>
      </c>
      <c r="P5" s="7">
        <f t="shared" si="2"/>
        <v>68</v>
      </c>
      <c r="R5" s="7">
        <f t="shared" ref="R5:S5" si="3">SUM(R7,R9)</f>
        <v>46</v>
      </c>
      <c r="S5" s="7">
        <f t="shared" si="3"/>
        <v>48</v>
      </c>
      <c r="U5" s="7">
        <f t="shared" ref="U5:V5" si="4">SUM(U7,U9)</f>
        <v>49</v>
      </c>
      <c r="V5" s="7">
        <f t="shared" si="4"/>
        <v>50</v>
      </c>
      <c r="X5" s="7">
        <f t="shared" ref="X5:Y5" si="5">SUM(X7,X9)</f>
        <v>63</v>
      </c>
      <c r="Y5" s="7">
        <f t="shared" si="5"/>
        <v>54</v>
      </c>
      <c r="AA5" s="7">
        <f t="shared" ref="AA5:AB5" si="6">SUM(AA7,AA9)</f>
        <v>56</v>
      </c>
      <c r="AB5" s="7">
        <f t="shared" si="6"/>
        <v>57</v>
      </c>
      <c r="AD5" s="7">
        <f t="shared" ref="AD5:AE5" si="7">SUM(AD7,AD9)</f>
        <v>53</v>
      </c>
      <c r="AE5" s="7">
        <f t="shared" si="7"/>
        <v>66</v>
      </c>
      <c r="AG5" s="7">
        <f t="shared" ref="AG5:AH5" si="8">SUM(AG7,AG9)</f>
        <v>9</v>
      </c>
      <c r="AH5" s="7">
        <f t="shared" si="8"/>
        <v>11</v>
      </c>
      <c r="AJ5" s="7">
        <f t="shared" ref="AJ5:AK5" si="9">SUM(AJ7,AJ9)</f>
        <v>33</v>
      </c>
      <c r="AK5" s="7">
        <f t="shared" si="9"/>
        <v>34</v>
      </c>
      <c r="AM5" s="7">
        <f t="shared" ref="AM5:AN5" si="10">SUM(AM7,AM9)</f>
        <v>11</v>
      </c>
      <c r="AN5" s="7">
        <f t="shared" si="10"/>
        <v>34</v>
      </c>
      <c r="AP5" s="7">
        <f t="shared" ref="AP5:AQ5" si="11">SUM(AP7,AP9)</f>
        <v>65</v>
      </c>
      <c r="AQ5" s="7">
        <f t="shared" si="11"/>
        <v>93</v>
      </c>
      <c r="AS5" s="7">
        <f t="shared" ref="AS5:AT5" si="12">SUM(AS7,AS9)</f>
        <v>37</v>
      </c>
      <c r="AT5" s="7">
        <f t="shared" si="12"/>
        <v>97</v>
      </c>
      <c r="AV5" s="7">
        <f t="shared" ref="AV5:AW5" si="13">SUM(AV7,AV9)</f>
        <v>77</v>
      </c>
      <c r="AW5" s="7">
        <f t="shared" si="13"/>
        <v>103</v>
      </c>
      <c r="AY5" s="7">
        <f t="shared" ref="AY5:AZ5" si="14">SUM(AY7,AY9)</f>
        <v>69</v>
      </c>
      <c r="AZ5" s="7">
        <f t="shared" si="14"/>
        <v>86</v>
      </c>
    </row>
    <row r="6" spans="2:63" ht="7.2" customHeight="1" thickBot="1" x14ac:dyDescent="0.35">
      <c r="B6" s="4"/>
      <c r="C6" s="2"/>
      <c r="D6" s="48"/>
      <c r="F6" s="2"/>
      <c r="G6" s="48"/>
      <c r="I6" s="2"/>
      <c r="J6" s="48"/>
      <c r="L6" s="2"/>
      <c r="M6" s="48"/>
      <c r="O6" s="2"/>
      <c r="P6" s="48"/>
      <c r="R6" s="2"/>
      <c r="S6" s="48"/>
      <c r="U6" s="2"/>
      <c r="V6" s="48"/>
      <c r="X6" s="2"/>
      <c r="Y6" s="48"/>
      <c r="AA6" s="2"/>
      <c r="AB6" s="48"/>
      <c r="AD6" s="2"/>
      <c r="AE6" s="48"/>
      <c r="AG6" s="2"/>
      <c r="AH6" s="48"/>
      <c r="AJ6" s="2"/>
      <c r="AK6" s="48"/>
      <c r="AM6" s="2"/>
      <c r="AN6" s="48"/>
      <c r="AP6" s="2"/>
      <c r="AQ6" s="48"/>
      <c r="AS6" s="2"/>
      <c r="AT6" s="48"/>
      <c r="AV6" s="2"/>
      <c r="AW6" s="48"/>
      <c r="AY6" s="2"/>
      <c r="AZ6" s="48"/>
    </row>
    <row r="7" spans="2:63" ht="12.6" thickBot="1" x14ac:dyDescent="0.35">
      <c r="B7" s="40" t="s">
        <v>11</v>
      </c>
      <c r="C7" s="10">
        <v>0</v>
      </c>
      <c r="D7" s="10">
        <v>32</v>
      </c>
      <c r="F7" s="10">
        <v>32</v>
      </c>
      <c r="G7" s="10">
        <v>37</v>
      </c>
      <c r="I7" s="10">
        <v>4</v>
      </c>
      <c r="J7" s="10">
        <v>4</v>
      </c>
      <c r="L7" s="10">
        <v>11</v>
      </c>
      <c r="M7" s="10">
        <v>19</v>
      </c>
      <c r="O7" s="10">
        <v>46</v>
      </c>
      <c r="P7" s="10">
        <v>17</v>
      </c>
      <c r="R7" s="10">
        <v>23</v>
      </c>
      <c r="S7" s="10">
        <v>18</v>
      </c>
      <c r="U7" s="10">
        <v>24</v>
      </c>
      <c r="V7" s="10">
        <v>24</v>
      </c>
      <c r="X7" s="10">
        <v>22</v>
      </c>
      <c r="Y7" s="10">
        <v>23</v>
      </c>
      <c r="AA7" s="10">
        <v>24</v>
      </c>
      <c r="AB7" s="10">
        <v>25</v>
      </c>
      <c r="AD7" s="10">
        <v>21</v>
      </c>
      <c r="AE7" s="10">
        <v>22</v>
      </c>
      <c r="AG7" s="10">
        <v>5</v>
      </c>
      <c r="AH7" s="10">
        <v>5</v>
      </c>
      <c r="AJ7" s="10">
        <v>22</v>
      </c>
      <c r="AK7" s="10">
        <v>22</v>
      </c>
      <c r="AM7" s="10">
        <v>11</v>
      </c>
      <c r="AN7" s="10">
        <v>9</v>
      </c>
      <c r="AP7" s="10">
        <v>32</v>
      </c>
      <c r="AQ7" s="10">
        <v>48</v>
      </c>
      <c r="AS7" s="10">
        <v>26</v>
      </c>
      <c r="AT7" s="10">
        <v>62</v>
      </c>
      <c r="AV7" s="10">
        <v>39</v>
      </c>
      <c r="AW7" s="10">
        <v>56</v>
      </c>
      <c r="AY7" s="10">
        <v>33</v>
      </c>
      <c r="AZ7" s="10">
        <v>47</v>
      </c>
    </row>
    <row r="8" spans="2:63" ht="6" customHeight="1" thickBot="1" x14ac:dyDescent="0.35">
      <c r="B8" s="4"/>
      <c r="C8" s="2"/>
      <c r="D8" s="48"/>
      <c r="F8" s="2"/>
      <c r="G8" s="48"/>
      <c r="I8" s="2"/>
      <c r="J8" s="48"/>
      <c r="L8" s="2"/>
      <c r="M8" s="48"/>
      <c r="O8" s="2"/>
      <c r="P8" s="48"/>
      <c r="R8" s="2"/>
      <c r="S8" s="48"/>
      <c r="U8" s="2"/>
      <c r="V8"/>
      <c r="W8"/>
      <c r="X8" s="2"/>
      <c r="Y8"/>
      <c r="Z8"/>
      <c r="AA8" s="2"/>
      <c r="AB8"/>
      <c r="AC8"/>
      <c r="AD8" s="2"/>
      <c r="AE8"/>
      <c r="AF8"/>
      <c r="AG8" s="2"/>
      <c r="AH8"/>
      <c r="AI8"/>
      <c r="AJ8" s="2"/>
      <c r="AK8"/>
      <c r="AL8"/>
      <c r="AM8" s="2"/>
      <c r="AN8"/>
      <c r="AO8"/>
      <c r="AP8" s="2"/>
      <c r="AQ8"/>
      <c r="AR8"/>
      <c r="AS8" s="2"/>
      <c r="AT8"/>
      <c r="AU8"/>
      <c r="AV8" s="2"/>
      <c r="AW8"/>
      <c r="AX8"/>
      <c r="AY8" s="2"/>
      <c r="AZ8"/>
      <c r="BA8"/>
      <c r="BB8"/>
      <c r="BC8"/>
      <c r="BD8"/>
      <c r="BE8"/>
      <c r="BF8"/>
      <c r="BG8"/>
      <c r="BH8"/>
      <c r="BI8"/>
      <c r="BJ8"/>
      <c r="BK8"/>
    </row>
    <row r="9" spans="2:63" ht="15" thickBot="1" x14ac:dyDescent="0.35">
      <c r="B9" s="47" t="s">
        <v>14</v>
      </c>
      <c r="C9" s="22">
        <v>30</v>
      </c>
      <c r="D9" s="22">
        <v>60</v>
      </c>
      <c r="F9" s="22">
        <v>25</v>
      </c>
      <c r="G9" s="22">
        <v>53</v>
      </c>
      <c r="I9" s="22">
        <v>21</v>
      </c>
      <c r="J9" s="22">
        <v>35</v>
      </c>
      <c r="L9" s="22">
        <v>23</v>
      </c>
      <c r="M9" s="22">
        <v>38</v>
      </c>
      <c r="O9" s="22">
        <v>28</v>
      </c>
      <c r="P9" s="22">
        <v>51</v>
      </c>
      <c r="R9" s="22">
        <v>23</v>
      </c>
      <c r="S9" s="22">
        <v>30</v>
      </c>
      <c r="U9" s="49">
        <v>25</v>
      </c>
      <c r="V9" s="49">
        <v>26</v>
      </c>
      <c r="W9"/>
      <c r="X9" s="49">
        <v>41</v>
      </c>
      <c r="Y9" s="49">
        <v>31</v>
      </c>
      <c r="Z9"/>
      <c r="AA9" s="49">
        <v>32</v>
      </c>
      <c r="AB9" s="49">
        <v>32</v>
      </c>
      <c r="AC9"/>
      <c r="AD9" s="49">
        <v>32</v>
      </c>
      <c r="AE9" s="49">
        <v>44</v>
      </c>
      <c r="AF9"/>
      <c r="AG9" s="49">
        <v>4</v>
      </c>
      <c r="AH9" s="49">
        <v>6</v>
      </c>
      <c r="AI9"/>
      <c r="AJ9" s="49">
        <v>11</v>
      </c>
      <c r="AK9" s="49">
        <v>12</v>
      </c>
      <c r="AL9"/>
      <c r="AM9" s="49">
        <v>0</v>
      </c>
      <c r="AN9" s="49">
        <v>25</v>
      </c>
      <c r="AO9"/>
      <c r="AP9" s="49">
        <v>33</v>
      </c>
      <c r="AQ9" s="49">
        <v>45</v>
      </c>
      <c r="AR9"/>
      <c r="AS9" s="49">
        <v>11</v>
      </c>
      <c r="AT9" s="49">
        <v>35</v>
      </c>
      <c r="AU9"/>
      <c r="AV9" s="49">
        <v>38</v>
      </c>
      <c r="AW9" s="49">
        <v>47</v>
      </c>
      <c r="AX9"/>
      <c r="AY9" s="49">
        <v>36</v>
      </c>
      <c r="AZ9" s="49">
        <v>39</v>
      </c>
      <c r="BA9"/>
      <c r="BB9"/>
      <c r="BC9"/>
      <c r="BD9"/>
      <c r="BE9"/>
      <c r="BF9"/>
      <c r="BG9"/>
      <c r="BH9"/>
      <c r="BI9"/>
      <c r="BJ9"/>
      <c r="BK9"/>
    </row>
    <row r="10" spans="2:63" ht="14.4" x14ac:dyDescent="0.3"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ht="14.4" x14ac:dyDescent="0.3"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ht="14.4" x14ac:dyDescent="0.3"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ht="14.4" x14ac:dyDescent="0.3"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ht="14.4" x14ac:dyDescent="0.3"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ht="14.4" x14ac:dyDescent="0.3"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ht="14.4" x14ac:dyDescent="0.3"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2:63" ht="14.4" x14ac:dyDescent="0.3"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2:63" ht="14.4" x14ac:dyDescent="0.3"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2:63" ht="14.4" x14ac:dyDescent="0.3"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2:63" ht="14.4" x14ac:dyDescent="0.3"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2:63" ht="14.4" x14ac:dyDescent="0.3"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2:63" ht="14.4" x14ac:dyDescent="0.3"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2:63" ht="14.4" x14ac:dyDescent="0.3"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2:63" ht="14.4" x14ac:dyDescent="0.3"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2:63" ht="14.4" x14ac:dyDescent="0.3"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2:63" ht="14.4" x14ac:dyDescent="0.3"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2:63" ht="14.4" x14ac:dyDescent="0.3"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2:63" ht="14.4" x14ac:dyDescent="0.3"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2:63" ht="14.4" x14ac:dyDescent="0.3"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2:63" ht="14.4" x14ac:dyDescent="0.3"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2:63" ht="14.4" x14ac:dyDescent="0.3"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2:63" ht="14.4" x14ac:dyDescent="0.3"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2:63" ht="14.4" x14ac:dyDescent="0.3"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2:63" ht="14.4" x14ac:dyDescent="0.3"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2:63" ht="14.4" x14ac:dyDescent="0.3"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2:63" ht="14.4" x14ac:dyDescent="0.3"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2:63" ht="14.4" x14ac:dyDescent="0.3"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2:63" ht="14.4" x14ac:dyDescent="0.3"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2:63" ht="14.4" x14ac:dyDescent="0.3"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2:63" ht="14.4" x14ac:dyDescent="0.3"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2:63" ht="14.4" x14ac:dyDescent="0.3"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2:63" ht="14.4" x14ac:dyDescent="0.3"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2:63" ht="14.4" x14ac:dyDescent="0.3"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2:63" ht="14.4" x14ac:dyDescent="0.3"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2:63" ht="14.4" x14ac:dyDescent="0.3"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2:63" ht="14.4" x14ac:dyDescent="0.3"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22:63" ht="14.4" x14ac:dyDescent="0.3"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</row>
    <row r="48" spans="22:63" ht="14.4" x14ac:dyDescent="0.3"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</row>
    <row r="49" spans="22:63" ht="14.4" x14ac:dyDescent="0.3"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22:63" ht="14.4" x14ac:dyDescent="0.3"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22:63" ht="14.4" x14ac:dyDescent="0.3"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2:63" ht="14.4" x14ac:dyDescent="0.3"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</sheetData>
  <mergeCells count="17">
    <mergeCell ref="C2:D2"/>
    <mergeCell ref="F2:G2"/>
    <mergeCell ref="I2:J2"/>
    <mergeCell ref="L2:M2"/>
    <mergeCell ref="O2:P2"/>
    <mergeCell ref="AM2:AN2"/>
    <mergeCell ref="AG2:AH2"/>
    <mergeCell ref="AJ2:AK2"/>
    <mergeCell ref="AY2:AZ2"/>
    <mergeCell ref="R2:S2"/>
    <mergeCell ref="AV2:AW2"/>
    <mergeCell ref="AD2:AE2"/>
    <mergeCell ref="X2:Y2"/>
    <mergeCell ref="AA2:AB2"/>
    <mergeCell ref="U2:V2"/>
    <mergeCell ref="AS2:AT2"/>
    <mergeCell ref="AP2:A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 KPIs-Revise</vt:lpstr>
      <vt:lpstr>SB</vt:lpstr>
      <vt:lpstr>Greenstar HCPs</vt:lpstr>
      <vt:lpstr>CHO-DCR</vt:lpstr>
      <vt:lpstr>M&amp;P-Providers</vt:lpstr>
      <vt:lpstr>M&amp;P-Pharmacies</vt:lpstr>
      <vt:lpstr>MIOs</vt:lpstr>
      <vt:lpstr>SB!Print_Area</vt:lpstr>
      <vt:lpstr>'Summary KPIs-Revise'!Print_Area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Shariq Yawar</dc:creator>
  <cp:lastModifiedBy>Muhammad Asif</cp:lastModifiedBy>
  <cp:lastPrinted>2022-12-06T06:41:09Z</cp:lastPrinted>
  <dcterms:created xsi:type="dcterms:W3CDTF">2022-02-16T05:58:00Z</dcterms:created>
  <dcterms:modified xsi:type="dcterms:W3CDTF">2022-12-06T06:53:13Z</dcterms:modified>
</cp:coreProperties>
</file>