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serfani\Desktop\label\"/>
    </mc:Choice>
  </mc:AlternateContent>
  <xr:revisionPtr revIDLastSave="0" documentId="13_ncr:1_{2119BE7B-561D-4338-B442-DCA62D65BAE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label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6" i="2" l="1"/>
  <c r="M26" i="2"/>
  <c r="L26" i="2"/>
  <c r="K26" i="2"/>
  <c r="J26" i="2"/>
  <c r="E26" i="2"/>
  <c r="D23" i="2"/>
  <c r="F23" i="2" s="1"/>
  <c r="F22" i="2"/>
  <c r="D22" i="2"/>
  <c r="D21" i="2"/>
  <c r="F21" i="2" s="1"/>
  <c r="D20" i="2"/>
  <c r="F20" i="2" s="1"/>
  <c r="D19" i="2"/>
  <c r="F19" i="2" s="1"/>
  <c r="D18" i="2"/>
  <c r="F18" i="2" s="1"/>
  <c r="D17" i="2"/>
  <c r="D26" i="2" s="1"/>
  <c r="N13" i="2"/>
  <c r="M13" i="2"/>
  <c r="L13" i="2"/>
  <c r="K13" i="2"/>
  <c r="J13" i="2"/>
  <c r="E13" i="2"/>
  <c r="D13" i="2"/>
  <c r="D10" i="2"/>
  <c r="F10" i="2" s="1"/>
  <c r="D9" i="2"/>
  <c r="F9" i="2" s="1"/>
  <c r="F8" i="2"/>
  <c r="D8" i="2"/>
  <c r="D7" i="2"/>
  <c r="F7" i="2" s="1"/>
  <c r="D6" i="2"/>
  <c r="F6" i="2" s="1"/>
  <c r="D5" i="2"/>
  <c r="F5" i="2" s="1"/>
  <c r="D4" i="2"/>
  <c r="F4" i="2" s="1"/>
  <c r="F13" i="2" s="1"/>
  <c r="F17" i="2" l="1"/>
  <c r="F26" i="2" s="1"/>
</calcChain>
</file>

<file path=xl/sharedStrings.xml><?xml version="1.0" encoding="utf-8"?>
<sst xmlns="http://schemas.openxmlformats.org/spreadsheetml/2006/main" count="32" uniqueCount="17">
  <si>
    <t>Week of 8/9 thru 8/15</t>
  </si>
  <si>
    <t>Meeting, Setup, Correction, Fixing Mistakes, &amp; Training Hours</t>
  </si>
  <si>
    <t>Date</t>
  </si>
  <si>
    <t>Start time</t>
  </si>
  <si>
    <t>Finish time</t>
  </si>
  <si>
    <t>Ann time</t>
  </si>
  <si>
    <t>Images</t>
  </si>
  <si>
    <t>Ann rate</t>
  </si>
  <si>
    <t>Meeting Date</t>
  </si>
  <si>
    <t>Meetings</t>
  </si>
  <si>
    <t>Directory&amp;Setup</t>
  </si>
  <si>
    <t>Corrections</t>
  </si>
  <si>
    <t>Fixing Mistakes</t>
  </si>
  <si>
    <t>Training</t>
  </si>
  <si>
    <t>Totals and Average Ann Rate</t>
  </si>
  <si>
    <t>Sums of Hours</t>
  </si>
  <si>
    <t>Week of 8/16 thru 8/22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</si>
</sst>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h]:mm"/>
    <numFmt numFmtId="165" formatCode="h:mm;@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3366CC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2" borderId="0" xfId="0" applyFont="1" applyFill="1" applyAlignment="1">
      <alignment horizontal="center"/>
    </xf>
    <xf numFmtId="14" fontId="1" fillId="3" borderId="0" xfId="0" applyNumberFormat="1" applyFont="1" applyFill="1"/>
    <xf numFmtId="0" fontId="1" fillId="3" borderId="0" xfId="0" applyFont="1" applyFill="1"/>
    <xf numFmtId="14" fontId="0" fillId="0" borderId="0" xfId="0" applyNumberFormat="1"/>
    <xf numFmtId="20" fontId="0" fillId="0" borderId="0" xfId="0" applyNumberFormat="1"/>
    <xf numFmtId="164" fontId="0" fillId="0" borderId="0" xfId="0" applyNumberFormat="1"/>
    <xf numFmtId="18" fontId="0" fillId="0" borderId="0" xfId="0" applyNumberFormat="1"/>
    <xf numFmtId="0" fontId="0" fillId="0" borderId="0" xfId="0" applyAlignment="1">
      <alignment horizontal="right"/>
    </xf>
    <xf numFmtId="0" fontId="0" fillId="4" borderId="0" xfId="0" applyFill="1"/>
    <xf numFmtId="20" fontId="0" fillId="4" borderId="0" xfId="0" applyNumberFormat="1" applyFill="1"/>
    <xf numFmtId="165" fontId="0" fillId="0" borderId="0" xfId="0" applyNumberFormat="1"/>
    <xf numFmtId="165" fontId="0" fillId="4" borderId="0" xfId="0" applyNumberFormat="1" applyFill="1"/>
  </cellXfs>
  <cellStyles count="1">
    <cellStyle name="Normal" xfId="0" builtinId="0"/>
  </cellStyles>
  <dxfs count="18">
    <dxf>
      <numFmt numFmtId="165" formatCode="h:mm;@"/>
    </dxf>
    <dxf>
      <numFmt numFmtId="165" formatCode="h:mm;@"/>
    </dxf>
    <dxf>
      <numFmt numFmtId="165" formatCode="h:mm;@"/>
    </dxf>
    <dxf>
      <numFmt numFmtId="165" formatCode="h:mm;@"/>
    </dxf>
    <dxf>
      <numFmt numFmtId="165" formatCode="h:mm;@"/>
    </dxf>
    <dxf>
      <numFmt numFmtId="25" formatCode="h:mm"/>
    </dxf>
    <dxf>
      <numFmt numFmtId="164" formatCode="[h]:mm"/>
    </dxf>
    <dxf>
      <numFmt numFmtId="164" formatCode="[h]:mm"/>
    </dxf>
    <dxf>
      <alignment horizontal="right" vertical="bottom" textRotation="0" wrapText="0" indent="0" justifyLastLine="0" shrinkToFit="0" readingOrder="0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164" formatCode="[h]:mm"/>
    </dxf>
    <dxf>
      <numFmt numFmtId="164" formatCode="[h]:mm"/>
    </dxf>
    <dxf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AAF249B-2E03-4A50-96CE-941FD4A35D4F}" name="Table148121016182214262428323640424650" displayName="Table148121016182214262428323640424650" ref="A3:F13" totalsRowCount="1">
  <autoFilter ref="A3:F12" xr:uid="{BCA37FFC-B588-489C-8F2C-D52F4DC7650F}"/>
  <tableColumns count="6">
    <tableColumn id="1" xr3:uid="{B8C414EB-9A7C-4288-A4B9-F0B2F120E070}" name="Date"/>
    <tableColumn id="2" xr3:uid="{9AA96B72-ABFE-4694-BBF0-27D288F6E27E}" name="Start time" totalsRowLabel="Totals and Average Ann Rate" totalsRowDxfId="17"/>
    <tableColumn id="3" xr3:uid="{AE4B5540-3868-4C02-9DA6-39A28EAC4281}" name="Finish time"/>
    <tableColumn id="4" xr3:uid="{5F6B7352-3F93-4A90-A02A-7163683A5784}" name="Ann time" totalsRowFunction="sum" dataDxfId="15" totalsRowDxfId="16">
      <calculatedColumnFormula>C4-B4</calculatedColumnFormula>
    </tableColumn>
    <tableColumn id="5" xr3:uid="{7FCF628E-4999-406C-99BE-19D56CFECB70}" name="Images" totalsRowFunction="custom">
      <totalsRowFormula>SUM(E4:E10)</totalsRowFormula>
    </tableColumn>
    <tableColumn id="6" xr3:uid="{846ACDDC-BCE0-4216-A484-C6982BDC7357}" name="Ann rate" totalsRowFunction="custom" totalsRowDxfId="14">
      <totalsRowFormula>SUM(E4*F4+E5*F5+E6*F6+E7*F7+E8*F8+E9*F9+E10*F10)/Table148121016182214262428323640424650[[#Totals],[Images]]</totalsRow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89579C8-5515-4E3A-94D8-87BF4839D88F}" name="Table69131117192315272529333741434751" displayName="Table69131117192315272529333741434751" ref="I5:N13" headerRowCount="0" totalsRowShown="0">
  <tableColumns count="6">
    <tableColumn id="1" xr3:uid="{838E4C36-6D37-4B5E-933C-2F883C6CB493}" name="Column1"/>
    <tableColumn id="2" xr3:uid="{7BEDC31E-A501-4FE0-A272-0E4501A11672}" name="Column2" dataDxfId="13"/>
    <tableColumn id="3" xr3:uid="{E010D3CD-E927-4B1A-B82C-87A42C437BC1}" name="Column3" dataDxfId="12"/>
    <tableColumn id="4" xr3:uid="{13C40A6C-92A2-48FF-B238-2A910F9248B0}" name="Column4" dataDxfId="11"/>
    <tableColumn id="5" xr3:uid="{596AFB85-F7AF-462C-B7DF-15AEAA200D37}" name="Column5" dataDxfId="10"/>
    <tableColumn id="6" xr3:uid="{205AB997-FFF5-46F2-8466-5338F400F909}" name="Column6" dataDxfId="9"/>
  </tableColumns>
  <tableStyleInfo name="TableStyleLight2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FF86A36-4591-4DAA-A93F-7018437C4776}" name="Table14812101618221426242832364042465048" displayName="Table14812101618221426242832364042465048" ref="A16:F26" totalsRowCount="1">
  <autoFilter ref="A16:F25" xr:uid="{71065554-4935-4A5C-8392-297F854D8535}"/>
  <tableColumns count="6">
    <tableColumn id="1" xr3:uid="{2F0C0B5F-180F-4736-B81F-3D8D6A09EF90}" name="Date"/>
    <tableColumn id="2" xr3:uid="{FEABB27C-C95F-40D2-AFA8-4C9F8D55BADB}" name="Start time" totalsRowLabel="Totals and Average Ann Rate" totalsRowDxfId="8"/>
    <tableColumn id="3" xr3:uid="{18A0F0F0-86D6-4C31-95AD-061452F57806}" name="Finish time"/>
    <tableColumn id="4" xr3:uid="{1C649AA5-824F-4ADC-8014-18AC91C7C1A8}" name="Ann time" totalsRowFunction="sum" dataDxfId="6" totalsRowDxfId="7">
      <calculatedColumnFormula>C17-B17</calculatedColumnFormula>
    </tableColumn>
    <tableColumn id="5" xr3:uid="{6AF0B095-26A0-47A0-B3AC-C830994C2BDD}" name="Images" totalsRowFunction="custom">
      <totalsRowFormula>SUM(E17:E23)</totalsRowFormula>
    </tableColumn>
    <tableColumn id="6" xr3:uid="{BE880D52-00E9-4002-9F9A-6736E741B531}" name="Ann rate" totalsRowFunction="custom" totalsRowDxfId="5">
      <totalsRowFormula>SUM(E17*F17+E18*F18+E19*F19+E20*F20+E21*F21+E22*F22+E23*F23)/Table14812101618221426242832364042465048[[#Totals],[Images]]</totalsRow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8AB72EE-C08C-412E-83EE-FE2919979D96}" name="Table6913111719231527252933374143475149" displayName="Table6913111719231527252933374143475149" ref="I18:N26" headerRowCount="0" totalsRowShown="0">
  <tableColumns count="6">
    <tableColumn id="1" xr3:uid="{0B55AB83-04DC-4FD9-B152-7696E1368AF5}" name="Column1"/>
    <tableColumn id="2" xr3:uid="{3260ACB0-A953-469F-A30D-74C05A105ADF}" name="Column2" dataDxfId="4"/>
    <tableColumn id="3" xr3:uid="{B3558F1E-A6FE-408F-A992-288724055715}" name="Column3" dataDxfId="3"/>
    <tableColumn id="4" xr3:uid="{E1E3B1C7-E900-4E68-82CC-A0CB1F3A776E}" name="Column4" dataDxfId="2"/>
    <tableColumn id="5" xr3:uid="{9441A269-EA9E-4B9C-942F-AD5E32374BC9}" name="Column5" dataDxfId="1"/>
    <tableColumn id="6" xr3:uid="{C9C3263C-D4BF-4567-94DC-FCE92E860ABB}" name="Column6" dataDxfId="0"/>
  </tableColumns>
  <tableStyleInfo name="TableStyleLight2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248A3-6169-46D2-8FB0-7C3086BEDF7C}">
  <dimension ref="A2:N26"/>
  <sheetViews>
    <sheetView tabSelected="1" workbookViewId="0">
      <selection activeCell="N3" sqref="N3"/>
    </sheetView>
  </sheetViews>
  <sheetFormatPr defaultRowHeight="15" x14ac:dyDescent="0.25"/>
  <cols>
    <col min="1" max="1" width="16.28515625" customWidth="1"/>
    <col min="2" max="2" width="11.42578125" customWidth="1"/>
    <col min="3" max="3" width="13.28515625" customWidth="1"/>
    <col min="4" max="4" width="10.7109375" customWidth="1"/>
    <col min="6" max="6" width="13" customWidth="1"/>
    <col min="8" max="8" width="16.28515625" customWidth="1"/>
    <col min="9" max="9" width="13.7109375" bestFit="1" customWidth="1"/>
    <col min="10" max="10" width="11.7109375" customWidth="1"/>
    <col min="11" max="11" width="18" customWidth="1"/>
    <col min="12" max="12" width="15.140625" customWidth="1"/>
    <col min="13" max="13" width="13.7109375" customWidth="1"/>
  </cols>
  <sheetData>
    <row r="2" spans="1:14" x14ac:dyDescent="0.25">
      <c r="A2" s="1" t="s">
        <v>0</v>
      </c>
      <c r="B2" s="2"/>
      <c r="C2" s="2"/>
      <c r="D2" s="2"/>
      <c r="E2" s="2"/>
      <c r="F2" s="2"/>
      <c r="I2" s="3" t="s">
        <v>1</v>
      </c>
      <c r="J2" s="3"/>
      <c r="K2" s="3"/>
      <c r="L2" s="3"/>
      <c r="M2" s="3"/>
      <c r="N2" s="3"/>
    </row>
    <row r="3" spans="1:14" x14ac:dyDescent="0.25">
      <c r="A3" t="s">
        <v>2</v>
      </c>
      <c r="B3" t="s">
        <v>3</v>
      </c>
      <c r="C3" t="s">
        <v>4</v>
      </c>
      <c r="D3" t="s">
        <v>5</v>
      </c>
      <c r="E3" t="s">
        <v>6</v>
      </c>
      <c r="F3" t="s">
        <v>7</v>
      </c>
      <c r="I3" s="4" t="s">
        <v>8</v>
      </c>
      <c r="J3" s="5" t="s">
        <v>9</v>
      </c>
      <c r="K3" s="5" t="s">
        <v>10</v>
      </c>
      <c r="L3" s="5" t="s">
        <v>11</v>
      </c>
      <c r="M3" s="5" t="s">
        <v>12</v>
      </c>
      <c r="N3" s="5" t="s">
        <v>13</v>
      </c>
    </row>
    <row r="4" spans="1:14" x14ac:dyDescent="0.25">
      <c r="A4" s="6">
        <v>44052</v>
      </c>
      <c r="B4" s="7"/>
      <c r="C4" s="7"/>
      <c r="D4" s="8">
        <f>Table148121016182214262428323640424650[[#This Row],[Finish time]]-Table148121016182214262428323640424650[[#This Row],[Start time]]</f>
        <v>0</v>
      </c>
      <c r="E4">
        <v>0</v>
      </c>
      <c r="F4" s="7">
        <f>IFERROR(D4/E4,0)</f>
        <v>0</v>
      </c>
      <c r="G4" s="8"/>
      <c r="I4" s="6">
        <v>44052</v>
      </c>
      <c r="J4" s="7"/>
      <c r="K4" s="7"/>
      <c r="L4" s="7"/>
      <c r="M4" s="7"/>
      <c r="N4" s="7"/>
    </row>
    <row r="5" spans="1:14" x14ac:dyDescent="0.25">
      <c r="A5" s="6">
        <v>44053</v>
      </c>
      <c r="B5" s="7"/>
      <c r="C5" s="7"/>
      <c r="D5" s="8">
        <f>Table148121016182214262428323640424650[[#This Row],[Finish time]]-Table148121016182214262428323640424650[[#This Row],[Start time]]</f>
        <v>0</v>
      </c>
      <c r="E5">
        <v>0</v>
      </c>
      <c r="F5" s="7">
        <f t="shared" ref="F5:F10" si="0">IFERROR(D5/E5,0)</f>
        <v>0</v>
      </c>
      <c r="G5" s="8"/>
      <c r="I5" s="6">
        <v>44053</v>
      </c>
      <c r="J5" s="7"/>
      <c r="K5" s="7"/>
      <c r="L5" s="7"/>
      <c r="M5" s="7"/>
      <c r="N5" s="7"/>
    </row>
    <row r="6" spans="1:14" x14ac:dyDescent="0.25">
      <c r="A6" s="6">
        <v>44054</v>
      </c>
      <c r="B6" s="7"/>
      <c r="C6" s="7"/>
      <c r="D6" s="8">
        <f>Table148121016182214262428323640424650[[#This Row],[Finish time]]-Table148121016182214262428323640424650[[#This Row],[Start time]]</f>
        <v>0</v>
      </c>
      <c r="E6">
        <v>0</v>
      </c>
      <c r="F6" s="7">
        <f t="shared" si="0"/>
        <v>0</v>
      </c>
      <c r="G6" s="8"/>
      <c r="I6" s="6">
        <v>44054</v>
      </c>
      <c r="J6" s="7"/>
      <c r="K6" s="7">
        <v>2.0833333333333332E-2</v>
      </c>
      <c r="L6" s="7"/>
      <c r="M6" s="7"/>
      <c r="N6" s="7"/>
    </row>
    <row r="7" spans="1:14" x14ac:dyDescent="0.25">
      <c r="A7" s="6">
        <v>44055</v>
      </c>
      <c r="B7" s="7">
        <v>0.6069444444444444</v>
      </c>
      <c r="C7" s="7">
        <v>0.77638888888888891</v>
      </c>
      <c r="D7" s="8">
        <f>Table148121016182214262428323640424650[[#This Row],[Finish time]]-Table148121016182214262428323640424650[[#This Row],[Start time]]</f>
        <v>0.16944444444444451</v>
      </c>
      <c r="E7">
        <v>20</v>
      </c>
      <c r="F7" s="7">
        <f t="shared" si="0"/>
        <v>8.4722222222222247E-3</v>
      </c>
      <c r="G7" s="8"/>
      <c r="I7" s="6">
        <v>44055</v>
      </c>
      <c r="J7" s="7">
        <v>4.3055555555555562E-2</v>
      </c>
      <c r="K7" s="7"/>
      <c r="L7" s="7"/>
      <c r="M7" s="7"/>
      <c r="N7" s="7"/>
    </row>
    <row r="8" spans="1:14" x14ac:dyDescent="0.25">
      <c r="A8" s="6">
        <v>44056</v>
      </c>
      <c r="B8" s="7">
        <v>0.625</v>
      </c>
      <c r="C8" s="7">
        <v>0.79652777777777783</v>
      </c>
      <c r="D8" s="8">
        <f>Table148121016182214262428323640424650[[#This Row],[Finish time]]-Table148121016182214262428323640424650[[#This Row],[Start time]]</f>
        <v>0.17152777777777783</v>
      </c>
      <c r="E8">
        <v>16</v>
      </c>
      <c r="F8" s="7">
        <f t="shared" si="0"/>
        <v>1.0720486111111115E-2</v>
      </c>
      <c r="G8" s="8"/>
      <c r="I8" s="6">
        <v>44056</v>
      </c>
      <c r="J8" s="7"/>
      <c r="K8" s="7"/>
      <c r="L8" s="7"/>
      <c r="M8" s="7"/>
      <c r="N8" s="7"/>
    </row>
    <row r="9" spans="1:14" x14ac:dyDescent="0.25">
      <c r="A9" s="6">
        <v>44057</v>
      </c>
      <c r="B9" s="7">
        <v>0.87777777777777777</v>
      </c>
      <c r="C9" s="7">
        <v>0.93125000000000002</v>
      </c>
      <c r="D9" s="8">
        <f>Table148121016182214262428323640424650[[#This Row],[Finish time]]-Table148121016182214262428323640424650[[#This Row],[Start time]]</f>
        <v>5.3472222222222254E-2</v>
      </c>
      <c r="E9">
        <v>6</v>
      </c>
      <c r="F9" s="7">
        <f t="shared" si="0"/>
        <v>8.912037037037043E-3</v>
      </c>
      <c r="G9" s="8"/>
      <c r="I9" s="6">
        <v>44057</v>
      </c>
      <c r="J9" s="7">
        <v>3.2638888888888891E-2</v>
      </c>
      <c r="K9" s="7"/>
      <c r="L9" s="7"/>
      <c r="M9" s="7"/>
      <c r="N9" s="7">
        <v>8.1944444444444445E-2</v>
      </c>
    </row>
    <row r="10" spans="1:14" x14ac:dyDescent="0.25">
      <c r="A10" s="6">
        <v>44058</v>
      </c>
      <c r="B10" s="9">
        <v>0.3972222222222222</v>
      </c>
      <c r="C10" s="9">
        <v>0.47500000000000003</v>
      </c>
      <c r="D10" s="8">
        <f>Table148121016182214262428323640424650[[#This Row],[Finish time]]-Table148121016182214262428323640424650[[#This Row],[Start time]]</f>
        <v>7.7777777777777835E-2</v>
      </c>
      <c r="E10">
        <v>10</v>
      </c>
      <c r="F10" s="7">
        <f t="shared" si="0"/>
        <v>7.7777777777777836E-3</v>
      </c>
      <c r="G10" s="8"/>
      <c r="I10" s="6">
        <v>44058</v>
      </c>
      <c r="J10" s="7"/>
      <c r="K10" s="7">
        <v>2.4999999999999998E-2</v>
      </c>
      <c r="L10" s="7"/>
      <c r="M10" s="7"/>
      <c r="N10" s="7"/>
    </row>
    <row r="11" spans="1:14" x14ac:dyDescent="0.25">
      <c r="A11" s="6"/>
      <c r="D11" s="8"/>
      <c r="J11" s="7"/>
      <c r="K11" s="7"/>
      <c r="L11" s="7"/>
      <c r="M11" s="7"/>
      <c r="N11" s="7"/>
    </row>
    <row r="12" spans="1:14" x14ac:dyDescent="0.25">
      <c r="A12" s="6"/>
      <c r="D12" s="8"/>
      <c r="J12" s="7"/>
      <c r="K12" s="7"/>
      <c r="L12" s="7"/>
      <c r="M12" s="7"/>
      <c r="N12" s="7"/>
    </row>
    <row r="13" spans="1:14" x14ac:dyDescent="0.25">
      <c r="B13" s="10" t="s">
        <v>14</v>
      </c>
      <c r="D13" s="8">
        <f>SUBTOTAL(109,Table148121016182214262428323640424650[Ann time])</f>
        <v>0.47222222222222243</v>
      </c>
      <c r="E13">
        <f>SUM(E4:E10)</f>
        <v>52</v>
      </c>
      <c r="F13" s="7">
        <f>SUM(E4*F4+E5*F5+E6*F6+E7*F7+E8*F8+E9*F9+E10*F10)/Table148121016182214262428323640424650[[#Totals],[Images]]</f>
        <v>9.0811965811965854E-3</v>
      </c>
      <c r="I13" s="11" t="s">
        <v>15</v>
      </c>
      <c r="J13" s="12">
        <f>SUM(J4:J10)</f>
        <v>7.5694444444444453E-2</v>
      </c>
      <c r="K13" s="12">
        <f>SUM(K4:K10)</f>
        <v>4.583333333333333E-2</v>
      </c>
      <c r="L13" s="12">
        <f>SUM(L4:L10)</f>
        <v>0</v>
      </c>
      <c r="M13" s="12">
        <f>SUM(M4:M10)</f>
        <v>0</v>
      </c>
      <c r="N13" s="12">
        <f>SUM(N4:N10)</f>
        <v>8.1944444444444445E-2</v>
      </c>
    </row>
    <row r="15" spans="1:14" x14ac:dyDescent="0.25">
      <c r="A15" s="1" t="s">
        <v>16</v>
      </c>
      <c r="B15" s="2"/>
      <c r="C15" s="2"/>
      <c r="D15" s="2"/>
      <c r="E15" s="2"/>
      <c r="F15" s="2"/>
      <c r="I15" s="3" t="s">
        <v>1</v>
      </c>
      <c r="J15" s="3"/>
      <c r="K15" s="3"/>
      <c r="L15" s="3"/>
      <c r="M15" s="3"/>
      <c r="N15" s="3"/>
    </row>
    <row r="16" spans="1:14" x14ac:dyDescent="0.25">
      <c r="A16" t="s">
        <v>2</v>
      </c>
      <c r="B16" t="s">
        <v>3</v>
      </c>
      <c r="C16" t="s">
        <v>4</v>
      </c>
      <c r="D16" t="s">
        <v>5</v>
      </c>
      <c r="E16" t="s">
        <v>6</v>
      </c>
      <c r="F16" t="s">
        <v>7</v>
      </c>
      <c r="I16" s="4" t="s">
        <v>8</v>
      </c>
      <c r="J16" s="5" t="s">
        <v>9</v>
      </c>
      <c r="K16" s="5" t="s">
        <v>10</v>
      </c>
      <c r="L16" s="5" t="s">
        <v>11</v>
      </c>
      <c r="M16" s="5" t="s">
        <v>12</v>
      </c>
      <c r="N16" s="5" t="s">
        <v>13</v>
      </c>
    </row>
    <row r="17" spans="1:14" x14ac:dyDescent="0.25">
      <c r="A17" s="6">
        <v>44059</v>
      </c>
      <c r="B17" s="7"/>
      <c r="C17" s="7"/>
      <c r="D17" s="8">
        <f>Table14812101618221426242832364042465048[[#This Row],[Finish time]]-Table14812101618221426242832364042465048[[#This Row],[Start time]]</f>
        <v>0</v>
      </c>
      <c r="E17">
        <v>0</v>
      </c>
      <c r="F17" s="7">
        <f>IFERROR(D17/E17,0)</f>
        <v>0</v>
      </c>
      <c r="I17" s="6">
        <v>44059</v>
      </c>
      <c r="J17" s="13"/>
      <c r="K17" s="13"/>
      <c r="L17" s="13"/>
      <c r="M17" s="13"/>
      <c r="N17" s="13"/>
    </row>
    <row r="18" spans="1:14" x14ac:dyDescent="0.25">
      <c r="A18" s="6">
        <v>44060</v>
      </c>
      <c r="B18" s="7"/>
      <c r="C18" s="7"/>
      <c r="D18" s="8">
        <f>Table14812101618221426242832364042465048[[#This Row],[Finish time]]-Table14812101618221426242832364042465048[[#This Row],[Start time]]</f>
        <v>0</v>
      </c>
      <c r="E18">
        <v>0</v>
      </c>
      <c r="F18" s="7">
        <f t="shared" ref="F18:F23" si="1">IFERROR(D18/E18,0)</f>
        <v>0</v>
      </c>
      <c r="I18" s="6">
        <v>44060</v>
      </c>
      <c r="J18" s="13">
        <v>1.8055555555555557E-2</v>
      </c>
      <c r="K18" s="13"/>
      <c r="L18" s="13"/>
      <c r="M18" s="13"/>
      <c r="N18" s="13"/>
    </row>
    <row r="19" spans="1:14" x14ac:dyDescent="0.25">
      <c r="A19" s="6">
        <v>44061</v>
      </c>
      <c r="B19" s="7">
        <v>0.73541666666666661</v>
      </c>
      <c r="C19" s="7">
        <v>0.8340277777777777</v>
      </c>
      <c r="D19" s="8">
        <f>Table14812101618221426242832364042465048[[#This Row],[Finish time]]-Table14812101618221426242832364042465048[[#This Row],[Start time]]</f>
        <v>9.8611111111111094E-2</v>
      </c>
      <c r="E19">
        <v>8</v>
      </c>
      <c r="F19" s="7">
        <f t="shared" si="1"/>
        <v>1.2326388888888887E-2</v>
      </c>
      <c r="I19" s="6">
        <v>44061</v>
      </c>
      <c r="J19" s="13"/>
      <c r="K19" s="13"/>
      <c r="L19" s="13"/>
      <c r="M19" s="13"/>
      <c r="N19" s="13"/>
    </row>
    <row r="20" spans="1:14" x14ac:dyDescent="0.25">
      <c r="A20" s="6">
        <v>44062</v>
      </c>
      <c r="B20" s="7">
        <v>0.3611111111111111</v>
      </c>
      <c r="C20" s="7">
        <v>0.60416666666666663</v>
      </c>
      <c r="D20" s="8">
        <f>Table14812101618221426242832364042465048[[#This Row],[Finish time]]-Table14812101618221426242832364042465048[[#This Row],[Start time]]</f>
        <v>0.24305555555555552</v>
      </c>
      <c r="E20">
        <v>20</v>
      </c>
      <c r="F20" s="7">
        <f t="shared" si="1"/>
        <v>1.2152777777777776E-2</v>
      </c>
      <c r="I20" s="6">
        <v>44062</v>
      </c>
      <c r="J20" s="13"/>
      <c r="K20" s="13"/>
      <c r="L20" s="13">
        <v>3.4722222222222224E-2</v>
      </c>
      <c r="M20" s="13"/>
      <c r="N20" s="13"/>
    </row>
    <row r="21" spans="1:14" x14ac:dyDescent="0.25">
      <c r="A21" s="6">
        <v>44063</v>
      </c>
      <c r="B21" s="7"/>
      <c r="C21" s="7"/>
      <c r="D21" s="8">
        <f>Table14812101618221426242832364042465048[[#This Row],[Finish time]]-Table14812101618221426242832364042465048[[#This Row],[Start time]]</f>
        <v>0</v>
      </c>
      <c r="E21">
        <v>0</v>
      </c>
      <c r="F21" s="7">
        <f t="shared" si="1"/>
        <v>0</v>
      </c>
      <c r="I21" s="6">
        <v>44063</v>
      </c>
      <c r="J21" s="13"/>
      <c r="K21" s="13"/>
      <c r="L21" s="13"/>
      <c r="M21" s="13"/>
      <c r="N21" s="13"/>
    </row>
    <row r="22" spans="1:14" x14ac:dyDescent="0.25">
      <c r="A22" s="6">
        <v>44064</v>
      </c>
      <c r="B22" s="7"/>
      <c r="C22" s="7"/>
      <c r="D22" s="8">
        <f>Table14812101618221426242832364042465048[[#This Row],[Finish time]]-Table14812101618221426242832364042465048[[#This Row],[Start time]]</f>
        <v>0</v>
      </c>
      <c r="E22">
        <v>0</v>
      </c>
      <c r="F22" s="7">
        <f t="shared" si="1"/>
        <v>0</v>
      </c>
      <c r="I22" s="6">
        <v>44064</v>
      </c>
      <c r="J22" s="13"/>
      <c r="K22" s="13"/>
      <c r="L22" s="13"/>
      <c r="M22" s="13"/>
      <c r="N22" s="13"/>
    </row>
    <row r="23" spans="1:14" x14ac:dyDescent="0.25">
      <c r="A23" s="6">
        <v>44065</v>
      </c>
      <c r="B23" s="9"/>
      <c r="C23" s="9"/>
      <c r="D23" s="8">
        <f>Table14812101618221426242832364042465048[[#This Row],[Finish time]]-Table14812101618221426242832364042465048[[#This Row],[Start time]]</f>
        <v>0</v>
      </c>
      <c r="E23">
        <v>0</v>
      </c>
      <c r="F23" s="7">
        <f t="shared" si="1"/>
        <v>0</v>
      </c>
      <c r="I23" s="6">
        <v>44065</v>
      </c>
      <c r="J23" s="13"/>
      <c r="K23" s="13"/>
      <c r="L23" s="13"/>
      <c r="M23" s="13"/>
      <c r="N23" s="13"/>
    </row>
    <row r="24" spans="1:14" x14ac:dyDescent="0.25">
      <c r="A24" s="6"/>
      <c r="D24" s="8"/>
      <c r="J24" s="13"/>
      <c r="K24" s="13"/>
      <c r="L24" s="13"/>
      <c r="M24" s="13"/>
      <c r="N24" s="13"/>
    </row>
    <row r="25" spans="1:14" x14ac:dyDescent="0.25">
      <c r="A25" s="6"/>
      <c r="D25" s="8"/>
      <c r="J25" s="13"/>
      <c r="K25" s="13"/>
      <c r="L25" s="13"/>
      <c r="M25" s="13"/>
      <c r="N25" s="13"/>
    </row>
    <row r="26" spans="1:14" x14ac:dyDescent="0.25">
      <c r="B26" s="10" t="s">
        <v>14</v>
      </c>
      <c r="D26" s="8">
        <f>SUBTOTAL(109,Table14812101618221426242832364042465048[Ann time])</f>
        <v>0.34166666666666662</v>
      </c>
      <c r="E26">
        <f>SUM(E17:E23)</f>
        <v>28</v>
      </c>
      <c r="F26" s="7">
        <f>SUM(E17*F17+E18*F18+E19*F19+E20*F20+E21*F21+E22*F22+E23*F23)/Table14812101618221426242832364042465048[[#Totals],[Images]]</f>
        <v>1.2202380952380951E-2</v>
      </c>
      <c r="I26" s="11" t="s">
        <v>15</v>
      </c>
      <c r="J26" s="14">
        <f>SUM(J17:J23)</f>
        <v>1.8055555555555557E-2</v>
      </c>
      <c r="K26" s="14">
        <f>SUM(K17:K23)</f>
        <v>0</v>
      </c>
      <c r="L26" s="14">
        <f>SUM(L17:L23)</f>
        <v>3.4722222222222224E-2</v>
      </c>
      <c r="M26" s="14">
        <f>SUM(M17:M23)</f>
        <v>0</v>
      </c>
      <c r="N26" s="14">
        <f>SUM(N17:N23)</f>
        <v>0</v>
      </c>
    </row>
  </sheetData>
  <mergeCells count="4">
    <mergeCell ref="A2:F2"/>
    <mergeCell ref="I2:N2"/>
    <mergeCell ref="A15:F15"/>
    <mergeCell ref="I15:N15"/>
  </mergeCells>
  <pageMargins left="0.7" right="0.7" top="0.75" bottom="0.75" header="0.3" footer="0.3"/>
  <pageSetup orientation="portrait" horizontalDpi="4294967293" verticalDpi="0" r:id="rId1"/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label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ERFANI, SEYED MOHAMMAD HASSAN</dc:creator>
  <cp:lastModifiedBy>ERFANI, SEYED MOHAMMAD HASSAN</cp:lastModifiedBy>
  <dcterms:created xsi:type="dcterms:W3CDTF">2015-06-05T18:17:20Z</dcterms:created>
  <dcterms:modified xsi:type="dcterms:W3CDTF">2020-12-18T16:46:58Z</dcterms:modified>
</cp:coreProperties>
</file>