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Techniques\Flux Calibration\"/>
    </mc:Choice>
  </mc:AlternateContent>
  <xr:revisionPtr revIDLastSave="0" documentId="13_ncr:1_{81CB8AC1-1418-4816-816E-EA1AE534B581}" xr6:coauthVersionLast="45" xr6:coauthVersionMax="45" xr10:uidLastSave="{00000000-0000-0000-0000-000000000000}"/>
  <bookViews>
    <workbookView xWindow="1280" yWindow="-110" windowWidth="18030" windowHeight="11020" firstSheet="5" activeTab="6" xr2:uid="{70D5506D-6A6D-4A74-8424-6CD8C4565AF8}"/>
  </bookViews>
  <sheets>
    <sheet name="Camera Normalized Response" sheetId="3" r:id="rId1"/>
    <sheet name="QE Plot" sheetId="2" r:id="rId2"/>
    <sheet name="ST2000XM Data" sheetId="1" r:id="rId3"/>
    <sheet name="ASI120MM Data" sheetId="13" r:id="rId4"/>
    <sheet name="SBIG Filter Transmission Plot" sheetId="5" r:id="rId5"/>
    <sheet name="NII Filter Transmission Plot" sheetId="12" r:id="rId6"/>
    <sheet name="Filter Data" sheetId="4" r:id="rId7"/>
    <sheet name="RED Measured" sheetId="20" r:id="rId8"/>
    <sheet name="Lines Data" sheetId="11" r:id="rId9"/>
    <sheet name="C8 Transmission Plot" sheetId="8" r:id="rId10"/>
    <sheet name="C8 StarBright" sheetId="6" r:id="rId11"/>
    <sheet name="C8 StarBrightXLT" sheetId="7" r:id="rId12"/>
    <sheet name="Atmosphere  Plot" sheetId="10" r:id="rId13"/>
    <sheet name="Atmosphere Data" sheetId="9" r:id="rId14"/>
    <sheet name="NUV Filter  Plot" sheetId="15" r:id="rId15"/>
    <sheet name="NUV Filter Data" sheetId="14" r:id="rId16"/>
    <sheet name="SII Filter  Plot" sheetId="17" r:id="rId17"/>
    <sheet name="SII Filter Data" sheetId="16" r:id="rId18"/>
    <sheet name="HI Filter  Plot" sheetId="19" r:id="rId19"/>
    <sheet name="HI Filter Data" sheetId="18" r:id="rId20"/>
  </sheets>
  <definedNames>
    <definedName name="_xlnm._FilterDatabase" localSheetId="6" hidden="1">'Filter Data'!$A$3:$B$20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5" i="20" l="1"/>
  <c r="D157" i="20"/>
  <c r="D153" i="20"/>
  <c r="D149" i="20"/>
  <c r="C141" i="20"/>
  <c r="C140" i="20"/>
  <c r="C137" i="20"/>
  <c r="C136" i="20"/>
  <c r="C133" i="20"/>
  <c r="D150" i="20" s="1"/>
  <c r="D151" i="20" s="1"/>
  <c r="C132" i="20"/>
  <c r="D158" i="20" s="1"/>
  <c r="C129" i="20"/>
  <c r="C128" i="20"/>
  <c r="C125" i="20"/>
  <c r="C124" i="20"/>
  <c r="C121" i="20"/>
  <c r="C120" i="20"/>
  <c r="C117" i="20"/>
  <c r="C116" i="20"/>
  <c r="C113" i="20"/>
  <c r="C112" i="20"/>
  <c r="C109" i="20"/>
  <c r="C108" i="20"/>
  <c r="C105" i="20"/>
  <c r="C104" i="20"/>
  <c r="C101" i="20"/>
  <c r="C100" i="20"/>
  <c r="C97" i="20"/>
  <c r="C96" i="20"/>
  <c r="C93" i="20"/>
  <c r="C92" i="20"/>
  <c r="C89" i="20"/>
  <c r="C88" i="20"/>
  <c r="C85" i="20"/>
  <c r="C84" i="20"/>
  <c r="C81" i="20"/>
  <c r="C80" i="20"/>
  <c r="C77" i="20"/>
  <c r="C76" i="20"/>
  <c r="C73" i="20"/>
  <c r="C72" i="20"/>
  <c r="C69" i="20"/>
  <c r="C68" i="20"/>
  <c r="C65" i="20"/>
  <c r="C64" i="20"/>
  <c r="C61" i="20"/>
  <c r="C60" i="20"/>
  <c r="C57" i="20"/>
  <c r="C56" i="20"/>
  <c r="C53" i="20"/>
  <c r="C52" i="20"/>
  <c r="C49" i="20"/>
  <c r="C48" i="20"/>
  <c r="C45" i="20"/>
  <c r="C44" i="20"/>
  <c r="C41" i="20"/>
  <c r="C40" i="20"/>
  <c r="C37" i="20"/>
  <c r="C36" i="20"/>
  <c r="C33" i="20"/>
  <c r="C32" i="20"/>
  <c r="C29" i="20"/>
  <c r="C28" i="20"/>
  <c r="C25" i="20"/>
  <c r="C24" i="20"/>
  <c r="C21" i="20"/>
  <c r="C20" i="20"/>
  <c r="C17" i="20"/>
  <c r="C16" i="20"/>
  <c r="C13" i="20"/>
  <c r="C12" i="20"/>
  <c r="C9" i="20"/>
  <c r="C8" i="20"/>
  <c r="C5" i="20"/>
  <c r="C4" i="20"/>
  <c r="C142" i="20"/>
  <c r="C139" i="20"/>
  <c r="C138" i="20"/>
  <c r="C135" i="20"/>
  <c r="C134" i="20"/>
  <c r="C131" i="20"/>
  <c r="D154" i="20" s="1"/>
  <c r="C130" i="20"/>
  <c r="C127" i="20"/>
  <c r="C126" i="20"/>
  <c r="C123" i="20"/>
  <c r="C122" i="20"/>
  <c r="C119" i="20"/>
  <c r="C118" i="20"/>
  <c r="C115" i="20"/>
  <c r="C114" i="20"/>
  <c r="C111" i="20"/>
  <c r="C110" i="20"/>
  <c r="C107" i="20"/>
  <c r="C106" i="20"/>
  <c r="C103" i="20"/>
  <c r="C102" i="20"/>
  <c r="C99" i="20"/>
  <c r="C98" i="20"/>
  <c r="C95" i="20"/>
  <c r="C94" i="20"/>
  <c r="C91" i="20"/>
  <c r="C90" i="20"/>
  <c r="C87" i="20"/>
  <c r="C86" i="20"/>
  <c r="C83" i="20"/>
  <c r="C82" i="20"/>
  <c r="C79" i="20"/>
  <c r="C78" i="20"/>
  <c r="C75" i="20"/>
  <c r="C74" i="20"/>
  <c r="C71" i="20"/>
  <c r="C70" i="20"/>
  <c r="C67" i="20"/>
  <c r="C66" i="20"/>
  <c r="C63" i="20"/>
  <c r="C62" i="20"/>
  <c r="C59" i="20"/>
  <c r="C58" i="20"/>
  <c r="C55" i="20"/>
  <c r="C54" i="20"/>
  <c r="C51" i="20"/>
  <c r="C50" i="20"/>
  <c r="C47" i="20"/>
  <c r="C46" i="20"/>
  <c r="C43" i="20"/>
  <c r="C42" i="20"/>
  <c r="C39" i="20"/>
  <c r="C38" i="20"/>
  <c r="C35" i="20"/>
  <c r="C34" i="20"/>
  <c r="C31" i="20"/>
  <c r="C30" i="20"/>
  <c r="C27" i="20"/>
  <c r="C26" i="20"/>
  <c r="C23" i="20"/>
  <c r="C22" i="20"/>
  <c r="C19" i="20"/>
  <c r="C18" i="20"/>
  <c r="C15" i="20"/>
  <c r="C14" i="20"/>
  <c r="C11" i="20"/>
  <c r="C10" i="20"/>
  <c r="C7" i="20"/>
  <c r="C6" i="20"/>
  <c r="C3" i="20"/>
  <c r="P31" i="4"/>
  <c r="P30" i="4"/>
  <c r="P32" i="4" s="1"/>
  <c r="P39" i="4"/>
  <c r="P38" i="4"/>
  <c r="P35" i="4"/>
  <c r="P34" i="4"/>
  <c r="P36" i="4" s="1"/>
  <c r="P27" i="4"/>
  <c r="P28" i="4" s="1"/>
  <c r="P26" i="4"/>
  <c r="G39" i="4"/>
  <c r="G38" i="4"/>
  <c r="G35" i="4"/>
  <c r="G34" i="4"/>
  <c r="G36" i="4" s="1"/>
  <c r="G31" i="4"/>
  <c r="G30" i="4"/>
  <c r="G32" i="4" s="1"/>
  <c r="G27" i="4"/>
  <c r="G26" i="4"/>
  <c r="G28" i="4" s="1"/>
  <c r="G40" i="4" l="1"/>
  <c r="D146" i="20"/>
  <c r="P40" i="4"/>
  <c r="P42" i="4" s="1"/>
  <c r="G42" i="4"/>
  <c r="D159" i="20"/>
  <c r="D155" i="20"/>
  <c r="D161" i="20" s="1"/>
  <c r="D147" i="20"/>
  <c r="C144" i="20"/>
  <c r="P18" i="4"/>
  <c r="P19" i="4"/>
  <c r="P20" i="4"/>
  <c r="P21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25" i="4" l="1"/>
  <c r="P25" i="4"/>
  <c r="K41" i="16"/>
  <c r="K40" i="16"/>
  <c r="L41" i="16" s="1"/>
  <c r="K39" i="16"/>
  <c r="K38" i="16"/>
  <c r="L39" i="16" s="1"/>
  <c r="K37" i="16"/>
  <c r="K36" i="16"/>
  <c r="L37" i="16" s="1"/>
  <c r="K35" i="16"/>
  <c r="K34" i="16"/>
  <c r="L35" i="16" s="1"/>
  <c r="K33" i="16"/>
  <c r="K32" i="16"/>
  <c r="L33" i="16" s="1"/>
  <c r="K31" i="16"/>
  <c r="K30" i="16"/>
  <c r="L31" i="16" s="1"/>
  <c r="K29" i="16"/>
  <c r="K28" i="16"/>
  <c r="L29" i="16" s="1"/>
  <c r="K27" i="16"/>
  <c r="K26" i="16"/>
  <c r="L27" i="16" s="1"/>
  <c r="K25" i="16"/>
  <c r="K24" i="16"/>
  <c r="L25" i="16" s="1"/>
  <c r="K23" i="16"/>
  <c r="K22" i="16"/>
  <c r="L23" i="16" s="1"/>
  <c r="K21" i="16"/>
  <c r="K20" i="16"/>
  <c r="L21" i="16" s="1"/>
  <c r="K19" i="16"/>
  <c r="K18" i="16"/>
  <c r="L19" i="16" s="1"/>
  <c r="K17" i="16"/>
  <c r="K16" i="16"/>
  <c r="L17" i="16" s="1"/>
  <c r="K15" i="16"/>
  <c r="K14" i="16"/>
  <c r="L15" i="16" s="1"/>
  <c r="K13" i="16"/>
  <c r="K12" i="16"/>
  <c r="L13" i="16" s="1"/>
  <c r="K11" i="16"/>
  <c r="K10" i="16"/>
  <c r="L11" i="16" s="1"/>
  <c r="K9" i="16"/>
  <c r="K8" i="16"/>
  <c r="L9" i="16" s="1"/>
  <c r="K7" i="16"/>
  <c r="K6" i="16"/>
  <c r="L7" i="16" s="1"/>
  <c r="K5" i="16"/>
  <c r="K4" i="16"/>
  <c r="L5" i="16" s="1"/>
  <c r="K3" i="16"/>
  <c r="K2" i="16"/>
  <c r="L3" i="16" s="1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L8" i="16" l="1"/>
  <c r="M8" i="16" s="1"/>
  <c r="L12" i="16"/>
  <c r="M12" i="16" s="1"/>
  <c r="L16" i="16"/>
  <c r="M16" i="16" s="1"/>
  <c r="L20" i="16"/>
  <c r="M20" i="16" s="1"/>
  <c r="L24" i="16"/>
  <c r="M24" i="16" s="1"/>
  <c r="L28" i="16"/>
  <c r="M28" i="16" s="1"/>
  <c r="L32" i="16"/>
  <c r="M32" i="16" s="1"/>
  <c r="L36" i="16"/>
  <c r="M36" i="16" s="1"/>
  <c r="L40" i="16"/>
  <c r="M40" i="16" s="1"/>
  <c r="M3" i="16"/>
  <c r="M7" i="16"/>
  <c r="M11" i="16"/>
  <c r="M15" i="16"/>
  <c r="M19" i="16"/>
  <c r="M23" i="16"/>
  <c r="M27" i="16"/>
  <c r="M31" i="16"/>
  <c r="M35" i="16"/>
  <c r="M39" i="16"/>
  <c r="M5" i="16"/>
  <c r="M9" i="16"/>
  <c r="M13" i="16"/>
  <c r="M17" i="16"/>
  <c r="M21" i="16"/>
  <c r="M25" i="16"/>
  <c r="M29" i="16"/>
  <c r="M33" i="16"/>
  <c r="M37" i="16"/>
  <c r="M41" i="16"/>
  <c r="L6" i="16"/>
  <c r="M6" i="16" s="1"/>
  <c r="L10" i="16"/>
  <c r="M10" i="16" s="1"/>
  <c r="L14" i="16"/>
  <c r="M14" i="16" s="1"/>
  <c r="L18" i="16"/>
  <c r="M18" i="16" s="1"/>
  <c r="L22" i="16"/>
  <c r="M22" i="16" s="1"/>
  <c r="L26" i="16"/>
  <c r="M26" i="16" s="1"/>
  <c r="L30" i="16"/>
  <c r="M30" i="16" s="1"/>
  <c r="L34" i="16"/>
  <c r="M34" i="16" s="1"/>
  <c r="L38" i="16"/>
  <c r="M38" i="16" s="1"/>
  <c r="L4" i="16"/>
  <c r="M4" i="16" s="1"/>
  <c r="I16" i="18"/>
  <c r="M43" i="16" l="1"/>
  <c r="M44" i="16" s="1"/>
  <c r="T2" i="18"/>
  <c r="V1" i="18"/>
  <c r="U2" i="18" s="1"/>
  <c r="S3" i="18" l="1"/>
  <c r="P1" i="18"/>
  <c r="O39" i="18" s="1"/>
  <c r="A23" i="11"/>
  <c r="A22" i="11"/>
  <c r="K12" i="18"/>
  <c r="J12" i="18"/>
  <c r="K11" i="18"/>
  <c r="J11" i="18"/>
  <c r="K10" i="18"/>
  <c r="J10" i="18"/>
  <c r="K9" i="18"/>
  <c r="J9" i="18"/>
  <c r="K8" i="18"/>
  <c r="J8" i="18"/>
  <c r="K7" i="18"/>
  <c r="J7" i="18"/>
  <c r="K6" i="18"/>
  <c r="J6" i="18"/>
  <c r="K5" i="18"/>
  <c r="J5" i="18"/>
  <c r="K4" i="18"/>
  <c r="J4" i="18"/>
  <c r="K3" i="18"/>
  <c r="J3" i="18"/>
  <c r="K2" i="18"/>
  <c r="J2" i="18"/>
  <c r="D41" i="18"/>
  <c r="D40" i="18"/>
  <c r="E41" i="18" s="1"/>
  <c r="D39" i="18"/>
  <c r="D38" i="18"/>
  <c r="D37" i="18"/>
  <c r="D36" i="18"/>
  <c r="E37" i="18" s="1"/>
  <c r="D35" i="18"/>
  <c r="D34" i="18"/>
  <c r="D33" i="18"/>
  <c r="D32" i="18"/>
  <c r="E33" i="18" s="1"/>
  <c r="D31" i="18"/>
  <c r="D30" i="18"/>
  <c r="D29" i="18"/>
  <c r="D28" i="18"/>
  <c r="E29" i="18" s="1"/>
  <c r="D27" i="18"/>
  <c r="D26" i="18"/>
  <c r="D25" i="18"/>
  <c r="D24" i="18"/>
  <c r="E25" i="18" s="1"/>
  <c r="D23" i="18"/>
  <c r="D22" i="18"/>
  <c r="D21" i="18"/>
  <c r="D20" i="18"/>
  <c r="E21" i="18" s="1"/>
  <c r="D19" i="18"/>
  <c r="D18" i="18"/>
  <c r="D17" i="18"/>
  <c r="D16" i="18"/>
  <c r="E17" i="18" s="1"/>
  <c r="D15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2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O10" i="18" l="1"/>
  <c r="O21" i="18"/>
  <c r="O32" i="18"/>
  <c r="O12" i="18"/>
  <c r="O22" i="18"/>
  <c r="O38" i="18"/>
  <c r="O2" i="18"/>
  <c r="P3" i="18" s="1"/>
  <c r="Q3" i="18" s="1"/>
  <c r="O8" i="18"/>
  <c r="P9" i="18" s="1"/>
  <c r="Q9" i="18" s="1"/>
  <c r="O13" i="18"/>
  <c r="O18" i="18"/>
  <c r="O24" i="18"/>
  <c r="O29" i="18"/>
  <c r="P29" i="18" s="1"/>
  <c r="Q29" i="18" s="1"/>
  <c r="O34" i="18"/>
  <c r="O40" i="18"/>
  <c r="O5" i="18"/>
  <c r="O16" i="18"/>
  <c r="P17" i="18" s="1"/>
  <c r="Q17" i="18" s="1"/>
  <c r="O26" i="18"/>
  <c r="O37" i="18"/>
  <c r="O6" i="18"/>
  <c r="O17" i="18"/>
  <c r="O28" i="18"/>
  <c r="O33" i="18"/>
  <c r="E6" i="18"/>
  <c r="E14" i="18"/>
  <c r="F14" i="18" s="1"/>
  <c r="O4" i="18"/>
  <c r="O9" i="18"/>
  <c r="O14" i="18"/>
  <c r="O20" i="18"/>
  <c r="P21" i="18" s="1"/>
  <c r="Q21" i="18" s="1"/>
  <c r="O25" i="18"/>
  <c r="O30" i="18"/>
  <c r="O36" i="18"/>
  <c r="O41" i="18"/>
  <c r="P41" i="18" s="1"/>
  <c r="Q41" i="18" s="1"/>
  <c r="T3" i="18"/>
  <c r="U3" i="18"/>
  <c r="F17" i="18"/>
  <c r="S4" i="18"/>
  <c r="E15" i="18"/>
  <c r="F15" i="18" s="1"/>
  <c r="O3" i="18"/>
  <c r="O7" i="18"/>
  <c r="O11" i="18"/>
  <c r="O15" i="18"/>
  <c r="O19" i="18"/>
  <c r="O23" i="18"/>
  <c r="O27" i="18"/>
  <c r="O31" i="18"/>
  <c r="O35" i="18"/>
  <c r="P35" i="18" s="1"/>
  <c r="Q35" i="18" s="1"/>
  <c r="F21" i="18"/>
  <c r="F33" i="18"/>
  <c r="E18" i="18"/>
  <c r="F18" i="18" s="1"/>
  <c r="E22" i="18"/>
  <c r="F22" i="18" s="1"/>
  <c r="E26" i="18"/>
  <c r="F26" i="18" s="1"/>
  <c r="E30" i="18"/>
  <c r="F30" i="18" s="1"/>
  <c r="E34" i="18"/>
  <c r="F34" i="18" s="1"/>
  <c r="E38" i="18"/>
  <c r="F38" i="18" s="1"/>
  <c r="F25" i="18"/>
  <c r="F37" i="18"/>
  <c r="L4" i="18"/>
  <c r="M4" i="18" s="1"/>
  <c r="L6" i="18"/>
  <c r="L8" i="18"/>
  <c r="M8" i="18" s="1"/>
  <c r="L10" i="18"/>
  <c r="F29" i="18"/>
  <c r="F41" i="18"/>
  <c r="E20" i="18"/>
  <c r="F20" i="18" s="1"/>
  <c r="E24" i="18"/>
  <c r="F24" i="18" s="1"/>
  <c r="E28" i="18"/>
  <c r="F28" i="18" s="1"/>
  <c r="E32" i="18"/>
  <c r="F32" i="18" s="1"/>
  <c r="E36" i="18"/>
  <c r="F36" i="18" s="1"/>
  <c r="E40" i="18"/>
  <c r="F40" i="18" s="1"/>
  <c r="L12" i="18"/>
  <c r="M12" i="18" s="1"/>
  <c r="L11" i="18"/>
  <c r="M11" i="18" s="1"/>
  <c r="L3" i="18"/>
  <c r="M3" i="18" s="1"/>
  <c r="M10" i="18"/>
  <c r="L5" i="18"/>
  <c r="M5" i="18" s="1"/>
  <c r="L7" i="18"/>
  <c r="L9" i="18"/>
  <c r="M9" i="18" s="1"/>
  <c r="P13" i="18"/>
  <c r="Q13" i="18" s="1"/>
  <c r="P33" i="18"/>
  <c r="Q33" i="18" s="1"/>
  <c r="M7" i="18"/>
  <c r="M6" i="18"/>
  <c r="P31" i="18"/>
  <c r="Q31" i="18" s="1"/>
  <c r="P5" i="18"/>
  <c r="Q5" i="18" s="1"/>
  <c r="P25" i="18"/>
  <c r="Q25" i="18" s="1"/>
  <c r="P37" i="18"/>
  <c r="Q37" i="18" s="1"/>
  <c r="E5" i="18"/>
  <c r="F5" i="18" s="1"/>
  <c r="E8" i="18"/>
  <c r="F8" i="18" s="1"/>
  <c r="E3" i="18"/>
  <c r="F3" i="18" s="1"/>
  <c r="E16" i="18"/>
  <c r="F16" i="18" s="1"/>
  <c r="E19" i="18"/>
  <c r="F19" i="18" s="1"/>
  <c r="E23" i="18"/>
  <c r="F23" i="18" s="1"/>
  <c r="E27" i="18"/>
  <c r="F27" i="18" s="1"/>
  <c r="E31" i="18"/>
  <c r="F31" i="18" s="1"/>
  <c r="E35" i="18"/>
  <c r="F35" i="18" s="1"/>
  <c r="E39" i="18"/>
  <c r="F39" i="18" s="1"/>
  <c r="E4" i="18"/>
  <c r="E7" i="18"/>
  <c r="F7" i="18" s="1"/>
  <c r="E12" i="18"/>
  <c r="F12" i="18" s="1"/>
  <c r="E10" i="18"/>
  <c r="F10" i="18" s="1"/>
  <c r="E9" i="18"/>
  <c r="E11" i="18"/>
  <c r="F11" i="18" s="1"/>
  <c r="E13" i="18"/>
  <c r="F13" i="18" s="1"/>
  <c r="F4" i="18"/>
  <c r="F6" i="18"/>
  <c r="F9" i="18"/>
  <c r="P15" i="18" l="1"/>
  <c r="Q15" i="18" s="1"/>
  <c r="S5" i="18"/>
  <c r="T4" i="18"/>
  <c r="U4" i="18"/>
  <c r="V4" i="18" s="1"/>
  <c r="W4" i="18" s="1"/>
  <c r="F43" i="18"/>
  <c r="M43" i="18"/>
  <c r="M44" i="18" s="1"/>
  <c r="M45" i="18" s="1"/>
  <c r="V3" i="18"/>
  <c r="W3" i="18" s="1"/>
  <c r="P27" i="18"/>
  <c r="Q27" i="18" s="1"/>
  <c r="P14" i="18"/>
  <c r="Q14" i="18" s="1"/>
  <c r="P39" i="18"/>
  <c r="Q39" i="18" s="1"/>
  <c r="P23" i="18"/>
  <c r="Q23" i="18" s="1"/>
  <c r="P38" i="18"/>
  <c r="Q38" i="18" s="1"/>
  <c r="P36" i="18"/>
  <c r="Q36" i="18" s="1"/>
  <c r="P20" i="18"/>
  <c r="Q20" i="18" s="1"/>
  <c r="P4" i="18"/>
  <c r="Q4" i="18" s="1"/>
  <c r="P32" i="18"/>
  <c r="Q32" i="18" s="1"/>
  <c r="P16" i="18"/>
  <c r="Q16" i="18" s="1"/>
  <c r="P22" i="18"/>
  <c r="Q22" i="18" s="1"/>
  <c r="P30" i="18"/>
  <c r="Q30" i="18" s="1"/>
  <c r="P34" i="18"/>
  <c r="Q34" i="18" s="1"/>
  <c r="P19" i="18"/>
  <c r="Q19" i="18" s="1"/>
  <c r="P18" i="18"/>
  <c r="Q18" i="18" s="1"/>
  <c r="P28" i="18"/>
  <c r="Q28" i="18" s="1"/>
  <c r="P12" i="18"/>
  <c r="Q12" i="18" s="1"/>
  <c r="P11" i="18"/>
  <c r="Q11" i="18" s="1"/>
  <c r="P10" i="18"/>
  <c r="Q10" i="18" s="1"/>
  <c r="P26" i="18"/>
  <c r="Q26" i="18" s="1"/>
  <c r="P40" i="18"/>
  <c r="Q40" i="18" s="1"/>
  <c r="P24" i="18"/>
  <c r="Q24" i="18" s="1"/>
  <c r="P8" i="18"/>
  <c r="Q8" i="18" s="1"/>
  <c r="P7" i="18"/>
  <c r="Q7" i="18" s="1"/>
  <c r="P6" i="18"/>
  <c r="Q6" i="18" s="1"/>
  <c r="F44" i="18"/>
  <c r="F45" i="18" s="1"/>
  <c r="Q1" i="16"/>
  <c r="D14" i="16"/>
  <c r="D13" i="16"/>
  <c r="D12" i="16"/>
  <c r="E13" i="16" s="1"/>
  <c r="D11" i="16"/>
  <c r="D10" i="16"/>
  <c r="E11" i="16" s="1"/>
  <c r="D9" i="16"/>
  <c r="D8" i="16"/>
  <c r="D7" i="16"/>
  <c r="D6" i="16"/>
  <c r="E7" i="16" s="1"/>
  <c r="D5" i="16"/>
  <c r="D4" i="16"/>
  <c r="E5" i="16" s="1"/>
  <c r="D3" i="16"/>
  <c r="D2" i="16"/>
  <c r="E3" i="16" s="1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E8" i="16" l="1"/>
  <c r="E6" i="16"/>
  <c r="E14" i="16"/>
  <c r="F5" i="16"/>
  <c r="F13" i="16"/>
  <c r="F6" i="16"/>
  <c r="E9" i="16"/>
  <c r="F9" i="16" s="1"/>
  <c r="F14" i="16"/>
  <c r="P41" i="16"/>
  <c r="P37" i="16"/>
  <c r="P33" i="16"/>
  <c r="P29" i="16"/>
  <c r="P25" i="16"/>
  <c r="P21" i="16"/>
  <c r="P17" i="16"/>
  <c r="P13" i="16"/>
  <c r="Q14" i="16" s="1"/>
  <c r="R14" i="16" s="1"/>
  <c r="P9" i="16"/>
  <c r="P5" i="16"/>
  <c r="P40" i="16"/>
  <c r="P36" i="16"/>
  <c r="Q37" i="16" s="1"/>
  <c r="R37" i="16" s="1"/>
  <c r="P32" i="16"/>
  <c r="P28" i="16"/>
  <c r="P24" i="16"/>
  <c r="P20" i="16"/>
  <c r="Q21" i="16" s="1"/>
  <c r="R21" i="16" s="1"/>
  <c r="P16" i="16"/>
  <c r="P12" i="16"/>
  <c r="P8" i="16"/>
  <c r="P4" i="16"/>
  <c r="Q5" i="16" s="1"/>
  <c r="R5" i="16" s="1"/>
  <c r="P39" i="16"/>
  <c r="P35" i="16"/>
  <c r="P31" i="16"/>
  <c r="P27" i="16"/>
  <c r="Q28" i="16" s="1"/>
  <c r="R28" i="16" s="1"/>
  <c r="P23" i="16"/>
  <c r="P19" i="16"/>
  <c r="P15" i="16"/>
  <c r="P11" i="16"/>
  <c r="Q12" i="16" s="1"/>
  <c r="R12" i="16" s="1"/>
  <c r="P7" i="16"/>
  <c r="P3" i="16"/>
  <c r="P34" i="16"/>
  <c r="Q35" i="16" s="1"/>
  <c r="R35" i="16" s="1"/>
  <c r="P18" i="16"/>
  <c r="Q19" i="16" s="1"/>
  <c r="R19" i="16" s="1"/>
  <c r="P30" i="16"/>
  <c r="P14" i="16"/>
  <c r="P26" i="16"/>
  <c r="P10" i="16"/>
  <c r="Q11" i="16" s="1"/>
  <c r="R11" i="16" s="1"/>
  <c r="P38" i="16"/>
  <c r="Q39" i="16" s="1"/>
  <c r="R39" i="16" s="1"/>
  <c r="P22" i="16"/>
  <c r="P6" i="16"/>
  <c r="P2" i="16"/>
  <c r="Q3" i="16" s="1"/>
  <c r="R3" i="16" s="1"/>
  <c r="S6" i="18"/>
  <c r="T5" i="18"/>
  <c r="U5" i="18"/>
  <c r="F3" i="16"/>
  <c r="F7" i="16"/>
  <c r="F11" i="16"/>
  <c r="E4" i="16"/>
  <c r="F4" i="16" s="1"/>
  <c r="E12" i="16"/>
  <c r="F12" i="16" s="1"/>
  <c r="F8" i="16"/>
  <c r="E10" i="16"/>
  <c r="F10" i="16" s="1"/>
  <c r="Q43" i="18"/>
  <c r="Q44" i="18" s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6" i="1"/>
  <c r="C6" i="1" s="1"/>
  <c r="F16" i="16" l="1"/>
  <c r="F17" i="16" s="1"/>
  <c r="Q31" i="16"/>
  <c r="R31" i="16" s="1"/>
  <c r="Q8" i="16"/>
  <c r="R8" i="16" s="1"/>
  <c r="Q24" i="16"/>
  <c r="R24" i="16" s="1"/>
  <c r="Q40" i="16"/>
  <c r="R40" i="16" s="1"/>
  <c r="Q17" i="16"/>
  <c r="R17" i="16" s="1"/>
  <c r="Q33" i="16"/>
  <c r="R33" i="16" s="1"/>
  <c r="Q10" i="16"/>
  <c r="R10" i="16" s="1"/>
  <c r="Q26" i="16"/>
  <c r="R26" i="16" s="1"/>
  <c r="S7" i="18"/>
  <c r="T6" i="18"/>
  <c r="U6" i="18"/>
  <c r="Q30" i="16"/>
  <c r="R30" i="16" s="1"/>
  <c r="V5" i="18"/>
  <c r="W5" i="18" s="1"/>
  <c r="Q7" i="16"/>
  <c r="R7" i="16" s="1"/>
  <c r="Q27" i="16"/>
  <c r="R27" i="16" s="1"/>
  <c r="Q16" i="16"/>
  <c r="R16" i="16" s="1"/>
  <c r="Q32" i="16"/>
  <c r="R32" i="16" s="1"/>
  <c r="Q9" i="16"/>
  <c r="R9" i="16" s="1"/>
  <c r="Q25" i="16"/>
  <c r="R25" i="16" s="1"/>
  <c r="Q41" i="16"/>
  <c r="R41" i="16" s="1"/>
  <c r="Q18" i="16"/>
  <c r="R18" i="16" s="1"/>
  <c r="Q34" i="16"/>
  <c r="R34" i="16" s="1"/>
  <c r="Q23" i="16"/>
  <c r="R23" i="16" s="1"/>
  <c r="Q15" i="16"/>
  <c r="R15" i="16" s="1"/>
  <c r="Q4" i="16"/>
  <c r="R4" i="16" s="1"/>
  <c r="Q20" i="16"/>
  <c r="R20" i="16" s="1"/>
  <c r="Q36" i="16"/>
  <c r="R36" i="16" s="1"/>
  <c r="Q13" i="16"/>
  <c r="R13" i="16" s="1"/>
  <c r="Q29" i="16"/>
  <c r="R29" i="16" s="1"/>
  <c r="Q6" i="16"/>
  <c r="R6" i="16" s="1"/>
  <c r="Q22" i="16"/>
  <c r="R22" i="16" s="1"/>
  <c r="Q38" i="16"/>
  <c r="R38" i="16" s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R43" i="16" l="1"/>
  <c r="S8" i="18"/>
  <c r="T7" i="18"/>
  <c r="U7" i="18"/>
  <c r="V6" i="18"/>
  <c r="W6" i="18" s="1"/>
  <c r="S35" i="4"/>
  <c r="S31" i="4"/>
  <c r="A15" i="11"/>
  <c r="A14" i="11"/>
  <c r="A7" i="11"/>
  <c r="A6" i="11"/>
  <c r="S36" i="4"/>
  <c r="S9" i="18" l="1"/>
  <c r="T8" i="18"/>
  <c r="U8" i="18"/>
  <c r="V8" i="18" s="1"/>
  <c r="W8" i="18" s="1"/>
  <c r="S37" i="4"/>
  <c r="V7" i="18"/>
  <c r="W7" i="18" s="1"/>
  <c r="U32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S10" i="18" l="1"/>
  <c r="T9" i="18"/>
  <c r="U9" i="18"/>
  <c r="V35" i="4"/>
  <c r="U31" i="4"/>
  <c r="U33" i="4" s="1"/>
  <c r="V36" i="4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4" i="9"/>
  <c r="C75" i="9"/>
  <c r="C76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V37" i="4" l="1"/>
  <c r="V9" i="18"/>
  <c r="W9" i="18" s="1"/>
  <c r="S11" i="18"/>
  <c r="T10" i="18"/>
  <c r="U10" i="18"/>
  <c r="S27" i="4"/>
  <c r="T27" i="4" s="1"/>
  <c r="S26" i="4"/>
  <c r="T26" i="4" s="1"/>
  <c r="S25" i="4"/>
  <c r="T25" i="4" s="1"/>
  <c r="S24" i="4"/>
  <c r="T24" i="4" s="1"/>
  <c r="S23" i="4"/>
  <c r="T23" i="4" s="1"/>
  <c r="S22" i="4"/>
  <c r="T22" i="4" s="1"/>
  <c r="S21" i="4"/>
  <c r="T21" i="4" s="1"/>
  <c r="S20" i="4"/>
  <c r="T20" i="4" s="1"/>
  <c r="S19" i="4"/>
  <c r="T19" i="4" s="1"/>
  <c r="S18" i="4"/>
  <c r="T18" i="4" s="1"/>
  <c r="S17" i="4"/>
  <c r="T17" i="4" s="1"/>
  <c r="S16" i="4"/>
  <c r="T16" i="4" s="1"/>
  <c r="S15" i="4"/>
  <c r="T15" i="4" s="1"/>
  <c r="S14" i="4"/>
  <c r="T14" i="4" s="1"/>
  <c r="S13" i="4"/>
  <c r="T13" i="4" s="1"/>
  <c r="S12" i="4"/>
  <c r="T12" i="4" s="1"/>
  <c r="S11" i="4"/>
  <c r="T11" i="4" s="1"/>
  <c r="S10" i="4"/>
  <c r="T10" i="4" s="1"/>
  <c r="S9" i="4"/>
  <c r="T9" i="4" s="1"/>
  <c r="S8" i="4"/>
  <c r="T8" i="4" s="1"/>
  <c r="S7" i="4"/>
  <c r="T7" i="4" s="1"/>
  <c r="S6" i="4"/>
  <c r="T6" i="4" s="1"/>
  <c r="S5" i="4"/>
  <c r="T5" i="4" s="1"/>
  <c r="S4" i="4"/>
  <c r="T4" i="4" s="1"/>
  <c r="S32" i="4"/>
  <c r="S33" i="4" s="1"/>
  <c r="R44" i="16"/>
  <c r="V10" i="18" l="1"/>
  <c r="W10" i="18" s="1"/>
  <c r="S12" i="18"/>
  <c r="T11" i="18"/>
  <c r="U11" i="18"/>
  <c r="T29" i="4"/>
  <c r="S13" i="18" l="1"/>
  <c r="T12" i="18"/>
  <c r="U12" i="18"/>
  <c r="V11" i="18"/>
  <c r="W11" i="18" s="1"/>
  <c r="V12" i="18" l="1"/>
  <c r="W12" i="18" s="1"/>
  <c r="S14" i="18"/>
  <c r="T13" i="18"/>
  <c r="U13" i="18"/>
  <c r="S15" i="18" l="1"/>
  <c r="T14" i="18"/>
  <c r="U14" i="18"/>
  <c r="V14" i="18" s="1"/>
  <c r="W14" i="18" s="1"/>
  <c r="V13" i="18"/>
  <c r="W13" i="18" s="1"/>
  <c r="S16" i="18" l="1"/>
  <c r="T15" i="18"/>
  <c r="U15" i="18"/>
  <c r="S17" i="18" l="1"/>
  <c r="T16" i="18"/>
  <c r="U16" i="18"/>
  <c r="V15" i="18"/>
  <c r="W15" i="18" s="1"/>
  <c r="S18" i="18" l="1"/>
  <c r="T17" i="18"/>
  <c r="U17" i="18"/>
  <c r="V16" i="18"/>
  <c r="W16" i="18" s="1"/>
  <c r="S19" i="18" l="1"/>
  <c r="T18" i="18"/>
  <c r="U18" i="18"/>
  <c r="V17" i="18"/>
  <c r="W17" i="18" s="1"/>
  <c r="S20" i="18" l="1"/>
  <c r="T19" i="18"/>
  <c r="U19" i="18"/>
  <c r="V19" i="18" s="1"/>
  <c r="W19" i="18" s="1"/>
  <c r="V18" i="18"/>
  <c r="W18" i="18" s="1"/>
  <c r="S21" i="18" l="1"/>
  <c r="T20" i="18"/>
  <c r="U20" i="18"/>
  <c r="S22" i="18" l="1"/>
  <c r="T21" i="18"/>
  <c r="U21" i="18"/>
  <c r="V20" i="18"/>
  <c r="W20" i="18" s="1"/>
  <c r="S23" i="18" l="1"/>
  <c r="T22" i="18"/>
  <c r="U22" i="18"/>
  <c r="V21" i="18"/>
  <c r="W21" i="18" s="1"/>
  <c r="S24" i="18" l="1"/>
  <c r="T23" i="18"/>
  <c r="U23" i="18"/>
  <c r="V23" i="18" s="1"/>
  <c r="W23" i="18" s="1"/>
  <c r="V22" i="18"/>
  <c r="W22" i="18" s="1"/>
  <c r="S25" i="18" l="1"/>
  <c r="T24" i="18"/>
  <c r="U24" i="18"/>
  <c r="S26" i="18" l="1"/>
  <c r="T25" i="18"/>
  <c r="U25" i="18"/>
  <c r="V24" i="18"/>
  <c r="W24" i="18" s="1"/>
  <c r="S27" i="18" l="1"/>
  <c r="T26" i="18"/>
  <c r="U26" i="18"/>
  <c r="V26" i="18"/>
  <c r="W26" i="18" s="1"/>
  <c r="V25" i="18"/>
  <c r="W25" i="18" s="1"/>
  <c r="S28" i="18" l="1"/>
  <c r="T27" i="18"/>
  <c r="U27" i="18"/>
  <c r="S29" i="18" l="1"/>
  <c r="T28" i="18"/>
  <c r="U28" i="18"/>
  <c r="V27" i="18"/>
  <c r="W27" i="18" s="1"/>
  <c r="V28" i="18" l="1"/>
  <c r="W28" i="18" s="1"/>
  <c r="S30" i="18"/>
  <c r="T29" i="18"/>
  <c r="U29" i="18"/>
  <c r="S31" i="18" l="1"/>
  <c r="T30" i="18"/>
  <c r="U30" i="18"/>
  <c r="V30" i="18" s="1"/>
  <c r="W30" i="18" s="1"/>
  <c r="V29" i="18"/>
  <c r="W29" i="18" s="1"/>
  <c r="S32" i="18" l="1"/>
  <c r="T31" i="18"/>
  <c r="U31" i="18"/>
  <c r="S33" i="18" l="1"/>
  <c r="T32" i="18"/>
  <c r="U32" i="18"/>
  <c r="V31" i="18"/>
  <c r="W31" i="18" s="1"/>
  <c r="S34" i="18" l="1"/>
  <c r="T33" i="18"/>
  <c r="U33" i="18"/>
  <c r="V32" i="18"/>
  <c r="W32" i="18" s="1"/>
  <c r="S35" i="18" l="1"/>
  <c r="T34" i="18"/>
  <c r="U34" i="18"/>
  <c r="V33" i="18"/>
  <c r="W33" i="18" s="1"/>
  <c r="S36" i="18" l="1"/>
  <c r="T35" i="18"/>
  <c r="U35" i="18"/>
  <c r="V34" i="18"/>
  <c r="W34" i="18" s="1"/>
  <c r="S37" i="18" l="1"/>
  <c r="T36" i="18"/>
  <c r="U36" i="18"/>
  <c r="V35" i="18"/>
  <c r="W35" i="18" s="1"/>
  <c r="S38" i="18" l="1"/>
  <c r="T37" i="18"/>
  <c r="U37" i="18"/>
  <c r="V36" i="18"/>
  <c r="W36" i="18" s="1"/>
  <c r="V37" i="18" l="1"/>
  <c r="W37" i="18" s="1"/>
  <c r="S39" i="18"/>
  <c r="T38" i="18"/>
  <c r="U38" i="18"/>
  <c r="S40" i="18" l="1"/>
  <c r="T39" i="18"/>
  <c r="U39" i="18"/>
  <c r="V39" i="18"/>
  <c r="W39" i="18" s="1"/>
  <c r="V38" i="18"/>
  <c r="W38" i="18" s="1"/>
  <c r="S41" i="18" l="1"/>
  <c r="T40" i="18"/>
  <c r="U40" i="18"/>
  <c r="T41" i="18" l="1"/>
  <c r="U41" i="18"/>
  <c r="V41" i="18" s="1"/>
  <c r="W41" i="18" s="1"/>
  <c r="W43" i="18" s="1"/>
  <c r="W44" i="18" s="1"/>
  <c r="V40" i="18"/>
  <c r="W40" i="18" s="1"/>
</calcChain>
</file>

<file path=xl/sharedStrings.xml><?xml version="1.0" encoding="utf-8"?>
<sst xmlns="http://schemas.openxmlformats.org/spreadsheetml/2006/main" count="108" uniqueCount="47">
  <si>
    <t>Wavelength (nm)</t>
  </si>
  <si>
    <t>Wave (nm)</t>
  </si>
  <si>
    <t>Trans. (%)</t>
  </si>
  <si>
    <t>450BLU - sbig_rgb_filters.gif</t>
  </si>
  <si>
    <t>550GRN - sbig_rgb_filters.gif</t>
  </si>
  <si>
    <t>650RED - sbig_rgb_filters.gif</t>
  </si>
  <si>
    <t>550CLR - sbig_rgb_filters.gif</t>
  </si>
  <si>
    <t>450BLU - RGB_Filtercurves_newCFW8A.jpg</t>
  </si>
  <si>
    <t>550GRN - RGB_Filtercurves_newCFW8A.jpg</t>
  </si>
  <si>
    <t>650RED - RGB_Filtercurves_newCFW8A.jpg</t>
  </si>
  <si>
    <t>658NII - 658NII-FilterScan.jpg</t>
  </si>
  <si>
    <t>EW NII</t>
  </si>
  <si>
    <t>HIA Transmission</t>
  </si>
  <si>
    <t>StarBright</t>
  </si>
  <si>
    <t>StarBrightXLT</t>
  </si>
  <si>
    <t>Transmission</t>
  </si>
  <si>
    <t>Norm Trans</t>
  </si>
  <si>
    <t>ST2000XM QE</t>
  </si>
  <si>
    <t>ASI120MM QE</t>
  </si>
  <si>
    <t>ST2000XM Norm. QE</t>
  </si>
  <si>
    <t>ASI120MM Norm. QE</t>
  </si>
  <si>
    <t>658NII Shifted</t>
  </si>
  <si>
    <t>NII Transmission</t>
  </si>
  <si>
    <t>HIA Line - Sea Level</t>
  </si>
  <si>
    <t>HIA Line - Denver</t>
  </si>
  <si>
    <t>NII Line - Sea Level</t>
  </si>
  <si>
    <t>NII Line - Denver</t>
  </si>
  <si>
    <t>Wave(nm)</t>
  </si>
  <si>
    <t>Trans</t>
  </si>
  <si>
    <t xml:space="preserve"> Trans.</t>
  </si>
  <si>
    <t>SII Line - Sea Level</t>
  </si>
  <si>
    <t>SII Line - Denver</t>
  </si>
  <si>
    <t>Gaussian</t>
  </si>
  <si>
    <t>EW</t>
  </si>
  <si>
    <t>FWHM</t>
  </si>
  <si>
    <t>nm</t>
  </si>
  <si>
    <t>Trans.</t>
  </si>
  <si>
    <t>Gaussian - 10.2nm</t>
  </si>
  <si>
    <t>Baader Wave(nm)</t>
  </si>
  <si>
    <t>Company7 Wave(nm)</t>
  </si>
  <si>
    <t>Baader Wave (nm)</t>
  </si>
  <si>
    <t>SUM</t>
  </si>
  <si>
    <t>HIA</t>
  </si>
  <si>
    <t>SII</t>
  </si>
  <si>
    <t>NII654.8</t>
  </si>
  <si>
    <t>NII658.3</t>
  </si>
  <si>
    <t>NII Comb.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</si>
</sst>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165" fontId="0" fillId="0" borderId="1" xfId="0" applyNumberFormat="1" applyBorder="1" applyAlignment="1">
      <alignment horizontal="center"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 wrapText="1"/>
    </xf>
    <xf numFmtId="165" fontId="0" fillId="0" borderId="2" xfId="0" applyNumberFormat="1" applyBorder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10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7.xml"/><Relationship Id="rId17" Type="http://schemas.openxmlformats.org/officeDocument/2006/relationships/chartsheet" Target="chartsheets/sheet8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7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9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Camera Normalized</a:t>
            </a:r>
            <a:r>
              <a:rPr lang="en-US" sz="1600" b="1" baseline="0"/>
              <a:t> Response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'ST2000XM Data'!$C$1</c:f>
              <c:strCache>
                <c:ptCount val="1"/>
                <c:pt idx="0">
                  <c:v>ST2000XM Norm. QE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'ST2000XM Data'!$A$2:$A$31</c:f>
              <c:numCache>
                <c:formatCode>General</c:formatCode>
                <c:ptCount val="30"/>
                <c:pt idx="0">
                  <c:v>275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425</c:v>
                </c:pt>
                <c:pt idx="7">
                  <c:v>450</c:v>
                </c:pt>
                <c:pt idx="8">
                  <c:v>475</c:v>
                </c:pt>
                <c:pt idx="9">
                  <c:v>500</c:v>
                </c:pt>
                <c:pt idx="10">
                  <c:v>525</c:v>
                </c:pt>
                <c:pt idx="11">
                  <c:v>550</c:v>
                </c:pt>
                <c:pt idx="12">
                  <c:v>575</c:v>
                </c:pt>
                <c:pt idx="13">
                  <c:v>600</c:v>
                </c:pt>
                <c:pt idx="14">
                  <c:v>625</c:v>
                </c:pt>
                <c:pt idx="15">
                  <c:v>650</c:v>
                </c:pt>
                <c:pt idx="16">
                  <c:v>675</c:v>
                </c:pt>
                <c:pt idx="17">
                  <c:v>700</c:v>
                </c:pt>
                <c:pt idx="18">
                  <c:v>725</c:v>
                </c:pt>
                <c:pt idx="19">
                  <c:v>750</c:v>
                </c:pt>
                <c:pt idx="20">
                  <c:v>775</c:v>
                </c:pt>
                <c:pt idx="21">
                  <c:v>800</c:v>
                </c:pt>
                <c:pt idx="22">
                  <c:v>825</c:v>
                </c:pt>
                <c:pt idx="23">
                  <c:v>850</c:v>
                </c:pt>
                <c:pt idx="24">
                  <c:v>875</c:v>
                </c:pt>
                <c:pt idx="25">
                  <c:v>900</c:v>
                </c:pt>
                <c:pt idx="26">
                  <c:v>925</c:v>
                </c:pt>
                <c:pt idx="27">
                  <c:v>950</c:v>
                </c:pt>
                <c:pt idx="28">
                  <c:v>975</c:v>
                </c:pt>
                <c:pt idx="29">
                  <c:v>1000</c:v>
                </c:pt>
              </c:numCache>
            </c:numRef>
          </c:xVal>
          <c:yVal>
            <c:numRef>
              <c:f>'ST2000XM Data'!$C$2:$C$31</c:f>
              <c:numCache>
                <c:formatCode>0.00</c:formatCode>
                <c:ptCount val="30"/>
                <c:pt idx="0">
                  <c:v>1.1418496209646381E-3</c:v>
                </c:pt>
                <c:pt idx="1">
                  <c:v>8.7173658161119119E-2</c:v>
                </c:pt>
                <c:pt idx="2">
                  <c:v>0.172378301456176</c:v>
                </c:pt>
                <c:pt idx="3">
                  <c:v>0.35478067859412338</c:v>
                </c:pt>
                <c:pt idx="4">
                  <c:v>0.59170418236657685</c:v>
                </c:pt>
                <c:pt idx="5">
                  <c:v>0.82862768613903037</c:v>
                </c:pt>
                <c:pt idx="6">
                  <c:v>0.97829966616247954</c:v>
                </c:pt>
                <c:pt idx="7">
                  <c:v>0.98842935264161236</c:v>
                </c:pt>
                <c:pt idx="8">
                  <c:v>1</c:v>
                </c:pt>
                <c:pt idx="9">
                  <c:v>0.9569018446089268</c:v>
                </c:pt>
                <c:pt idx="10">
                  <c:v>0.93250575041841566</c:v>
                </c:pt>
                <c:pt idx="11">
                  <c:v>0.91673931138180098</c:v>
                </c:pt>
                <c:pt idx="12">
                  <c:v>0.83048393015367272</c:v>
                </c:pt>
                <c:pt idx="13">
                  <c:v>0.75574012583795014</c:v>
                </c:pt>
                <c:pt idx="14">
                  <c:v>0.68387108322667833</c:v>
                </c:pt>
                <c:pt idx="15">
                  <c:v>0.60480439627319194</c:v>
                </c:pt>
                <c:pt idx="16">
                  <c:v>0.50848197903894177</c:v>
                </c:pt>
                <c:pt idx="17">
                  <c:v>0.43085625296470986</c:v>
                </c:pt>
                <c:pt idx="18">
                  <c:v>0.35611244864898733</c:v>
                </c:pt>
                <c:pt idx="19">
                  <c:v>0.31157333237865942</c:v>
                </c:pt>
                <c:pt idx="20">
                  <c:v>0.25984552183368986</c:v>
                </c:pt>
                <c:pt idx="21">
                  <c:v>0.20811592127520565</c:v>
                </c:pt>
                <c:pt idx="22">
                  <c:v>0.19091568141339466</c:v>
                </c:pt>
                <c:pt idx="23">
                  <c:v>0.12192319052008843</c:v>
                </c:pt>
                <c:pt idx="24">
                  <c:v>8.8893861148651679E-2</c:v>
                </c:pt>
                <c:pt idx="25">
                  <c:v>6.4497766958140537E-2</c:v>
                </c:pt>
                <c:pt idx="26">
                  <c:v>5.0170498787265844E-2</c:v>
                </c:pt>
                <c:pt idx="27">
                  <c:v>3.2968468911940288E-2</c:v>
                </c:pt>
                <c:pt idx="28">
                  <c:v>1.4327268170874692E-2</c:v>
                </c:pt>
                <c:pt idx="29">
                  <c:v>1.2948957764631125E-2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0-4389-B5AA-675F8B6D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21640"/>
        <c:axId val="406619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ASI120MM Norm. QE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'ASI120MM Data'!$A$2:$A$16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350</c:v>
                      </c:pt>
                      <c:pt idx="1">
                        <c:v>400</c:v>
                      </c:pt>
                      <c:pt idx="2">
                        <c:v>450</c:v>
                      </c:pt>
                      <c:pt idx="3">
                        <c:v>500</c:v>
                      </c:pt>
                      <c:pt idx="4">
                        <c:v>550</c:v>
                      </c:pt>
                      <c:pt idx="5">
                        <c:v>600</c:v>
                      </c:pt>
                      <c:pt idx="6">
                        <c:v>650</c:v>
                      </c:pt>
                      <c:pt idx="7">
                        <c:v>700</c:v>
                      </c:pt>
                      <c:pt idx="8">
                        <c:v>750</c:v>
                      </c:pt>
                      <c:pt idx="9">
                        <c:v>800</c:v>
                      </c:pt>
                      <c:pt idx="10">
                        <c:v>850</c:v>
                      </c:pt>
                      <c:pt idx="11">
                        <c:v>900</c:v>
                      </c:pt>
                      <c:pt idx="12">
                        <c:v>950</c:v>
                      </c:pt>
                      <c:pt idx="13">
                        <c:v>1000</c:v>
                      </c:pt>
                      <c:pt idx="14">
                        <c:v>1050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'ASI120MM Data'!$C$2:$C$16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0.25974025974025977</c:v>
                      </c:pt>
                      <c:pt idx="1">
                        <c:v>0.77922077922077915</c:v>
                      </c:pt>
                      <c:pt idx="2">
                        <c:v>0.94805194805194803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0.93506493506493504</c:v>
                      </c:pt>
                      <c:pt idx="6">
                        <c:v>0.81818181818181812</c:v>
                      </c:pt>
                      <c:pt idx="7">
                        <c:v>0.64935064935064934</c:v>
                      </c:pt>
                      <c:pt idx="8">
                        <c:v>0.50649350649350655</c:v>
                      </c:pt>
                      <c:pt idx="9">
                        <c:v>0.36363636363636365</c:v>
                      </c:pt>
                      <c:pt idx="10">
                        <c:v>0.25974025974025977</c:v>
                      </c:pt>
                      <c:pt idx="11">
                        <c:v>0.16883116883116883</c:v>
                      </c:pt>
                      <c:pt idx="12">
                        <c:v>7.792207792207792E-2</c:v>
                      </c:pt>
                      <c:pt idx="13">
                        <c:v>3.896103896103896E-2</c:v>
                      </c:pt>
                      <c:pt idx="14">
                        <c:v>1.2987012987012986E-2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E3D-42CD-8807-9478B454F2D4}"/>
                  </c:ext>
                </c:extLst>
              </c15:ser>
            </c15:filteredScatterSeries>
          </c:ext>
        </c:extLst>
      </c:scatterChart>
      <c:valAx>
        <c:axId val="406621640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9344"/>
        <c:crosses val="autoZero"/>
        <c:crossBetween val="midCat"/>
      </c:valAx>
      <c:valAx>
        <c:axId val="40661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Quantum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Camera Quantum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'ST2000XM Data'!$B$1</c:f>
              <c:strCache>
                <c:ptCount val="1"/>
                <c:pt idx="0">
                  <c:v>ST2000XM QE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'ST2000XM Data'!$A$2:$A$31</c:f>
              <c:numCache>
                <c:formatCode>General</c:formatCode>
                <c:ptCount val="30"/>
                <c:pt idx="0">
                  <c:v>275</c:v>
                </c:pt>
                <c:pt idx="1">
                  <c:v>300</c:v>
                </c:pt>
                <c:pt idx="2">
                  <c:v>325</c:v>
                </c:pt>
                <c:pt idx="3">
                  <c:v>350</c:v>
                </c:pt>
                <c:pt idx="4">
                  <c:v>375</c:v>
                </c:pt>
                <c:pt idx="5">
                  <c:v>400</c:v>
                </c:pt>
                <c:pt idx="6">
                  <c:v>425</c:v>
                </c:pt>
                <c:pt idx="7">
                  <c:v>450</c:v>
                </c:pt>
                <c:pt idx="8">
                  <c:v>475</c:v>
                </c:pt>
                <c:pt idx="9">
                  <c:v>500</c:v>
                </c:pt>
                <c:pt idx="10">
                  <c:v>525</c:v>
                </c:pt>
                <c:pt idx="11">
                  <c:v>550</c:v>
                </c:pt>
                <c:pt idx="12">
                  <c:v>575</c:v>
                </c:pt>
                <c:pt idx="13">
                  <c:v>600</c:v>
                </c:pt>
                <c:pt idx="14">
                  <c:v>625</c:v>
                </c:pt>
                <c:pt idx="15">
                  <c:v>650</c:v>
                </c:pt>
                <c:pt idx="16">
                  <c:v>675</c:v>
                </c:pt>
                <c:pt idx="17">
                  <c:v>700</c:v>
                </c:pt>
                <c:pt idx="18">
                  <c:v>725</c:v>
                </c:pt>
                <c:pt idx="19">
                  <c:v>750</c:v>
                </c:pt>
                <c:pt idx="20">
                  <c:v>775</c:v>
                </c:pt>
                <c:pt idx="21">
                  <c:v>800</c:v>
                </c:pt>
                <c:pt idx="22">
                  <c:v>825</c:v>
                </c:pt>
                <c:pt idx="23">
                  <c:v>850</c:v>
                </c:pt>
                <c:pt idx="24">
                  <c:v>875</c:v>
                </c:pt>
                <c:pt idx="25">
                  <c:v>900</c:v>
                </c:pt>
                <c:pt idx="26">
                  <c:v>925</c:v>
                </c:pt>
                <c:pt idx="27">
                  <c:v>950</c:v>
                </c:pt>
                <c:pt idx="28">
                  <c:v>975</c:v>
                </c:pt>
                <c:pt idx="29">
                  <c:v>1000</c:v>
                </c:pt>
              </c:numCache>
            </c:numRef>
          </c:xVal>
          <c:yVal>
            <c:numRef>
              <c:f>'ST2000XM Data'!$B$2:$B$31</c:f>
              <c:numCache>
                <c:formatCode>General</c:formatCode>
                <c:ptCount val="30"/>
                <c:pt idx="0" formatCode="0.0000">
                  <c:v>6.3789999999999995E-4</c:v>
                </c:pt>
                <c:pt idx="1">
                  <c:v>4.87E-2</c:v>
                </c:pt>
                <c:pt idx="2">
                  <c:v>9.6299999999999997E-2</c:v>
                </c:pt>
                <c:pt idx="3">
                  <c:v>0.19819999999999999</c:v>
                </c:pt>
                <c:pt idx="4" formatCode="0.0000">
                  <c:v>0.33055849999999998</c:v>
                </c:pt>
                <c:pt idx="5" formatCode="0.0000">
                  <c:v>0.46291700000000002</c:v>
                </c:pt>
                <c:pt idx="6" formatCode="0.0000">
                  <c:v>0.54653200000000002</c:v>
                </c:pt>
                <c:pt idx="7" formatCode="0.0000">
                  <c:v>0.55219099999999999</c:v>
                </c:pt>
                <c:pt idx="8" formatCode="0.0000">
                  <c:v>0.55865500000000001</c:v>
                </c:pt>
                <c:pt idx="9" formatCode="0.0000">
                  <c:v>0.534578</c:v>
                </c:pt>
                <c:pt idx="10" formatCode="0.0000">
                  <c:v>0.520949</c:v>
                </c:pt>
                <c:pt idx="11" formatCode="0.0000">
                  <c:v>0.51214100000000007</c:v>
                </c:pt>
                <c:pt idx="12" formatCode="0.0000">
                  <c:v>0.46395400000000003</c:v>
                </c:pt>
                <c:pt idx="13" formatCode="0.0000">
                  <c:v>0.42219800000000002</c:v>
                </c:pt>
                <c:pt idx="14" formatCode="0.0000">
                  <c:v>0.382048</c:v>
                </c:pt>
                <c:pt idx="15" formatCode="0.0000">
                  <c:v>0.33787700000000004</c:v>
                </c:pt>
                <c:pt idx="16" formatCode="0.0000">
                  <c:v>0.28406600000000004</c:v>
                </c:pt>
                <c:pt idx="17" formatCode="0.0000">
                  <c:v>0.2407</c:v>
                </c:pt>
                <c:pt idx="18" formatCode="0.0000">
                  <c:v>0.19894400000000001</c:v>
                </c:pt>
                <c:pt idx="19" formatCode="0.0000">
                  <c:v>0.17406199999999999</c:v>
                </c:pt>
                <c:pt idx="20" formatCode="0.0000">
                  <c:v>0.14516400000000002</c:v>
                </c:pt>
                <c:pt idx="21" formatCode="0.0000">
                  <c:v>0.11626500000000001</c:v>
                </c:pt>
                <c:pt idx="22" formatCode="0.0000">
                  <c:v>0.106656</c:v>
                </c:pt>
                <c:pt idx="23" formatCode="0.0000">
                  <c:v>6.8113000000000007E-2</c:v>
                </c:pt>
                <c:pt idx="24" formatCode="0.0000">
                  <c:v>4.9661000000000004E-2</c:v>
                </c:pt>
                <c:pt idx="25" formatCode="0.0000">
                  <c:v>3.6032000000000002E-2</c:v>
                </c:pt>
                <c:pt idx="26" formatCode="0.0000">
                  <c:v>2.8028000000000001E-2</c:v>
                </c:pt>
                <c:pt idx="27" formatCode="0.0000">
                  <c:v>1.8418E-2</c:v>
                </c:pt>
                <c:pt idx="28" formatCode="0.0000">
                  <c:v>8.0040000000000007E-3</c:v>
                </c:pt>
                <c:pt idx="29" formatCode="0.0000">
                  <c:v>7.2340000000000008E-3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E-4C24-A284-0A237B818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21640"/>
        <c:axId val="406619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ASI120MM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'ASI120MM Data'!$A$2:$A$16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350</c:v>
                      </c:pt>
                      <c:pt idx="1">
                        <c:v>400</c:v>
                      </c:pt>
                      <c:pt idx="2">
                        <c:v>450</c:v>
                      </c:pt>
                      <c:pt idx="3">
                        <c:v>500</c:v>
                      </c:pt>
                      <c:pt idx="4">
                        <c:v>550</c:v>
                      </c:pt>
                      <c:pt idx="5">
                        <c:v>600</c:v>
                      </c:pt>
                      <c:pt idx="6">
                        <c:v>650</c:v>
                      </c:pt>
                      <c:pt idx="7">
                        <c:v>700</c:v>
                      </c:pt>
                      <c:pt idx="8">
                        <c:v>750</c:v>
                      </c:pt>
                      <c:pt idx="9">
                        <c:v>800</c:v>
                      </c:pt>
                      <c:pt idx="10">
                        <c:v>850</c:v>
                      </c:pt>
                      <c:pt idx="11">
                        <c:v>900</c:v>
                      </c:pt>
                      <c:pt idx="12">
                        <c:v>950</c:v>
                      </c:pt>
                      <c:pt idx="13">
                        <c:v>1000</c:v>
                      </c:pt>
                      <c:pt idx="14">
                        <c:v>1050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'ASI120MM Data'!$B$2:$B$16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0.2</c:v>
                      </c:pt>
                      <c:pt idx="1">
                        <c:v>0.6</c:v>
                      </c:pt>
                      <c:pt idx="2">
                        <c:v>0.73</c:v>
                      </c:pt>
                      <c:pt idx="3">
                        <c:v>0.77</c:v>
                      </c:pt>
                      <c:pt idx="4">
                        <c:v>0.77</c:v>
                      </c:pt>
                      <c:pt idx="5">
                        <c:v>0.72</c:v>
                      </c:pt>
                      <c:pt idx="6">
                        <c:v>0.63</c:v>
                      </c:pt>
                      <c:pt idx="7">
                        <c:v>0.5</c:v>
                      </c:pt>
                      <c:pt idx="8">
                        <c:v>0.39</c:v>
                      </c:pt>
                      <c:pt idx="9">
                        <c:v>0.28000000000000003</c:v>
                      </c:pt>
                      <c:pt idx="10">
                        <c:v>0.2</c:v>
                      </c:pt>
                      <c:pt idx="11">
                        <c:v>0.13</c:v>
                      </c:pt>
                      <c:pt idx="12">
                        <c:v>0.06</c:v>
                      </c:pt>
                      <c:pt idx="13">
                        <c:v>0.03</c:v>
                      </c:pt>
                      <c:pt idx="14">
                        <c:v>0.01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68B-4864-8646-D03F6894DDD3}"/>
                  </c:ext>
                </c:extLst>
              </c15:ser>
            </c15:filteredScatterSeries>
          </c:ext>
        </c:extLst>
      </c:scatterChart>
      <c:valAx>
        <c:axId val="406621640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9344"/>
        <c:crosses val="autoZero"/>
        <c:crossBetween val="midCat"/>
      </c:valAx>
      <c:valAx>
        <c:axId val="40661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Quantum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SBIG Filter Transmissions (Manufacturer Data)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 Data'!$A$3:$A$20</c:f>
              <c:numCache>
                <c:formatCode>General</c:formatCode>
                <c:ptCount val="18"/>
                <c:pt idx="0">
                  <c:v>384.29109999999997</c:v>
                </c:pt>
                <c:pt idx="1">
                  <c:v>392.69549999999998</c:v>
                </c:pt>
                <c:pt idx="2">
                  <c:v>401.44380000000001</c:v>
                </c:pt>
                <c:pt idx="3">
                  <c:v>411.49149999999997</c:v>
                </c:pt>
                <c:pt idx="4">
                  <c:v>419.02269999999999</c:v>
                </c:pt>
                <c:pt idx="5">
                  <c:v>427.47359999999998</c:v>
                </c:pt>
                <c:pt idx="6">
                  <c:v>435.3528</c:v>
                </c:pt>
                <c:pt idx="7">
                  <c:v>441.81169999999997</c:v>
                </c:pt>
                <c:pt idx="8">
                  <c:v>456.29469999999998</c:v>
                </c:pt>
                <c:pt idx="9">
                  <c:v>469.92360000000002</c:v>
                </c:pt>
                <c:pt idx="10">
                  <c:v>478.45150000000001</c:v>
                </c:pt>
                <c:pt idx="11">
                  <c:v>485.2817</c:v>
                </c:pt>
                <c:pt idx="12">
                  <c:v>490.85239999999999</c:v>
                </c:pt>
                <c:pt idx="13">
                  <c:v>498.31200000000001</c:v>
                </c:pt>
                <c:pt idx="14">
                  <c:v>508.31400000000002</c:v>
                </c:pt>
                <c:pt idx="15">
                  <c:v>516.49480000000005</c:v>
                </c:pt>
                <c:pt idx="16">
                  <c:v>522.74649999999997</c:v>
                </c:pt>
                <c:pt idx="17">
                  <c:v>546.28430000000003</c:v>
                </c:pt>
              </c:numCache>
            </c:numRef>
          </c:xVal>
          <c:yVal>
            <c:numRef>
              <c:f>'Filter Data'!$B$3:$B$20</c:f>
              <c:numCache>
                <c:formatCode>General</c:formatCode>
                <c:ptCount val="18"/>
                <c:pt idx="0">
                  <c:v>0.34599999999999997</c:v>
                </c:pt>
                <c:pt idx="1">
                  <c:v>63.712800000000001</c:v>
                </c:pt>
                <c:pt idx="2">
                  <c:v>74.429500000000004</c:v>
                </c:pt>
                <c:pt idx="3">
                  <c:v>86.2059</c:v>
                </c:pt>
                <c:pt idx="4">
                  <c:v>83.259699999999995</c:v>
                </c:pt>
                <c:pt idx="5">
                  <c:v>89.500500000000002</c:v>
                </c:pt>
                <c:pt idx="6">
                  <c:v>83.256200000000007</c:v>
                </c:pt>
                <c:pt idx="7">
                  <c:v>94.444400000000002</c:v>
                </c:pt>
                <c:pt idx="8">
                  <c:v>77.244600000000005</c:v>
                </c:pt>
                <c:pt idx="9">
                  <c:v>90.787000000000006</c:v>
                </c:pt>
                <c:pt idx="10">
                  <c:v>85.249300000000005</c:v>
                </c:pt>
                <c:pt idx="11">
                  <c:v>89.605900000000005</c:v>
                </c:pt>
                <c:pt idx="12">
                  <c:v>86.777799999999999</c:v>
                </c:pt>
                <c:pt idx="13">
                  <c:v>94.785600000000002</c:v>
                </c:pt>
                <c:pt idx="14">
                  <c:v>63.570300000000003</c:v>
                </c:pt>
                <c:pt idx="15">
                  <c:v>11.154</c:v>
                </c:pt>
                <c:pt idx="16">
                  <c:v>4.0854999999999997</c:v>
                </c:pt>
                <c:pt idx="17">
                  <c:v>0.66459999999999997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1-4199-AB12-F68841EE76D9}"/>
            </c:ext>
          </c:extLst>
        </c:ser>
        <c:ser>
          <c:idx val="2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'Filter Data'!$C$3:$C$20</c:f>
              <c:numCache>
                <c:formatCode>General</c:formatCode>
                <c:ptCount val="18"/>
                <c:pt idx="0">
                  <c:v>473.7774</c:v>
                </c:pt>
                <c:pt idx="1">
                  <c:v>482.87700000000001</c:v>
                </c:pt>
                <c:pt idx="2">
                  <c:v>486.91969999999998</c:v>
                </c:pt>
                <c:pt idx="3">
                  <c:v>491.4579</c:v>
                </c:pt>
                <c:pt idx="4">
                  <c:v>499.64920000000001</c:v>
                </c:pt>
                <c:pt idx="5">
                  <c:v>505.49880000000002</c:v>
                </c:pt>
                <c:pt idx="6">
                  <c:v>513.03610000000003</c:v>
                </c:pt>
                <c:pt idx="7">
                  <c:v>519.92550000000006</c:v>
                </c:pt>
                <c:pt idx="8">
                  <c:v>530.34069999999997</c:v>
                </c:pt>
                <c:pt idx="9">
                  <c:v>548.95709999999997</c:v>
                </c:pt>
                <c:pt idx="10">
                  <c:v>562.71140000000003</c:v>
                </c:pt>
                <c:pt idx="11">
                  <c:v>569.63620000000003</c:v>
                </c:pt>
                <c:pt idx="12">
                  <c:v>576.69029999999998</c:v>
                </c:pt>
                <c:pt idx="13">
                  <c:v>584.69889999999998</c:v>
                </c:pt>
                <c:pt idx="14">
                  <c:v>592.97170000000006</c:v>
                </c:pt>
                <c:pt idx="15">
                  <c:v>617.48620000000005</c:v>
                </c:pt>
              </c:numCache>
            </c:numRef>
          </c:xVal>
          <c:yVal>
            <c:numRef>
              <c:f>'Filter Data'!$D$3:$D$18</c:f>
              <c:numCache>
                <c:formatCode>General</c:formatCode>
                <c:ptCount val="16"/>
                <c:pt idx="0">
                  <c:v>0.79800000000000004</c:v>
                </c:pt>
                <c:pt idx="1">
                  <c:v>7.7454000000000001</c:v>
                </c:pt>
                <c:pt idx="2">
                  <c:v>38.8399</c:v>
                </c:pt>
                <c:pt idx="3">
                  <c:v>94.080399999999997</c:v>
                </c:pt>
                <c:pt idx="4">
                  <c:v>90.073999999999998</c:v>
                </c:pt>
                <c:pt idx="5">
                  <c:v>94.548599999999993</c:v>
                </c:pt>
                <c:pt idx="6">
                  <c:v>90.66</c:v>
                </c:pt>
                <c:pt idx="7">
                  <c:v>85.947100000000006</c:v>
                </c:pt>
                <c:pt idx="8">
                  <c:v>91.480800000000002</c:v>
                </c:pt>
                <c:pt idx="9">
                  <c:v>91.476799999999997</c:v>
                </c:pt>
                <c:pt idx="10">
                  <c:v>85.8202</c:v>
                </c:pt>
                <c:pt idx="11">
                  <c:v>75.689099999999996</c:v>
                </c:pt>
                <c:pt idx="12">
                  <c:v>45.770099999999999</c:v>
                </c:pt>
                <c:pt idx="13">
                  <c:v>19.7377</c:v>
                </c:pt>
                <c:pt idx="14">
                  <c:v>3.246</c:v>
                </c:pt>
                <c:pt idx="15">
                  <c:v>0.29609999999999997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1-4199-AB12-F68841EE76D9}"/>
            </c:ext>
          </c:extLst>
        </c:ser>
        <c:ser>
          <c:idx val="3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'Filter Data'!$E$3:$E$20</c:f>
              <c:numCache>
                <c:formatCode>General</c:formatCode>
                <c:ptCount val="18"/>
                <c:pt idx="0">
                  <c:v>593.96990000000005</c:v>
                </c:pt>
                <c:pt idx="1">
                  <c:v>606.33929999999998</c:v>
                </c:pt>
                <c:pt idx="2">
                  <c:v>611.72040000000004</c:v>
                </c:pt>
                <c:pt idx="3">
                  <c:v>613.97050000000002</c:v>
                </c:pt>
                <c:pt idx="4">
                  <c:v>620.2183</c:v>
                </c:pt>
                <c:pt idx="5">
                  <c:v>624.78920000000005</c:v>
                </c:pt>
                <c:pt idx="6">
                  <c:v>629.67520000000002</c:v>
                </c:pt>
                <c:pt idx="7">
                  <c:v>635.8175</c:v>
                </c:pt>
                <c:pt idx="8">
                  <c:v>648.90480000000002</c:v>
                </c:pt>
                <c:pt idx="9">
                  <c:v>655.09259999999995</c:v>
                </c:pt>
                <c:pt idx="10">
                  <c:v>664.23710000000005</c:v>
                </c:pt>
                <c:pt idx="11">
                  <c:v>676.13559999999995</c:v>
                </c:pt>
                <c:pt idx="12">
                  <c:v>685.08389999999997</c:v>
                </c:pt>
                <c:pt idx="13">
                  <c:v>696.51729999999998</c:v>
                </c:pt>
                <c:pt idx="14">
                  <c:v>702.07659999999998</c:v>
                </c:pt>
              </c:numCache>
            </c:numRef>
          </c:xVal>
          <c:yVal>
            <c:numRef>
              <c:f>'Filter Data'!$F$3:$F$17</c:f>
              <c:numCache>
                <c:formatCode>General</c:formatCode>
                <c:ptCount val="15"/>
                <c:pt idx="0">
                  <c:v>0.41889999999999999</c:v>
                </c:pt>
                <c:pt idx="1">
                  <c:v>6.7766999999999999</c:v>
                </c:pt>
                <c:pt idx="2">
                  <c:v>82.982799999999997</c:v>
                </c:pt>
                <c:pt idx="3">
                  <c:v>88.518299999999996</c:v>
                </c:pt>
                <c:pt idx="4">
                  <c:v>82.038700000000006</c:v>
                </c:pt>
                <c:pt idx="5">
                  <c:v>82.273200000000003</c:v>
                </c:pt>
                <c:pt idx="6">
                  <c:v>84.274600000000007</c:v>
                </c:pt>
                <c:pt idx="7">
                  <c:v>93.931700000000006</c:v>
                </c:pt>
                <c:pt idx="8">
                  <c:v>90.395399999999995</c:v>
                </c:pt>
                <c:pt idx="9">
                  <c:v>93.103099999999998</c:v>
                </c:pt>
                <c:pt idx="10">
                  <c:v>43.16</c:v>
                </c:pt>
                <c:pt idx="11">
                  <c:v>21.602699999999999</c:v>
                </c:pt>
                <c:pt idx="12">
                  <c:v>1.6949000000000001</c:v>
                </c:pt>
                <c:pt idx="13">
                  <c:v>1.3391999999999999</c:v>
                </c:pt>
                <c:pt idx="14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1-4199-AB12-F68841EE76D9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'Filter Data'!$H$3:$H$23</c:f>
              <c:numCache>
                <c:formatCode>General</c:formatCode>
                <c:ptCount val="21"/>
                <c:pt idx="0">
                  <c:v>348.7389</c:v>
                </c:pt>
                <c:pt idx="1">
                  <c:v>377.45859999999999</c:v>
                </c:pt>
                <c:pt idx="2">
                  <c:v>398.02229999999997</c:v>
                </c:pt>
                <c:pt idx="3">
                  <c:v>427.0831</c:v>
                </c:pt>
                <c:pt idx="4">
                  <c:v>456.15780000000001</c:v>
                </c:pt>
                <c:pt idx="5">
                  <c:v>477.3809</c:v>
                </c:pt>
                <c:pt idx="6">
                  <c:v>499.2679</c:v>
                </c:pt>
                <c:pt idx="7">
                  <c:v>528.00440000000003</c:v>
                </c:pt>
                <c:pt idx="8">
                  <c:v>549.23910000000001</c:v>
                </c:pt>
                <c:pt idx="9">
                  <c:v>577.64670000000001</c:v>
                </c:pt>
                <c:pt idx="10">
                  <c:v>598.22270000000003</c:v>
                </c:pt>
                <c:pt idx="11">
                  <c:v>628.26949999999999</c:v>
                </c:pt>
                <c:pt idx="12">
                  <c:v>649.17060000000004</c:v>
                </c:pt>
                <c:pt idx="13">
                  <c:v>699.14409999999998</c:v>
                </c:pt>
                <c:pt idx="14">
                  <c:v>728.2133</c:v>
                </c:pt>
                <c:pt idx="15">
                  <c:v>748.78710000000001</c:v>
                </c:pt>
                <c:pt idx="16">
                  <c:v>777.5335</c:v>
                </c:pt>
                <c:pt idx="17">
                  <c:v>820.3279</c:v>
                </c:pt>
                <c:pt idx="18">
                  <c:v>849.40260000000001</c:v>
                </c:pt>
                <c:pt idx="19">
                  <c:v>878.16369999999995</c:v>
                </c:pt>
                <c:pt idx="20">
                  <c:v>898.74590000000001</c:v>
                </c:pt>
              </c:numCache>
            </c:numRef>
          </c:xVal>
          <c:yVal>
            <c:numRef>
              <c:f>'Filter Data'!$I$3:$I$23</c:f>
              <c:numCache>
                <c:formatCode>General</c:formatCode>
                <c:ptCount val="21"/>
                <c:pt idx="0">
                  <c:v>93.050899999999999</c:v>
                </c:pt>
                <c:pt idx="1">
                  <c:v>96.342799999999997</c:v>
                </c:pt>
                <c:pt idx="2">
                  <c:v>98.222899999999996</c:v>
                </c:pt>
                <c:pt idx="3">
                  <c:v>99.276799999999994</c:v>
                </c:pt>
                <c:pt idx="4">
                  <c:v>98.210499999999996</c:v>
                </c:pt>
                <c:pt idx="5">
                  <c:v>99.148200000000003</c:v>
                </c:pt>
                <c:pt idx="6">
                  <c:v>98.436800000000005</c:v>
                </c:pt>
                <c:pt idx="7">
                  <c:v>99.1374</c:v>
                </c:pt>
                <c:pt idx="8">
                  <c:v>98.308300000000003</c:v>
                </c:pt>
                <c:pt idx="9">
                  <c:v>99.362300000000005</c:v>
                </c:pt>
                <c:pt idx="10">
                  <c:v>99.357799999999997</c:v>
                </c:pt>
                <c:pt idx="11">
                  <c:v>99.469300000000004</c:v>
                </c:pt>
                <c:pt idx="12">
                  <c:v>99.700400000000002</c:v>
                </c:pt>
                <c:pt idx="13">
                  <c:v>99.218500000000006</c:v>
                </c:pt>
                <c:pt idx="14">
                  <c:v>98.976699999999994</c:v>
                </c:pt>
                <c:pt idx="15">
                  <c:v>99.325599999999994</c:v>
                </c:pt>
                <c:pt idx="16">
                  <c:v>98.495000000000005</c:v>
                </c:pt>
                <c:pt idx="17">
                  <c:v>97.072400000000002</c:v>
                </c:pt>
                <c:pt idx="18">
                  <c:v>96.006100000000004</c:v>
                </c:pt>
                <c:pt idx="19">
                  <c:v>92.9375</c:v>
                </c:pt>
                <c:pt idx="20">
                  <c:v>91.990799999999993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1-4199-AB12-F68841EE76D9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'Filter Data'!$J$3:$J$33</c:f>
              <c:numCache>
                <c:formatCode>General</c:formatCode>
                <c:ptCount val="31"/>
                <c:pt idx="0">
                  <c:v>385.56900000000002</c:v>
                </c:pt>
                <c:pt idx="1">
                  <c:v>390.50209999999998</c:v>
                </c:pt>
                <c:pt idx="2">
                  <c:v>395.8639</c:v>
                </c:pt>
                <c:pt idx="3">
                  <c:v>402.18029999999999</c:v>
                </c:pt>
                <c:pt idx="4">
                  <c:v>407.53960000000001</c:v>
                </c:pt>
                <c:pt idx="5">
                  <c:v>412.04239999999999</c:v>
                </c:pt>
                <c:pt idx="6">
                  <c:v>417.70409999999998</c:v>
                </c:pt>
                <c:pt idx="7">
                  <c:v>422.56400000000002</c:v>
                </c:pt>
                <c:pt idx="8">
                  <c:v>427.28899999999999</c:v>
                </c:pt>
                <c:pt idx="9">
                  <c:v>432.70659999999998</c:v>
                </c:pt>
                <c:pt idx="10">
                  <c:v>438.18990000000002</c:v>
                </c:pt>
                <c:pt idx="11">
                  <c:v>457.38499999999999</c:v>
                </c:pt>
                <c:pt idx="12">
                  <c:v>462.5831</c:v>
                </c:pt>
                <c:pt idx="13">
                  <c:v>467.85300000000001</c:v>
                </c:pt>
                <c:pt idx="14">
                  <c:v>472.49259999999998</c:v>
                </c:pt>
                <c:pt idx="15">
                  <c:v>476.99099999999999</c:v>
                </c:pt>
                <c:pt idx="16">
                  <c:v>482.60520000000002</c:v>
                </c:pt>
                <c:pt idx="17">
                  <c:v>488.79149999999998</c:v>
                </c:pt>
                <c:pt idx="18">
                  <c:v>491.89890000000003</c:v>
                </c:pt>
                <c:pt idx="19">
                  <c:v>497.52780000000001</c:v>
                </c:pt>
                <c:pt idx="20">
                  <c:v>501.56009999999998</c:v>
                </c:pt>
                <c:pt idx="21">
                  <c:v>505.75799999999998</c:v>
                </c:pt>
                <c:pt idx="22">
                  <c:v>510.19900000000001</c:v>
                </c:pt>
                <c:pt idx="23">
                  <c:v>515.37210000000005</c:v>
                </c:pt>
                <c:pt idx="24">
                  <c:v>522.43320000000006</c:v>
                </c:pt>
                <c:pt idx="25">
                  <c:v>650.13160000000005</c:v>
                </c:pt>
                <c:pt idx="26">
                  <c:v>654.94629999999995</c:v>
                </c:pt>
                <c:pt idx="27">
                  <c:v>660.04700000000003</c:v>
                </c:pt>
                <c:pt idx="28">
                  <c:v>665.44200000000001</c:v>
                </c:pt>
                <c:pt idx="29">
                  <c:v>670.45950000000005</c:v>
                </c:pt>
                <c:pt idx="30">
                  <c:v>698.91750000000002</c:v>
                </c:pt>
              </c:numCache>
            </c:numRef>
          </c:xVal>
          <c:yVal>
            <c:numRef>
              <c:f>'Filter Data'!$K$3:$K$33</c:f>
              <c:numCache>
                <c:formatCode>General</c:formatCode>
                <c:ptCount val="31"/>
                <c:pt idx="0" formatCode="0.00">
                  <c:v>0</c:v>
                </c:pt>
                <c:pt idx="1">
                  <c:v>35.622100000000003</c:v>
                </c:pt>
                <c:pt idx="2">
                  <c:v>33.901600000000002</c:v>
                </c:pt>
                <c:pt idx="3">
                  <c:v>50.362900000000003</c:v>
                </c:pt>
                <c:pt idx="4">
                  <c:v>38.5687</c:v>
                </c:pt>
                <c:pt idx="5">
                  <c:v>71.492000000000004</c:v>
                </c:pt>
                <c:pt idx="6">
                  <c:v>68.624899999999997</c:v>
                </c:pt>
                <c:pt idx="7">
                  <c:v>42.088700000000003</c:v>
                </c:pt>
                <c:pt idx="8">
                  <c:v>71.572199999999995</c:v>
                </c:pt>
                <c:pt idx="9">
                  <c:v>61.497900000000001</c:v>
                </c:pt>
                <c:pt idx="10">
                  <c:v>83.364699999999999</c:v>
                </c:pt>
                <c:pt idx="11">
                  <c:v>80.0047</c:v>
                </c:pt>
                <c:pt idx="12">
                  <c:v>73.452100000000002</c:v>
                </c:pt>
                <c:pt idx="13">
                  <c:v>79.020700000000005</c:v>
                </c:pt>
                <c:pt idx="14">
                  <c:v>85.981700000000004</c:v>
                </c:pt>
                <c:pt idx="15">
                  <c:v>78.774000000000001</c:v>
                </c:pt>
                <c:pt idx="16">
                  <c:v>84.506399999999999</c:v>
                </c:pt>
                <c:pt idx="17">
                  <c:v>87.126499999999993</c:v>
                </c:pt>
                <c:pt idx="18">
                  <c:v>78.854200000000006</c:v>
                </c:pt>
                <c:pt idx="19">
                  <c:v>55.020699999999998</c:v>
                </c:pt>
                <c:pt idx="20">
                  <c:v>34.053899999999999</c:v>
                </c:pt>
                <c:pt idx="21">
                  <c:v>47.976399999999998</c:v>
                </c:pt>
                <c:pt idx="22">
                  <c:v>9.0733999999999995</c:v>
                </c:pt>
                <c:pt idx="23">
                  <c:v>1.7837000000000001</c:v>
                </c:pt>
                <c:pt idx="24">
                  <c:v>0.22689999999999999</c:v>
                </c:pt>
                <c:pt idx="25">
                  <c:v>-0.1147</c:v>
                </c:pt>
                <c:pt idx="26">
                  <c:v>2.0142000000000002</c:v>
                </c:pt>
                <c:pt idx="27">
                  <c:v>2.5869</c:v>
                </c:pt>
                <c:pt idx="28">
                  <c:v>1.8492999999999999</c:v>
                </c:pt>
                <c:pt idx="29">
                  <c:v>-3.5000000000000003E-2</c:v>
                </c:pt>
                <c:pt idx="30">
                  <c:v>4.3799999999999999E-2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1-4199-AB12-F68841EE76D9}"/>
            </c:ext>
          </c:extLst>
        </c:ser>
        <c:ser>
          <c:idx val="6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'Filter Data'!$L$3:$L$30</c:f>
              <c:numCache>
                <c:formatCode>General</c:formatCode>
                <c:ptCount val="28"/>
                <c:pt idx="0">
                  <c:v>455.00760000000002</c:v>
                </c:pt>
                <c:pt idx="1">
                  <c:v>459.81670000000003</c:v>
                </c:pt>
                <c:pt idx="2">
                  <c:v>469.91550000000001</c:v>
                </c:pt>
                <c:pt idx="3">
                  <c:v>480.22789999999998</c:v>
                </c:pt>
                <c:pt idx="4">
                  <c:v>485.4701</c:v>
                </c:pt>
                <c:pt idx="5">
                  <c:v>490.79489999999998</c:v>
                </c:pt>
                <c:pt idx="6">
                  <c:v>496.99459999999999</c:v>
                </c:pt>
                <c:pt idx="7">
                  <c:v>503.03609999999998</c:v>
                </c:pt>
                <c:pt idx="8">
                  <c:v>508.13369999999998</c:v>
                </c:pt>
                <c:pt idx="9">
                  <c:v>513.1345</c:v>
                </c:pt>
                <c:pt idx="10">
                  <c:v>518.73800000000006</c:v>
                </c:pt>
                <c:pt idx="11">
                  <c:v>522.85</c:v>
                </c:pt>
                <c:pt idx="12">
                  <c:v>527.73140000000001</c:v>
                </c:pt>
                <c:pt idx="13">
                  <c:v>532.85149999999999</c:v>
                </c:pt>
                <c:pt idx="14">
                  <c:v>537.59680000000003</c:v>
                </c:pt>
                <c:pt idx="15">
                  <c:v>542.98630000000003</c:v>
                </c:pt>
                <c:pt idx="16">
                  <c:v>548.70630000000006</c:v>
                </c:pt>
                <c:pt idx="17">
                  <c:v>552.39649999999995</c:v>
                </c:pt>
                <c:pt idx="18">
                  <c:v>558.13589999999999</c:v>
                </c:pt>
                <c:pt idx="19">
                  <c:v>563.14779999999996</c:v>
                </c:pt>
                <c:pt idx="20">
                  <c:v>568.60140000000001</c:v>
                </c:pt>
                <c:pt idx="21">
                  <c:v>571.35910000000001</c:v>
                </c:pt>
                <c:pt idx="22">
                  <c:v>576.34389999999996</c:v>
                </c:pt>
                <c:pt idx="23">
                  <c:v>581.30060000000003</c:v>
                </c:pt>
                <c:pt idx="24">
                  <c:v>585.04930000000002</c:v>
                </c:pt>
                <c:pt idx="25">
                  <c:v>589.97799999999995</c:v>
                </c:pt>
                <c:pt idx="26">
                  <c:v>595.68129999999996</c:v>
                </c:pt>
                <c:pt idx="27">
                  <c:v>610.50319999999999</c:v>
                </c:pt>
              </c:numCache>
            </c:numRef>
          </c:xVal>
          <c:yVal>
            <c:numRef>
              <c:f>'Filter Data'!$M$3:$M$30</c:f>
              <c:numCache>
                <c:formatCode>General</c:formatCode>
                <c:ptCount val="28"/>
                <c:pt idx="0">
                  <c:v>-0.17530000000000001</c:v>
                </c:pt>
                <c:pt idx="1">
                  <c:v>1.7898000000000001</c:v>
                </c:pt>
                <c:pt idx="2">
                  <c:v>-9.5000000000000001E-2</c:v>
                </c:pt>
                <c:pt idx="3">
                  <c:v>4.3265000000000002</c:v>
                </c:pt>
                <c:pt idx="4">
                  <c:v>9.0761000000000003</c:v>
                </c:pt>
                <c:pt idx="5">
                  <c:v>36.266399999999997</c:v>
                </c:pt>
                <c:pt idx="6">
                  <c:v>59.279600000000002</c:v>
                </c:pt>
                <c:pt idx="7">
                  <c:v>77.624600000000001</c:v>
                </c:pt>
                <c:pt idx="8">
                  <c:v>88.107200000000006</c:v>
                </c:pt>
                <c:pt idx="9">
                  <c:v>85.7316</c:v>
                </c:pt>
                <c:pt idx="10">
                  <c:v>81.144599999999997</c:v>
                </c:pt>
                <c:pt idx="11">
                  <c:v>82.5364</c:v>
                </c:pt>
                <c:pt idx="12">
                  <c:v>86.630899999999997</c:v>
                </c:pt>
                <c:pt idx="13">
                  <c:v>87.776899999999998</c:v>
                </c:pt>
                <c:pt idx="14">
                  <c:v>87.858199999999997</c:v>
                </c:pt>
                <c:pt idx="15">
                  <c:v>86.956699999999998</c:v>
                </c:pt>
                <c:pt idx="16">
                  <c:v>85.809600000000003</c:v>
                </c:pt>
                <c:pt idx="17">
                  <c:v>84.744500000000002</c:v>
                </c:pt>
                <c:pt idx="18">
                  <c:v>84.170599999999993</c:v>
                </c:pt>
                <c:pt idx="19">
                  <c:v>82.122500000000002</c:v>
                </c:pt>
                <c:pt idx="20">
                  <c:v>73.112899999999996</c:v>
                </c:pt>
                <c:pt idx="21">
                  <c:v>54.521299999999997</c:v>
                </c:pt>
                <c:pt idx="22">
                  <c:v>31.670500000000001</c:v>
                </c:pt>
                <c:pt idx="23">
                  <c:v>17.992799999999999</c:v>
                </c:pt>
                <c:pt idx="24">
                  <c:v>8.6556999999999995</c:v>
                </c:pt>
                <c:pt idx="25">
                  <c:v>4.1506999999999996</c:v>
                </c:pt>
                <c:pt idx="26">
                  <c:v>2.5121000000000002</c:v>
                </c:pt>
                <c:pt idx="27">
                  <c:v>5.3499999999999999E-2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61-4199-AB12-F68841EE76D9}"/>
            </c:ext>
          </c:extLst>
        </c:ser>
        <c:ser>
          <c:idx val="7"/>
          <c:order val="6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'Filter Data'!$N$3:$N$21</c:f>
              <c:numCache>
                <c:formatCode>General</c:formatCode>
                <c:ptCount val="19"/>
                <c:pt idx="0">
                  <c:v>594.58460000000002</c:v>
                </c:pt>
                <c:pt idx="1">
                  <c:v>599.81010000000003</c:v>
                </c:pt>
                <c:pt idx="2">
                  <c:v>604.71360000000004</c:v>
                </c:pt>
                <c:pt idx="3">
                  <c:v>611.49059999999997</c:v>
                </c:pt>
                <c:pt idx="4">
                  <c:v>617.20389999999998</c:v>
                </c:pt>
                <c:pt idx="5">
                  <c:v>622.22940000000006</c:v>
                </c:pt>
                <c:pt idx="6">
                  <c:v>628.17150000000004</c:v>
                </c:pt>
                <c:pt idx="7">
                  <c:v>632.3836</c:v>
                </c:pt>
                <c:pt idx="8">
                  <c:v>637.53700000000003</c:v>
                </c:pt>
                <c:pt idx="9">
                  <c:v>643.26520000000005</c:v>
                </c:pt>
                <c:pt idx="10">
                  <c:v>648.98249999999996</c:v>
                </c:pt>
                <c:pt idx="11">
                  <c:v>652.78089999999997</c:v>
                </c:pt>
                <c:pt idx="12">
                  <c:v>657.55669999999998</c:v>
                </c:pt>
                <c:pt idx="13">
                  <c:v>662.93010000000004</c:v>
                </c:pt>
                <c:pt idx="14">
                  <c:v>666.25720000000001</c:v>
                </c:pt>
                <c:pt idx="15">
                  <c:v>670.4203</c:v>
                </c:pt>
                <c:pt idx="16">
                  <c:v>676.03210000000001</c:v>
                </c:pt>
                <c:pt idx="17">
                  <c:v>680.33879999999999</c:v>
                </c:pt>
                <c:pt idx="18">
                  <c:v>690.78459999999995</c:v>
                </c:pt>
              </c:numCache>
            </c:numRef>
          </c:xVal>
          <c:yVal>
            <c:numRef>
              <c:f>'Filter Data'!$O$3:$O$21</c:f>
              <c:numCache>
                <c:formatCode>General</c:formatCode>
                <c:ptCount val="19"/>
                <c:pt idx="0">
                  <c:v>0.1371</c:v>
                </c:pt>
                <c:pt idx="1">
                  <c:v>4.3952999999999998</c:v>
                </c:pt>
                <c:pt idx="2">
                  <c:v>9.1449999999999996</c:v>
                </c:pt>
                <c:pt idx="3">
                  <c:v>39.201599999999999</c:v>
                </c:pt>
                <c:pt idx="4">
                  <c:v>77.857799999999997</c:v>
                </c:pt>
                <c:pt idx="5">
                  <c:v>86.211100000000002</c:v>
                </c:pt>
                <c:pt idx="6">
                  <c:v>81.623999999999995</c:v>
                </c:pt>
                <c:pt idx="7">
                  <c:v>85.964200000000005</c:v>
                </c:pt>
                <c:pt idx="8">
                  <c:v>88.093100000000007</c:v>
                </c:pt>
                <c:pt idx="9">
                  <c:v>87.191599999999994</c:v>
                </c:pt>
                <c:pt idx="10">
                  <c:v>85.962400000000002</c:v>
                </c:pt>
                <c:pt idx="11">
                  <c:v>88.091399999999993</c:v>
                </c:pt>
                <c:pt idx="12">
                  <c:v>89.073700000000002</c:v>
                </c:pt>
                <c:pt idx="13">
                  <c:v>67.697199999999995</c:v>
                </c:pt>
                <c:pt idx="14">
                  <c:v>45.9114</c:v>
                </c:pt>
                <c:pt idx="15">
                  <c:v>8.8102</c:v>
                </c:pt>
                <c:pt idx="16">
                  <c:v>4.4688999999999997</c:v>
                </c:pt>
                <c:pt idx="17">
                  <c:v>1.6019000000000001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61-4199-AB12-F68841EE76D9}"/>
            </c:ext>
          </c:extLst>
        </c:ser>
        <c:ser>
          <c:idx val="1"/>
          <c:order val="7"/>
          <c:tx>
            <c:v>NII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 Data'!$Q$3:$Q$27</c:f>
              <c:numCache>
                <c:formatCode>General</c:formatCode>
                <c:ptCount val="25"/>
                <c:pt idx="0">
                  <c:v>655.21140000000003</c:v>
                </c:pt>
                <c:pt idx="1">
                  <c:v>655.66980000000001</c:v>
                </c:pt>
                <c:pt idx="2">
                  <c:v>656.05669999999998</c:v>
                </c:pt>
                <c:pt idx="3">
                  <c:v>656.52700000000004</c:v>
                </c:pt>
                <c:pt idx="4">
                  <c:v>656.77449999999999</c:v>
                </c:pt>
                <c:pt idx="5">
                  <c:v>656.95100000000002</c:v>
                </c:pt>
                <c:pt idx="6">
                  <c:v>657.15110000000004</c:v>
                </c:pt>
                <c:pt idx="7">
                  <c:v>657.37649999999996</c:v>
                </c:pt>
                <c:pt idx="8">
                  <c:v>657.56569999999999</c:v>
                </c:pt>
                <c:pt idx="9">
                  <c:v>657.88239999999996</c:v>
                </c:pt>
                <c:pt idx="10">
                  <c:v>658.096</c:v>
                </c:pt>
                <c:pt idx="11">
                  <c:v>658.62549999999999</c:v>
                </c:pt>
                <c:pt idx="12">
                  <c:v>659.01300000000003</c:v>
                </c:pt>
                <c:pt idx="13">
                  <c:v>659.26679999999999</c:v>
                </c:pt>
                <c:pt idx="14">
                  <c:v>659.41020000000003</c:v>
                </c:pt>
                <c:pt idx="15">
                  <c:v>659.52250000000004</c:v>
                </c:pt>
                <c:pt idx="16">
                  <c:v>659.62699999999995</c:v>
                </c:pt>
                <c:pt idx="17">
                  <c:v>659.84619999999995</c:v>
                </c:pt>
                <c:pt idx="18">
                  <c:v>660.04949999999997</c:v>
                </c:pt>
                <c:pt idx="19">
                  <c:v>660.21130000000005</c:v>
                </c:pt>
                <c:pt idx="20">
                  <c:v>660.32399999999996</c:v>
                </c:pt>
                <c:pt idx="21">
                  <c:v>660.56399999999996</c:v>
                </c:pt>
                <c:pt idx="22">
                  <c:v>660.85019999999997</c:v>
                </c:pt>
                <c:pt idx="23">
                  <c:v>661.23879999999997</c:v>
                </c:pt>
                <c:pt idx="24">
                  <c:v>661.6662</c:v>
                </c:pt>
              </c:numCache>
            </c:numRef>
          </c:xVal>
          <c:yVal>
            <c:numRef>
              <c:f>'Filter Data'!$R$3:$R$27</c:f>
              <c:numCache>
                <c:formatCode>General</c:formatCode>
                <c:ptCount val="25"/>
                <c:pt idx="0">
                  <c:v>0.56379999999999997</c:v>
                </c:pt>
                <c:pt idx="1">
                  <c:v>2.073</c:v>
                </c:pt>
                <c:pt idx="2">
                  <c:v>4.8639000000000001</c:v>
                </c:pt>
                <c:pt idx="3">
                  <c:v>20.4299</c:v>
                </c:pt>
                <c:pt idx="4">
                  <c:v>40.608400000000003</c:v>
                </c:pt>
                <c:pt idx="5">
                  <c:v>60.023899999999998</c:v>
                </c:pt>
                <c:pt idx="6">
                  <c:v>80.460499999999996</c:v>
                </c:pt>
                <c:pt idx="7">
                  <c:v>94.761600000000001</c:v>
                </c:pt>
                <c:pt idx="8">
                  <c:v>97.051900000000003</c:v>
                </c:pt>
                <c:pt idx="9">
                  <c:v>96.268199999999993</c:v>
                </c:pt>
                <c:pt idx="10">
                  <c:v>96.001300000000001</c:v>
                </c:pt>
                <c:pt idx="11">
                  <c:v>97.762200000000007</c:v>
                </c:pt>
                <c:pt idx="12">
                  <c:v>98.252799999999993</c:v>
                </c:pt>
                <c:pt idx="13">
                  <c:v>95.938800000000001</c:v>
                </c:pt>
                <c:pt idx="14">
                  <c:v>92.097399999999993</c:v>
                </c:pt>
                <c:pt idx="15">
                  <c:v>86.468400000000003</c:v>
                </c:pt>
                <c:pt idx="16">
                  <c:v>80.584299999999999</c:v>
                </c:pt>
                <c:pt idx="17">
                  <c:v>60.380899999999997</c:v>
                </c:pt>
                <c:pt idx="18">
                  <c:v>40.178400000000003</c:v>
                </c:pt>
                <c:pt idx="19">
                  <c:v>27.134599999999999</c:v>
                </c:pt>
                <c:pt idx="20">
                  <c:v>20.227699999999999</c:v>
                </c:pt>
                <c:pt idx="21">
                  <c:v>10.5024</c:v>
                </c:pt>
                <c:pt idx="22">
                  <c:v>4.8640999999999996</c:v>
                </c:pt>
                <c:pt idx="23">
                  <c:v>1.7764</c:v>
                </c:pt>
                <c:pt idx="24">
                  <c:v>0.73129999999999995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0EE-9950-504641B1D7C1}"/>
            </c:ext>
          </c:extLst>
        </c:ser>
        <c:ser>
          <c:idx val="8"/>
          <c:order val="8"/>
          <c:tx>
            <c:v>Shifted NII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 Data'!$U$3:$U$27</c:f>
              <c:numCache>
                <c:formatCode>General</c:formatCode>
                <c:ptCount val="25"/>
                <c:pt idx="0">
                  <c:v>654.56240000000003</c:v>
                </c:pt>
                <c:pt idx="1">
                  <c:v>655.02080000000001</c:v>
                </c:pt>
                <c:pt idx="2">
                  <c:v>655.40769999999998</c:v>
                </c:pt>
                <c:pt idx="3">
                  <c:v>655.87800000000004</c:v>
                </c:pt>
                <c:pt idx="4">
                  <c:v>656.12549999999999</c:v>
                </c:pt>
                <c:pt idx="5">
                  <c:v>656.30200000000002</c:v>
                </c:pt>
                <c:pt idx="6">
                  <c:v>656.50210000000004</c:v>
                </c:pt>
                <c:pt idx="7">
                  <c:v>656.72749999999996</c:v>
                </c:pt>
                <c:pt idx="8">
                  <c:v>656.91669999999999</c:v>
                </c:pt>
                <c:pt idx="9">
                  <c:v>657.23339999999996</c:v>
                </c:pt>
                <c:pt idx="10">
                  <c:v>657.447</c:v>
                </c:pt>
                <c:pt idx="11">
                  <c:v>657.97649999999999</c:v>
                </c:pt>
                <c:pt idx="12">
                  <c:v>658.36400000000003</c:v>
                </c:pt>
                <c:pt idx="13">
                  <c:v>658.61779999999999</c:v>
                </c:pt>
                <c:pt idx="14">
                  <c:v>658.76120000000003</c:v>
                </c:pt>
                <c:pt idx="15">
                  <c:v>658.87350000000004</c:v>
                </c:pt>
                <c:pt idx="16">
                  <c:v>658.97799999999995</c:v>
                </c:pt>
                <c:pt idx="17">
                  <c:v>659.19719999999995</c:v>
                </c:pt>
                <c:pt idx="18">
                  <c:v>659.40049999999997</c:v>
                </c:pt>
                <c:pt idx="19">
                  <c:v>659.56230000000005</c:v>
                </c:pt>
                <c:pt idx="20">
                  <c:v>659.67499999999995</c:v>
                </c:pt>
                <c:pt idx="21">
                  <c:v>659.91499999999996</c:v>
                </c:pt>
                <c:pt idx="22">
                  <c:v>660.20119999999997</c:v>
                </c:pt>
                <c:pt idx="23">
                  <c:v>660.58979999999997</c:v>
                </c:pt>
                <c:pt idx="24">
                  <c:v>661.0172</c:v>
                </c:pt>
              </c:numCache>
            </c:numRef>
          </c:xVal>
          <c:yVal>
            <c:numRef>
              <c:f>'Filter Data'!$V$3:$V$27</c:f>
              <c:numCache>
                <c:formatCode>General</c:formatCode>
                <c:ptCount val="25"/>
                <c:pt idx="0">
                  <c:v>0.56379999999999997</c:v>
                </c:pt>
                <c:pt idx="1">
                  <c:v>2.073</c:v>
                </c:pt>
                <c:pt idx="2">
                  <c:v>4.8639000000000001</c:v>
                </c:pt>
                <c:pt idx="3">
                  <c:v>20.4299</c:v>
                </c:pt>
                <c:pt idx="4">
                  <c:v>40.608400000000003</c:v>
                </c:pt>
                <c:pt idx="5">
                  <c:v>60.023899999999998</c:v>
                </c:pt>
                <c:pt idx="6">
                  <c:v>80.460499999999996</c:v>
                </c:pt>
                <c:pt idx="7">
                  <c:v>94.761600000000001</c:v>
                </c:pt>
                <c:pt idx="8">
                  <c:v>97.051900000000003</c:v>
                </c:pt>
                <c:pt idx="9">
                  <c:v>96.268199999999993</c:v>
                </c:pt>
                <c:pt idx="10">
                  <c:v>96.001300000000001</c:v>
                </c:pt>
                <c:pt idx="11">
                  <c:v>97.762200000000007</c:v>
                </c:pt>
                <c:pt idx="12">
                  <c:v>98.252799999999993</c:v>
                </c:pt>
                <c:pt idx="13">
                  <c:v>95.938800000000001</c:v>
                </c:pt>
                <c:pt idx="14">
                  <c:v>92.097399999999993</c:v>
                </c:pt>
                <c:pt idx="15">
                  <c:v>86.468400000000003</c:v>
                </c:pt>
                <c:pt idx="16">
                  <c:v>80.584299999999999</c:v>
                </c:pt>
                <c:pt idx="17">
                  <c:v>60.380899999999997</c:v>
                </c:pt>
                <c:pt idx="18">
                  <c:v>40.178400000000003</c:v>
                </c:pt>
                <c:pt idx="19">
                  <c:v>27.134599999999999</c:v>
                </c:pt>
                <c:pt idx="20">
                  <c:v>20.227699999999999</c:v>
                </c:pt>
                <c:pt idx="21">
                  <c:v>10.5024</c:v>
                </c:pt>
                <c:pt idx="22">
                  <c:v>4.8640999999999996</c:v>
                </c:pt>
                <c:pt idx="23">
                  <c:v>1.7764</c:v>
                </c:pt>
                <c:pt idx="24">
                  <c:v>0.73129999999999995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0-4D83-AAB8-0ACE8F8B5652}"/>
            </c:ext>
          </c:extLst>
        </c:ser>
        <c:ser>
          <c:idx val="9"/>
          <c:order val="9"/>
          <c:tx>
            <c:v>NII Line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'Lines Data'!$A$10:$A$11</c:f>
              <c:numCache>
                <c:formatCode>General</c:formatCode>
                <c:ptCount val="2"/>
                <c:pt idx="0">
                  <c:v>658.34500000000003</c:v>
                </c:pt>
                <c:pt idx="1">
                  <c:v>658.34500000000003</c:v>
                </c:pt>
              </c:numCache>
            </c:numRef>
          </c:xVal>
          <c:yVal>
            <c:numRef>
              <c:f>'Lines Data'!$B$10:$B$11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0-4D83-AAB8-0ACE8F8B5652}"/>
            </c:ext>
          </c:extLst>
        </c:ser>
        <c:ser>
          <c:idx val="10"/>
          <c:order val="10"/>
          <c:tx>
            <c:v>HIA Line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'Lines Data'!$A$2:$A$3</c:f>
              <c:numCache>
                <c:formatCode>0.000</c:formatCode>
                <c:ptCount val="2"/>
                <c:pt idx="0">
                  <c:v>656.28</c:v>
                </c:pt>
                <c:pt idx="1">
                  <c:v>656.28</c:v>
                </c:pt>
              </c:numCache>
            </c:numRef>
          </c:xVal>
          <c:yVal>
            <c:numRef>
              <c:f>'Lines Data'!$B$2:$B$3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0-4D83-AAB8-0ACE8F8B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</c:scatterChart>
      <c:valAx>
        <c:axId val="399380712"/>
        <c:scaling>
          <c:orientation val="minMax"/>
          <c:max val="9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50"/>
      </c:valAx>
      <c:valAx>
        <c:axId val="399378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NII Filter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 Data'!$Q$3:$Q$27</c:f>
              <c:numCache>
                <c:formatCode>General</c:formatCode>
                <c:ptCount val="25"/>
                <c:pt idx="0">
                  <c:v>655.21140000000003</c:v>
                </c:pt>
                <c:pt idx="1">
                  <c:v>655.66980000000001</c:v>
                </c:pt>
                <c:pt idx="2">
                  <c:v>656.05669999999998</c:v>
                </c:pt>
                <c:pt idx="3">
                  <c:v>656.52700000000004</c:v>
                </c:pt>
                <c:pt idx="4">
                  <c:v>656.77449999999999</c:v>
                </c:pt>
                <c:pt idx="5">
                  <c:v>656.95100000000002</c:v>
                </c:pt>
                <c:pt idx="6">
                  <c:v>657.15110000000004</c:v>
                </c:pt>
                <c:pt idx="7">
                  <c:v>657.37649999999996</c:v>
                </c:pt>
                <c:pt idx="8">
                  <c:v>657.56569999999999</c:v>
                </c:pt>
                <c:pt idx="9">
                  <c:v>657.88239999999996</c:v>
                </c:pt>
                <c:pt idx="10">
                  <c:v>658.096</c:v>
                </c:pt>
                <c:pt idx="11">
                  <c:v>658.62549999999999</c:v>
                </c:pt>
                <c:pt idx="12">
                  <c:v>659.01300000000003</c:v>
                </c:pt>
                <c:pt idx="13">
                  <c:v>659.26679999999999</c:v>
                </c:pt>
                <c:pt idx="14">
                  <c:v>659.41020000000003</c:v>
                </c:pt>
                <c:pt idx="15">
                  <c:v>659.52250000000004</c:v>
                </c:pt>
                <c:pt idx="16">
                  <c:v>659.62699999999995</c:v>
                </c:pt>
                <c:pt idx="17">
                  <c:v>659.84619999999995</c:v>
                </c:pt>
                <c:pt idx="18">
                  <c:v>660.04949999999997</c:v>
                </c:pt>
                <c:pt idx="19">
                  <c:v>660.21130000000005</c:v>
                </c:pt>
                <c:pt idx="20">
                  <c:v>660.32399999999996</c:v>
                </c:pt>
                <c:pt idx="21">
                  <c:v>660.56399999999996</c:v>
                </c:pt>
                <c:pt idx="22">
                  <c:v>660.85019999999997</c:v>
                </c:pt>
                <c:pt idx="23">
                  <c:v>661.23879999999997</c:v>
                </c:pt>
                <c:pt idx="24">
                  <c:v>661.6662</c:v>
                </c:pt>
              </c:numCache>
            </c:numRef>
          </c:xVal>
          <c:yVal>
            <c:numRef>
              <c:f>'Filter Data'!$R$3:$R$27</c:f>
              <c:numCache>
                <c:formatCode>General</c:formatCode>
                <c:ptCount val="25"/>
                <c:pt idx="0">
                  <c:v>0.56379999999999997</c:v>
                </c:pt>
                <c:pt idx="1">
                  <c:v>2.073</c:v>
                </c:pt>
                <c:pt idx="2">
                  <c:v>4.8639000000000001</c:v>
                </c:pt>
                <c:pt idx="3">
                  <c:v>20.4299</c:v>
                </c:pt>
                <c:pt idx="4">
                  <c:v>40.608400000000003</c:v>
                </c:pt>
                <c:pt idx="5">
                  <c:v>60.023899999999998</c:v>
                </c:pt>
                <c:pt idx="6">
                  <c:v>80.460499999999996</c:v>
                </c:pt>
                <c:pt idx="7">
                  <c:v>94.761600000000001</c:v>
                </c:pt>
                <c:pt idx="8">
                  <c:v>97.051900000000003</c:v>
                </c:pt>
                <c:pt idx="9">
                  <c:v>96.268199999999993</c:v>
                </c:pt>
                <c:pt idx="10">
                  <c:v>96.001300000000001</c:v>
                </c:pt>
                <c:pt idx="11">
                  <c:v>97.762200000000007</c:v>
                </c:pt>
                <c:pt idx="12">
                  <c:v>98.252799999999993</c:v>
                </c:pt>
                <c:pt idx="13">
                  <c:v>95.938800000000001</c:v>
                </c:pt>
                <c:pt idx="14">
                  <c:v>92.097399999999993</c:v>
                </c:pt>
                <c:pt idx="15">
                  <c:v>86.468400000000003</c:v>
                </c:pt>
                <c:pt idx="16">
                  <c:v>80.584299999999999</c:v>
                </c:pt>
                <c:pt idx="17">
                  <c:v>60.380899999999997</c:v>
                </c:pt>
                <c:pt idx="18">
                  <c:v>40.178400000000003</c:v>
                </c:pt>
                <c:pt idx="19">
                  <c:v>27.134599999999999</c:v>
                </c:pt>
                <c:pt idx="20">
                  <c:v>20.227699999999999</c:v>
                </c:pt>
                <c:pt idx="21">
                  <c:v>10.5024</c:v>
                </c:pt>
                <c:pt idx="22">
                  <c:v>4.8640999999999996</c:v>
                </c:pt>
                <c:pt idx="23">
                  <c:v>1.7764</c:v>
                </c:pt>
                <c:pt idx="24">
                  <c:v>0.73129999999999995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91-4CEB-B85E-1444567D8F54}"/>
            </c:ext>
          </c:extLst>
        </c:ser>
        <c:ser>
          <c:idx val="8"/>
          <c:order val="1"/>
          <c:tx>
            <c:v>NII - At Incidence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'Filter Data'!$U$3:$U$27</c:f>
              <c:numCache>
                <c:formatCode>General</c:formatCode>
                <c:ptCount val="25"/>
                <c:pt idx="0">
                  <c:v>654.56240000000003</c:v>
                </c:pt>
                <c:pt idx="1">
                  <c:v>655.02080000000001</c:v>
                </c:pt>
                <c:pt idx="2">
                  <c:v>655.40769999999998</c:v>
                </c:pt>
                <c:pt idx="3">
                  <c:v>655.87800000000004</c:v>
                </c:pt>
                <c:pt idx="4">
                  <c:v>656.12549999999999</c:v>
                </c:pt>
                <c:pt idx="5">
                  <c:v>656.30200000000002</c:v>
                </c:pt>
                <c:pt idx="6">
                  <c:v>656.50210000000004</c:v>
                </c:pt>
                <c:pt idx="7">
                  <c:v>656.72749999999996</c:v>
                </c:pt>
                <c:pt idx="8">
                  <c:v>656.91669999999999</c:v>
                </c:pt>
                <c:pt idx="9">
                  <c:v>657.23339999999996</c:v>
                </c:pt>
                <c:pt idx="10">
                  <c:v>657.447</c:v>
                </c:pt>
                <c:pt idx="11">
                  <c:v>657.97649999999999</c:v>
                </c:pt>
                <c:pt idx="12">
                  <c:v>658.36400000000003</c:v>
                </c:pt>
                <c:pt idx="13">
                  <c:v>658.61779999999999</c:v>
                </c:pt>
                <c:pt idx="14">
                  <c:v>658.76120000000003</c:v>
                </c:pt>
                <c:pt idx="15">
                  <c:v>658.87350000000004</c:v>
                </c:pt>
                <c:pt idx="16">
                  <c:v>658.97799999999995</c:v>
                </c:pt>
                <c:pt idx="17">
                  <c:v>659.19719999999995</c:v>
                </c:pt>
                <c:pt idx="18">
                  <c:v>659.40049999999997</c:v>
                </c:pt>
                <c:pt idx="19">
                  <c:v>659.56230000000005</c:v>
                </c:pt>
                <c:pt idx="20">
                  <c:v>659.67499999999995</c:v>
                </c:pt>
                <c:pt idx="21">
                  <c:v>659.91499999999996</c:v>
                </c:pt>
                <c:pt idx="22">
                  <c:v>660.20119999999997</c:v>
                </c:pt>
                <c:pt idx="23">
                  <c:v>660.58979999999997</c:v>
                </c:pt>
                <c:pt idx="24">
                  <c:v>661.0172</c:v>
                </c:pt>
              </c:numCache>
            </c:numRef>
          </c:xVal>
          <c:yVal>
            <c:numRef>
              <c:f>'Filter Data'!$V$3:$V$27</c:f>
              <c:numCache>
                <c:formatCode>General</c:formatCode>
                <c:ptCount val="25"/>
                <c:pt idx="0">
                  <c:v>0.56379999999999997</c:v>
                </c:pt>
                <c:pt idx="1">
                  <c:v>2.073</c:v>
                </c:pt>
                <c:pt idx="2">
                  <c:v>4.8639000000000001</c:v>
                </c:pt>
                <c:pt idx="3">
                  <c:v>20.4299</c:v>
                </c:pt>
                <c:pt idx="4">
                  <c:v>40.608400000000003</c:v>
                </c:pt>
                <c:pt idx="5">
                  <c:v>60.023899999999998</c:v>
                </c:pt>
                <c:pt idx="6">
                  <c:v>80.460499999999996</c:v>
                </c:pt>
                <c:pt idx="7">
                  <c:v>94.761600000000001</c:v>
                </c:pt>
                <c:pt idx="8">
                  <c:v>97.051900000000003</c:v>
                </c:pt>
                <c:pt idx="9">
                  <c:v>96.268199999999993</c:v>
                </c:pt>
                <c:pt idx="10">
                  <c:v>96.001300000000001</c:v>
                </c:pt>
                <c:pt idx="11">
                  <c:v>97.762200000000007</c:v>
                </c:pt>
                <c:pt idx="12">
                  <c:v>98.252799999999993</c:v>
                </c:pt>
                <c:pt idx="13">
                  <c:v>95.938800000000001</c:v>
                </c:pt>
                <c:pt idx="14">
                  <c:v>92.097399999999993</c:v>
                </c:pt>
                <c:pt idx="15">
                  <c:v>86.468400000000003</c:v>
                </c:pt>
                <c:pt idx="16">
                  <c:v>80.584299999999999</c:v>
                </c:pt>
                <c:pt idx="17">
                  <c:v>60.380899999999997</c:v>
                </c:pt>
                <c:pt idx="18">
                  <c:v>40.178400000000003</c:v>
                </c:pt>
                <c:pt idx="19">
                  <c:v>27.134599999999999</c:v>
                </c:pt>
                <c:pt idx="20">
                  <c:v>20.227699999999999</c:v>
                </c:pt>
                <c:pt idx="21">
                  <c:v>10.5024</c:v>
                </c:pt>
                <c:pt idx="22">
                  <c:v>4.8640999999999996</c:v>
                </c:pt>
                <c:pt idx="23">
                  <c:v>1.7764</c:v>
                </c:pt>
                <c:pt idx="24">
                  <c:v>0.73129999999999995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91-4CEB-B85E-1444567D8F54}"/>
            </c:ext>
          </c:extLst>
        </c:ser>
        <c:ser>
          <c:idx val="0"/>
          <c:order val="4"/>
          <c:tx>
            <c:strRef>
              <c:f>'Lines Data'!$A$5</c:f>
              <c:strCache>
                <c:ptCount val="1"/>
                <c:pt idx="0">
                  <c:v>HIA Line - Denver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'Lines Data'!$A$6:$A$7</c:f>
              <c:numCache>
                <c:formatCode>0.000</c:formatCode>
                <c:ptCount val="2"/>
                <c:pt idx="0">
                  <c:v>656.31399999999996</c:v>
                </c:pt>
                <c:pt idx="1">
                  <c:v>656.31399999999996</c:v>
                </c:pt>
              </c:numCache>
            </c:numRef>
          </c:xVal>
          <c:yVal>
            <c:numRef>
              <c:f>'Lines Data'!$B$6:$B$7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0-426F-BC3D-27481F2EF951}"/>
            </c:ext>
          </c:extLst>
        </c:ser>
        <c:ser>
          <c:idx val="2"/>
          <c:order val="5"/>
          <c:tx>
            <c:strRef>
              <c:f>'Lines Data'!$A$13</c:f>
              <c:strCache>
                <c:ptCount val="1"/>
                <c:pt idx="0">
                  <c:v>NII Line - Denver</c:v>
                </c:pt>
              </c:strCache>
            </c:strRef>
          </c:tx>
          <c:spPr>
            <a:ln w="19050" cap="rnd">
              <a:solidFill>
                <a:srgbClr val="997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97300"/>
                </a:solidFill>
              </a:ln>
              <a:effectLst/>
            </c:spPr>
          </c:marker>
          <c:xVal>
            <c:numRef>
              <c:f>'Lines Data'!$A$14:$A$15</c:f>
              <c:numCache>
                <c:formatCode>0.000</c:formatCode>
                <c:ptCount val="2"/>
                <c:pt idx="0">
                  <c:v>658.37900000000002</c:v>
                </c:pt>
                <c:pt idx="1">
                  <c:v>658.37900000000002</c:v>
                </c:pt>
              </c:numCache>
            </c:numRef>
          </c:xVal>
          <c:yVal>
            <c:numRef>
              <c:f>'Lines Data'!$B$14:$B$15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0-426F-BC3D-27481F2EF951}"/>
            </c:ext>
          </c:extLst>
        </c:ser>
        <c:ser>
          <c:idx val="4"/>
          <c:order val="7"/>
          <c:tx>
            <c:v>"NII - Denver"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'Lines Data'!$A$22:$A$23</c:f>
              <c:numCache>
                <c:formatCode>0.000</c:formatCode>
                <c:ptCount val="2"/>
                <c:pt idx="0">
                  <c:v>654.83899999999994</c:v>
                </c:pt>
                <c:pt idx="1">
                  <c:v>654.83899999999994</c:v>
                </c:pt>
              </c:numCache>
            </c:numRef>
          </c:xVal>
          <c:yVal>
            <c:numRef>
              <c:f>'Lines Data'!$B$22:$B$23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F-45D8-898D-EAE0963F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'Lines Data'!$A$9</c15:sqref>
                        </c15:formulaRef>
                      </c:ext>
                    </c:extLst>
                    <c:strCache>
                      <c:ptCount val="1"/>
                      <c:pt idx="0">
                        <c:v>NII Line - Sea Level</c:v>
                      </c:pt>
                    </c:strCache>
                  </c:strRef>
                </c:tx>
                <c:spPr>
                  <a:ln w="19050" cap="rnd">
                    <a:solidFill>
                      <a:srgbClr val="997300">
                        <a:alpha val="49804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'Lines Data'!$A$10:$A$11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658.34500000000003</c:v>
                      </c:pt>
                      <c:pt idx="1">
                        <c:v>658.34500000000003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'Lines Data'!$B$10:$B$11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A91-4CEB-B85E-1444567D8F54}"/>
                  </c:ext>
                </c:extLst>
              </c15:ser>
            </c15:filteredScatterSeries>
            <c15:filteredScatterSeries>
              <c15:ser>
                <c:idx val="1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'Lines Data'!$A$9</c15:sqref>
                        </c15:formulaRef>
                      </c:ext>
                    </c:extLst>
                    <c:strCache>
                      <c:ptCount val="1"/>
                      <c:pt idx="0">
                        <c:v>NII Line - Sea Level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'Lines Data'!$A$2:$A$3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>
                        <c:v>656.28</c:v>
                      </c:pt>
                      <c:pt idx="1">
                        <c:v>656.28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'Lines Data'!$B$2:$B$3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A91-4CEB-B85E-1444567D8F54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"NII - Sea Level"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'Lines Data'!$A$18:$A$19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654.80499999999995</c:v>
                      </c:pt>
                      <c:pt idx="1">
                        <c:v>654.80499999999995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'Lines Data'!$B$18:$B$19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68F-45D8-898D-EAE0963F24E7}"/>
                  </c:ext>
                </c:extLst>
              </c15:ser>
            </c15:filteredScatterSeries>
          </c:ext>
        </c:extLst>
      </c:scatterChart>
      <c:valAx>
        <c:axId val="399380712"/>
        <c:scaling>
          <c:orientation val="minMax"/>
          <c:max val="662"/>
          <c:min val="6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1"/>
      </c:valAx>
      <c:valAx>
        <c:axId val="399378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Celestron 8 Transmission (Manufacturer Data)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StarBright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 StarBright'!$A$2:$A$15</c:f>
              <c:numCache>
                <c:formatCode>0</c:formatCode>
                <c:ptCount val="14"/>
                <c:pt idx="0">
                  <c:v>400.3569</c:v>
                </c:pt>
                <c:pt idx="1">
                  <c:v>411.95389999999998</c:v>
                </c:pt>
                <c:pt idx="2">
                  <c:v>431.11079999999998</c:v>
                </c:pt>
                <c:pt idx="3">
                  <c:v>446.66550000000001</c:v>
                </c:pt>
                <c:pt idx="4">
                  <c:v>461.82159999999999</c:v>
                </c:pt>
                <c:pt idx="5">
                  <c:v>488.57560000000001</c:v>
                </c:pt>
                <c:pt idx="6">
                  <c:v>516.54759999999999</c:v>
                </c:pt>
                <c:pt idx="7">
                  <c:v>540.13490000000002</c:v>
                </c:pt>
                <c:pt idx="8">
                  <c:v>579.73569999999995</c:v>
                </c:pt>
                <c:pt idx="9">
                  <c:v>622.95399999999995</c:v>
                </c:pt>
                <c:pt idx="10">
                  <c:v>652.97289999999998</c:v>
                </c:pt>
                <c:pt idx="11">
                  <c:v>681.80250000000001</c:v>
                </c:pt>
                <c:pt idx="12">
                  <c:v>712.63509999999997</c:v>
                </c:pt>
                <c:pt idx="13">
                  <c:v>747.476</c:v>
                </c:pt>
              </c:numCache>
            </c:numRef>
          </c:xVal>
          <c:yVal>
            <c:numRef>
              <c:f>'C8 StarBright'!$B$2:$B$15</c:f>
              <c:numCache>
                <c:formatCode>0.00</c:formatCode>
                <c:ptCount val="14"/>
                <c:pt idx="0">
                  <c:v>0.59309899999999993</c:v>
                </c:pt>
                <c:pt idx="1">
                  <c:v>0.59609900000000005</c:v>
                </c:pt>
                <c:pt idx="2">
                  <c:v>0.63915799999999989</c:v>
                </c:pt>
                <c:pt idx="3">
                  <c:v>0.68449300000000002</c:v>
                </c:pt>
                <c:pt idx="4">
                  <c:v>0.72831599999999996</c:v>
                </c:pt>
                <c:pt idx="5">
                  <c:v>0.77438300000000004</c:v>
                </c:pt>
                <c:pt idx="6">
                  <c:v>0.80230000000000001</c:v>
                </c:pt>
                <c:pt idx="7">
                  <c:v>0.81510400000000005</c:v>
                </c:pt>
                <c:pt idx="8">
                  <c:v>0.81426199999999993</c:v>
                </c:pt>
                <c:pt idx="9">
                  <c:v>0.79602099999999987</c:v>
                </c:pt>
                <c:pt idx="10">
                  <c:v>0.77705299999999988</c:v>
                </c:pt>
                <c:pt idx="11">
                  <c:v>0.74750099999999997</c:v>
                </c:pt>
                <c:pt idx="12">
                  <c:v>0.71492</c:v>
                </c:pt>
                <c:pt idx="13">
                  <c:v>0.67401300000000008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D-4786-8FF5-F624BED266A1}"/>
            </c:ext>
          </c:extLst>
        </c:ser>
        <c:ser>
          <c:idx val="2"/>
          <c:order val="1"/>
          <c:tx>
            <c:v>StarBright XLT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'C8 StarBrightXLT'!$A$2:$A$23</c:f>
              <c:numCache>
                <c:formatCode>0</c:formatCode>
                <c:ptCount val="22"/>
                <c:pt idx="0">
                  <c:v>400.62909999999999</c:v>
                </c:pt>
                <c:pt idx="1">
                  <c:v>411.77550000000002</c:v>
                </c:pt>
                <c:pt idx="2">
                  <c:v>430.92259999999999</c:v>
                </c:pt>
                <c:pt idx="3">
                  <c:v>451.69450000000001</c:v>
                </c:pt>
                <c:pt idx="4">
                  <c:v>469.2758</c:v>
                </c:pt>
                <c:pt idx="5">
                  <c:v>490.86070000000001</c:v>
                </c:pt>
                <c:pt idx="6">
                  <c:v>510.85320000000002</c:v>
                </c:pt>
                <c:pt idx="7">
                  <c:v>521.65390000000002</c:v>
                </c:pt>
                <c:pt idx="8">
                  <c:v>535.6585</c:v>
                </c:pt>
                <c:pt idx="9">
                  <c:v>544.8578</c:v>
                </c:pt>
                <c:pt idx="10">
                  <c:v>556.05330000000004</c:v>
                </c:pt>
                <c:pt idx="11">
                  <c:v>569.25699999999995</c:v>
                </c:pt>
                <c:pt idx="12">
                  <c:v>580.06089999999995</c:v>
                </c:pt>
                <c:pt idx="13">
                  <c:v>589.26170000000002</c:v>
                </c:pt>
                <c:pt idx="14">
                  <c:v>596.87070000000006</c:v>
                </c:pt>
                <c:pt idx="15">
                  <c:v>616.87310000000002</c:v>
                </c:pt>
                <c:pt idx="16">
                  <c:v>646.09050000000002</c:v>
                </c:pt>
                <c:pt idx="17">
                  <c:v>673.30870000000004</c:v>
                </c:pt>
                <c:pt idx="18">
                  <c:v>682.91179999999997</c:v>
                </c:pt>
                <c:pt idx="19">
                  <c:v>730.95569999999998</c:v>
                </c:pt>
                <c:pt idx="20">
                  <c:v>736.16780000000006</c:v>
                </c:pt>
                <c:pt idx="21">
                  <c:v>748.97919999999999</c:v>
                </c:pt>
              </c:numCache>
            </c:numRef>
          </c:xVal>
          <c:yVal>
            <c:numRef>
              <c:f>'C8 StarBrightXLT'!$B$2:$B$23</c:f>
              <c:numCache>
                <c:formatCode>0.00</c:formatCode>
                <c:ptCount val="22"/>
                <c:pt idx="0">
                  <c:v>0.72088700000000006</c:v>
                </c:pt>
                <c:pt idx="1">
                  <c:v>0.77454899999999993</c:v>
                </c:pt>
                <c:pt idx="2">
                  <c:v>0.8274379999999999</c:v>
                </c:pt>
                <c:pt idx="3">
                  <c:v>0.85537000000000007</c:v>
                </c:pt>
                <c:pt idx="4">
                  <c:v>0.8742359999999999</c:v>
                </c:pt>
                <c:pt idx="5">
                  <c:v>0.88931199999999999</c:v>
                </c:pt>
                <c:pt idx="6">
                  <c:v>0.89683000000000002</c:v>
                </c:pt>
                <c:pt idx="7">
                  <c:v>0.89605099999999993</c:v>
                </c:pt>
                <c:pt idx="8">
                  <c:v>0.89148399999999994</c:v>
                </c:pt>
                <c:pt idx="9">
                  <c:v>0.8922199999999999</c:v>
                </c:pt>
                <c:pt idx="10">
                  <c:v>0.896733</c:v>
                </c:pt>
                <c:pt idx="11">
                  <c:v>0.89292400000000005</c:v>
                </c:pt>
                <c:pt idx="12">
                  <c:v>0.88912000000000002</c:v>
                </c:pt>
                <c:pt idx="13">
                  <c:v>0.88834299999999999</c:v>
                </c:pt>
                <c:pt idx="14">
                  <c:v>0.87925299999999995</c:v>
                </c:pt>
                <c:pt idx="15">
                  <c:v>0.876942</c:v>
                </c:pt>
                <c:pt idx="16">
                  <c:v>0.859487</c:v>
                </c:pt>
                <c:pt idx="17">
                  <c:v>0.84128000000000003</c:v>
                </c:pt>
                <c:pt idx="18">
                  <c:v>0.83823499999999995</c:v>
                </c:pt>
                <c:pt idx="19">
                  <c:v>0.79427599999999998</c:v>
                </c:pt>
                <c:pt idx="20">
                  <c:v>0.78216600000000003</c:v>
                </c:pt>
                <c:pt idx="21">
                  <c:v>0.77079600000000004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D-4786-8FF5-F624BED2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</c:scatterChart>
      <c:valAx>
        <c:axId val="399380712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50"/>
      </c:valAx>
      <c:valAx>
        <c:axId val="3993780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Atmospheric</a:t>
            </a:r>
            <a:r>
              <a:rPr lang="en-US" sz="1600" b="1" baseline="0"/>
              <a:t> Transmittance</a:t>
            </a:r>
            <a:r>
              <a:rPr lang="en-US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Transmission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'Atmosphere Data'!$A$2:$A$101</c:f>
              <c:numCache>
                <c:formatCode>0</c:formatCode>
                <c:ptCount val="100"/>
                <c:pt idx="0">
                  <c:v>356.41750000000002</c:v>
                </c:pt>
                <c:pt idx="1">
                  <c:v>390.26799999999997</c:v>
                </c:pt>
                <c:pt idx="2">
                  <c:v>424.11849999999998</c:v>
                </c:pt>
                <c:pt idx="3">
                  <c:v>468.68830000000003</c:v>
                </c:pt>
                <c:pt idx="4">
                  <c:v>514.38649999999996</c:v>
                </c:pt>
                <c:pt idx="5">
                  <c:v>545.98030000000006</c:v>
                </c:pt>
                <c:pt idx="6">
                  <c:v>561.21299999999997</c:v>
                </c:pt>
                <c:pt idx="7">
                  <c:v>568.54719999999998</c:v>
                </c:pt>
                <c:pt idx="8">
                  <c:v>575.88149999999996</c:v>
                </c:pt>
                <c:pt idx="9">
                  <c:v>580.39490000000001</c:v>
                </c:pt>
                <c:pt idx="10">
                  <c:v>584.34410000000003</c:v>
                </c:pt>
                <c:pt idx="11">
                  <c:v>587.72919999999999</c:v>
                </c:pt>
                <c:pt idx="12">
                  <c:v>592.80679999999995</c:v>
                </c:pt>
                <c:pt idx="13">
                  <c:v>603.52610000000004</c:v>
                </c:pt>
                <c:pt idx="14">
                  <c:v>615.93790000000001</c:v>
                </c:pt>
                <c:pt idx="15">
                  <c:v>625.52890000000002</c:v>
                </c:pt>
                <c:pt idx="16">
                  <c:v>626.09310000000005</c:v>
                </c:pt>
                <c:pt idx="17">
                  <c:v>632.29899999999998</c:v>
                </c:pt>
                <c:pt idx="18">
                  <c:v>637.37660000000005</c:v>
                </c:pt>
                <c:pt idx="19">
                  <c:v>642.45420000000001</c:v>
                </c:pt>
                <c:pt idx="20">
                  <c:v>647.24959999999999</c:v>
                </c:pt>
                <c:pt idx="21">
                  <c:v>649.78840000000002</c:v>
                </c:pt>
                <c:pt idx="22">
                  <c:v>654.86599999999999</c:v>
                </c:pt>
                <c:pt idx="23">
                  <c:v>670.66290000000004</c:v>
                </c:pt>
                <c:pt idx="24">
                  <c:v>680.81809999999996</c:v>
                </c:pt>
                <c:pt idx="25">
                  <c:v>684.48519999999996</c:v>
                </c:pt>
                <c:pt idx="26">
                  <c:v>685.04930000000002</c:v>
                </c:pt>
                <c:pt idx="27">
                  <c:v>691.25530000000003</c:v>
                </c:pt>
                <c:pt idx="28">
                  <c:v>696.05079999999998</c:v>
                </c:pt>
                <c:pt idx="29">
                  <c:v>699.43579999999997</c:v>
                </c:pt>
                <c:pt idx="30">
                  <c:v>702.53880000000004</c:v>
                </c:pt>
                <c:pt idx="31">
                  <c:v>705.35969999999998</c:v>
                </c:pt>
                <c:pt idx="32">
                  <c:v>711.00139999999999</c:v>
                </c:pt>
                <c:pt idx="33">
                  <c:v>714.38649999999996</c:v>
                </c:pt>
                <c:pt idx="34">
                  <c:v>716.92520000000002</c:v>
                </c:pt>
                <c:pt idx="35">
                  <c:v>720.87450000000001</c:v>
                </c:pt>
                <c:pt idx="36">
                  <c:v>723.69529999999997</c:v>
                </c:pt>
                <c:pt idx="37">
                  <c:v>731.02959999999996</c:v>
                </c:pt>
                <c:pt idx="38">
                  <c:v>731.02959999999996</c:v>
                </c:pt>
                <c:pt idx="39">
                  <c:v>733.00419999999997</c:v>
                </c:pt>
                <c:pt idx="40">
                  <c:v>735.54300000000001</c:v>
                </c:pt>
                <c:pt idx="41">
                  <c:v>740.33849999999995</c:v>
                </c:pt>
                <c:pt idx="42">
                  <c:v>747.10860000000002</c:v>
                </c:pt>
                <c:pt idx="43">
                  <c:v>756.98170000000005</c:v>
                </c:pt>
                <c:pt idx="44">
                  <c:v>758.67420000000004</c:v>
                </c:pt>
                <c:pt idx="45">
                  <c:v>760.93079999999998</c:v>
                </c:pt>
                <c:pt idx="46">
                  <c:v>767.13679999999999</c:v>
                </c:pt>
                <c:pt idx="47">
                  <c:v>768.26520000000005</c:v>
                </c:pt>
                <c:pt idx="48">
                  <c:v>775.31730000000005</c:v>
                </c:pt>
                <c:pt idx="49">
                  <c:v>784.90830000000005</c:v>
                </c:pt>
                <c:pt idx="50">
                  <c:v>788.29340000000002</c:v>
                </c:pt>
                <c:pt idx="51">
                  <c:v>793.08889999999997</c:v>
                </c:pt>
                <c:pt idx="52">
                  <c:v>796.19179999999994</c:v>
                </c:pt>
                <c:pt idx="53">
                  <c:v>798.16629999999998</c:v>
                </c:pt>
                <c:pt idx="54">
                  <c:v>800.98720000000003</c:v>
                </c:pt>
                <c:pt idx="55">
                  <c:v>805.50070000000005</c:v>
                </c:pt>
                <c:pt idx="56">
                  <c:v>810.57830000000001</c:v>
                </c:pt>
                <c:pt idx="57">
                  <c:v>815.93790000000001</c:v>
                </c:pt>
                <c:pt idx="58">
                  <c:v>821.01549999999997</c:v>
                </c:pt>
                <c:pt idx="59">
                  <c:v>828.06769999999995</c:v>
                </c:pt>
                <c:pt idx="60">
                  <c:v>835.96609999999998</c:v>
                </c:pt>
                <c:pt idx="61">
                  <c:v>842.73620000000005</c:v>
                </c:pt>
                <c:pt idx="62">
                  <c:v>846.12130000000002</c:v>
                </c:pt>
                <c:pt idx="63">
                  <c:v>849.78840000000002</c:v>
                </c:pt>
                <c:pt idx="64">
                  <c:v>857.96889999999996</c:v>
                </c:pt>
                <c:pt idx="65">
                  <c:v>874.89419999999996</c:v>
                </c:pt>
                <c:pt idx="66">
                  <c:v>887.58820000000003</c:v>
                </c:pt>
                <c:pt idx="67">
                  <c:v>891.53729999999996</c:v>
                </c:pt>
                <c:pt idx="68">
                  <c:v>897.17909999999995</c:v>
                </c:pt>
                <c:pt idx="69">
                  <c:v>899.71789999999999</c:v>
                </c:pt>
                <c:pt idx="70">
                  <c:v>903.38499999999999</c:v>
                </c:pt>
                <c:pt idx="71">
                  <c:v>907.05219999999997</c:v>
                </c:pt>
                <c:pt idx="72">
                  <c:v>910.15509999999995</c:v>
                </c:pt>
                <c:pt idx="73">
                  <c:v>912.976</c:v>
                </c:pt>
                <c:pt idx="74">
                  <c:v>918.05359999999996</c:v>
                </c:pt>
                <c:pt idx="75">
                  <c:v>919.74609999999996</c:v>
                </c:pt>
                <c:pt idx="76">
                  <c:v>926.51620000000003</c:v>
                </c:pt>
                <c:pt idx="77">
                  <c:v>934.13260000000002</c:v>
                </c:pt>
                <c:pt idx="78">
                  <c:v>939.49220000000003</c:v>
                </c:pt>
                <c:pt idx="79">
                  <c:v>942.59519999999998</c:v>
                </c:pt>
                <c:pt idx="80">
                  <c:v>945.98030000000006</c:v>
                </c:pt>
                <c:pt idx="81">
                  <c:v>952.75040000000001</c:v>
                </c:pt>
                <c:pt idx="82">
                  <c:v>956.1354</c:v>
                </c:pt>
                <c:pt idx="83">
                  <c:v>964.03390000000002</c:v>
                </c:pt>
                <c:pt idx="84">
                  <c:v>969.39350000000002</c:v>
                </c:pt>
                <c:pt idx="85">
                  <c:v>974.75319999999999</c:v>
                </c:pt>
                <c:pt idx="86">
                  <c:v>979.26660000000004</c:v>
                </c:pt>
                <c:pt idx="87">
                  <c:v>984.06209999999999</c:v>
                </c:pt>
                <c:pt idx="88">
                  <c:v>986.31880000000001</c:v>
                </c:pt>
                <c:pt idx="89">
                  <c:v>994.78139999999996</c:v>
                </c:pt>
                <c:pt idx="90">
                  <c:v>1001.5513999999999</c:v>
                </c:pt>
                <c:pt idx="91">
                  <c:v>1004.6543</c:v>
                </c:pt>
                <c:pt idx="92">
                  <c:v>1008.6037</c:v>
                </c:pt>
                <c:pt idx="93">
                  <c:v>1011.4245</c:v>
                </c:pt>
                <c:pt idx="94">
                  <c:v>1016.5021</c:v>
                </c:pt>
                <c:pt idx="95">
                  <c:v>1022.9901</c:v>
                </c:pt>
                <c:pt idx="96">
                  <c:v>1026.9394</c:v>
                </c:pt>
                <c:pt idx="97">
                  <c:v>1032.299</c:v>
                </c:pt>
                <c:pt idx="98">
                  <c:v>1043.8646000000001</c:v>
                </c:pt>
                <c:pt idx="99">
                  <c:v>1048.3779999999999</c:v>
                </c:pt>
              </c:numCache>
            </c:numRef>
          </c:xVal>
          <c:yVal>
            <c:numRef>
              <c:f>'Atmosphere Data'!$B$2:$B$101</c:f>
              <c:numCache>
                <c:formatCode>0.00</c:formatCode>
                <c:ptCount val="100"/>
                <c:pt idx="0">
                  <c:v>0.5756</c:v>
                </c:pt>
                <c:pt idx="1">
                  <c:v>0.69240000000000002</c:v>
                </c:pt>
                <c:pt idx="2">
                  <c:v>0.7833</c:v>
                </c:pt>
                <c:pt idx="3">
                  <c:v>0.87280000000000002</c:v>
                </c:pt>
                <c:pt idx="4">
                  <c:v>0.93400000000000005</c:v>
                </c:pt>
                <c:pt idx="5">
                  <c:v>0.95730000000000004</c:v>
                </c:pt>
                <c:pt idx="6">
                  <c:v>0.96460000000000001</c:v>
                </c:pt>
                <c:pt idx="7">
                  <c:v>0.95809999999999995</c:v>
                </c:pt>
                <c:pt idx="8">
                  <c:v>0.96450000000000002</c:v>
                </c:pt>
                <c:pt idx="9">
                  <c:v>0.97499999999999998</c:v>
                </c:pt>
                <c:pt idx="10">
                  <c:v>0.98060000000000003</c:v>
                </c:pt>
                <c:pt idx="11">
                  <c:v>0.9718</c:v>
                </c:pt>
                <c:pt idx="12">
                  <c:v>0.98140000000000005</c:v>
                </c:pt>
                <c:pt idx="13">
                  <c:v>0.99590000000000001</c:v>
                </c:pt>
                <c:pt idx="14">
                  <c:v>1.0072000000000001</c:v>
                </c:pt>
                <c:pt idx="15">
                  <c:v>1.012</c:v>
                </c:pt>
                <c:pt idx="16">
                  <c:v>0.98219999999999996</c:v>
                </c:pt>
                <c:pt idx="17">
                  <c:v>1.0144</c:v>
                </c:pt>
                <c:pt idx="18">
                  <c:v>1.0305</c:v>
                </c:pt>
                <c:pt idx="19">
                  <c:v>1.0369999999999999</c:v>
                </c:pt>
                <c:pt idx="20">
                  <c:v>1.0313000000000001</c:v>
                </c:pt>
                <c:pt idx="21">
                  <c:v>1.0426</c:v>
                </c:pt>
                <c:pt idx="22">
                  <c:v>1.0479000000000001</c:v>
                </c:pt>
                <c:pt idx="23">
                  <c:v>1.0708</c:v>
                </c:pt>
                <c:pt idx="24">
                  <c:v>1.0795999999999999</c:v>
                </c:pt>
                <c:pt idx="25">
                  <c:v>1.0805</c:v>
                </c:pt>
                <c:pt idx="26">
                  <c:v>0.93500000000000005</c:v>
                </c:pt>
                <c:pt idx="27">
                  <c:v>1.0454000000000001</c:v>
                </c:pt>
                <c:pt idx="28">
                  <c:v>1.0720000000000001</c:v>
                </c:pt>
                <c:pt idx="29">
                  <c:v>1.0630999999999999</c:v>
                </c:pt>
                <c:pt idx="30">
                  <c:v>1.0784</c:v>
                </c:pt>
                <c:pt idx="31">
                  <c:v>1.0760000000000001</c:v>
                </c:pt>
                <c:pt idx="32">
                  <c:v>1.0925</c:v>
                </c:pt>
                <c:pt idx="33">
                  <c:v>1.0775999999999999</c:v>
                </c:pt>
                <c:pt idx="34">
                  <c:v>1.016</c:v>
                </c:pt>
                <c:pt idx="35">
                  <c:v>1.0716000000000001</c:v>
                </c:pt>
                <c:pt idx="36">
                  <c:v>1.0428999999999999</c:v>
                </c:pt>
                <c:pt idx="37">
                  <c:v>1.0526</c:v>
                </c:pt>
                <c:pt idx="38">
                  <c:v>1.0855999999999999</c:v>
                </c:pt>
                <c:pt idx="39">
                  <c:v>1.0932999999999999</c:v>
                </c:pt>
                <c:pt idx="40">
                  <c:v>1.0864</c:v>
                </c:pt>
                <c:pt idx="41">
                  <c:v>1.1082000000000001</c:v>
                </c:pt>
                <c:pt idx="42">
                  <c:v>1.1171</c:v>
                </c:pt>
                <c:pt idx="43">
                  <c:v>1.1203000000000001</c:v>
                </c:pt>
                <c:pt idx="44">
                  <c:v>1.0694999999999999</c:v>
                </c:pt>
                <c:pt idx="45">
                  <c:v>0.41439999999999999</c:v>
                </c:pt>
                <c:pt idx="46">
                  <c:v>1.0831999999999999</c:v>
                </c:pt>
                <c:pt idx="47">
                  <c:v>1.1207</c:v>
                </c:pt>
                <c:pt idx="48">
                  <c:v>1.1303000000000001</c:v>
                </c:pt>
                <c:pt idx="49">
                  <c:v>1.1318999999999999</c:v>
                </c:pt>
                <c:pt idx="50">
                  <c:v>1.1166</c:v>
                </c:pt>
                <c:pt idx="51">
                  <c:v>1.1243000000000001</c:v>
                </c:pt>
                <c:pt idx="52">
                  <c:v>1.1173999999999999</c:v>
                </c:pt>
                <c:pt idx="53">
                  <c:v>1.1251</c:v>
                </c:pt>
                <c:pt idx="54">
                  <c:v>1.1217999999999999</c:v>
                </c:pt>
                <c:pt idx="55">
                  <c:v>1.1347</c:v>
                </c:pt>
                <c:pt idx="56">
                  <c:v>1.125</c:v>
                </c:pt>
                <c:pt idx="57">
                  <c:v>1.0783</c:v>
                </c:pt>
                <c:pt idx="58">
                  <c:v>1.1085</c:v>
                </c:pt>
                <c:pt idx="59">
                  <c:v>1.1116999999999999</c:v>
                </c:pt>
                <c:pt idx="60">
                  <c:v>1.1277999999999999</c:v>
                </c:pt>
                <c:pt idx="61">
                  <c:v>1.1403000000000001</c:v>
                </c:pt>
                <c:pt idx="62">
                  <c:v>1.1476</c:v>
                </c:pt>
                <c:pt idx="63">
                  <c:v>1.1456</c:v>
                </c:pt>
                <c:pt idx="64">
                  <c:v>1.1572</c:v>
                </c:pt>
                <c:pt idx="65">
                  <c:v>1.1599999999999999</c:v>
                </c:pt>
                <c:pt idx="66">
                  <c:v>1.1608000000000001</c:v>
                </c:pt>
                <c:pt idx="67">
                  <c:v>1.1536</c:v>
                </c:pt>
                <c:pt idx="68">
                  <c:v>1.0569</c:v>
                </c:pt>
                <c:pt idx="69">
                  <c:v>1.0427999999999999</c:v>
                </c:pt>
                <c:pt idx="70">
                  <c:v>1.1084000000000001</c:v>
                </c:pt>
                <c:pt idx="71">
                  <c:v>1.0504</c:v>
                </c:pt>
                <c:pt idx="72">
                  <c:v>1.0617000000000001</c:v>
                </c:pt>
                <c:pt idx="73">
                  <c:v>1.0363</c:v>
                </c:pt>
                <c:pt idx="74">
                  <c:v>1.0597000000000001</c:v>
                </c:pt>
                <c:pt idx="75">
                  <c:v>1.1112</c:v>
                </c:pt>
                <c:pt idx="76">
                  <c:v>1.0899000000000001</c:v>
                </c:pt>
                <c:pt idx="77">
                  <c:v>0.749</c:v>
                </c:pt>
                <c:pt idx="78">
                  <c:v>0.99309999999999998</c:v>
                </c:pt>
                <c:pt idx="79">
                  <c:v>0.85780000000000001</c:v>
                </c:pt>
                <c:pt idx="80">
                  <c:v>0.90329999999999999</c:v>
                </c:pt>
                <c:pt idx="81">
                  <c:v>0.9617</c:v>
                </c:pt>
                <c:pt idx="82">
                  <c:v>1.0145</c:v>
                </c:pt>
                <c:pt idx="83">
                  <c:v>1.0463</c:v>
                </c:pt>
                <c:pt idx="84">
                  <c:v>1.1301000000000001</c:v>
                </c:pt>
                <c:pt idx="85">
                  <c:v>1.0963000000000001</c:v>
                </c:pt>
                <c:pt idx="86">
                  <c:v>1.1420999999999999</c:v>
                </c:pt>
                <c:pt idx="87">
                  <c:v>1.1587000000000001</c:v>
                </c:pt>
                <c:pt idx="88">
                  <c:v>1.1772</c:v>
                </c:pt>
                <c:pt idx="89">
                  <c:v>1.1904999999999999</c:v>
                </c:pt>
                <c:pt idx="90">
                  <c:v>1.1873</c:v>
                </c:pt>
                <c:pt idx="91">
                  <c:v>1.1893</c:v>
                </c:pt>
                <c:pt idx="92">
                  <c:v>1.1833</c:v>
                </c:pt>
                <c:pt idx="93">
                  <c:v>1.1929000000000001</c:v>
                </c:pt>
                <c:pt idx="94">
                  <c:v>1.1949000000000001</c:v>
                </c:pt>
                <c:pt idx="95">
                  <c:v>1.1913</c:v>
                </c:pt>
                <c:pt idx="96">
                  <c:v>1.1980999999999999</c:v>
                </c:pt>
                <c:pt idx="97">
                  <c:v>1.2030000000000001</c:v>
                </c:pt>
                <c:pt idx="98">
                  <c:v>1.2034</c:v>
                </c:pt>
                <c:pt idx="99">
                  <c:v>1.2000999999999999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F-4C4F-A4AC-EDE60DF11BBE}"/>
            </c:ext>
          </c:extLst>
        </c:ser>
        <c:ser>
          <c:idx val="2"/>
          <c:order val="1"/>
          <c:tx>
            <c:v>Renormalized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'Atmosphere Data'!$A$2:$A$101</c:f>
              <c:numCache>
                <c:formatCode>0</c:formatCode>
                <c:ptCount val="100"/>
                <c:pt idx="0">
                  <c:v>356.41750000000002</c:v>
                </c:pt>
                <c:pt idx="1">
                  <c:v>390.26799999999997</c:v>
                </c:pt>
                <c:pt idx="2">
                  <c:v>424.11849999999998</c:v>
                </c:pt>
                <c:pt idx="3">
                  <c:v>468.68830000000003</c:v>
                </c:pt>
                <c:pt idx="4">
                  <c:v>514.38649999999996</c:v>
                </c:pt>
                <c:pt idx="5">
                  <c:v>545.98030000000006</c:v>
                </c:pt>
                <c:pt idx="6">
                  <c:v>561.21299999999997</c:v>
                </c:pt>
                <c:pt idx="7">
                  <c:v>568.54719999999998</c:v>
                </c:pt>
                <c:pt idx="8">
                  <c:v>575.88149999999996</c:v>
                </c:pt>
                <c:pt idx="9">
                  <c:v>580.39490000000001</c:v>
                </c:pt>
                <c:pt idx="10">
                  <c:v>584.34410000000003</c:v>
                </c:pt>
                <c:pt idx="11">
                  <c:v>587.72919999999999</c:v>
                </c:pt>
                <c:pt idx="12">
                  <c:v>592.80679999999995</c:v>
                </c:pt>
                <c:pt idx="13">
                  <c:v>603.52610000000004</c:v>
                </c:pt>
                <c:pt idx="14">
                  <c:v>615.93790000000001</c:v>
                </c:pt>
                <c:pt idx="15">
                  <c:v>625.52890000000002</c:v>
                </c:pt>
                <c:pt idx="16">
                  <c:v>626.09310000000005</c:v>
                </c:pt>
                <c:pt idx="17">
                  <c:v>632.29899999999998</c:v>
                </c:pt>
                <c:pt idx="18">
                  <c:v>637.37660000000005</c:v>
                </c:pt>
                <c:pt idx="19">
                  <c:v>642.45420000000001</c:v>
                </c:pt>
                <c:pt idx="20">
                  <c:v>647.24959999999999</c:v>
                </c:pt>
                <c:pt idx="21">
                  <c:v>649.78840000000002</c:v>
                </c:pt>
                <c:pt idx="22">
                  <c:v>654.86599999999999</c:v>
                </c:pt>
                <c:pt idx="23">
                  <c:v>670.66290000000004</c:v>
                </c:pt>
                <c:pt idx="24">
                  <c:v>680.81809999999996</c:v>
                </c:pt>
                <c:pt idx="25">
                  <c:v>684.48519999999996</c:v>
                </c:pt>
                <c:pt idx="26">
                  <c:v>685.04930000000002</c:v>
                </c:pt>
                <c:pt idx="27">
                  <c:v>691.25530000000003</c:v>
                </c:pt>
                <c:pt idx="28">
                  <c:v>696.05079999999998</c:v>
                </c:pt>
                <c:pt idx="29">
                  <c:v>699.43579999999997</c:v>
                </c:pt>
                <c:pt idx="30">
                  <c:v>702.53880000000004</c:v>
                </c:pt>
                <c:pt idx="31">
                  <c:v>705.35969999999998</c:v>
                </c:pt>
                <c:pt idx="32">
                  <c:v>711.00139999999999</c:v>
                </c:pt>
                <c:pt idx="33">
                  <c:v>714.38649999999996</c:v>
                </c:pt>
                <c:pt idx="34">
                  <c:v>716.92520000000002</c:v>
                </c:pt>
                <c:pt idx="35">
                  <c:v>720.87450000000001</c:v>
                </c:pt>
                <c:pt idx="36">
                  <c:v>723.69529999999997</c:v>
                </c:pt>
                <c:pt idx="37">
                  <c:v>731.02959999999996</c:v>
                </c:pt>
                <c:pt idx="38">
                  <c:v>731.02959999999996</c:v>
                </c:pt>
                <c:pt idx="39">
                  <c:v>733.00419999999997</c:v>
                </c:pt>
                <c:pt idx="40">
                  <c:v>735.54300000000001</c:v>
                </c:pt>
                <c:pt idx="41">
                  <c:v>740.33849999999995</c:v>
                </c:pt>
                <c:pt idx="42">
                  <c:v>747.10860000000002</c:v>
                </c:pt>
                <c:pt idx="43">
                  <c:v>756.98170000000005</c:v>
                </c:pt>
                <c:pt idx="44">
                  <c:v>758.67420000000004</c:v>
                </c:pt>
                <c:pt idx="45">
                  <c:v>760.93079999999998</c:v>
                </c:pt>
                <c:pt idx="46">
                  <c:v>767.13679999999999</c:v>
                </c:pt>
                <c:pt idx="47">
                  <c:v>768.26520000000005</c:v>
                </c:pt>
                <c:pt idx="48">
                  <c:v>775.31730000000005</c:v>
                </c:pt>
                <c:pt idx="49">
                  <c:v>784.90830000000005</c:v>
                </c:pt>
                <c:pt idx="50">
                  <c:v>788.29340000000002</c:v>
                </c:pt>
                <c:pt idx="51">
                  <c:v>793.08889999999997</c:v>
                </c:pt>
                <c:pt idx="52">
                  <c:v>796.19179999999994</c:v>
                </c:pt>
                <c:pt idx="53">
                  <c:v>798.16629999999998</c:v>
                </c:pt>
                <c:pt idx="54">
                  <c:v>800.98720000000003</c:v>
                </c:pt>
                <c:pt idx="55">
                  <c:v>805.50070000000005</c:v>
                </c:pt>
                <c:pt idx="56">
                  <c:v>810.57830000000001</c:v>
                </c:pt>
                <c:pt idx="57">
                  <c:v>815.93790000000001</c:v>
                </c:pt>
                <c:pt idx="58">
                  <c:v>821.01549999999997</c:v>
                </c:pt>
                <c:pt idx="59">
                  <c:v>828.06769999999995</c:v>
                </c:pt>
                <c:pt idx="60">
                  <c:v>835.96609999999998</c:v>
                </c:pt>
                <c:pt idx="61">
                  <c:v>842.73620000000005</c:v>
                </c:pt>
                <c:pt idx="62">
                  <c:v>846.12130000000002</c:v>
                </c:pt>
                <c:pt idx="63">
                  <c:v>849.78840000000002</c:v>
                </c:pt>
                <c:pt idx="64">
                  <c:v>857.96889999999996</c:v>
                </c:pt>
                <c:pt idx="65">
                  <c:v>874.89419999999996</c:v>
                </c:pt>
                <c:pt idx="66">
                  <c:v>887.58820000000003</c:v>
                </c:pt>
                <c:pt idx="67">
                  <c:v>891.53729999999996</c:v>
                </c:pt>
                <c:pt idx="68">
                  <c:v>897.17909999999995</c:v>
                </c:pt>
                <c:pt idx="69">
                  <c:v>899.71789999999999</c:v>
                </c:pt>
                <c:pt idx="70">
                  <c:v>903.38499999999999</c:v>
                </c:pt>
                <c:pt idx="71">
                  <c:v>907.05219999999997</c:v>
                </c:pt>
                <c:pt idx="72">
                  <c:v>910.15509999999995</c:v>
                </c:pt>
                <c:pt idx="73">
                  <c:v>912.976</c:v>
                </c:pt>
                <c:pt idx="74">
                  <c:v>918.05359999999996</c:v>
                </c:pt>
                <c:pt idx="75">
                  <c:v>919.74609999999996</c:v>
                </c:pt>
                <c:pt idx="76">
                  <c:v>926.51620000000003</c:v>
                </c:pt>
                <c:pt idx="77">
                  <c:v>934.13260000000002</c:v>
                </c:pt>
                <c:pt idx="78">
                  <c:v>939.49220000000003</c:v>
                </c:pt>
                <c:pt idx="79">
                  <c:v>942.59519999999998</c:v>
                </c:pt>
                <c:pt idx="80">
                  <c:v>945.98030000000006</c:v>
                </c:pt>
                <c:pt idx="81">
                  <c:v>952.75040000000001</c:v>
                </c:pt>
                <c:pt idx="82">
                  <c:v>956.1354</c:v>
                </c:pt>
                <c:pt idx="83">
                  <c:v>964.03390000000002</c:v>
                </c:pt>
                <c:pt idx="84">
                  <c:v>969.39350000000002</c:v>
                </c:pt>
                <c:pt idx="85">
                  <c:v>974.75319999999999</c:v>
                </c:pt>
                <c:pt idx="86">
                  <c:v>979.26660000000004</c:v>
                </c:pt>
                <c:pt idx="87">
                  <c:v>984.06209999999999</c:v>
                </c:pt>
                <c:pt idx="88">
                  <c:v>986.31880000000001</c:v>
                </c:pt>
                <c:pt idx="89">
                  <c:v>994.78139999999996</c:v>
                </c:pt>
                <c:pt idx="90">
                  <c:v>1001.5513999999999</c:v>
                </c:pt>
                <c:pt idx="91">
                  <c:v>1004.6543</c:v>
                </c:pt>
                <c:pt idx="92">
                  <c:v>1008.6037</c:v>
                </c:pt>
                <c:pt idx="93">
                  <c:v>1011.4245</c:v>
                </c:pt>
                <c:pt idx="94">
                  <c:v>1016.5021</c:v>
                </c:pt>
                <c:pt idx="95">
                  <c:v>1022.9901</c:v>
                </c:pt>
                <c:pt idx="96">
                  <c:v>1026.9394</c:v>
                </c:pt>
                <c:pt idx="97">
                  <c:v>1032.299</c:v>
                </c:pt>
                <c:pt idx="98">
                  <c:v>1043.8646000000001</c:v>
                </c:pt>
                <c:pt idx="99">
                  <c:v>1048.3779999999999</c:v>
                </c:pt>
              </c:numCache>
            </c:numRef>
          </c:xVal>
          <c:yVal>
            <c:numRef>
              <c:f>'Atmosphere Data'!$C$2:$C$101</c:f>
              <c:numCache>
                <c:formatCode>0.00</c:formatCode>
                <c:ptCount val="100"/>
                <c:pt idx="0">
                  <c:v>0.47831145088914739</c:v>
                </c:pt>
                <c:pt idx="1">
                  <c:v>0.57536978560744556</c:v>
                </c:pt>
                <c:pt idx="2">
                  <c:v>0.65090576699351832</c:v>
                </c:pt>
                <c:pt idx="3">
                  <c:v>0.72527837792920058</c:v>
                </c:pt>
                <c:pt idx="4">
                  <c:v>0.77613428618913083</c:v>
                </c:pt>
                <c:pt idx="5">
                  <c:v>0.79549609439920232</c:v>
                </c:pt>
                <c:pt idx="6">
                  <c:v>0.80156224031909584</c:v>
                </c:pt>
                <c:pt idx="7">
                  <c:v>0.79616087751371112</c:v>
                </c:pt>
                <c:pt idx="8">
                  <c:v>0.80147914242978224</c:v>
                </c:pt>
                <c:pt idx="9">
                  <c:v>0.81020442080771149</c:v>
                </c:pt>
                <c:pt idx="10">
                  <c:v>0.81485790260927371</c:v>
                </c:pt>
                <c:pt idx="11">
                  <c:v>0.80754528834967587</c:v>
                </c:pt>
                <c:pt idx="12">
                  <c:v>0.81552268572378261</c:v>
                </c:pt>
                <c:pt idx="13">
                  <c:v>0.82757187967425627</c:v>
                </c:pt>
                <c:pt idx="14">
                  <c:v>0.83696194116669442</c:v>
                </c:pt>
                <c:pt idx="15">
                  <c:v>0.84095063985374774</c:v>
                </c:pt>
                <c:pt idx="16">
                  <c:v>0.81618746883829141</c:v>
                </c:pt>
                <c:pt idx="17">
                  <c:v>0.84294498919727434</c:v>
                </c:pt>
                <c:pt idx="18">
                  <c:v>0.85632374937676581</c:v>
                </c:pt>
                <c:pt idx="19">
                  <c:v>0.86172511218215053</c:v>
                </c:pt>
                <c:pt idx="20">
                  <c:v>0.85698853249127482</c:v>
                </c:pt>
                <c:pt idx="21">
                  <c:v>0.86637859398371275</c:v>
                </c:pt>
                <c:pt idx="22">
                  <c:v>0.87078278211733429</c:v>
                </c:pt>
                <c:pt idx="23">
                  <c:v>0.88981219877015116</c:v>
                </c:pt>
                <c:pt idx="24">
                  <c:v>0.89712481302974889</c:v>
                </c:pt>
                <c:pt idx="25">
                  <c:v>0.89787269403357151</c:v>
                </c:pt>
                <c:pt idx="26">
                  <c:v>0.77696526508226693</c:v>
                </c:pt>
                <c:pt idx="27">
                  <c:v>0.86870533488449397</c:v>
                </c:pt>
                <c:pt idx="28">
                  <c:v>0.89080937344191458</c:v>
                </c:pt>
                <c:pt idx="29">
                  <c:v>0.88341366129300314</c:v>
                </c:pt>
                <c:pt idx="30">
                  <c:v>0.8961276383579857</c:v>
                </c:pt>
                <c:pt idx="31">
                  <c:v>0.8941332890144591</c:v>
                </c:pt>
                <c:pt idx="32">
                  <c:v>0.90784444075120496</c:v>
                </c:pt>
                <c:pt idx="33">
                  <c:v>0.89546285524347669</c:v>
                </c:pt>
                <c:pt idx="34">
                  <c:v>0.84427455542629215</c:v>
                </c:pt>
                <c:pt idx="35">
                  <c:v>0.89047698188466018</c:v>
                </c:pt>
                <c:pt idx="36">
                  <c:v>0.86662788765165355</c:v>
                </c:pt>
                <c:pt idx="37">
                  <c:v>0.87468838291507389</c:v>
                </c:pt>
                <c:pt idx="38">
                  <c:v>0.90211068638856562</c:v>
                </c:pt>
                <c:pt idx="39">
                  <c:v>0.90850922386571376</c:v>
                </c:pt>
                <c:pt idx="40">
                  <c:v>0.90277546950307463</c:v>
                </c:pt>
                <c:pt idx="41">
                  <c:v>0.92089080937344192</c:v>
                </c:pt>
                <c:pt idx="42">
                  <c:v>0.92828652152235325</c:v>
                </c:pt>
                <c:pt idx="43">
                  <c:v>0.93094565398038898</c:v>
                </c:pt>
                <c:pt idx="44">
                  <c:v>0.88873192620907415</c:v>
                </c:pt>
                <c:pt idx="45">
                  <c:v>0.34435765331560575</c:v>
                </c:pt>
                <c:pt idx="46">
                  <c:v>0.90011633704503902</c:v>
                </c:pt>
                <c:pt idx="47">
                  <c:v>0.93127804553764337</c:v>
                </c:pt>
                <c:pt idx="48">
                  <c:v>0.93925544291175012</c:v>
                </c:pt>
                <c:pt idx="49">
                  <c:v>0.9405850091407677</c:v>
                </c:pt>
                <c:pt idx="50">
                  <c:v>0.92787103207578525</c:v>
                </c:pt>
                <c:pt idx="51">
                  <c:v>0.93426956955293339</c:v>
                </c:pt>
                <c:pt idx="52">
                  <c:v>0.92853581519029416</c:v>
                </c:pt>
                <c:pt idx="53">
                  <c:v>0.93493435266744218</c:v>
                </c:pt>
                <c:pt idx="54">
                  <c:v>0.93219212232009296</c:v>
                </c:pt>
                <c:pt idx="55">
                  <c:v>0.94291175004154892</c:v>
                </c:pt>
                <c:pt idx="56">
                  <c:v>0.93485125477812858</c:v>
                </c:pt>
                <c:pt idx="57">
                  <c:v>0.8960445404686721</c:v>
                </c:pt>
                <c:pt idx="58">
                  <c:v>0.92114010304138272</c:v>
                </c:pt>
                <c:pt idx="59">
                  <c:v>0.92379923549941823</c:v>
                </c:pt>
                <c:pt idx="60">
                  <c:v>0.93717799567890969</c:v>
                </c:pt>
                <c:pt idx="61">
                  <c:v>0.94756523184311126</c:v>
                </c:pt>
                <c:pt idx="62">
                  <c:v>0.95363137776300477</c:v>
                </c:pt>
                <c:pt idx="63">
                  <c:v>0.95196941997673257</c:v>
                </c:pt>
                <c:pt idx="64">
                  <c:v>0.96160877513711152</c:v>
                </c:pt>
                <c:pt idx="65">
                  <c:v>0.96393551603789251</c:v>
                </c:pt>
                <c:pt idx="66">
                  <c:v>0.96460029915240153</c:v>
                </c:pt>
                <c:pt idx="67">
                  <c:v>0.9586172511218215</c:v>
                </c:pt>
                <c:pt idx="68">
                  <c:v>0.87826159215555921</c:v>
                </c:pt>
                <c:pt idx="69">
                  <c:v>0.86654478976233995</c:v>
                </c:pt>
                <c:pt idx="70">
                  <c:v>0.92105700515206912</c:v>
                </c:pt>
                <c:pt idx="71">
                  <c:v>0.87286022935017449</c:v>
                </c:pt>
                <c:pt idx="72">
                  <c:v>0.88225029084261264</c:v>
                </c:pt>
                <c:pt idx="73">
                  <c:v>0.86114342695695523</c:v>
                </c:pt>
                <c:pt idx="74">
                  <c:v>0.88058833305634043</c:v>
                </c:pt>
                <c:pt idx="75">
                  <c:v>0.92338374605285023</c:v>
                </c:pt>
                <c:pt idx="76">
                  <c:v>0.90568389562905105</c:v>
                </c:pt>
                <c:pt idx="77">
                  <c:v>0.62240319095894958</c:v>
                </c:pt>
                <c:pt idx="78">
                  <c:v>0.82524513877347516</c:v>
                </c:pt>
                <c:pt idx="79">
                  <c:v>0.71281369453215893</c:v>
                </c:pt>
                <c:pt idx="80">
                  <c:v>0.7506232341698521</c:v>
                </c:pt>
                <c:pt idx="81">
                  <c:v>0.79915240152900113</c:v>
                </c:pt>
                <c:pt idx="82">
                  <c:v>0.84302808708658794</c:v>
                </c:pt>
                <c:pt idx="83">
                  <c:v>0.86945321588831648</c:v>
                </c:pt>
                <c:pt idx="84">
                  <c:v>0.93908924713312292</c:v>
                </c:pt>
                <c:pt idx="85">
                  <c:v>0.91100216054512217</c:v>
                </c:pt>
                <c:pt idx="86">
                  <c:v>0.94906099385075604</c:v>
                </c:pt>
                <c:pt idx="87">
                  <c:v>0.96285524347681573</c:v>
                </c:pt>
                <c:pt idx="88">
                  <c:v>0.97822835299983379</c:v>
                </c:pt>
                <c:pt idx="89">
                  <c:v>0.98928037227854404</c:v>
                </c:pt>
                <c:pt idx="90">
                  <c:v>0.98662123982050853</c:v>
                </c:pt>
                <c:pt idx="91">
                  <c:v>0.98828319760678074</c:v>
                </c:pt>
                <c:pt idx="92">
                  <c:v>0.98329732424796412</c:v>
                </c:pt>
                <c:pt idx="93">
                  <c:v>0.99127472162207086</c:v>
                </c:pt>
                <c:pt idx="94">
                  <c:v>0.99293667940834307</c:v>
                </c:pt>
                <c:pt idx="95">
                  <c:v>0.98994515539305306</c:v>
                </c:pt>
                <c:pt idx="96">
                  <c:v>0.99559581186637858</c:v>
                </c:pt>
                <c:pt idx="97">
                  <c:v>0.9996676084427456</c:v>
                </c:pt>
                <c:pt idx="98">
                  <c:v>1</c:v>
                </c:pt>
                <c:pt idx="99">
                  <c:v>0.99725776965265078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F-4C4F-A4AC-EDE60DF1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</c:scatterChart>
      <c:valAx>
        <c:axId val="399380712"/>
        <c:scaling>
          <c:orientation val="minMax"/>
          <c:max val="10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50"/>
      </c:valAx>
      <c:valAx>
        <c:axId val="399378088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NUV Filter</a:t>
            </a:r>
            <a:r>
              <a:rPr lang="en-US" sz="1600" b="1" baseline="0"/>
              <a:t> Transmission</a:t>
            </a:r>
            <a:r>
              <a:rPr lang="en-US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NUV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'NUV Filter Data'!$A$2:$A$13</c:f>
              <c:numCache>
                <c:formatCode>0.00</c:formatCode>
                <c:ptCount val="12"/>
                <c:pt idx="0">
                  <c:v>313.60000000000002</c:v>
                </c:pt>
                <c:pt idx="1">
                  <c:v>318.49</c:v>
                </c:pt>
                <c:pt idx="2">
                  <c:v>321.66000000000003</c:v>
                </c:pt>
                <c:pt idx="3">
                  <c:v>321.52</c:v>
                </c:pt>
                <c:pt idx="4">
                  <c:v>323.91000000000003</c:v>
                </c:pt>
                <c:pt idx="5">
                  <c:v>340</c:v>
                </c:pt>
                <c:pt idx="6">
                  <c:v>362.12</c:v>
                </c:pt>
                <c:pt idx="7">
                  <c:v>379.99</c:v>
                </c:pt>
                <c:pt idx="8">
                  <c:v>382.94</c:v>
                </c:pt>
                <c:pt idx="9">
                  <c:v>387.3</c:v>
                </c:pt>
                <c:pt idx="10">
                  <c:v>390.87</c:v>
                </c:pt>
                <c:pt idx="11">
                  <c:v>399.44</c:v>
                </c:pt>
              </c:numCache>
            </c:numRef>
          </c:xVal>
          <c:yVal>
            <c:numRef>
              <c:f>'NUV Filter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8.3000000000000007</c:v>
                </c:pt>
                <c:pt idx="2">
                  <c:v>17.2</c:v>
                </c:pt>
                <c:pt idx="3">
                  <c:v>89.3</c:v>
                </c:pt>
                <c:pt idx="4">
                  <c:v>95.6</c:v>
                </c:pt>
                <c:pt idx="5">
                  <c:v>97.6</c:v>
                </c:pt>
                <c:pt idx="6">
                  <c:v>97</c:v>
                </c:pt>
                <c:pt idx="7">
                  <c:v>96.1</c:v>
                </c:pt>
                <c:pt idx="8">
                  <c:v>80.100000000000009</c:v>
                </c:pt>
                <c:pt idx="9">
                  <c:v>9.3000000000000007</c:v>
                </c:pt>
                <c:pt idx="10">
                  <c:v>2.4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0-4EE1-A27E-36A8BE94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</c:scatterChart>
      <c:valAx>
        <c:axId val="399380712"/>
        <c:scaling>
          <c:orientation val="minMax"/>
          <c:max val="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25"/>
        <c:minorUnit val="5"/>
      </c:valAx>
      <c:valAx>
        <c:axId val="399378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SII Filter</a:t>
            </a:r>
            <a:r>
              <a:rPr lang="en-US" sz="1600" b="1" baseline="0"/>
              <a:t> Transmission</a:t>
            </a:r>
            <a:r>
              <a:rPr lang="en-US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SII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'SII Filter Data'!$A$2:$A$14</c:f>
              <c:numCache>
                <c:formatCode>0.0000</c:formatCode>
                <c:ptCount val="13"/>
                <c:pt idx="0">
                  <c:v>662.92660000000001</c:v>
                </c:pt>
                <c:pt idx="1">
                  <c:v>666.8202</c:v>
                </c:pt>
                <c:pt idx="2">
                  <c:v>668.98159999999996</c:v>
                </c:pt>
                <c:pt idx="3">
                  <c:v>670.5</c:v>
                </c:pt>
                <c:pt idx="4">
                  <c:v>672.19939999999997</c:v>
                </c:pt>
                <c:pt idx="5">
                  <c:v>673.83969999999999</c:v>
                </c:pt>
                <c:pt idx="6">
                  <c:v>675.49459999999999</c:v>
                </c:pt>
                <c:pt idx="7">
                  <c:v>678.28319999999997</c:v>
                </c:pt>
                <c:pt idx="8">
                  <c:v>678.90470000000005</c:v>
                </c:pt>
                <c:pt idx="9">
                  <c:v>681.24670000000003</c:v>
                </c:pt>
                <c:pt idx="10">
                  <c:v>682.41690000000006</c:v>
                </c:pt>
                <c:pt idx="11">
                  <c:v>683.54700000000003</c:v>
                </c:pt>
                <c:pt idx="12">
                  <c:v>688.01340000000005</c:v>
                </c:pt>
              </c:numCache>
            </c:numRef>
          </c:xVal>
          <c:yVal>
            <c:numRef>
              <c:f>'SII Filter Data'!$B$2:$B$14</c:f>
              <c:numCache>
                <c:formatCode>0.000</c:formatCode>
                <c:ptCount val="13"/>
                <c:pt idx="0">
                  <c:v>0</c:v>
                </c:pt>
                <c:pt idx="1">
                  <c:v>3.25</c:v>
                </c:pt>
                <c:pt idx="2">
                  <c:v>27.839999999999996</c:v>
                </c:pt>
                <c:pt idx="3">
                  <c:v>61.51</c:v>
                </c:pt>
                <c:pt idx="4">
                  <c:v>73.45</c:v>
                </c:pt>
                <c:pt idx="5">
                  <c:v>84.98</c:v>
                </c:pt>
                <c:pt idx="6">
                  <c:v>91.31</c:v>
                </c:pt>
                <c:pt idx="7">
                  <c:v>90.9</c:v>
                </c:pt>
                <c:pt idx="8">
                  <c:v>67.94</c:v>
                </c:pt>
                <c:pt idx="9">
                  <c:v>27.72</c:v>
                </c:pt>
                <c:pt idx="10">
                  <c:v>7.9399999999999995</c:v>
                </c:pt>
                <c:pt idx="11">
                  <c:v>2.5299999999999998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195-8961-61FA01A89CA5}"/>
            </c:ext>
          </c:extLst>
        </c:ser>
        <c:ser>
          <c:idx val="1"/>
          <c:order val="1"/>
          <c:tx>
            <c:v>Filter at Incidence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'SII Filter Data'!$C$2:$C$14</c:f>
              <c:numCache>
                <c:formatCode>0.0000</c:formatCode>
                <c:ptCount val="13"/>
                <c:pt idx="0">
                  <c:v>662.2636</c:v>
                </c:pt>
                <c:pt idx="1">
                  <c:v>666.15719999999999</c:v>
                </c:pt>
                <c:pt idx="2">
                  <c:v>668.31859999999995</c:v>
                </c:pt>
                <c:pt idx="3">
                  <c:v>669.83699999999999</c:v>
                </c:pt>
                <c:pt idx="4">
                  <c:v>671.53639999999996</c:v>
                </c:pt>
                <c:pt idx="5">
                  <c:v>673.17669999999998</c:v>
                </c:pt>
                <c:pt idx="6">
                  <c:v>674.83159999999998</c:v>
                </c:pt>
                <c:pt idx="7">
                  <c:v>677.62019999999995</c:v>
                </c:pt>
                <c:pt idx="8">
                  <c:v>678.24170000000004</c:v>
                </c:pt>
                <c:pt idx="9">
                  <c:v>680.58370000000002</c:v>
                </c:pt>
                <c:pt idx="10">
                  <c:v>681.75390000000004</c:v>
                </c:pt>
                <c:pt idx="11">
                  <c:v>682.88400000000001</c:v>
                </c:pt>
                <c:pt idx="12">
                  <c:v>687.35040000000004</c:v>
                </c:pt>
              </c:numCache>
            </c:numRef>
          </c:xVal>
          <c:yVal>
            <c:numRef>
              <c:f>'SII Filter Data'!$D$2:$D$14</c:f>
              <c:numCache>
                <c:formatCode>0.000</c:formatCode>
                <c:ptCount val="13"/>
                <c:pt idx="0">
                  <c:v>0</c:v>
                </c:pt>
                <c:pt idx="1">
                  <c:v>3.25</c:v>
                </c:pt>
                <c:pt idx="2">
                  <c:v>27.839999999999996</c:v>
                </c:pt>
                <c:pt idx="3">
                  <c:v>61.51</c:v>
                </c:pt>
                <c:pt idx="4">
                  <c:v>73.45</c:v>
                </c:pt>
                <c:pt idx="5">
                  <c:v>84.98</c:v>
                </c:pt>
                <c:pt idx="6">
                  <c:v>91.31</c:v>
                </c:pt>
                <c:pt idx="7">
                  <c:v>90.9</c:v>
                </c:pt>
                <c:pt idx="8">
                  <c:v>67.94</c:v>
                </c:pt>
                <c:pt idx="9">
                  <c:v>27.72</c:v>
                </c:pt>
                <c:pt idx="10">
                  <c:v>7.9399999999999995</c:v>
                </c:pt>
                <c:pt idx="11">
                  <c:v>2.5299999999999998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195-8961-61FA01A89CA5}"/>
            </c:ext>
          </c:extLst>
        </c:ser>
        <c:ser>
          <c:idx val="2"/>
          <c:order val="2"/>
          <c:tx>
            <c:v>SII Line Sea Level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'Lines Data'!$A$26:$A$27</c:f>
              <c:numCache>
                <c:formatCode>General</c:formatCode>
                <c:ptCount val="2"/>
                <c:pt idx="0">
                  <c:v>671.6</c:v>
                </c:pt>
                <c:pt idx="1">
                  <c:v>671.6</c:v>
                </c:pt>
              </c:numCache>
            </c:numRef>
          </c:xVal>
          <c:yVal>
            <c:numRef>
              <c:f>'Lines Data'!$B$26:$B$27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CC-4195-8961-61FA01A89CA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'Lines Data'!$A$30:$A$31</c:f>
              <c:numCache>
                <c:formatCode>0.000</c:formatCode>
                <c:ptCount val="2"/>
                <c:pt idx="0">
                  <c:v>673.3</c:v>
                </c:pt>
                <c:pt idx="1">
                  <c:v>673.3</c:v>
                </c:pt>
              </c:numCache>
            </c:numRef>
          </c:xVal>
          <c:yVal>
            <c:numRef>
              <c:f>'Lines Data'!$B$30:$B$31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CC-4195-8961-61FA01A89CA5}"/>
            </c:ext>
          </c:extLst>
        </c:ser>
        <c:ser>
          <c:idx val="4"/>
          <c:order val="4"/>
          <c:tx>
            <c:v>Gaussian Normal Inc.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'SII Filter Data'!$H$2:$H$41</c:f>
              <c:numCache>
                <c:formatCode>0.00</c:formatCode>
                <c:ptCount val="40"/>
                <c:pt idx="0">
                  <c:v>661.97069999999997</c:v>
                </c:pt>
                <c:pt idx="1">
                  <c:v>664.94730000000004</c:v>
                </c:pt>
                <c:pt idx="2">
                  <c:v>666.03679999999997</c:v>
                </c:pt>
                <c:pt idx="3">
                  <c:v>667.20979999999997</c:v>
                </c:pt>
                <c:pt idx="4">
                  <c:v>668.08849999999995</c:v>
                </c:pt>
                <c:pt idx="5">
                  <c:v>668.84090000000003</c:v>
                </c:pt>
                <c:pt idx="6">
                  <c:v>669.46780000000001</c:v>
                </c:pt>
                <c:pt idx="7">
                  <c:v>669.92679999999996</c:v>
                </c:pt>
                <c:pt idx="8">
                  <c:v>670.13430000000005</c:v>
                </c:pt>
                <c:pt idx="9">
                  <c:v>670.50959999999998</c:v>
                </c:pt>
                <c:pt idx="10">
                  <c:v>670.75909999999999</c:v>
                </c:pt>
                <c:pt idx="11">
                  <c:v>670.92470000000003</c:v>
                </c:pt>
                <c:pt idx="12">
                  <c:v>671.3</c:v>
                </c:pt>
                <c:pt idx="13">
                  <c:v>671.46559999999999</c:v>
                </c:pt>
                <c:pt idx="14">
                  <c:v>671.84090000000003</c:v>
                </c:pt>
                <c:pt idx="15">
                  <c:v>672.13239999999996</c:v>
                </c:pt>
                <c:pt idx="16">
                  <c:v>672.46569999999997</c:v>
                </c:pt>
                <c:pt idx="17">
                  <c:v>672.88289999999995</c:v>
                </c:pt>
                <c:pt idx="18">
                  <c:v>673.17499999999995</c:v>
                </c:pt>
                <c:pt idx="19">
                  <c:v>673.59220000000005</c:v>
                </c:pt>
                <c:pt idx="20">
                  <c:v>674.13589999999999</c:v>
                </c:pt>
                <c:pt idx="21">
                  <c:v>674.55399999999997</c:v>
                </c:pt>
                <c:pt idx="22">
                  <c:v>675.26599999999996</c:v>
                </c:pt>
                <c:pt idx="23">
                  <c:v>675.72709999999995</c:v>
                </c:pt>
                <c:pt idx="24">
                  <c:v>676.44140000000004</c:v>
                </c:pt>
                <c:pt idx="25">
                  <c:v>676.94680000000005</c:v>
                </c:pt>
                <c:pt idx="26">
                  <c:v>677.11590000000001</c:v>
                </c:pt>
                <c:pt idx="27">
                  <c:v>677.62139999999999</c:v>
                </c:pt>
                <c:pt idx="28">
                  <c:v>678.29729999999995</c:v>
                </c:pt>
                <c:pt idx="29">
                  <c:v>678.84680000000003</c:v>
                </c:pt>
                <c:pt idx="30">
                  <c:v>679.27070000000003</c:v>
                </c:pt>
                <c:pt idx="31">
                  <c:v>679.81989999999996</c:v>
                </c:pt>
                <c:pt idx="32">
                  <c:v>680.07380000000001</c:v>
                </c:pt>
                <c:pt idx="33">
                  <c:v>680.57889999999998</c:v>
                </c:pt>
                <c:pt idx="34">
                  <c:v>680.99990000000003</c:v>
                </c:pt>
                <c:pt idx="35">
                  <c:v>681.71489999999994</c:v>
                </c:pt>
                <c:pt idx="36">
                  <c:v>682.51329999999996</c:v>
                </c:pt>
                <c:pt idx="37">
                  <c:v>683.56269999999995</c:v>
                </c:pt>
                <c:pt idx="38">
                  <c:v>685.28269999999998</c:v>
                </c:pt>
                <c:pt idx="39">
                  <c:v>688.00850000000003</c:v>
                </c:pt>
              </c:numCache>
            </c:numRef>
          </c:xVal>
          <c:yVal>
            <c:numRef>
              <c:f>'SII Filter Data'!$P$2:$P$41</c:f>
              <c:numCache>
                <c:formatCode>General</c:formatCode>
                <c:ptCount val="40"/>
                <c:pt idx="0">
                  <c:v>1.2809176913490672</c:v>
                </c:pt>
                <c:pt idx="1">
                  <c:v>11.592101507348799</c:v>
                </c:pt>
                <c:pt idx="2">
                  <c:v>21.427202996795163</c:v>
                </c:pt>
                <c:pt idx="3">
                  <c:v>37.007101579421587</c:v>
                </c:pt>
                <c:pt idx="4">
                  <c:v>51.539859910256332</c:v>
                </c:pt>
                <c:pt idx="5">
                  <c:v>64.898429579063816</c:v>
                </c:pt>
                <c:pt idx="6">
                  <c:v>75.746320430233752</c:v>
                </c:pt>
                <c:pt idx="7">
                  <c:v>83.010464362484882</c:v>
                </c:pt>
                <c:pt idx="8">
                  <c:v>86.002334550042818</c:v>
                </c:pt>
                <c:pt idx="9">
                  <c:v>90.825496059550915</c:v>
                </c:pt>
                <c:pt idx="10">
                  <c:v>93.546815859650664</c:v>
                </c:pt>
                <c:pt idx="11">
                  <c:v>95.114231239039242</c:v>
                </c:pt>
                <c:pt idx="12">
                  <c:v>97.899608876461983</c:v>
                </c:pt>
                <c:pt idx="13">
                  <c:v>98.770426217303083</c:v>
                </c:pt>
                <c:pt idx="14">
                  <c:v>99.890400715107774</c:v>
                </c:pt>
                <c:pt idx="15">
                  <c:v>99.924086933214397</c:v>
                </c:pt>
                <c:pt idx="16">
                  <c:v>99.064854179189183</c:v>
                </c:pt>
                <c:pt idx="17">
                  <c:v>96.679403449422608</c:v>
                </c:pt>
                <c:pt idx="18">
                  <c:v>94.194252685572394</c:v>
                </c:pt>
                <c:pt idx="19">
                  <c:v>89.59910357686509</c:v>
                </c:pt>
                <c:pt idx="20">
                  <c:v>82.066805986552822</c:v>
                </c:pt>
                <c:pt idx="21">
                  <c:v>75.383347459278326</c:v>
                </c:pt>
                <c:pt idx="22">
                  <c:v>62.995809809325401</c:v>
                </c:pt>
                <c:pt idx="23">
                  <c:v>54.782817924970431</c:v>
                </c:pt>
                <c:pt idx="24">
                  <c:v>42.546811516695819</c:v>
                </c:pt>
                <c:pt idx="25">
                  <c:v>34.641496693812059</c:v>
                </c:pt>
                <c:pt idx="26">
                  <c:v>32.179705139963488</c:v>
                </c:pt>
                <c:pt idx="27">
                  <c:v>25.436841606533431</c:v>
                </c:pt>
                <c:pt idx="28">
                  <c:v>17.943097763840036</c:v>
                </c:pt>
                <c:pt idx="29">
                  <c:v>13.122215480215775</c:v>
                </c:pt>
                <c:pt idx="30">
                  <c:v>10.125448521021884</c:v>
                </c:pt>
                <c:pt idx="31">
                  <c:v>7.0710726662767041</c:v>
                </c:pt>
                <c:pt idx="32">
                  <c:v>5.936925226963262</c:v>
                </c:pt>
                <c:pt idx="33">
                  <c:v>4.1239048328129728</c:v>
                </c:pt>
                <c:pt idx="34">
                  <c:v>2.9927440147520423</c:v>
                </c:pt>
                <c:pt idx="35">
                  <c:v>1.6761500313762319</c:v>
                </c:pt>
                <c:pt idx="36">
                  <c:v>0.83263963990618195</c:v>
                </c:pt>
                <c:pt idx="37">
                  <c:v>0.30520585708295028</c:v>
                </c:pt>
                <c:pt idx="38">
                  <c:v>4.7926724558390789E-2</c:v>
                </c:pt>
                <c:pt idx="39">
                  <c:v>1.5080001492512253E-3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CC-4195-8961-61FA01A89CA5}"/>
            </c:ext>
          </c:extLst>
        </c:ser>
        <c:ser>
          <c:idx val="5"/>
          <c:order val="5"/>
          <c:tx>
            <c:v>Gaussian at Incidence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'SII Filter Data'!$J$2:$J$41</c:f>
              <c:numCache>
                <c:formatCode>0.0000</c:formatCode>
                <c:ptCount val="40"/>
                <c:pt idx="0">
                  <c:v>661.30769999999995</c:v>
                </c:pt>
                <c:pt idx="1">
                  <c:v>664.28430000000003</c:v>
                </c:pt>
                <c:pt idx="2">
                  <c:v>665.37379999999996</c:v>
                </c:pt>
                <c:pt idx="3">
                  <c:v>666.54679999999996</c:v>
                </c:pt>
                <c:pt idx="4">
                  <c:v>667.42549999999994</c:v>
                </c:pt>
                <c:pt idx="5">
                  <c:v>668.17790000000002</c:v>
                </c:pt>
                <c:pt idx="6">
                  <c:v>668.8048</c:v>
                </c:pt>
                <c:pt idx="7">
                  <c:v>669.26379999999995</c:v>
                </c:pt>
                <c:pt idx="8">
                  <c:v>669.47130000000004</c:v>
                </c:pt>
                <c:pt idx="9">
                  <c:v>669.84659999999997</c:v>
                </c:pt>
                <c:pt idx="10">
                  <c:v>670.09609999999998</c:v>
                </c:pt>
                <c:pt idx="11">
                  <c:v>670.26170000000002</c:v>
                </c:pt>
                <c:pt idx="12">
                  <c:v>670.63699999999994</c:v>
                </c:pt>
                <c:pt idx="13">
                  <c:v>670.80259999999998</c:v>
                </c:pt>
                <c:pt idx="14">
                  <c:v>671.17790000000002</c:v>
                </c:pt>
                <c:pt idx="15">
                  <c:v>671.46939999999995</c:v>
                </c:pt>
                <c:pt idx="16">
                  <c:v>671.80269999999996</c:v>
                </c:pt>
                <c:pt idx="17">
                  <c:v>672.21989999999994</c:v>
                </c:pt>
                <c:pt idx="18">
                  <c:v>672.51199999999994</c:v>
                </c:pt>
                <c:pt idx="19">
                  <c:v>672.92920000000004</c:v>
                </c:pt>
                <c:pt idx="20">
                  <c:v>673.47289999999998</c:v>
                </c:pt>
                <c:pt idx="21">
                  <c:v>673.89099999999996</c:v>
                </c:pt>
                <c:pt idx="22">
                  <c:v>674.60299999999995</c:v>
                </c:pt>
                <c:pt idx="23">
                  <c:v>675.06409999999994</c:v>
                </c:pt>
                <c:pt idx="24">
                  <c:v>675.77840000000003</c:v>
                </c:pt>
                <c:pt idx="25">
                  <c:v>676.28380000000004</c:v>
                </c:pt>
                <c:pt idx="26">
                  <c:v>676.4529</c:v>
                </c:pt>
                <c:pt idx="27">
                  <c:v>676.95839999999998</c:v>
                </c:pt>
                <c:pt idx="28">
                  <c:v>677.63429999999994</c:v>
                </c:pt>
                <c:pt idx="29">
                  <c:v>678.18380000000002</c:v>
                </c:pt>
                <c:pt idx="30">
                  <c:v>678.60770000000002</c:v>
                </c:pt>
                <c:pt idx="31">
                  <c:v>679.15689999999995</c:v>
                </c:pt>
                <c:pt idx="32">
                  <c:v>679.41079999999999</c:v>
                </c:pt>
                <c:pt idx="33">
                  <c:v>679.91589999999997</c:v>
                </c:pt>
                <c:pt idx="34">
                  <c:v>680.33690000000001</c:v>
                </c:pt>
                <c:pt idx="35">
                  <c:v>681.05189999999993</c:v>
                </c:pt>
                <c:pt idx="36">
                  <c:v>681.85029999999995</c:v>
                </c:pt>
                <c:pt idx="37">
                  <c:v>682.89969999999994</c:v>
                </c:pt>
                <c:pt idx="38">
                  <c:v>684.61969999999997</c:v>
                </c:pt>
                <c:pt idx="39">
                  <c:v>687.34550000000002</c:v>
                </c:pt>
              </c:numCache>
            </c:numRef>
          </c:xVal>
          <c:yVal>
            <c:numRef>
              <c:f>'SII Filter Data'!$P$2:$P$41</c:f>
              <c:numCache>
                <c:formatCode>General</c:formatCode>
                <c:ptCount val="40"/>
                <c:pt idx="0">
                  <c:v>1.2809176913490672</c:v>
                </c:pt>
                <c:pt idx="1">
                  <c:v>11.592101507348799</c:v>
                </c:pt>
                <c:pt idx="2">
                  <c:v>21.427202996795163</c:v>
                </c:pt>
                <c:pt idx="3">
                  <c:v>37.007101579421587</c:v>
                </c:pt>
                <c:pt idx="4">
                  <c:v>51.539859910256332</c:v>
                </c:pt>
                <c:pt idx="5">
                  <c:v>64.898429579063816</c:v>
                </c:pt>
                <c:pt idx="6">
                  <c:v>75.746320430233752</c:v>
                </c:pt>
                <c:pt idx="7">
                  <c:v>83.010464362484882</c:v>
                </c:pt>
                <c:pt idx="8">
                  <c:v>86.002334550042818</c:v>
                </c:pt>
                <c:pt idx="9">
                  <c:v>90.825496059550915</c:v>
                </c:pt>
                <c:pt idx="10">
                  <c:v>93.546815859650664</c:v>
                </c:pt>
                <c:pt idx="11">
                  <c:v>95.114231239039242</c:v>
                </c:pt>
                <c:pt idx="12">
                  <c:v>97.899608876461983</c:v>
                </c:pt>
                <c:pt idx="13">
                  <c:v>98.770426217303083</c:v>
                </c:pt>
                <c:pt idx="14">
                  <c:v>99.890400715107774</c:v>
                </c:pt>
                <c:pt idx="15">
                  <c:v>99.924086933214397</c:v>
                </c:pt>
                <c:pt idx="16">
                  <c:v>99.064854179189183</c:v>
                </c:pt>
                <c:pt idx="17">
                  <c:v>96.679403449422608</c:v>
                </c:pt>
                <c:pt idx="18">
                  <c:v>94.194252685572394</c:v>
                </c:pt>
                <c:pt idx="19">
                  <c:v>89.59910357686509</c:v>
                </c:pt>
                <c:pt idx="20">
                  <c:v>82.066805986552822</c:v>
                </c:pt>
                <c:pt idx="21">
                  <c:v>75.383347459278326</c:v>
                </c:pt>
                <c:pt idx="22">
                  <c:v>62.995809809325401</c:v>
                </c:pt>
                <c:pt idx="23">
                  <c:v>54.782817924970431</c:v>
                </c:pt>
                <c:pt idx="24">
                  <c:v>42.546811516695819</c:v>
                </c:pt>
                <c:pt idx="25">
                  <c:v>34.641496693812059</c:v>
                </c:pt>
                <c:pt idx="26">
                  <c:v>32.179705139963488</c:v>
                </c:pt>
                <c:pt idx="27">
                  <c:v>25.436841606533431</c:v>
                </c:pt>
                <c:pt idx="28">
                  <c:v>17.943097763840036</c:v>
                </c:pt>
                <c:pt idx="29">
                  <c:v>13.122215480215775</c:v>
                </c:pt>
                <c:pt idx="30">
                  <c:v>10.125448521021884</c:v>
                </c:pt>
                <c:pt idx="31">
                  <c:v>7.0710726662767041</c:v>
                </c:pt>
                <c:pt idx="32">
                  <c:v>5.936925226963262</c:v>
                </c:pt>
                <c:pt idx="33">
                  <c:v>4.1239048328129728</c:v>
                </c:pt>
                <c:pt idx="34">
                  <c:v>2.9927440147520423</c:v>
                </c:pt>
                <c:pt idx="35">
                  <c:v>1.6761500313762319</c:v>
                </c:pt>
                <c:pt idx="36">
                  <c:v>0.83263963990618195</c:v>
                </c:pt>
                <c:pt idx="37">
                  <c:v>0.30520585708295028</c:v>
                </c:pt>
                <c:pt idx="38">
                  <c:v>4.7926724558390789E-2</c:v>
                </c:pt>
                <c:pt idx="39">
                  <c:v>1.5080001492512253E-3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CC-4195-8961-61FA01A89CA5}"/>
            </c:ext>
          </c:extLst>
        </c:ser>
        <c:ser>
          <c:idx val="6"/>
          <c:order val="6"/>
          <c:tx>
            <c:v>Company7 Normal Inc.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'SII Filter Data'!$H$2:$H$41</c:f>
              <c:numCache>
                <c:formatCode>0.00</c:formatCode>
                <c:ptCount val="40"/>
                <c:pt idx="0">
                  <c:v>661.97069999999997</c:v>
                </c:pt>
                <c:pt idx="1">
                  <c:v>664.94730000000004</c:v>
                </c:pt>
                <c:pt idx="2">
                  <c:v>666.03679999999997</c:v>
                </c:pt>
                <c:pt idx="3">
                  <c:v>667.20979999999997</c:v>
                </c:pt>
                <c:pt idx="4">
                  <c:v>668.08849999999995</c:v>
                </c:pt>
                <c:pt idx="5">
                  <c:v>668.84090000000003</c:v>
                </c:pt>
                <c:pt idx="6">
                  <c:v>669.46780000000001</c:v>
                </c:pt>
                <c:pt idx="7">
                  <c:v>669.92679999999996</c:v>
                </c:pt>
                <c:pt idx="8">
                  <c:v>670.13430000000005</c:v>
                </c:pt>
                <c:pt idx="9">
                  <c:v>670.50959999999998</c:v>
                </c:pt>
                <c:pt idx="10">
                  <c:v>670.75909999999999</c:v>
                </c:pt>
                <c:pt idx="11">
                  <c:v>670.92470000000003</c:v>
                </c:pt>
                <c:pt idx="12">
                  <c:v>671.3</c:v>
                </c:pt>
                <c:pt idx="13">
                  <c:v>671.46559999999999</c:v>
                </c:pt>
                <c:pt idx="14">
                  <c:v>671.84090000000003</c:v>
                </c:pt>
                <c:pt idx="15">
                  <c:v>672.13239999999996</c:v>
                </c:pt>
                <c:pt idx="16">
                  <c:v>672.46569999999997</c:v>
                </c:pt>
                <c:pt idx="17">
                  <c:v>672.88289999999995</c:v>
                </c:pt>
                <c:pt idx="18">
                  <c:v>673.17499999999995</c:v>
                </c:pt>
                <c:pt idx="19">
                  <c:v>673.59220000000005</c:v>
                </c:pt>
                <c:pt idx="20">
                  <c:v>674.13589999999999</c:v>
                </c:pt>
                <c:pt idx="21">
                  <c:v>674.55399999999997</c:v>
                </c:pt>
                <c:pt idx="22">
                  <c:v>675.26599999999996</c:v>
                </c:pt>
                <c:pt idx="23">
                  <c:v>675.72709999999995</c:v>
                </c:pt>
                <c:pt idx="24">
                  <c:v>676.44140000000004</c:v>
                </c:pt>
                <c:pt idx="25">
                  <c:v>676.94680000000005</c:v>
                </c:pt>
                <c:pt idx="26">
                  <c:v>677.11590000000001</c:v>
                </c:pt>
                <c:pt idx="27">
                  <c:v>677.62139999999999</c:v>
                </c:pt>
                <c:pt idx="28">
                  <c:v>678.29729999999995</c:v>
                </c:pt>
                <c:pt idx="29">
                  <c:v>678.84680000000003</c:v>
                </c:pt>
                <c:pt idx="30">
                  <c:v>679.27070000000003</c:v>
                </c:pt>
                <c:pt idx="31">
                  <c:v>679.81989999999996</c:v>
                </c:pt>
                <c:pt idx="32">
                  <c:v>680.07380000000001</c:v>
                </c:pt>
                <c:pt idx="33">
                  <c:v>680.57889999999998</c:v>
                </c:pt>
                <c:pt idx="34">
                  <c:v>680.99990000000003</c:v>
                </c:pt>
                <c:pt idx="35">
                  <c:v>681.71489999999994</c:v>
                </c:pt>
                <c:pt idx="36">
                  <c:v>682.51329999999996</c:v>
                </c:pt>
                <c:pt idx="37">
                  <c:v>683.56269999999995</c:v>
                </c:pt>
                <c:pt idx="38">
                  <c:v>685.28269999999998</c:v>
                </c:pt>
                <c:pt idx="39">
                  <c:v>688.00850000000003</c:v>
                </c:pt>
              </c:numCache>
            </c:numRef>
          </c:xVal>
          <c:yVal>
            <c:numRef>
              <c:f>'SII Filter Data'!$I$2:$I$41</c:f>
              <c:numCache>
                <c:formatCode>General</c:formatCode>
                <c:ptCount val="40"/>
                <c:pt idx="0">
                  <c:v>0</c:v>
                </c:pt>
                <c:pt idx="1">
                  <c:v>0.79766999999999999</c:v>
                </c:pt>
                <c:pt idx="2">
                  <c:v>2.13</c:v>
                </c:pt>
                <c:pt idx="3">
                  <c:v>4.6500000000000004</c:v>
                </c:pt>
                <c:pt idx="4">
                  <c:v>8.870000000000001</c:v>
                </c:pt>
                <c:pt idx="5">
                  <c:v>14.360000000000001</c:v>
                </c:pt>
                <c:pt idx="6">
                  <c:v>19.400000000000002</c:v>
                </c:pt>
                <c:pt idx="7">
                  <c:v>24.52</c:v>
                </c:pt>
                <c:pt idx="8">
                  <c:v>29.64</c:v>
                </c:pt>
                <c:pt idx="9">
                  <c:v>34.68</c:v>
                </c:pt>
                <c:pt idx="10">
                  <c:v>39.28</c:v>
                </c:pt>
                <c:pt idx="11">
                  <c:v>44.32</c:v>
                </c:pt>
                <c:pt idx="12">
                  <c:v>49.44</c:v>
                </c:pt>
                <c:pt idx="13">
                  <c:v>54.48</c:v>
                </c:pt>
                <c:pt idx="14">
                  <c:v>59.530000000000008</c:v>
                </c:pt>
                <c:pt idx="15">
                  <c:v>64.27000000000001</c:v>
                </c:pt>
                <c:pt idx="16">
                  <c:v>69.39</c:v>
                </c:pt>
                <c:pt idx="17">
                  <c:v>74.36</c:v>
                </c:pt>
                <c:pt idx="18">
                  <c:v>77.7</c:v>
                </c:pt>
                <c:pt idx="19">
                  <c:v>82.52000000000001</c:v>
                </c:pt>
                <c:pt idx="20">
                  <c:v>85.850000000000009</c:v>
                </c:pt>
                <c:pt idx="21">
                  <c:v>88.6</c:v>
                </c:pt>
                <c:pt idx="22">
                  <c:v>90.66</c:v>
                </c:pt>
                <c:pt idx="23">
                  <c:v>90.97</c:v>
                </c:pt>
                <c:pt idx="24">
                  <c:v>87.18</c:v>
                </c:pt>
                <c:pt idx="25">
                  <c:v>81.69</c:v>
                </c:pt>
                <c:pt idx="26">
                  <c:v>78.649999999999991</c:v>
                </c:pt>
                <c:pt idx="27">
                  <c:v>72.92</c:v>
                </c:pt>
                <c:pt idx="28">
                  <c:v>60.84</c:v>
                </c:pt>
                <c:pt idx="29">
                  <c:v>50.38</c:v>
                </c:pt>
                <c:pt idx="30">
                  <c:v>39.32</c:v>
                </c:pt>
                <c:pt idx="31">
                  <c:v>29.599999999999998</c:v>
                </c:pt>
                <c:pt idx="32">
                  <c:v>23.96</c:v>
                </c:pt>
                <c:pt idx="33">
                  <c:v>19.36</c:v>
                </c:pt>
                <c:pt idx="34">
                  <c:v>15.28</c:v>
                </c:pt>
                <c:pt idx="35">
                  <c:v>9.64</c:v>
                </c:pt>
                <c:pt idx="36">
                  <c:v>5.8500000000000005</c:v>
                </c:pt>
                <c:pt idx="37">
                  <c:v>2.88</c:v>
                </c:pt>
                <c:pt idx="38">
                  <c:v>0.87060999999999999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9-43C7-8710-1AC9EE08478A}"/>
            </c:ext>
          </c:extLst>
        </c:ser>
        <c:ser>
          <c:idx val="7"/>
          <c:order val="7"/>
          <c:tx>
            <c:v>Company7 at Incidence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'SII Filter Data'!$J$2:$J$41</c:f>
              <c:numCache>
                <c:formatCode>0.0000</c:formatCode>
                <c:ptCount val="40"/>
                <c:pt idx="0">
                  <c:v>661.30769999999995</c:v>
                </c:pt>
                <c:pt idx="1">
                  <c:v>664.28430000000003</c:v>
                </c:pt>
                <c:pt idx="2">
                  <c:v>665.37379999999996</c:v>
                </c:pt>
                <c:pt idx="3">
                  <c:v>666.54679999999996</c:v>
                </c:pt>
                <c:pt idx="4">
                  <c:v>667.42549999999994</c:v>
                </c:pt>
                <c:pt idx="5">
                  <c:v>668.17790000000002</c:v>
                </c:pt>
                <c:pt idx="6">
                  <c:v>668.8048</c:v>
                </c:pt>
                <c:pt idx="7">
                  <c:v>669.26379999999995</c:v>
                </c:pt>
                <c:pt idx="8">
                  <c:v>669.47130000000004</c:v>
                </c:pt>
                <c:pt idx="9">
                  <c:v>669.84659999999997</c:v>
                </c:pt>
                <c:pt idx="10">
                  <c:v>670.09609999999998</c:v>
                </c:pt>
                <c:pt idx="11">
                  <c:v>670.26170000000002</c:v>
                </c:pt>
                <c:pt idx="12">
                  <c:v>670.63699999999994</c:v>
                </c:pt>
                <c:pt idx="13">
                  <c:v>670.80259999999998</c:v>
                </c:pt>
                <c:pt idx="14">
                  <c:v>671.17790000000002</c:v>
                </c:pt>
                <c:pt idx="15">
                  <c:v>671.46939999999995</c:v>
                </c:pt>
                <c:pt idx="16">
                  <c:v>671.80269999999996</c:v>
                </c:pt>
                <c:pt idx="17">
                  <c:v>672.21989999999994</c:v>
                </c:pt>
                <c:pt idx="18">
                  <c:v>672.51199999999994</c:v>
                </c:pt>
                <c:pt idx="19">
                  <c:v>672.92920000000004</c:v>
                </c:pt>
                <c:pt idx="20">
                  <c:v>673.47289999999998</c:v>
                </c:pt>
                <c:pt idx="21">
                  <c:v>673.89099999999996</c:v>
                </c:pt>
                <c:pt idx="22">
                  <c:v>674.60299999999995</c:v>
                </c:pt>
                <c:pt idx="23">
                  <c:v>675.06409999999994</c:v>
                </c:pt>
                <c:pt idx="24">
                  <c:v>675.77840000000003</c:v>
                </c:pt>
                <c:pt idx="25">
                  <c:v>676.28380000000004</c:v>
                </c:pt>
                <c:pt idx="26">
                  <c:v>676.4529</c:v>
                </c:pt>
                <c:pt idx="27">
                  <c:v>676.95839999999998</c:v>
                </c:pt>
                <c:pt idx="28">
                  <c:v>677.63429999999994</c:v>
                </c:pt>
                <c:pt idx="29">
                  <c:v>678.18380000000002</c:v>
                </c:pt>
                <c:pt idx="30">
                  <c:v>678.60770000000002</c:v>
                </c:pt>
                <c:pt idx="31">
                  <c:v>679.15689999999995</c:v>
                </c:pt>
                <c:pt idx="32">
                  <c:v>679.41079999999999</c:v>
                </c:pt>
                <c:pt idx="33">
                  <c:v>679.91589999999997</c:v>
                </c:pt>
                <c:pt idx="34">
                  <c:v>680.33690000000001</c:v>
                </c:pt>
                <c:pt idx="35">
                  <c:v>681.05189999999993</c:v>
                </c:pt>
                <c:pt idx="36">
                  <c:v>681.85029999999995</c:v>
                </c:pt>
                <c:pt idx="37">
                  <c:v>682.89969999999994</c:v>
                </c:pt>
                <c:pt idx="38">
                  <c:v>684.61969999999997</c:v>
                </c:pt>
                <c:pt idx="39">
                  <c:v>687.34550000000002</c:v>
                </c:pt>
              </c:numCache>
            </c:numRef>
          </c:xVal>
          <c:yVal>
            <c:numRef>
              <c:f>'SII Filter Data'!$K$2:$K$41</c:f>
              <c:numCache>
                <c:formatCode>General</c:formatCode>
                <c:ptCount val="40"/>
                <c:pt idx="0">
                  <c:v>0</c:v>
                </c:pt>
                <c:pt idx="1">
                  <c:v>0.79766999999999999</c:v>
                </c:pt>
                <c:pt idx="2">
                  <c:v>2.13</c:v>
                </c:pt>
                <c:pt idx="3">
                  <c:v>4.6500000000000004</c:v>
                </c:pt>
                <c:pt idx="4">
                  <c:v>8.870000000000001</c:v>
                </c:pt>
                <c:pt idx="5">
                  <c:v>14.360000000000001</c:v>
                </c:pt>
                <c:pt idx="6">
                  <c:v>19.400000000000002</c:v>
                </c:pt>
                <c:pt idx="7">
                  <c:v>24.52</c:v>
                </c:pt>
                <c:pt idx="8">
                  <c:v>29.64</c:v>
                </c:pt>
                <c:pt idx="9">
                  <c:v>34.68</c:v>
                </c:pt>
                <c:pt idx="10">
                  <c:v>39.28</c:v>
                </c:pt>
                <c:pt idx="11">
                  <c:v>44.32</c:v>
                </c:pt>
                <c:pt idx="12">
                  <c:v>49.44</c:v>
                </c:pt>
                <c:pt idx="13">
                  <c:v>54.48</c:v>
                </c:pt>
                <c:pt idx="14">
                  <c:v>59.530000000000008</c:v>
                </c:pt>
                <c:pt idx="15">
                  <c:v>64.27000000000001</c:v>
                </c:pt>
                <c:pt idx="16">
                  <c:v>69.39</c:v>
                </c:pt>
                <c:pt idx="17">
                  <c:v>74.36</c:v>
                </c:pt>
                <c:pt idx="18">
                  <c:v>77.7</c:v>
                </c:pt>
                <c:pt idx="19">
                  <c:v>82.52000000000001</c:v>
                </c:pt>
                <c:pt idx="20">
                  <c:v>85.850000000000009</c:v>
                </c:pt>
                <c:pt idx="21">
                  <c:v>88.6</c:v>
                </c:pt>
                <c:pt idx="22">
                  <c:v>90.66</c:v>
                </c:pt>
                <c:pt idx="23">
                  <c:v>90.97</c:v>
                </c:pt>
                <c:pt idx="24">
                  <c:v>87.18</c:v>
                </c:pt>
                <c:pt idx="25">
                  <c:v>81.69</c:v>
                </c:pt>
                <c:pt idx="26">
                  <c:v>78.649999999999991</c:v>
                </c:pt>
                <c:pt idx="27">
                  <c:v>72.92</c:v>
                </c:pt>
                <c:pt idx="28">
                  <c:v>60.84</c:v>
                </c:pt>
                <c:pt idx="29">
                  <c:v>50.38</c:v>
                </c:pt>
                <c:pt idx="30">
                  <c:v>39.32</c:v>
                </c:pt>
                <c:pt idx="31">
                  <c:v>29.599999999999998</c:v>
                </c:pt>
                <c:pt idx="32">
                  <c:v>23.96</c:v>
                </c:pt>
                <c:pt idx="33">
                  <c:v>19.36</c:v>
                </c:pt>
                <c:pt idx="34">
                  <c:v>15.28</c:v>
                </c:pt>
                <c:pt idx="35">
                  <c:v>9.64</c:v>
                </c:pt>
                <c:pt idx="36">
                  <c:v>5.8500000000000005</c:v>
                </c:pt>
                <c:pt idx="37">
                  <c:v>2.88</c:v>
                </c:pt>
                <c:pt idx="38">
                  <c:v>0.87060999999999999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9-43C7-8710-1AC9EE084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</c:scatterChart>
      <c:valAx>
        <c:axId val="399380712"/>
        <c:scaling>
          <c:orientation val="minMax"/>
          <c:min val="6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5"/>
        <c:minorUnit val="5"/>
      </c:valAx>
      <c:valAx>
        <c:axId val="399378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HI Filter</a:t>
            </a:r>
            <a:r>
              <a:rPr lang="en-US" sz="1600" b="1" baseline="0"/>
              <a:t> Transmission</a:t>
            </a:r>
            <a:r>
              <a:rPr lang="en-US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 Comp7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 Filter Data'!$A$2:$A$41</c:f>
              <c:numCache>
                <c:formatCode>0.0000</c:formatCode>
                <c:ptCount val="40"/>
                <c:pt idx="0">
                  <c:v>649.93700000000001</c:v>
                </c:pt>
                <c:pt idx="1">
                  <c:v>651.07489999999996</c:v>
                </c:pt>
                <c:pt idx="2">
                  <c:v>651.70809999999994</c:v>
                </c:pt>
                <c:pt idx="3">
                  <c:v>652.34320000000002</c:v>
                </c:pt>
                <c:pt idx="4">
                  <c:v>652.63990000000001</c:v>
                </c:pt>
                <c:pt idx="5">
                  <c:v>652.68399999999997</c:v>
                </c:pt>
                <c:pt idx="6">
                  <c:v>652.81240000000003</c:v>
                </c:pt>
                <c:pt idx="7">
                  <c:v>653.15099999999995</c:v>
                </c:pt>
                <c:pt idx="8">
                  <c:v>653.1952</c:v>
                </c:pt>
                <c:pt idx="9">
                  <c:v>653.36559999999997</c:v>
                </c:pt>
                <c:pt idx="10">
                  <c:v>653.70429999999999</c:v>
                </c:pt>
                <c:pt idx="11">
                  <c:v>653.70640000000003</c:v>
                </c:pt>
                <c:pt idx="12">
                  <c:v>654.00289999999995</c:v>
                </c:pt>
                <c:pt idx="13" formatCode="General">
                  <c:v>654.21540000000005</c:v>
                </c:pt>
                <c:pt idx="14" formatCode="General">
                  <c:v>654.63810000000001</c:v>
                </c:pt>
                <c:pt idx="15" formatCode="General">
                  <c:v>655.01890000000003</c:v>
                </c:pt>
                <c:pt idx="16" formatCode="General">
                  <c:v>655.56799999999998</c:v>
                </c:pt>
                <c:pt idx="17" formatCode="General">
                  <c:v>656.11630000000002</c:v>
                </c:pt>
                <c:pt idx="18" formatCode="General">
                  <c:v>656.87289999999996</c:v>
                </c:pt>
                <c:pt idx="19" formatCode="General">
                  <c:v>657.50279999999998</c:v>
                </c:pt>
                <c:pt idx="20" formatCode="General">
                  <c:v>658.0059</c:v>
                </c:pt>
                <c:pt idx="21" formatCode="General">
                  <c:v>658.25620000000004</c:v>
                </c:pt>
                <c:pt idx="22" formatCode="General">
                  <c:v>658.59059999999999</c:v>
                </c:pt>
                <c:pt idx="23" formatCode="General">
                  <c:v>658.58849999999995</c:v>
                </c:pt>
                <c:pt idx="24" formatCode="General">
                  <c:v>658.79679999999996</c:v>
                </c:pt>
                <c:pt idx="25" formatCode="General">
                  <c:v>658.92089999999996</c:v>
                </c:pt>
                <c:pt idx="26" formatCode="General">
                  <c:v>659.08709999999996</c:v>
                </c:pt>
                <c:pt idx="27" formatCode="General">
                  <c:v>659.37940000000003</c:v>
                </c:pt>
                <c:pt idx="28" formatCode="General">
                  <c:v>659.37729999999999</c:v>
                </c:pt>
                <c:pt idx="29" formatCode="General">
                  <c:v>659.66980000000001</c:v>
                </c:pt>
                <c:pt idx="30" formatCode="General">
                  <c:v>659.83590000000004</c:v>
                </c:pt>
                <c:pt idx="31" formatCode="General">
                  <c:v>660.08619999999996</c:v>
                </c:pt>
                <c:pt idx="32" formatCode="General">
                  <c:v>660.37860000000001</c:v>
                </c:pt>
                <c:pt idx="33" formatCode="General">
                  <c:v>660.71299999999997</c:v>
                </c:pt>
                <c:pt idx="34" formatCode="General">
                  <c:v>661.00639999999999</c:v>
                </c:pt>
                <c:pt idx="35" formatCode="General">
                  <c:v>661.17340000000002</c:v>
                </c:pt>
                <c:pt idx="36" formatCode="General">
                  <c:v>661.80309999999997</c:v>
                </c:pt>
                <c:pt idx="37" formatCode="General">
                  <c:v>662.05439999999999</c:v>
                </c:pt>
                <c:pt idx="38" formatCode="General">
                  <c:v>662.51649999999995</c:v>
                </c:pt>
                <c:pt idx="39" formatCode="General">
                  <c:v>663.90419999999995</c:v>
                </c:pt>
              </c:numCache>
            </c:numRef>
          </c:xVal>
          <c:yVal>
            <c:numRef>
              <c:f>'HI Filter Data'!$B$2:$B$41</c:f>
              <c:numCache>
                <c:formatCode>General</c:formatCode>
                <c:ptCount val="40"/>
                <c:pt idx="0">
                  <c:v>0</c:v>
                </c:pt>
                <c:pt idx="1">
                  <c:v>5.0200000000000005</c:v>
                </c:pt>
                <c:pt idx="2">
                  <c:v>10.15</c:v>
                </c:pt>
                <c:pt idx="3">
                  <c:v>19.830000000000002</c:v>
                </c:pt>
                <c:pt idx="4">
                  <c:v>24.959999999999997</c:v>
                </c:pt>
                <c:pt idx="5">
                  <c:v>29.95</c:v>
                </c:pt>
                <c:pt idx="6">
                  <c:v>35.010000000000005</c:v>
                </c:pt>
                <c:pt idx="7">
                  <c:v>39.839999999999996</c:v>
                </c:pt>
                <c:pt idx="8">
                  <c:v>44.98</c:v>
                </c:pt>
                <c:pt idx="9">
                  <c:v>49.96</c:v>
                </c:pt>
                <c:pt idx="10">
                  <c:v>55.02</c:v>
                </c:pt>
                <c:pt idx="11">
                  <c:v>60</c:v>
                </c:pt>
                <c:pt idx="12">
                  <c:v>64.84</c:v>
                </c:pt>
                <c:pt idx="13">
                  <c:v>69.89</c:v>
                </c:pt>
                <c:pt idx="14">
                  <c:v>74.960000000000008</c:v>
                </c:pt>
                <c:pt idx="15">
                  <c:v>80.02</c:v>
                </c:pt>
                <c:pt idx="16">
                  <c:v>85.08</c:v>
                </c:pt>
                <c:pt idx="17">
                  <c:v>88.429999999999993</c:v>
                </c:pt>
                <c:pt idx="18">
                  <c:v>86.94</c:v>
                </c:pt>
                <c:pt idx="19">
                  <c:v>84.11</c:v>
                </c:pt>
                <c:pt idx="20">
                  <c:v>80.02</c:v>
                </c:pt>
                <c:pt idx="21">
                  <c:v>74.960000000000008</c:v>
                </c:pt>
                <c:pt idx="22">
                  <c:v>69.97</c:v>
                </c:pt>
                <c:pt idx="23">
                  <c:v>64.84</c:v>
                </c:pt>
                <c:pt idx="24">
                  <c:v>60</c:v>
                </c:pt>
                <c:pt idx="25">
                  <c:v>55.02</c:v>
                </c:pt>
                <c:pt idx="26">
                  <c:v>50.029999999999994</c:v>
                </c:pt>
                <c:pt idx="27">
                  <c:v>44.9</c:v>
                </c:pt>
                <c:pt idx="28">
                  <c:v>39.839999999999996</c:v>
                </c:pt>
                <c:pt idx="29">
                  <c:v>35.15</c:v>
                </c:pt>
                <c:pt idx="30">
                  <c:v>30.09</c:v>
                </c:pt>
                <c:pt idx="31">
                  <c:v>24.959999999999997</c:v>
                </c:pt>
                <c:pt idx="32">
                  <c:v>19.97</c:v>
                </c:pt>
                <c:pt idx="33">
                  <c:v>14.84</c:v>
                </c:pt>
                <c:pt idx="34">
                  <c:v>12.23</c:v>
                </c:pt>
                <c:pt idx="35">
                  <c:v>9.26</c:v>
                </c:pt>
                <c:pt idx="36">
                  <c:v>5.91</c:v>
                </c:pt>
                <c:pt idx="37">
                  <c:v>3.2300000000000004</c:v>
                </c:pt>
                <c:pt idx="38">
                  <c:v>1.81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C-4C68-949E-430D83B54A7D}"/>
            </c:ext>
          </c:extLst>
        </c:ser>
        <c:ser>
          <c:idx val="1"/>
          <c:order val="1"/>
          <c:tx>
            <c:v>Comp7 at Incidence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 Filter Data'!$C$2:$C$41</c:f>
              <c:numCache>
                <c:formatCode>0.0000</c:formatCode>
                <c:ptCount val="40"/>
                <c:pt idx="0">
                  <c:v>649.274</c:v>
                </c:pt>
                <c:pt idx="1">
                  <c:v>650.41189999999995</c:v>
                </c:pt>
                <c:pt idx="2">
                  <c:v>651.04509999999993</c:v>
                </c:pt>
                <c:pt idx="3">
                  <c:v>651.68020000000001</c:v>
                </c:pt>
                <c:pt idx="4">
                  <c:v>651.9769</c:v>
                </c:pt>
                <c:pt idx="5">
                  <c:v>652.02099999999996</c:v>
                </c:pt>
                <c:pt idx="6">
                  <c:v>652.14940000000001</c:v>
                </c:pt>
                <c:pt idx="7">
                  <c:v>652.48799999999994</c:v>
                </c:pt>
                <c:pt idx="8">
                  <c:v>652.53219999999999</c:v>
                </c:pt>
                <c:pt idx="9">
                  <c:v>652.70259999999996</c:v>
                </c:pt>
                <c:pt idx="10">
                  <c:v>653.04129999999998</c:v>
                </c:pt>
                <c:pt idx="11">
                  <c:v>653.04340000000002</c:v>
                </c:pt>
                <c:pt idx="12">
                  <c:v>653.33989999999994</c:v>
                </c:pt>
                <c:pt idx="13">
                  <c:v>653.55240000000003</c:v>
                </c:pt>
                <c:pt idx="14">
                  <c:v>653.9751</c:v>
                </c:pt>
                <c:pt idx="15">
                  <c:v>654.35590000000002</c:v>
                </c:pt>
                <c:pt idx="16">
                  <c:v>654.90499999999997</c:v>
                </c:pt>
                <c:pt idx="17">
                  <c:v>655.45330000000001</c:v>
                </c:pt>
                <c:pt idx="18">
                  <c:v>656.20989999999995</c:v>
                </c:pt>
                <c:pt idx="19">
                  <c:v>656.83979999999997</c:v>
                </c:pt>
                <c:pt idx="20">
                  <c:v>657.34289999999999</c:v>
                </c:pt>
                <c:pt idx="21">
                  <c:v>657.59320000000002</c:v>
                </c:pt>
                <c:pt idx="22">
                  <c:v>657.92759999999998</c:v>
                </c:pt>
                <c:pt idx="23">
                  <c:v>657.92549999999994</c:v>
                </c:pt>
                <c:pt idx="24">
                  <c:v>658.13379999999995</c:v>
                </c:pt>
                <c:pt idx="25">
                  <c:v>658.25789999999995</c:v>
                </c:pt>
                <c:pt idx="26">
                  <c:v>658.42409999999995</c:v>
                </c:pt>
                <c:pt idx="27">
                  <c:v>658.71640000000002</c:v>
                </c:pt>
                <c:pt idx="28">
                  <c:v>658.71429999999998</c:v>
                </c:pt>
                <c:pt idx="29">
                  <c:v>659.0068</c:v>
                </c:pt>
                <c:pt idx="30">
                  <c:v>659.17290000000003</c:v>
                </c:pt>
                <c:pt idx="31">
                  <c:v>659.42319999999995</c:v>
                </c:pt>
                <c:pt idx="32">
                  <c:v>659.71559999999999</c:v>
                </c:pt>
                <c:pt idx="33">
                  <c:v>660.05</c:v>
                </c:pt>
                <c:pt idx="34">
                  <c:v>660.34339999999997</c:v>
                </c:pt>
                <c:pt idx="35">
                  <c:v>660.5104</c:v>
                </c:pt>
                <c:pt idx="36">
                  <c:v>661.14009999999996</c:v>
                </c:pt>
                <c:pt idx="37">
                  <c:v>661.39139999999998</c:v>
                </c:pt>
                <c:pt idx="38">
                  <c:v>661.85349999999994</c:v>
                </c:pt>
                <c:pt idx="39">
                  <c:v>663.24119999999994</c:v>
                </c:pt>
              </c:numCache>
            </c:numRef>
          </c:xVal>
          <c:yVal>
            <c:numRef>
              <c:f>'HI Filter Data'!$D$2:$D$41</c:f>
              <c:numCache>
                <c:formatCode>0.000</c:formatCode>
                <c:ptCount val="40"/>
                <c:pt idx="0">
                  <c:v>0</c:v>
                </c:pt>
                <c:pt idx="1">
                  <c:v>5.0200000000000005</c:v>
                </c:pt>
                <c:pt idx="2">
                  <c:v>10.15</c:v>
                </c:pt>
                <c:pt idx="3">
                  <c:v>19.830000000000002</c:v>
                </c:pt>
                <c:pt idx="4">
                  <c:v>24.959999999999997</c:v>
                </c:pt>
                <c:pt idx="5">
                  <c:v>29.95</c:v>
                </c:pt>
                <c:pt idx="6">
                  <c:v>35.010000000000005</c:v>
                </c:pt>
                <c:pt idx="7">
                  <c:v>39.839999999999996</c:v>
                </c:pt>
                <c:pt idx="8">
                  <c:v>44.98</c:v>
                </c:pt>
                <c:pt idx="9">
                  <c:v>49.96</c:v>
                </c:pt>
                <c:pt idx="10">
                  <c:v>55.02</c:v>
                </c:pt>
                <c:pt idx="11">
                  <c:v>60</c:v>
                </c:pt>
                <c:pt idx="12">
                  <c:v>64.84</c:v>
                </c:pt>
                <c:pt idx="13">
                  <c:v>69.89</c:v>
                </c:pt>
                <c:pt idx="14">
                  <c:v>74.960000000000008</c:v>
                </c:pt>
                <c:pt idx="15">
                  <c:v>80.02</c:v>
                </c:pt>
                <c:pt idx="16">
                  <c:v>85.08</c:v>
                </c:pt>
                <c:pt idx="17">
                  <c:v>88.429999999999993</c:v>
                </c:pt>
                <c:pt idx="18">
                  <c:v>86.94</c:v>
                </c:pt>
                <c:pt idx="19">
                  <c:v>84.11</c:v>
                </c:pt>
                <c:pt idx="20">
                  <c:v>80.02</c:v>
                </c:pt>
                <c:pt idx="21">
                  <c:v>74.960000000000008</c:v>
                </c:pt>
                <c:pt idx="22">
                  <c:v>69.97</c:v>
                </c:pt>
                <c:pt idx="23">
                  <c:v>64.84</c:v>
                </c:pt>
                <c:pt idx="24">
                  <c:v>60</c:v>
                </c:pt>
                <c:pt idx="25">
                  <c:v>55.02</c:v>
                </c:pt>
                <c:pt idx="26">
                  <c:v>50.029999999999994</c:v>
                </c:pt>
                <c:pt idx="27">
                  <c:v>44.9</c:v>
                </c:pt>
                <c:pt idx="28">
                  <c:v>39.839999999999996</c:v>
                </c:pt>
                <c:pt idx="29">
                  <c:v>35.15</c:v>
                </c:pt>
                <c:pt idx="30">
                  <c:v>30.09</c:v>
                </c:pt>
                <c:pt idx="31">
                  <c:v>24.959999999999997</c:v>
                </c:pt>
                <c:pt idx="32">
                  <c:v>19.97</c:v>
                </c:pt>
                <c:pt idx="33">
                  <c:v>14.84</c:v>
                </c:pt>
                <c:pt idx="34">
                  <c:v>12.23</c:v>
                </c:pt>
                <c:pt idx="35">
                  <c:v>9.26</c:v>
                </c:pt>
                <c:pt idx="36">
                  <c:v>5.91</c:v>
                </c:pt>
                <c:pt idx="37">
                  <c:v>3.2300000000000004</c:v>
                </c:pt>
                <c:pt idx="38">
                  <c:v>1.81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C-4C68-949E-430D83B54A7D}"/>
            </c:ext>
          </c:extLst>
        </c:ser>
        <c:ser>
          <c:idx val="2"/>
          <c:order val="2"/>
          <c:tx>
            <c:v>HI Line Sea Level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'Lines Data'!$A$2:$A$3</c:f>
              <c:numCache>
                <c:formatCode>0.000</c:formatCode>
                <c:ptCount val="2"/>
                <c:pt idx="0">
                  <c:v>656.28</c:v>
                </c:pt>
                <c:pt idx="1">
                  <c:v>656.28</c:v>
                </c:pt>
              </c:numCache>
            </c:numRef>
          </c:xVal>
          <c:yVal>
            <c:numRef>
              <c:f>'Lines Data'!$B$2:$B$3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C-4C68-949E-430D83B54A7D}"/>
            </c:ext>
          </c:extLst>
        </c:ser>
        <c:ser>
          <c:idx val="6"/>
          <c:order val="5"/>
          <c:tx>
            <c:v>HI Baader Filter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'HI Filter Data'!$H$2:$H$12</c:f>
              <c:numCache>
                <c:formatCode>General</c:formatCode>
                <c:ptCount val="11"/>
                <c:pt idx="0">
                  <c:v>649.87549999999999</c:v>
                </c:pt>
                <c:pt idx="1">
                  <c:v>652.64610000000005</c:v>
                </c:pt>
                <c:pt idx="2">
                  <c:v>652.76689999999996</c:v>
                </c:pt>
                <c:pt idx="3">
                  <c:v>654.69659999999999</c:v>
                </c:pt>
                <c:pt idx="4">
                  <c:v>656.4</c:v>
                </c:pt>
                <c:pt idx="5">
                  <c:v>657.50649999999996</c:v>
                </c:pt>
                <c:pt idx="6">
                  <c:v>659.31349999999998</c:v>
                </c:pt>
                <c:pt idx="7">
                  <c:v>660.62130000000002</c:v>
                </c:pt>
                <c:pt idx="8">
                  <c:v>661.74689999999998</c:v>
                </c:pt>
                <c:pt idx="9">
                  <c:v>662.54759999999999</c:v>
                </c:pt>
                <c:pt idx="10">
                  <c:v>665.24540000000002</c:v>
                </c:pt>
              </c:numCache>
            </c:numRef>
          </c:xVal>
          <c:yVal>
            <c:numRef>
              <c:f>'HI Filter Data'!$I$2:$I$12</c:f>
              <c:numCache>
                <c:formatCode>General</c:formatCode>
                <c:ptCount val="11"/>
                <c:pt idx="0">
                  <c:v>0</c:v>
                </c:pt>
                <c:pt idx="1">
                  <c:v>13.139999999999999</c:v>
                </c:pt>
                <c:pt idx="2">
                  <c:v>39.869999999999997</c:v>
                </c:pt>
                <c:pt idx="3">
                  <c:v>66.759999999999991</c:v>
                </c:pt>
                <c:pt idx="4">
                  <c:v>77.45</c:v>
                </c:pt>
                <c:pt idx="5">
                  <c:v>88.39</c:v>
                </c:pt>
                <c:pt idx="6">
                  <c:v>88.14</c:v>
                </c:pt>
                <c:pt idx="7">
                  <c:v>77.45</c:v>
                </c:pt>
                <c:pt idx="8">
                  <c:v>26.46</c:v>
                </c:pt>
                <c:pt idx="9">
                  <c:v>3.5999999999999996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C-4C68-949E-430D83B54A7D}"/>
            </c:ext>
          </c:extLst>
        </c:ser>
        <c:ser>
          <c:idx val="7"/>
          <c:order val="6"/>
          <c:tx>
            <c:v>HI Baader at Incidence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'HI Filter Data'!$J$2:$J$12</c:f>
              <c:numCache>
                <c:formatCode>0.0000</c:formatCode>
                <c:ptCount val="11"/>
                <c:pt idx="0">
                  <c:v>649.21249999999998</c:v>
                </c:pt>
                <c:pt idx="1">
                  <c:v>651.98310000000004</c:v>
                </c:pt>
                <c:pt idx="2">
                  <c:v>652.10389999999995</c:v>
                </c:pt>
                <c:pt idx="3">
                  <c:v>654.03359999999998</c:v>
                </c:pt>
                <c:pt idx="4">
                  <c:v>655.73699999999997</c:v>
                </c:pt>
                <c:pt idx="5">
                  <c:v>656.84349999999995</c:v>
                </c:pt>
                <c:pt idx="6">
                  <c:v>658.65049999999997</c:v>
                </c:pt>
                <c:pt idx="7">
                  <c:v>659.95830000000001</c:v>
                </c:pt>
                <c:pt idx="8">
                  <c:v>661.08389999999997</c:v>
                </c:pt>
                <c:pt idx="9">
                  <c:v>661.88459999999998</c:v>
                </c:pt>
                <c:pt idx="10">
                  <c:v>664.58240000000001</c:v>
                </c:pt>
              </c:numCache>
            </c:numRef>
          </c:xVal>
          <c:yVal>
            <c:numRef>
              <c:f>'HI Filter Data'!$I$2:$I$12</c:f>
              <c:numCache>
                <c:formatCode>General</c:formatCode>
                <c:ptCount val="11"/>
                <c:pt idx="0">
                  <c:v>0</c:v>
                </c:pt>
                <c:pt idx="1">
                  <c:v>13.139999999999999</c:v>
                </c:pt>
                <c:pt idx="2">
                  <c:v>39.869999999999997</c:v>
                </c:pt>
                <c:pt idx="3">
                  <c:v>66.759999999999991</c:v>
                </c:pt>
                <c:pt idx="4">
                  <c:v>77.45</c:v>
                </c:pt>
                <c:pt idx="5">
                  <c:v>88.39</c:v>
                </c:pt>
                <c:pt idx="6">
                  <c:v>88.14</c:v>
                </c:pt>
                <c:pt idx="7">
                  <c:v>77.45</c:v>
                </c:pt>
                <c:pt idx="8">
                  <c:v>26.46</c:v>
                </c:pt>
                <c:pt idx="9">
                  <c:v>3.5999999999999996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2C-4C68-949E-430D83B54A7D}"/>
            </c:ext>
          </c:extLst>
        </c:ser>
        <c:ser>
          <c:idx val="8"/>
          <c:order val="7"/>
          <c:tx>
            <c:v>NII Sea Level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'Lines Data'!$A$10:$A$11</c:f>
              <c:numCache>
                <c:formatCode>General</c:formatCode>
                <c:ptCount val="2"/>
                <c:pt idx="0">
                  <c:v>658.34500000000003</c:v>
                </c:pt>
                <c:pt idx="1">
                  <c:v>658.34500000000003</c:v>
                </c:pt>
              </c:numCache>
            </c:numRef>
          </c:xVal>
          <c:yVal>
            <c:numRef>
              <c:f>'Lines Data'!$B$10:$B$11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2C-4C68-949E-430D83B54A7D}"/>
            </c:ext>
          </c:extLst>
        </c:ser>
        <c:ser>
          <c:idx val="9"/>
          <c:order val="8"/>
          <c:tx>
            <c:v>NII - Sea Level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'Lines Data'!$A$18:$A$19</c:f>
              <c:numCache>
                <c:formatCode>General</c:formatCode>
                <c:ptCount val="2"/>
                <c:pt idx="0">
                  <c:v>654.80499999999995</c:v>
                </c:pt>
                <c:pt idx="1">
                  <c:v>654.80499999999995</c:v>
                </c:pt>
              </c:numCache>
            </c:numRef>
          </c:xVal>
          <c:yVal>
            <c:numRef>
              <c:f>'Lines Data'!$B$18:$B$19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2C-4C68-949E-430D83B5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80712"/>
        <c:axId val="3993780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Gaussian Normal Inc.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'HI Filter Data'!$A$2:$A$41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649.93700000000001</c:v>
                      </c:pt>
                      <c:pt idx="1">
                        <c:v>651.07489999999996</c:v>
                      </c:pt>
                      <c:pt idx="2">
                        <c:v>651.70809999999994</c:v>
                      </c:pt>
                      <c:pt idx="3">
                        <c:v>652.34320000000002</c:v>
                      </c:pt>
                      <c:pt idx="4">
                        <c:v>652.63990000000001</c:v>
                      </c:pt>
                      <c:pt idx="5">
                        <c:v>652.68399999999997</c:v>
                      </c:pt>
                      <c:pt idx="6">
                        <c:v>652.81240000000003</c:v>
                      </c:pt>
                      <c:pt idx="7">
                        <c:v>653.15099999999995</c:v>
                      </c:pt>
                      <c:pt idx="8">
                        <c:v>653.1952</c:v>
                      </c:pt>
                      <c:pt idx="9">
                        <c:v>653.36559999999997</c:v>
                      </c:pt>
                      <c:pt idx="10">
                        <c:v>653.70429999999999</c:v>
                      </c:pt>
                      <c:pt idx="11">
                        <c:v>653.70640000000003</c:v>
                      </c:pt>
                      <c:pt idx="12">
                        <c:v>654.00289999999995</c:v>
                      </c:pt>
                      <c:pt idx="13" formatCode="General">
                        <c:v>654.21540000000005</c:v>
                      </c:pt>
                      <c:pt idx="14" formatCode="General">
                        <c:v>654.63810000000001</c:v>
                      </c:pt>
                      <c:pt idx="15" formatCode="General">
                        <c:v>655.01890000000003</c:v>
                      </c:pt>
                      <c:pt idx="16" formatCode="General">
                        <c:v>655.56799999999998</c:v>
                      </c:pt>
                      <c:pt idx="17" formatCode="General">
                        <c:v>656.11630000000002</c:v>
                      </c:pt>
                      <c:pt idx="18" formatCode="General">
                        <c:v>656.87289999999996</c:v>
                      </c:pt>
                      <c:pt idx="19" formatCode="General">
                        <c:v>657.50279999999998</c:v>
                      </c:pt>
                      <c:pt idx="20" formatCode="General">
                        <c:v>658.0059</c:v>
                      </c:pt>
                      <c:pt idx="21" formatCode="General">
                        <c:v>658.25620000000004</c:v>
                      </c:pt>
                      <c:pt idx="22" formatCode="General">
                        <c:v>658.59059999999999</c:v>
                      </c:pt>
                      <c:pt idx="23" formatCode="General">
                        <c:v>658.58849999999995</c:v>
                      </c:pt>
                      <c:pt idx="24" formatCode="General">
                        <c:v>658.79679999999996</c:v>
                      </c:pt>
                      <c:pt idx="25" formatCode="General">
                        <c:v>658.92089999999996</c:v>
                      </c:pt>
                      <c:pt idx="26" formatCode="General">
                        <c:v>659.08709999999996</c:v>
                      </c:pt>
                      <c:pt idx="27" formatCode="General">
                        <c:v>659.37940000000003</c:v>
                      </c:pt>
                      <c:pt idx="28" formatCode="General">
                        <c:v>659.37729999999999</c:v>
                      </c:pt>
                      <c:pt idx="29" formatCode="General">
                        <c:v>659.66980000000001</c:v>
                      </c:pt>
                      <c:pt idx="30" formatCode="General">
                        <c:v>659.83590000000004</c:v>
                      </c:pt>
                      <c:pt idx="31" formatCode="General">
                        <c:v>660.08619999999996</c:v>
                      </c:pt>
                      <c:pt idx="32" formatCode="General">
                        <c:v>660.37860000000001</c:v>
                      </c:pt>
                      <c:pt idx="33" formatCode="General">
                        <c:v>660.71299999999997</c:v>
                      </c:pt>
                      <c:pt idx="34" formatCode="General">
                        <c:v>661.00639999999999</c:v>
                      </c:pt>
                      <c:pt idx="35" formatCode="General">
                        <c:v>661.17340000000002</c:v>
                      </c:pt>
                      <c:pt idx="36" formatCode="General">
                        <c:v>661.80309999999997</c:v>
                      </c:pt>
                      <c:pt idx="37" formatCode="General">
                        <c:v>662.05439999999999</c:v>
                      </c:pt>
                      <c:pt idx="38" formatCode="General">
                        <c:v>662.51649999999995</c:v>
                      </c:pt>
                      <c:pt idx="39" formatCode="General">
                        <c:v>663.90419999999995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'HI Filter Data'!$O$2:$O$41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10.117158983652134</c:v>
                      </c:pt>
                      <c:pt idx="1">
                        <c:v>21.334975062048336</c:v>
                      </c:pt>
                      <c:pt idx="2">
                        <c:v>30.328184355359493</c:v>
                      </c:pt>
                      <c:pt idx="3">
                        <c:v>41.234890988451212</c:v>
                      </c:pt>
                      <c:pt idx="4">
                        <c:v>46.859774558758865</c:v>
                      </c:pt>
                      <c:pt idx="5">
                        <c:v>47.718343844723755</c:v>
                      </c:pt>
                      <c:pt idx="6">
                        <c:v>50.245740358436983</c:v>
                      </c:pt>
                      <c:pt idx="7">
                        <c:v>57.058520140588833</c:v>
                      </c:pt>
                      <c:pt idx="8">
                        <c:v>57.957969825574125</c:v>
                      </c:pt>
                      <c:pt idx="9">
                        <c:v>61.432988274088785</c:v>
                      </c:pt>
                      <c:pt idx="10">
                        <c:v>68.301401310057756</c:v>
                      </c:pt>
                      <c:pt idx="11">
                        <c:v>68.343530290327323</c:v>
                      </c:pt>
                      <c:pt idx="12">
                        <c:v>74.187682292937239</c:v>
                      </c:pt>
                      <c:pt idx="13">
                        <c:v>78.201091728364915</c:v>
                      </c:pt>
                      <c:pt idx="14">
                        <c:v>85.532098192779344</c:v>
                      </c:pt>
                      <c:pt idx="15">
                        <c:v>91.131586593370926</c:v>
                      </c:pt>
                      <c:pt idx="16">
                        <c:v>97.013623803065329</c:v>
                      </c:pt>
                      <c:pt idx="17">
                        <c:v>99.80923745706005</c:v>
                      </c:pt>
                      <c:pt idx="18">
                        <c:v>98.159988695269064</c:v>
                      </c:pt>
                      <c:pt idx="19">
                        <c:v>92.140017220049813</c:v>
                      </c:pt>
                      <c:pt idx="20">
                        <c:v>84.817934109203236</c:v>
                      </c:pt>
                      <c:pt idx="21">
                        <c:v>80.530926305274235</c:v>
                      </c:pt>
                      <c:pt idx="22">
                        <c:v>74.31296639801711</c:v>
                      </c:pt>
                      <c:pt idx="23">
                        <c:v>74.353412021439667</c:v>
                      </c:pt>
                      <c:pt idx="24">
                        <c:v>70.275865629663599</c:v>
                      </c:pt>
                      <c:pt idx="25">
                        <c:v>67.795235474391504</c:v>
                      </c:pt>
                      <c:pt idx="26">
                        <c:v>64.433531890621339</c:v>
                      </c:pt>
                      <c:pt idx="27">
                        <c:v>58.475399353449028</c:v>
                      </c:pt>
                      <c:pt idx="28">
                        <c:v>58.518193927434062</c:v>
                      </c:pt>
                      <c:pt idx="29">
                        <c:v>52.595679387177555</c:v>
                      </c:pt>
                      <c:pt idx="30">
                        <c:v>49.290466638316339</c:v>
                      </c:pt>
                      <c:pt idx="31">
                        <c:v>44.435068616260608</c:v>
                      </c:pt>
                      <c:pt idx="32">
                        <c:v>39.01342780673221</c:v>
                      </c:pt>
                      <c:pt idx="33">
                        <c:v>33.222656142497733</c:v>
                      </c:pt>
                      <c:pt idx="34">
                        <c:v>28.555101126518593</c:v>
                      </c:pt>
                      <c:pt idx="35">
                        <c:v>26.083733938757643</c:v>
                      </c:pt>
                      <c:pt idx="36">
                        <c:v>18.021960682713456</c:v>
                      </c:pt>
                      <c:pt idx="37">
                        <c:v>15.356148467921818</c:v>
                      </c:pt>
                      <c:pt idx="38">
                        <c:v>11.229119183092065</c:v>
                      </c:pt>
                      <c:pt idx="39">
                        <c:v>3.7935313516248663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2C-4C68-949E-430D83B54A7D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Gaussian at Incidence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 Filter Data'!$C$2:$C$41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649.274</c:v>
                      </c:pt>
                      <c:pt idx="1">
                        <c:v>650.41189999999995</c:v>
                      </c:pt>
                      <c:pt idx="2">
                        <c:v>651.04509999999993</c:v>
                      </c:pt>
                      <c:pt idx="3">
                        <c:v>651.68020000000001</c:v>
                      </c:pt>
                      <c:pt idx="4">
                        <c:v>651.9769</c:v>
                      </c:pt>
                      <c:pt idx="5">
                        <c:v>652.02099999999996</c:v>
                      </c:pt>
                      <c:pt idx="6">
                        <c:v>652.14940000000001</c:v>
                      </c:pt>
                      <c:pt idx="7">
                        <c:v>652.48799999999994</c:v>
                      </c:pt>
                      <c:pt idx="8">
                        <c:v>652.53219999999999</c:v>
                      </c:pt>
                      <c:pt idx="9">
                        <c:v>652.70259999999996</c:v>
                      </c:pt>
                      <c:pt idx="10">
                        <c:v>653.04129999999998</c:v>
                      </c:pt>
                      <c:pt idx="11">
                        <c:v>653.04340000000002</c:v>
                      </c:pt>
                      <c:pt idx="12">
                        <c:v>653.33989999999994</c:v>
                      </c:pt>
                      <c:pt idx="13">
                        <c:v>653.55240000000003</c:v>
                      </c:pt>
                      <c:pt idx="14">
                        <c:v>653.9751</c:v>
                      </c:pt>
                      <c:pt idx="15">
                        <c:v>654.35590000000002</c:v>
                      </c:pt>
                      <c:pt idx="16">
                        <c:v>654.90499999999997</c:v>
                      </c:pt>
                      <c:pt idx="17">
                        <c:v>655.45330000000001</c:v>
                      </c:pt>
                      <c:pt idx="18">
                        <c:v>656.20989999999995</c:v>
                      </c:pt>
                      <c:pt idx="19">
                        <c:v>656.83979999999997</c:v>
                      </c:pt>
                      <c:pt idx="20">
                        <c:v>657.34289999999999</c:v>
                      </c:pt>
                      <c:pt idx="21">
                        <c:v>657.59320000000002</c:v>
                      </c:pt>
                      <c:pt idx="22">
                        <c:v>657.92759999999998</c:v>
                      </c:pt>
                      <c:pt idx="23">
                        <c:v>657.92549999999994</c:v>
                      </c:pt>
                      <c:pt idx="24">
                        <c:v>658.13379999999995</c:v>
                      </c:pt>
                      <c:pt idx="25">
                        <c:v>658.25789999999995</c:v>
                      </c:pt>
                      <c:pt idx="26">
                        <c:v>658.42409999999995</c:v>
                      </c:pt>
                      <c:pt idx="27">
                        <c:v>658.71640000000002</c:v>
                      </c:pt>
                      <c:pt idx="28">
                        <c:v>658.71429999999998</c:v>
                      </c:pt>
                      <c:pt idx="29">
                        <c:v>659.0068</c:v>
                      </c:pt>
                      <c:pt idx="30">
                        <c:v>659.17290000000003</c:v>
                      </c:pt>
                      <c:pt idx="31">
                        <c:v>659.42319999999995</c:v>
                      </c:pt>
                      <c:pt idx="32">
                        <c:v>659.71559999999999</c:v>
                      </c:pt>
                      <c:pt idx="33">
                        <c:v>660.05</c:v>
                      </c:pt>
                      <c:pt idx="34">
                        <c:v>660.34339999999997</c:v>
                      </c:pt>
                      <c:pt idx="35">
                        <c:v>660.5104</c:v>
                      </c:pt>
                      <c:pt idx="36">
                        <c:v>661.14009999999996</c:v>
                      </c:pt>
                      <c:pt idx="37">
                        <c:v>661.39139999999998</c:v>
                      </c:pt>
                      <c:pt idx="38">
                        <c:v>661.85349999999994</c:v>
                      </c:pt>
                      <c:pt idx="39">
                        <c:v>663.24119999999994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 Filter Data'!$O$2:$O$41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10.117158983652134</c:v>
                      </c:pt>
                      <c:pt idx="1">
                        <c:v>21.334975062048336</c:v>
                      </c:pt>
                      <c:pt idx="2">
                        <c:v>30.328184355359493</c:v>
                      </c:pt>
                      <c:pt idx="3">
                        <c:v>41.234890988451212</c:v>
                      </c:pt>
                      <c:pt idx="4">
                        <c:v>46.859774558758865</c:v>
                      </c:pt>
                      <c:pt idx="5">
                        <c:v>47.718343844723755</c:v>
                      </c:pt>
                      <c:pt idx="6">
                        <c:v>50.245740358436983</c:v>
                      </c:pt>
                      <c:pt idx="7">
                        <c:v>57.058520140588833</c:v>
                      </c:pt>
                      <c:pt idx="8">
                        <c:v>57.957969825574125</c:v>
                      </c:pt>
                      <c:pt idx="9">
                        <c:v>61.432988274088785</c:v>
                      </c:pt>
                      <c:pt idx="10">
                        <c:v>68.301401310057756</c:v>
                      </c:pt>
                      <c:pt idx="11">
                        <c:v>68.343530290327323</c:v>
                      </c:pt>
                      <c:pt idx="12">
                        <c:v>74.187682292937239</c:v>
                      </c:pt>
                      <c:pt idx="13">
                        <c:v>78.201091728364915</c:v>
                      </c:pt>
                      <c:pt idx="14">
                        <c:v>85.532098192779344</c:v>
                      </c:pt>
                      <c:pt idx="15">
                        <c:v>91.131586593370926</c:v>
                      </c:pt>
                      <c:pt idx="16">
                        <c:v>97.013623803065329</c:v>
                      </c:pt>
                      <c:pt idx="17">
                        <c:v>99.80923745706005</c:v>
                      </c:pt>
                      <c:pt idx="18">
                        <c:v>98.159988695269064</c:v>
                      </c:pt>
                      <c:pt idx="19">
                        <c:v>92.140017220049813</c:v>
                      </c:pt>
                      <c:pt idx="20">
                        <c:v>84.817934109203236</c:v>
                      </c:pt>
                      <c:pt idx="21">
                        <c:v>80.530926305274235</c:v>
                      </c:pt>
                      <c:pt idx="22">
                        <c:v>74.31296639801711</c:v>
                      </c:pt>
                      <c:pt idx="23">
                        <c:v>74.353412021439667</c:v>
                      </c:pt>
                      <c:pt idx="24">
                        <c:v>70.275865629663599</c:v>
                      </c:pt>
                      <c:pt idx="25">
                        <c:v>67.795235474391504</c:v>
                      </c:pt>
                      <c:pt idx="26">
                        <c:v>64.433531890621339</c:v>
                      </c:pt>
                      <c:pt idx="27">
                        <c:v>58.475399353449028</c:v>
                      </c:pt>
                      <c:pt idx="28">
                        <c:v>58.518193927434062</c:v>
                      </c:pt>
                      <c:pt idx="29">
                        <c:v>52.595679387177555</c:v>
                      </c:pt>
                      <c:pt idx="30">
                        <c:v>49.290466638316339</c:v>
                      </c:pt>
                      <c:pt idx="31">
                        <c:v>44.435068616260608</c:v>
                      </c:pt>
                      <c:pt idx="32">
                        <c:v>39.01342780673221</c:v>
                      </c:pt>
                      <c:pt idx="33">
                        <c:v>33.222656142497733</c:v>
                      </c:pt>
                      <c:pt idx="34">
                        <c:v>28.555101126518593</c:v>
                      </c:pt>
                      <c:pt idx="35">
                        <c:v>26.083733938757643</c:v>
                      </c:pt>
                      <c:pt idx="36">
                        <c:v>18.021960682713456</c:v>
                      </c:pt>
                      <c:pt idx="37">
                        <c:v>15.356148467921818</c:v>
                      </c:pt>
                      <c:pt idx="38">
                        <c:v>11.229119183092065</c:v>
                      </c:pt>
                      <c:pt idx="39">
                        <c:v>3.7935313516248663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2C-4C68-949E-430D83B54A7D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v>HI 10.3nm FWHM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 Filter Data'!$S$2:$S$41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640</c:v>
                      </c:pt>
                      <c:pt idx="1">
                        <c:v>641</c:v>
                      </c:pt>
                      <c:pt idx="2">
                        <c:v>642</c:v>
                      </c:pt>
                      <c:pt idx="3">
                        <c:v>643</c:v>
                      </c:pt>
                      <c:pt idx="4">
                        <c:v>644</c:v>
                      </c:pt>
                      <c:pt idx="5">
                        <c:v>645</c:v>
                      </c:pt>
                      <c:pt idx="6">
                        <c:v>646</c:v>
                      </c:pt>
                      <c:pt idx="7">
                        <c:v>647</c:v>
                      </c:pt>
                      <c:pt idx="8">
                        <c:v>648</c:v>
                      </c:pt>
                      <c:pt idx="9">
                        <c:v>649</c:v>
                      </c:pt>
                      <c:pt idx="10">
                        <c:v>650</c:v>
                      </c:pt>
                      <c:pt idx="11">
                        <c:v>651</c:v>
                      </c:pt>
                      <c:pt idx="12">
                        <c:v>652</c:v>
                      </c:pt>
                      <c:pt idx="13">
                        <c:v>653</c:v>
                      </c:pt>
                      <c:pt idx="14">
                        <c:v>654</c:v>
                      </c:pt>
                      <c:pt idx="15">
                        <c:v>655</c:v>
                      </c:pt>
                      <c:pt idx="16">
                        <c:v>656</c:v>
                      </c:pt>
                      <c:pt idx="17">
                        <c:v>657</c:v>
                      </c:pt>
                      <c:pt idx="18">
                        <c:v>658</c:v>
                      </c:pt>
                      <c:pt idx="19">
                        <c:v>659</c:v>
                      </c:pt>
                      <c:pt idx="20">
                        <c:v>660</c:v>
                      </c:pt>
                      <c:pt idx="21">
                        <c:v>661</c:v>
                      </c:pt>
                      <c:pt idx="22">
                        <c:v>662</c:v>
                      </c:pt>
                      <c:pt idx="23">
                        <c:v>663</c:v>
                      </c:pt>
                      <c:pt idx="24">
                        <c:v>664</c:v>
                      </c:pt>
                      <c:pt idx="25">
                        <c:v>665</c:v>
                      </c:pt>
                      <c:pt idx="26">
                        <c:v>666</c:v>
                      </c:pt>
                      <c:pt idx="27">
                        <c:v>667</c:v>
                      </c:pt>
                      <c:pt idx="28">
                        <c:v>668</c:v>
                      </c:pt>
                      <c:pt idx="29">
                        <c:v>669</c:v>
                      </c:pt>
                      <c:pt idx="30">
                        <c:v>670</c:v>
                      </c:pt>
                      <c:pt idx="31">
                        <c:v>671</c:v>
                      </c:pt>
                      <c:pt idx="32">
                        <c:v>672</c:v>
                      </c:pt>
                      <c:pt idx="33">
                        <c:v>673</c:v>
                      </c:pt>
                      <c:pt idx="34">
                        <c:v>674</c:v>
                      </c:pt>
                      <c:pt idx="35">
                        <c:v>675</c:v>
                      </c:pt>
                      <c:pt idx="36">
                        <c:v>676</c:v>
                      </c:pt>
                      <c:pt idx="37">
                        <c:v>677</c:v>
                      </c:pt>
                      <c:pt idx="38">
                        <c:v>678</c:v>
                      </c:pt>
                      <c:pt idx="39">
                        <c:v>679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 Filter Data'!$U$2:$U$41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8.4140210694227863E-2</c:v>
                      </c:pt>
                      <c:pt idx="1">
                        <c:v>0.19531254659952602</c:v>
                      </c:pt>
                      <c:pt idx="2">
                        <c:v>0.42984258590262941</c:v>
                      </c:pt>
                      <c:pt idx="3">
                        <c:v>0.89689476271990876</c:v>
                      </c:pt>
                      <c:pt idx="4">
                        <c:v>1.7742968681282423</c:v>
                      </c:pt>
                      <c:pt idx="5">
                        <c:v>3.3278507007402913</c:v>
                      </c:pt>
                      <c:pt idx="6">
                        <c:v>5.917716182942951</c:v>
                      </c:pt>
                      <c:pt idx="7">
                        <c:v>9.9769358716524774</c:v>
                      </c:pt>
                      <c:pt idx="8">
                        <c:v>15.947513531034366</c:v>
                      </c:pt>
                      <c:pt idx="9">
                        <c:v>24.168045397592692</c:v>
                      </c:pt>
                      <c:pt idx="10">
                        <c:v>34.725045779047242</c:v>
                      </c:pt>
                      <c:pt idx="11">
                        <c:v>47.303892170680633</c:v>
                      </c:pt>
                      <c:pt idx="12">
                        <c:v>61.094719505977039</c:v>
                      </c:pt>
                      <c:pt idx="13">
                        <c:v>74.810614938124331</c:v>
                      </c:pt>
                      <c:pt idx="14">
                        <c:v>86.851140169455917</c:v>
                      </c:pt>
                      <c:pt idx="15">
                        <c:v>95.596187828502508</c:v>
                      </c:pt>
                      <c:pt idx="16">
                        <c:v>99.760444088346148</c:v>
                      </c:pt>
                      <c:pt idx="17">
                        <c:v>98.702675201570202</c:v>
                      </c:pt>
                      <c:pt idx="18">
                        <c:v>92.587471501449642</c:v>
                      </c:pt>
                      <c:pt idx="19">
                        <c:v>82.34330123055453</c:v>
                      </c:pt>
                      <c:pt idx="20">
                        <c:v>69.431584250521297</c:v>
                      </c:pt>
                      <c:pt idx="21">
                        <c:v>55.505833108598289</c:v>
                      </c:pt>
                      <c:pt idx="22">
                        <c:v>42.070040138496971</c:v>
                      </c:pt>
                      <c:pt idx="23">
                        <c:v>30.231519575793548</c:v>
                      </c:pt>
                      <c:pt idx="24">
                        <c:v>20.59680126279688</c:v>
                      </c:pt>
                      <c:pt idx="25">
                        <c:v>13.304309208261138</c:v>
                      </c:pt>
                      <c:pt idx="26">
                        <c:v>8.1477488069286235</c:v>
                      </c:pt>
                      <c:pt idx="27">
                        <c:v>4.7308119263028425</c:v>
                      </c:pt>
                      <c:pt idx="28">
                        <c:v>2.6042728585711004</c:v>
                      </c:pt>
                      <c:pt idx="29">
                        <c:v>1.3592208779189296</c:v>
                      </c:pt>
                      <c:pt idx="30">
                        <c:v>0.67258370135596368</c:v>
                      </c:pt>
                      <c:pt idx="31">
                        <c:v>0.31554070475628249</c:v>
                      </c:pt>
                      <c:pt idx="32">
                        <c:v>0.14035154367533217</c:v>
                      </c:pt>
                      <c:pt idx="33">
                        <c:v>5.9187738485729835E-2</c:v>
                      </c:pt>
                      <c:pt idx="34">
                        <c:v>2.3664593515584427E-2</c:v>
                      </c:pt>
                      <c:pt idx="35">
                        <c:v>8.9705506354118645E-3</c:v>
                      </c:pt>
                      <c:pt idx="36">
                        <c:v>3.223976778806468E-3</c:v>
                      </c:pt>
                      <c:pt idx="37">
                        <c:v>1.0985440048636409E-3</c:v>
                      </c:pt>
                      <c:pt idx="38">
                        <c:v>3.5489163406498674E-4</c:v>
                      </c:pt>
                      <c:pt idx="39">
                        <c:v>1.0869931702064393E-4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62C-4C68-949E-430D83B54A7D}"/>
                  </c:ext>
                </c:extLst>
              </c15:ser>
            </c15:filteredScatterSeries>
            <c15:filteredScatterSeries>
              <c15:ser>
                <c:idx val="3"/>
                <c:order val="10"/>
                <c:tx>
                  <c:v>HI 10.2nm FWHM at Incidence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 Filter Data'!$T$2:$T$41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639.33699999999999</c:v>
                      </c:pt>
                      <c:pt idx="1">
                        <c:v>640.33699999999999</c:v>
                      </c:pt>
                      <c:pt idx="2">
                        <c:v>641.33699999999999</c:v>
                      </c:pt>
                      <c:pt idx="3">
                        <c:v>642.33699999999999</c:v>
                      </c:pt>
                      <c:pt idx="4">
                        <c:v>643.33699999999999</c:v>
                      </c:pt>
                      <c:pt idx="5">
                        <c:v>644.33699999999999</c:v>
                      </c:pt>
                      <c:pt idx="6">
                        <c:v>645.33699999999999</c:v>
                      </c:pt>
                      <c:pt idx="7">
                        <c:v>646.33699999999999</c:v>
                      </c:pt>
                      <c:pt idx="8">
                        <c:v>647.33699999999999</c:v>
                      </c:pt>
                      <c:pt idx="9">
                        <c:v>648.33699999999999</c:v>
                      </c:pt>
                      <c:pt idx="10">
                        <c:v>649.33699999999999</c:v>
                      </c:pt>
                      <c:pt idx="11">
                        <c:v>650.33699999999999</c:v>
                      </c:pt>
                      <c:pt idx="12">
                        <c:v>651.33699999999999</c:v>
                      </c:pt>
                      <c:pt idx="13">
                        <c:v>652.33699999999999</c:v>
                      </c:pt>
                      <c:pt idx="14">
                        <c:v>653.33699999999999</c:v>
                      </c:pt>
                      <c:pt idx="15">
                        <c:v>654.33699999999999</c:v>
                      </c:pt>
                      <c:pt idx="16">
                        <c:v>655.33699999999999</c:v>
                      </c:pt>
                      <c:pt idx="17">
                        <c:v>656.33699999999999</c:v>
                      </c:pt>
                      <c:pt idx="18">
                        <c:v>657.33699999999999</c:v>
                      </c:pt>
                      <c:pt idx="19">
                        <c:v>658.33699999999999</c:v>
                      </c:pt>
                      <c:pt idx="20">
                        <c:v>659.33699999999999</c:v>
                      </c:pt>
                      <c:pt idx="21">
                        <c:v>660.33699999999999</c:v>
                      </c:pt>
                      <c:pt idx="22">
                        <c:v>661.33699999999999</c:v>
                      </c:pt>
                      <c:pt idx="23">
                        <c:v>662.33699999999999</c:v>
                      </c:pt>
                      <c:pt idx="24">
                        <c:v>663.33699999999999</c:v>
                      </c:pt>
                      <c:pt idx="25">
                        <c:v>664.33699999999999</c:v>
                      </c:pt>
                      <c:pt idx="26">
                        <c:v>665.33699999999999</c:v>
                      </c:pt>
                      <c:pt idx="27">
                        <c:v>666.33699999999999</c:v>
                      </c:pt>
                      <c:pt idx="28">
                        <c:v>667.33699999999999</c:v>
                      </c:pt>
                      <c:pt idx="29">
                        <c:v>668.33699999999999</c:v>
                      </c:pt>
                      <c:pt idx="30">
                        <c:v>669.33699999999999</c:v>
                      </c:pt>
                      <c:pt idx="31">
                        <c:v>670.33699999999999</c:v>
                      </c:pt>
                      <c:pt idx="32">
                        <c:v>671.33699999999999</c:v>
                      </c:pt>
                      <c:pt idx="33">
                        <c:v>672.33699999999999</c:v>
                      </c:pt>
                      <c:pt idx="34">
                        <c:v>673.33699999999999</c:v>
                      </c:pt>
                      <c:pt idx="35">
                        <c:v>674.33699999999999</c:v>
                      </c:pt>
                      <c:pt idx="36">
                        <c:v>675.33699999999999</c:v>
                      </c:pt>
                      <c:pt idx="37">
                        <c:v>676.33699999999999</c:v>
                      </c:pt>
                      <c:pt idx="38">
                        <c:v>677.33699999999999</c:v>
                      </c:pt>
                      <c:pt idx="39">
                        <c:v>678.33699999999999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 Filter Data'!$U$2:$U$41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8.4140210694227863E-2</c:v>
                      </c:pt>
                      <c:pt idx="1">
                        <c:v>0.19531254659952602</c:v>
                      </c:pt>
                      <c:pt idx="2">
                        <c:v>0.42984258590262941</c:v>
                      </c:pt>
                      <c:pt idx="3">
                        <c:v>0.89689476271990876</c:v>
                      </c:pt>
                      <c:pt idx="4">
                        <c:v>1.7742968681282423</c:v>
                      </c:pt>
                      <c:pt idx="5">
                        <c:v>3.3278507007402913</c:v>
                      </c:pt>
                      <c:pt idx="6">
                        <c:v>5.917716182942951</c:v>
                      </c:pt>
                      <c:pt idx="7">
                        <c:v>9.9769358716524774</c:v>
                      </c:pt>
                      <c:pt idx="8">
                        <c:v>15.947513531034366</c:v>
                      </c:pt>
                      <c:pt idx="9">
                        <c:v>24.168045397592692</c:v>
                      </c:pt>
                      <c:pt idx="10">
                        <c:v>34.725045779047242</c:v>
                      </c:pt>
                      <c:pt idx="11">
                        <c:v>47.303892170680633</c:v>
                      </c:pt>
                      <c:pt idx="12">
                        <c:v>61.094719505977039</c:v>
                      </c:pt>
                      <c:pt idx="13">
                        <c:v>74.810614938124331</c:v>
                      </c:pt>
                      <c:pt idx="14">
                        <c:v>86.851140169455917</c:v>
                      </c:pt>
                      <c:pt idx="15">
                        <c:v>95.596187828502508</c:v>
                      </c:pt>
                      <c:pt idx="16">
                        <c:v>99.760444088346148</c:v>
                      </c:pt>
                      <c:pt idx="17">
                        <c:v>98.702675201570202</c:v>
                      </c:pt>
                      <c:pt idx="18">
                        <c:v>92.587471501449642</c:v>
                      </c:pt>
                      <c:pt idx="19">
                        <c:v>82.34330123055453</c:v>
                      </c:pt>
                      <c:pt idx="20">
                        <c:v>69.431584250521297</c:v>
                      </c:pt>
                      <c:pt idx="21">
                        <c:v>55.505833108598289</c:v>
                      </c:pt>
                      <c:pt idx="22">
                        <c:v>42.070040138496971</c:v>
                      </c:pt>
                      <c:pt idx="23">
                        <c:v>30.231519575793548</c:v>
                      </c:pt>
                      <c:pt idx="24">
                        <c:v>20.59680126279688</c:v>
                      </c:pt>
                      <c:pt idx="25">
                        <c:v>13.304309208261138</c:v>
                      </c:pt>
                      <c:pt idx="26">
                        <c:v>8.1477488069286235</c:v>
                      </c:pt>
                      <c:pt idx="27">
                        <c:v>4.7308119263028425</c:v>
                      </c:pt>
                      <c:pt idx="28">
                        <c:v>2.6042728585711004</c:v>
                      </c:pt>
                      <c:pt idx="29">
                        <c:v>1.3592208779189296</c:v>
                      </c:pt>
                      <c:pt idx="30">
                        <c:v>0.67258370135596368</c:v>
                      </c:pt>
                      <c:pt idx="31">
                        <c:v>0.31554070475628249</c:v>
                      </c:pt>
                      <c:pt idx="32">
                        <c:v>0.14035154367533217</c:v>
                      </c:pt>
                      <c:pt idx="33">
                        <c:v>5.9187738485729835E-2</c:v>
                      </c:pt>
                      <c:pt idx="34">
                        <c:v>2.3664593515584427E-2</c:v>
                      </c:pt>
                      <c:pt idx="35">
                        <c:v>8.9705506354118645E-3</c:v>
                      </c:pt>
                      <c:pt idx="36">
                        <c:v>3.223976778806468E-3</c:v>
                      </c:pt>
                      <c:pt idx="37">
                        <c:v>1.0985440048636409E-3</c:v>
                      </c:pt>
                      <c:pt idx="38">
                        <c:v>3.5489163406498674E-4</c:v>
                      </c:pt>
                      <c:pt idx="39">
                        <c:v>1.0869931702064393E-4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62C-4C68-949E-430D83B54A7D}"/>
                  </c:ext>
                </c:extLst>
              </c15:ser>
            </c15:filteredScatterSeries>
          </c:ext>
        </c:extLst>
      </c:scatterChart>
      <c:valAx>
        <c:axId val="399380712"/>
        <c:scaling>
          <c:orientation val="minMax"/>
          <c:max val="672"/>
          <c:min val="6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78088"/>
        <c:crosses val="autoZero"/>
        <c:crossBetween val="midCat"/>
        <c:majorUnit val="2"/>
      </c:valAx>
      <c:valAx>
        <c:axId val="3993780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Transmission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B1F0ED-8349-4E2F-B5DD-7710F731CA9D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B9DA7E-7A8D-47A3-A846-769D7E48DEC7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13674D-EBDD-4623-9035-2AC83BAAE8AE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04E19-55BA-4A79-99C2-4602DD190E5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05FF2-7F29-4188-ADC9-647106148426}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750EBE-ABEE-48D5-A944-4F4F53B85EB0}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9AF7EB-AA5F-4883-A53C-2A123DB1A668}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4671F7-0076-4513-8521-EFBD01555DBA}">
  <sheetPr/>
  <sheetViews>
    <sheetView zoomScale="7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A22E7C-8FCC-488C-B433-5DB48E17276D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EBD0F-6330-4A6C-ACBE-914B8DFD2C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65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BB881-43F3-4454-A732-B23B0797FE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099DB-0FF6-4C0C-AC29-9405C93CC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1EE46-4ABD-429A-9611-19203A101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A3E29-2021-4210-9C5F-361A40FB9E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5817C-E315-49D3-8117-0994952B2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043E4-CB27-4514-9261-3B363789F9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B52D6-87E5-4052-9158-675F858F41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832CF-8DAB-4642-AC8E-929DCB9E82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4AA0-7019-48C3-B905-2D3EC5E7CF85}">
  <dimension ref="A1:G32"/>
  <sheetViews>
    <sheetView topLeftCell="A4" workbookViewId="0">
      <selection activeCell="E18" sqref="E18"/>
    </sheetView>
  </sheetViews>
  <sheetFormatPr defaultRowHeight="14.5" x14ac:dyDescent="0.35"/>
  <cols>
    <col min="1" max="1" width="12" style="7" customWidth="1"/>
    <col min="2" max="2" width="10.1796875" style="16" customWidth="1"/>
    <col min="3" max="3" width="9.453125" style="7" customWidth="1"/>
  </cols>
  <sheetData>
    <row r="1" spans="1:7" s="6" customFormat="1" ht="29" x14ac:dyDescent="0.35">
      <c r="A1" s="12" t="s">
        <v>0</v>
      </c>
      <c r="B1" s="14" t="s">
        <v>17</v>
      </c>
      <c r="C1" s="12" t="s">
        <v>19</v>
      </c>
    </row>
    <row r="2" spans="1:7" s="6" customFormat="1" x14ac:dyDescent="0.35">
      <c r="A2" s="8">
        <v>275</v>
      </c>
      <c r="B2" s="15">
        <v>6.3789999999999995E-4</v>
      </c>
      <c r="C2" s="9">
        <f t="shared" ref="C2:C6" si="0">B2/B$10</f>
        <v>1.1418496209646381E-3</v>
      </c>
    </row>
    <row r="3" spans="1:7" s="6" customFormat="1" x14ac:dyDescent="0.35">
      <c r="A3" s="8">
        <v>300</v>
      </c>
      <c r="B3">
        <v>4.87E-2</v>
      </c>
      <c r="C3" s="9">
        <f t="shared" si="0"/>
        <v>8.7173658161119119E-2</v>
      </c>
    </row>
    <row r="4" spans="1:7" s="6" customFormat="1" x14ac:dyDescent="0.35">
      <c r="A4" s="8">
        <v>325</v>
      </c>
      <c r="B4">
        <v>9.6299999999999997E-2</v>
      </c>
      <c r="C4" s="9">
        <f t="shared" si="0"/>
        <v>0.172378301456176</v>
      </c>
    </row>
    <row r="5" spans="1:7" s="6" customFormat="1" x14ac:dyDescent="0.35">
      <c r="A5" s="8">
        <v>350</v>
      </c>
      <c r="B5">
        <v>0.19819999999999999</v>
      </c>
      <c r="C5" s="9">
        <f t="shared" si="0"/>
        <v>0.35478067859412338</v>
      </c>
    </row>
    <row r="6" spans="1:7" s="6" customFormat="1" x14ac:dyDescent="0.35">
      <c r="A6" s="8">
        <v>375</v>
      </c>
      <c r="B6" s="17">
        <f>AVERAGE(B7,B5)</f>
        <v>0.33055849999999998</v>
      </c>
      <c r="C6" s="9">
        <f t="shared" si="0"/>
        <v>0.59170418236657685</v>
      </c>
    </row>
    <row r="7" spans="1:7" x14ac:dyDescent="0.35">
      <c r="A7" s="8">
        <v>400</v>
      </c>
      <c r="B7" s="15">
        <v>0.46291700000000002</v>
      </c>
      <c r="C7" s="9">
        <f t="shared" ref="C7:C9" si="1">B7/B$10</f>
        <v>0.82862768613903037</v>
      </c>
    </row>
    <row r="8" spans="1:7" x14ac:dyDescent="0.35">
      <c r="A8" s="8">
        <v>425</v>
      </c>
      <c r="B8" s="15">
        <v>0.54653200000000002</v>
      </c>
      <c r="C8" s="9">
        <f t="shared" si="1"/>
        <v>0.97829966616247954</v>
      </c>
    </row>
    <row r="9" spans="1:7" x14ac:dyDescent="0.35">
      <c r="A9" s="8">
        <v>450</v>
      </c>
      <c r="B9" s="15">
        <v>0.55219099999999999</v>
      </c>
      <c r="C9" s="9">
        <f t="shared" si="1"/>
        <v>0.98842935264161236</v>
      </c>
    </row>
    <row r="10" spans="1:7" x14ac:dyDescent="0.35">
      <c r="A10" s="8">
        <v>475</v>
      </c>
      <c r="B10" s="15">
        <v>0.55865500000000001</v>
      </c>
      <c r="C10" s="9">
        <f>B10/B$10</f>
        <v>1</v>
      </c>
    </row>
    <row r="11" spans="1:7" x14ac:dyDescent="0.35">
      <c r="A11" s="8">
        <v>500</v>
      </c>
      <c r="B11" s="15">
        <v>0.534578</v>
      </c>
      <c r="C11" s="9">
        <f t="shared" ref="C11:C31" si="2">B11/B$10</f>
        <v>0.9569018446089268</v>
      </c>
      <c r="G11" s="2"/>
    </row>
    <row r="12" spans="1:7" x14ac:dyDescent="0.35">
      <c r="A12" s="8">
        <v>525</v>
      </c>
      <c r="B12" s="15">
        <v>0.520949</v>
      </c>
      <c r="C12" s="9">
        <f t="shared" si="2"/>
        <v>0.93250575041841566</v>
      </c>
    </row>
    <row r="13" spans="1:7" x14ac:dyDescent="0.35">
      <c r="A13" s="8">
        <v>550</v>
      </c>
      <c r="B13" s="15">
        <v>0.51214100000000007</v>
      </c>
      <c r="C13" s="9">
        <f t="shared" si="2"/>
        <v>0.91673931138180098</v>
      </c>
    </row>
    <row r="14" spans="1:7" x14ac:dyDescent="0.35">
      <c r="A14" s="8">
        <v>575</v>
      </c>
      <c r="B14" s="15">
        <v>0.46395400000000003</v>
      </c>
      <c r="C14" s="9">
        <f t="shared" si="2"/>
        <v>0.83048393015367272</v>
      </c>
    </row>
    <row r="15" spans="1:7" x14ac:dyDescent="0.35">
      <c r="A15" s="8">
        <v>600</v>
      </c>
      <c r="B15" s="15">
        <v>0.42219800000000002</v>
      </c>
      <c r="C15" s="9">
        <f t="shared" si="2"/>
        <v>0.75574012583795014</v>
      </c>
    </row>
    <row r="16" spans="1:7" x14ac:dyDescent="0.35">
      <c r="A16" s="8">
        <v>625</v>
      </c>
      <c r="B16" s="15">
        <v>0.382048</v>
      </c>
      <c r="C16" s="9">
        <f t="shared" si="2"/>
        <v>0.68387108322667833</v>
      </c>
    </row>
    <row r="17" spans="1:3" x14ac:dyDescent="0.35">
      <c r="A17" s="8">
        <v>650</v>
      </c>
      <c r="B17" s="15">
        <v>0.33787700000000004</v>
      </c>
      <c r="C17" s="9">
        <f t="shared" si="2"/>
        <v>0.60480439627319194</v>
      </c>
    </row>
    <row r="18" spans="1:3" x14ac:dyDescent="0.35">
      <c r="A18" s="8">
        <v>675</v>
      </c>
      <c r="B18" s="15">
        <v>0.28406600000000004</v>
      </c>
      <c r="C18" s="9">
        <f t="shared" si="2"/>
        <v>0.50848197903894177</v>
      </c>
    </row>
    <row r="19" spans="1:3" x14ac:dyDescent="0.35">
      <c r="A19" s="8">
        <v>700</v>
      </c>
      <c r="B19" s="15">
        <v>0.2407</v>
      </c>
      <c r="C19" s="9">
        <f t="shared" si="2"/>
        <v>0.43085625296470986</v>
      </c>
    </row>
    <row r="20" spans="1:3" x14ac:dyDescent="0.35">
      <c r="A20" s="8">
        <v>725</v>
      </c>
      <c r="B20" s="15">
        <v>0.19894400000000001</v>
      </c>
      <c r="C20" s="9">
        <f t="shared" si="2"/>
        <v>0.35611244864898733</v>
      </c>
    </row>
    <row r="21" spans="1:3" x14ac:dyDescent="0.35">
      <c r="A21" s="8">
        <v>750</v>
      </c>
      <c r="B21" s="15">
        <v>0.17406199999999999</v>
      </c>
      <c r="C21" s="9">
        <f t="shared" si="2"/>
        <v>0.31157333237865942</v>
      </c>
    </row>
    <row r="22" spans="1:3" x14ac:dyDescent="0.35">
      <c r="A22" s="8">
        <v>775</v>
      </c>
      <c r="B22" s="15">
        <v>0.14516400000000002</v>
      </c>
      <c r="C22" s="9">
        <f t="shared" si="2"/>
        <v>0.25984552183368986</v>
      </c>
    </row>
    <row r="23" spans="1:3" x14ac:dyDescent="0.35">
      <c r="A23" s="8">
        <v>800</v>
      </c>
      <c r="B23" s="15">
        <v>0.11626500000000001</v>
      </c>
      <c r="C23" s="9">
        <f t="shared" si="2"/>
        <v>0.20811592127520565</v>
      </c>
    </row>
    <row r="24" spans="1:3" x14ac:dyDescent="0.35">
      <c r="A24" s="8">
        <v>825</v>
      </c>
      <c r="B24" s="15">
        <v>0.106656</v>
      </c>
      <c r="C24" s="9">
        <f t="shared" si="2"/>
        <v>0.19091568141339466</v>
      </c>
    </row>
    <row r="25" spans="1:3" x14ac:dyDescent="0.35">
      <c r="A25" s="8">
        <v>850</v>
      </c>
      <c r="B25" s="15">
        <v>6.8113000000000007E-2</v>
      </c>
      <c r="C25" s="9">
        <f t="shared" si="2"/>
        <v>0.12192319052008843</v>
      </c>
    </row>
    <row r="26" spans="1:3" x14ac:dyDescent="0.35">
      <c r="A26" s="8">
        <v>875</v>
      </c>
      <c r="B26" s="15">
        <v>4.9661000000000004E-2</v>
      </c>
      <c r="C26" s="9">
        <f t="shared" si="2"/>
        <v>8.8893861148651679E-2</v>
      </c>
    </row>
    <row r="27" spans="1:3" x14ac:dyDescent="0.35">
      <c r="A27" s="8">
        <v>900</v>
      </c>
      <c r="B27" s="15">
        <v>3.6032000000000002E-2</v>
      </c>
      <c r="C27" s="9">
        <f t="shared" si="2"/>
        <v>6.4497766958140537E-2</v>
      </c>
    </row>
    <row r="28" spans="1:3" x14ac:dyDescent="0.35">
      <c r="A28" s="8">
        <v>925</v>
      </c>
      <c r="B28" s="15">
        <v>2.8028000000000001E-2</v>
      </c>
      <c r="C28" s="9">
        <f t="shared" si="2"/>
        <v>5.0170498787265844E-2</v>
      </c>
    </row>
    <row r="29" spans="1:3" x14ac:dyDescent="0.35">
      <c r="A29" s="8">
        <v>950</v>
      </c>
      <c r="B29" s="15">
        <v>1.8418E-2</v>
      </c>
      <c r="C29" s="9">
        <f t="shared" si="2"/>
        <v>3.2968468911940288E-2</v>
      </c>
    </row>
    <row r="30" spans="1:3" x14ac:dyDescent="0.35">
      <c r="A30" s="8">
        <v>975</v>
      </c>
      <c r="B30" s="15">
        <v>8.0040000000000007E-3</v>
      </c>
      <c r="C30" s="9">
        <f t="shared" si="2"/>
        <v>1.4327268170874692E-2</v>
      </c>
    </row>
    <row r="31" spans="1:3" x14ac:dyDescent="0.35">
      <c r="A31" s="10">
        <v>1000</v>
      </c>
      <c r="B31" s="18">
        <v>7.2340000000000008E-3</v>
      </c>
      <c r="C31" s="11">
        <f t="shared" si="2"/>
        <v>1.2948957764631125E-2</v>
      </c>
    </row>
    <row r="32" spans="1:3" x14ac:dyDescent="0.35">
      <c r="C32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76AD-37C3-43BB-88DB-61107AAC4DD8}">
  <dimension ref="A1:S44"/>
  <sheetViews>
    <sheetView workbookViewId="0">
      <selection activeCell="J25" sqref="J25"/>
    </sheetView>
  </sheetViews>
  <sheetFormatPr defaultRowHeight="14.5" x14ac:dyDescent="0.35"/>
  <cols>
    <col min="1" max="1" width="9.36328125" bestFit="1" customWidth="1"/>
    <col min="8" max="9" width="8.7265625" style="1"/>
  </cols>
  <sheetData>
    <row r="1" spans="1:18" x14ac:dyDescent="0.35">
      <c r="A1" t="s">
        <v>40</v>
      </c>
      <c r="B1" t="s">
        <v>29</v>
      </c>
      <c r="C1">
        <v>-0.66300000000000003</v>
      </c>
      <c r="H1" s="1" t="s">
        <v>39</v>
      </c>
      <c r="I1" s="1" t="s">
        <v>36</v>
      </c>
      <c r="J1">
        <v>-0.66300000000000003</v>
      </c>
      <c r="P1" t="s">
        <v>32</v>
      </c>
      <c r="Q1">
        <f>0.01/((8/2.35482)*SQRT(2*PI()))</f>
        <v>1.1742965759186275E-3</v>
      </c>
    </row>
    <row r="2" spans="1:18" x14ac:dyDescent="0.35">
      <c r="A2" s="15">
        <v>662.92660000000001</v>
      </c>
      <c r="B2" s="3">
        <v>0</v>
      </c>
      <c r="C2" s="15">
        <f>A2+C$1</f>
        <v>662.2636</v>
      </c>
      <c r="D2" s="3">
        <f>B2</f>
        <v>0</v>
      </c>
      <c r="H2" s="1">
        <v>661.97069999999997</v>
      </c>
      <c r="I2">
        <v>0</v>
      </c>
      <c r="J2" s="15">
        <f>H2+J$1</f>
        <v>661.30769999999995</v>
      </c>
      <c r="K2">
        <f>I2</f>
        <v>0</v>
      </c>
      <c r="P2">
        <f>_xlfn.NORM.DIST(H2,672,8/2.35482,0)/Q$1</f>
        <v>1.2809176913490672</v>
      </c>
    </row>
    <row r="3" spans="1:18" x14ac:dyDescent="0.35">
      <c r="A3" s="15">
        <v>666.8202</v>
      </c>
      <c r="B3" s="3">
        <v>3.25</v>
      </c>
      <c r="C3" s="15">
        <f t="shared" ref="C3:C14" si="0">A3+C$1</f>
        <v>666.15719999999999</v>
      </c>
      <c r="D3" s="3">
        <f t="shared" ref="D3:D14" si="1">B3</f>
        <v>3.25</v>
      </c>
      <c r="E3">
        <f>AVERAGE(D2:D3)</f>
        <v>1.625</v>
      </c>
      <c r="F3">
        <f>E3*(C3-C2)</f>
        <v>6.3270999999999873</v>
      </c>
      <c r="H3" s="1">
        <v>664.94730000000004</v>
      </c>
      <c r="I3">
        <v>0.79766999999999999</v>
      </c>
      <c r="J3" s="15">
        <f t="shared" ref="J3:J41" si="2">H3+J$1</f>
        <v>664.28430000000003</v>
      </c>
      <c r="K3">
        <f t="shared" ref="K3:K41" si="3">I3</f>
        <v>0.79766999999999999</v>
      </c>
      <c r="L3">
        <f>AVERAGE(K2:K3)</f>
        <v>0.398835</v>
      </c>
      <c r="M3">
        <f>L3*(J3-J2)</f>
        <v>1.1871722610000301</v>
      </c>
      <c r="P3">
        <f t="shared" ref="P3:P41" si="4">_xlfn.NORM.DIST(H3,672,8/2.35482,0)/Q$1</f>
        <v>11.592101507348799</v>
      </c>
      <c r="Q3">
        <f>AVERAGE(P2:P3)</f>
        <v>6.4365095993489332</v>
      </c>
      <c r="R3">
        <f>Q3*(H3-H2)</f>
        <v>19.158914473422524</v>
      </c>
    </row>
    <row r="4" spans="1:18" x14ac:dyDescent="0.35">
      <c r="A4" s="15">
        <v>668.98159999999996</v>
      </c>
      <c r="B4" s="3">
        <v>27.839999999999996</v>
      </c>
      <c r="C4" s="15">
        <f t="shared" si="0"/>
        <v>668.31859999999995</v>
      </c>
      <c r="D4" s="3">
        <f t="shared" si="1"/>
        <v>27.839999999999996</v>
      </c>
      <c r="E4">
        <f t="shared" ref="E4:E14" si="5">AVERAGE(D3:D4)</f>
        <v>15.544999999999998</v>
      </c>
      <c r="F4">
        <f t="shared" ref="F4:F14" si="6">E4*(C4-C3)</f>
        <v>33.598962999999337</v>
      </c>
      <c r="H4" s="1">
        <v>666.03679999999997</v>
      </c>
      <c r="I4">
        <v>2.13</v>
      </c>
      <c r="J4" s="15">
        <f t="shared" si="2"/>
        <v>665.37379999999996</v>
      </c>
      <c r="K4">
        <f t="shared" si="3"/>
        <v>2.13</v>
      </c>
      <c r="L4">
        <f t="shared" ref="L4:L41" si="7">AVERAGE(K3:K4)</f>
        <v>1.463835</v>
      </c>
      <c r="M4">
        <f t="shared" ref="M4:M41" si="8">L4*(J4-J3)</f>
        <v>1.5948482324998974</v>
      </c>
      <c r="P4">
        <f t="shared" si="4"/>
        <v>21.427202996795163</v>
      </c>
      <c r="Q4">
        <f t="shared" ref="Q4:Q41" si="9">AVERAGE(P3:P4)</f>
        <v>16.50965225207198</v>
      </c>
      <c r="R4">
        <f t="shared" ref="R4:R41" si="10">Q4*(H4-H3)</f>
        <v>17.987266128631266</v>
      </c>
    </row>
    <row r="5" spans="1:18" x14ac:dyDescent="0.35">
      <c r="A5" s="15">
        <v>670.5</v>
      </c>
      <c r="B5" s="3">
        <v>61.51</v>
      </c>
      <c r="C5" s="15">
        <f t="shared" si="0"/>
        <v>669.83699999999999</v>
      </c>
      <c r="D5" s="3">
        <f t="shared" si="1"/>
        <v>61.51</v>
      </c>
      <c r="E5">
        <f t="shared" si="5"/>
        <v>44.674999999999997</v>
      </c>
      <c r="F5">
        <f t="shared" si="6"/>
        <v>67.834520000001888</v>
      </c>
      <c r="H5" s="1">
        <v>667.20979999999997</v>
      </c>
      <c r="I5">
        <v>4.6500000000000004</v>
      </c>
      <c r="J5" s="15">
        <f t="shared" si="2"/>
        <v>666.54679999999996</v>
      </c>
      <c r="K5">
        <f t="shared" si="3"/>
        <v>4.6500000000000004</v>
      </c>
      <c r="L5">
        <f t="shared" si="7"/>
        <v>3.39</v>
      </c>
      <c r="M5">
        <f t="shared" si="8"/>
        <v>3.9764700000000062</v>
      </c>
      <c r="P5">
        <f t="shared" si="4"/>
        <v>37.007101579421587</v>
      </c>
      <c r="Q5">
        <f t="shared" si="9"/>
        <v>29.217152288108373</v>
      </c>
      <c r="R5">
        <f t="shared" si="10"/>
        <v>34.271719633951172</v>
      </c>
    </row>
    <row r="6" spans="1:18" x14ac:dyDescent="0.35">
      <c r="A6" s="15">
        <v>672.19939999999997</v>
      </c>
      <c r="B6" s="3">
        <v>73.45</v>
      </c>
      <c r="C6" s="15">
        <f t="shared" si="0"/>
        <v>671.53639999999996</v>
      </c>
      <c r="D6" s="3">
        <f t="shared" si="1"/>
        <v>73.45</v>
      </c>
      <c r="E6">
        <f t="shared" si="5"/>
        <v>67.48</v>
      </c>
      <c r="F6">
        <f t="shared" si="6"/>
        <v>114.67551199999789</v>
      </c>
      <c r="H6" s="1">
        <v>668.08849999999995</v>
      </c>
      <c r="I6">
        <v>8.870000000000001</v>
      </c>
      <c r="J6" s="15">
        <f t="shared" si="2"/>
        <v>667.42549999999994</v>
      </c>
      <c r="K6">
        <f t="shared" si="3"/>
        <v>8.870000000000001</v>
      </c>
      <c r="L6">
        <f t="shared" si="7"/>
        <v>6.7600000000000007</v>
      </c>
      <c r="M6">
        <f t="shared" si="8"/>
        <v>5.9400119999998706</v>
      </c>
      <c r="P6">
        <f t="shared" si="4"/>
        <v>51.539859910256332</v>
      </c>
      <c r="Q6">
        <f t="shared" si="9"/>
        <v>44.273480744838963</v>
      </c>
      <c r="R6">
        <f t="shared" si="10"/>
        <v>38.903107530489144</v>
      </c>
    </row>
    <row r="7" spans="1:18" x14ac:dyDescent="0.35">
      <c r="A7" s="15">
        <v>673.83969999999999</v>
      </c>
      <c r="B7" s="3">
        <v>84.98</v>
      </c>
      <c r="C7" s="15">
        <f t="shared" si="0"/>
        <v>673.17669999999998</v>
      </c>
      <c r="D7" s="3">
        <f t="shared" si="1"/>
        <v>84.98</v>
      </c>
      <c r="E7">
        <f t="shared" si="5"/>
        <v>79.215000000000003</v>
      </c>
      <c r="F7">
        <f t="shared" si="6"/>
        <v>129.93636450000196</v>
      </c>
      <c r="H7" s="1">
        <v>668.84090000000003</v>
      </c>
      <c r="I7">
        <v>14.360000000000001</v>
      </c>
      <c r="J7" s="15">
        <f t="shared" si="2"/>
        <v>668.17790000000002</v>
      </c>
      <c r="K7">
        <f t="shared" si="3"/>
        <v>14.360000000000001</v>
      </c>
      <c r="L7">
        <f t="shared" si="7"/>
        <v>11.615000000000002</v>
      </c>
      <c r="M7">
        <f t="shared" si="8"/>
        <v>8.7391260000009261</v>
      </c>
      <c r="P7">
        <f t="shared" si="4"/>
        <v>64.898429579063816</v>
      </c>
      <c r="Q7">
        <f t="shared" si="9"/>
        <v>58.219144744660071</v>
      </c>
      <c r="R7">
        <f t="shared" si="10"/>
        <v>43.804084505886877</v>
      </c>
    </row>
    <row r="8" spans="1:18" x14ac:dyDescent="0.35">
      <c r="A8" s="15">
        <v>675.49459999999999</v>
      </c>
      <c r="B8" s="3">
        <v>91.31</v>
      </c>
      <c r="C8" s="15">
        <f t="shared" si="0"/>
        <v>674.83159999999998</v>
      </c>
      <c r="D8" s="3">
        <f t="shared" si="1"/>
        <v>91.31</v>
      </c>
      <c r="E8">
        <f t="shared" si="5"/>
        <v>88.14500000000001</v>
      </c>
      <c r="F8">
        <f t="shared" si="6"/>
        <v>145.87116049999983</v>
      </c>
      <c r="H8" s="1">
        <v>669.46780000000001</v>
      </c>
      <c r="I8">
        <v>19.400000000000002</v>
      </c>
      <c r="J8" s="15">
        <f t="shared" si="2"/>
        <v>668.8048</v>
      </c>
      <c r="K8">
        <f t="shared" si="3"/>
        <v>19.400000000000002</v>
      </c>
      <c r="L8">
        <f t="shared" si="7"/>
        <v>16.880000000000003</v>
      </c>
      <c r="M8">
        <f t="shared" si="8"/>
        <v>10.582071999999627</v>
      </c>
      <c r="P8">
        <f t="shared" si="4"/>
        <v>75.746320430233752</v>
      </c>
      <c r="Q8">
        <f t="shared" si="9"/>
        <v>70.322375004648791</v>
      </c>
      <c r="R8">
        <f t="shared" si="10"/>
        <v>44.085096890412764</v>
      </c>
    </row>
    <row r="9" spans="1:18" x14ac:dyDescent="0.35">
      <c r="A9" s="15">
        <v>678.28319999999997</v>
      </c>
      <c r="B9" s="3">
        <v>90.9</v>
      </c>
      <c r="C9" s="15">
        <f t="shared" si="0"/>
        <v>677.62019999999995</v>
      </c>
      <c r="D9" s="3">
        <f t="shared" si="1"/>
        <v>90.9</v>
      </c>
      <c r="E9">
        <f t="shared" si="5"/>
        <v>91.105000000000004</v>
      </c>
      <c r="F9">
        <f t="shared" si="6"/>
        <v>254.05540299999765</v>
      </c>
      <c r="H9" s="1">
        <v>669.92679999999996</v>
      </c>
      <c r="I9">
        <v>24.52</v>
      </c>
      <c r="J9" s="15">
        <f t="shared" si="2"/>
        <v>669.26379999999995</v>
      </c>
      <c r="K9">
        <f t="shared" si="3"/>
        <v>24.52</v>
      </c>
      <c r="L9">
        <f t="shared" si="7"/>
        <v>21.96</v>
      </c>
      <c r="M9">
        <f t="shared" si="8"/>
        <v>10.079639999998822</v>
      </c>
      <c r="P9">
        <f t="shared" si="4"/>
        <v>83.010464362484882</v>
      </c>
      <c r="Q9">
        <f t="shared" si="9"/>
        <v>79.378392396359317</v>
      </c>
      <c r="R9">
        <f t="shared" si="10"/>
        <v>36.434682109924665</v>
      </c>
    </row>
    <row r="10" spans="1:18" x14ac:dyDescent="0.35">
      <c r="A10" s="15">
        <v>678.90470000000005</v>
      </c>
      <c r="B10" s="3">
        <v>67.94</v>
      </c>
      <c r="C10" s="15">
        <f t="shared" si="0"/>
        <v>678.24170000000004</v>
      </c>
      <c r="D10" s="3">
        <f t="shared" si="1"/>
        <v>67.94</v>
      </c>
      <c r="E10">
        <f t="shared" si="5"/>
        <v>79.42</v>
      </c>
      <c r="F10">
        <f t="shared" si="6"/>
        <v>49.359530000006572</v>
      </c>
      <c r="H10" s="1">
        <v>670.13430000000005</v>
      </c>
      <c r="I10">
        <v>29.64</v>
      </c>
      <c r="J10" s="15">
        <f t="shared" si="2"/>
        <v>669.47130000000004</v>
      </c>
      <c r="K10">
        <f t="shared" si="3"/>
        <v>29.64</v>
      </c>
      <c r="L10">
        <f t="shared" si="7"/>
        <v>27.08</v>
      </c>
      <c r="M10">
        <f t="shared" si="8"/>
        <v>5.6191000000025859</v>
      </c>
      <c r="P10">
        <f t="shared" si="4"/>
        <v>86.002334550042818</v>
      </c>
      <c r="Q10">
        <f t="shared" si="9"/>
        <v>84.50639945626385</v>
      </c>
      <c r="R10">
        <f t="shared" si="10"/>
        <v>17.535077887182819</v>
      </c>
    </row>
    <row r="11" spans="1:18" x14ac:dyDescent="0.35">
      <c r="A11" s="15">
        <v>681.24670000000003</v>
      </c>
      <c r="B11" s="3">
        <v>27.72</v>
      </c>
      <c r="C11" s="15">
        <f t="shared" si="0"/>
        <v>680.58370000000002</v>
      </c>
      <c r="D11" s="3">
        <f t="shared" si="1"/>
        <v>27.72</v>
      </c>
      <c r="E11">
        <f t="shared" si="5"/>
        <v>47.83</v>
      </c>
      <c r="F11">
        <f t="shared" si="6"/>
        <v>112.01785999999926</v>
      </c>
      <c r="H11" s="1">
        <v>670.50959999999998</v>
      </c>
      <c r="I11">
        <v>34.68</v>
      </c>
      <c r="J11" s="15">
        <f t="shared" si="2"/>
        <v>669.84659999999997</v>
      </c>
      <c r="K11">
        <f t="shared" si="3"/>
        <v>34.68</v>
      </c>
      <c r="L11">
        <f t="shared" si="7"/>
        <v>32.159999999999997</v>
      </c>
      <c r="M11">
        <f t="shared" si="8"/>
        <v>12.069647999997576</v>
      </c>
      <c r="P11">
        <f t="shared" si="4"/>
        <v>90.825496059550915</v>
      </c>
      <c r="Q11">
        <f t="shared" si="9"/>
        <v>88.413915304796859</v>
      </c>
      <c r="R11">
        <f t="shared" si="10"/>
        <v>33.181742413883605</v>
      </c>
    </row>
    <row r="12" spans="1:18" x14ac:dyDescent="0.35">
      <c r="A12" s="15">
        <v>682.41690000000006</v>
      </c>
      <c r="B12" s="3">
        <v>7.9399999999999995</v>
      </c>
      <c r="C12" s="15">
        <f t="shared" si="0"/>
        <v>681.75390000000004</v>
      </c>
      <c r="D12" s="3">
        <f t="shared" si="1"/>
        <v>7.9399999999999995</v>
      </c>
      <c r="E12">
        <f t="shared" si="5"/>
        <v>17.829999999999998</v>
      </c>
      <c r="F12">
        <f t="shared" si="6"/>
        <v>20.864666000000401</v>
      </c>
      <c r="H12" s="1">
        <v>670.75909999999999</v>
      </c>
      <c r="I12">
        <v>39.28</v>
      </c>
      <c r="J12" s="15">
        <f t="shared" si="2"/>
        <v>670.09609999999998</v>
      </c>
      <c r="K12">
        <f t="shared" si="3"/>
        <v>39.28</v>
      </c>
      <c r="L12">
        <f t="shared" si="7"/>
        <v>36.980000000000004</v>
      </c>
      <c r="M12">
        <f t="shared" si="8"/>
        <v>9.2265100000004381</v>
      </c>
      <c r="P12">
        <f t="shared" si="4"/>
        <v>93.546815859650664</v>
      </c>
      <c r="Q12">
        <f t="shared" si="9"/>
        <v>92.186155959600796</v>
      </c>
      <c r="R12">
        <f t="shared" si="10"/>
        <v>23.000445911921489</v>
      </c>
    </row>
    <row r="13" spans="1:18" x14ac:dyDescent="0.35">
      <c r="A13" s="15">
        <v>683.54700000000003</v>
      </c>
      <c r="B13" s="3">
        <v>2.5299999999999998</v>
      </c>
      <c r="C13" s="15">
        <f t="shared" si="0"/>
        <v>682.88400000000001</v>
      </c>
      <c r="D13" s="3">
        <f t="shared" si="1"/>
        <v>2.5299999999999998</v>
      </c>
      <c r="E13">
        <f t="shared" si="5"/>
        <v>5.2349999999999994</v>
      </c>
      <c r="F13">
        <f t="shared" si="6"/>
        <v>5.9160734999998441</v>
      </c>
      <c r="H13" s="1">
        <v>670.92470000000003</v>
      </c>
      <c r="I13">
        <v>44.32</v>
      </c>
      <c r="J13" s="15">
        <f t="shared" si="2"/>
        <v>670.26170000000002</v>
      </c>
      <c r="K13">
        <f t="shared" si="3"/>
        <v>44.32</v>
      </c>
      <c r="L13">
        <f t="shared" si="7"/>
        <v>41.8</v>
      </c>
      <c r="M13">
        <f t="shared" si="8"/>
        <v>6.9220800000016878</v>
      </c>
      <c r="P13">
        <f t="shared" si="4"/>
        <v>95.114231239039242</v>
      </c>
      <c r="Q13">
        <f t="shared" si="9"/>
        <v>94.330523549344946</v>
      </c>
      <c r="R13">
        <f t="shared" si="10"/>
        <v>15.621134699775332</v>
      </c>
    </row>
    <row r="14" spans="1:18" x14ac:dyDescent="0.35">
      <c r="A14" s="15">
        <v>688.01340000000005</v>
      </c>
      <c r="B14" s="3">
        <v>0</v>
      </c>
      <c r="C14" s="15">
        <f t="shared" si="0"/>
        <v>687.35040000000004</v>
      </c>
      <c r="D14" s="3">
        <f t="shared" si="1"/>
        <v>0</v>
      </c>
      <c r="E14">
        <f t="shared" si="5"/>
        <v>1.2649999999999999</v>
      </c>
      <c r="F14">
        <f t="shared" si="6"/>
        <v>5.6499960000000264</v>
      </c>
      <c r="H14" s="1">
        <v>671.3</v>
      </c>
      <c r="I14">
        <v>49.44</v>
      </c>
      <c r="J14" s="15">
        <f t="shared" si="2"/>
        <v>670.63699999999994</v>
      </c>
      <c r="K14">
        <f t="shared" si="3"/>
        <v>49.44</v>
      </c>
      <c r="L14">
        <f t="shared" si="7"/>
        <v>46.879999999999995</v>
      </c>
      <c r="M14">
        <f t="shared" si="8"/>
        <v>17.594063999996468</v>
      </c>
      <c r="P14">
        <f t="shared" si="4"/>
        <v>97.899608876461983</v>
      </c>
      <c r="Q14">
        <f t="shared" si="9"/>
        <v>96.506920057750619</v>
      </c>
      <c r="R14">
        <f t="shared" si="10"/>
        <v>36.21904709766654</v>
      </c>
    </row>
    <row r="15" spans="1:18" x14ac:dyDescent="0.35">
      <c r="H15" s="1">
        <v>671.46559999999999</v>
      </c>
      <c r="I15">
        <v>54.48</v>
      </c>
      <c r="J15" s="15">
        <f t="shared" si="2"/>
        <v>670.80259999999998</v>
      </c>
      <c r="K15">
        <f t="shared" si="3"/>
        <v>54.48</v>
      </c>
      <c r="L15">
        <f t="shared" si="7"/>
        <v>51.959999999999994</v>
      </c>
      <c r="M15">
        <f t="shared" si="8"/>
        <v>8.6045760000020977</v>
      </c>
      <c r="P15">
        <f t="shared" si="4"/>
        <v>98.770426217303083</v>
      </c>
      <c r="Q15">
        <f t="shared" si="9"/>
        <v>98.33501754688254</v>
      </c>
      <c r="R15">
        <f t="shared" si="10"/>
        <v>16.284278905767721</v>
      </c>
    </row>
    <row r="16" spans="1:18" x14ac:dyDescent="0.35">
      <c r="E16" t="s">
        <v>33</v>
      </c>
      <c r="F16" s="3">
        <f>SUM(F3:F14)/100</f>
        <v>9.4610714850000459</v>
      </c>
      <c r="G16" t="s">
        <v>35</v>
      </c>
      <c r="H16" s="1">
        <v>671.84090000000003</v>
      </c>
      <c r="I16">
        <v>59.530000000000008</v>
      </c>
      <c r="J16" s="15">
        <f t="shared" si="2"/>
        <v>671.17790000000002</v>
      </c>
      <c r="K16">
        <f t="shared" si="3"/>
        <v>59.530000000000008</v>
      </c>
      <c r="L16">
        <f t="shared" si="7"/>
        <v>57.005000000000003</v>
      </c>
      <c r="M16">
        <f t="shared" si="8"/>
        <v>21.393976500002189</v>
      </c>
      <c r="P16">
        <f t="shared" si="4"/>
        <v>99.890400715107774</v>
      </c>
      <c r="Q16">
        <f t="shared" si="9"/>
        <v>99.330413466205428</v>
      </c>
      <c r="R16">
        <f t="shared" si="10"/>
        <v>37.278704173870707</v>
      </c>
    </row>
    <row r="17" spans="5:18" x14ac:dyDescent="0.35">
      <c r="E17" t="s">
        <v>34</v>
      </c>
      <c r="F17" s="3">
        <f>F16/1.0645</f>
        <v>8.8878078769375719</v>
      </c>
      <c r="G17" t="s">
        <v>35</v>
      </c>
      <c r="H17" s="1">
        <v>672.13239999999996</v>
      </c>
      <c r="I17">
        <v>64.27000000000001</v>
      </c>
      <c r="J17" s="15">
        <f t="shared" si="2"/>
        <v>671.46939999999995</v>
      </c>
      <c r="K17">
        <f t="shared" si="3"/>
        <v>64.27000000000001</v>
      </c>
      <c r="L17">
        <f t="shared" si="7"/>
        <v>61.900000000000006</v>
      </c>
      <c r="M17">
        <f t="shared" si="8"/>
        <v>18.043849999995555</v>
      </c>
      <c r="P17">
        <f t="shared" si="4"/>
        <v>99.924086933214397</v>
      </c>
      <c r="Q17">
        <f t="shared" si="9"/>
        <v>99.907243824161085</v>
      </c>
      <c r="R17">
        <f t="shared" si="10"/>
        <v>29.122961574735779</v>
      </c>
    </row>
    <row r="18" spans="5:18" x14ac:dyDescent="0.35">
      <c r="H18" s="1">
        <v>672.46569999999997</v>
      </c>
      <c r="I18">
        <v>69.39</v>
      </c>
      <c r="J18" s="15">
        <f t="shared" si="2"/>
        <v>671.80269999999996</v>
      </c>
      <c r="K18">
        <f t="shared" si="3"/>
        <v>69.39</v>
      </c>
      <c r="L18">
        <f t="shared" si="7"/>
        <v>66.830000000000013</v>
      </c>
      <c r="M18">
        <f t="shared" si="8"/>
        <v>22.274439000000562</v>
      </c>
      <c r="P18">
        <f t="shared" si="4"/>
        <v>99.064854179189183</v>
      </c>
      <c r="Q18">
        <f t="shared" si="9"/>
        <v>99.49447055620179</v>
      </c>
      <c r="R18">
        <f t="shared" si="10"/>
        <v>33.161507036382886</v>
      </c>
    </row>
    <row r="19" spans="5:18" x14ac:dyDescent="0.35">
      <c r="H19" s="1">
        <v>672.88289999999995</v>
      </c>
      <c r="I19">
        <v>74.36</v>
      </c>
      <c r="J19" s="15">
        <f t="shared" si="2"/>
        <v>672.21989999999994</v>
      </c>
      <c r="K19">
        <f t="shared" si="3"/>
        <v>74.36</v>
      </c>
      <c r="L19">
        <f t="shared" si="7"/>
        <v>71.875</v>
      </c>
      <c r="M19">
        <f t="shared" si="8"/>
        <v>29.986249999998549</v>
      </c>
      <c r="P19">
        <f t="shared" si="4"/>
        <v>96.679403449422608</v>
      </c>
      <c r="Q19">
        <f t="shared" si="9"/>
        <v>97.872128814305896</v>
      </c>
      <c r="R19">
        <f t="shared" si="10"/>
        <v>40.832252141326443</v>
      </c>
    </row>
    <row r="20" spans="5:18" x14ac:dyDescent="0.35">
      <c r="H20" s="1">
        <v>673.17499999999995</v>
      </c>
      <c r="I20">
        <v>77.7</v>
      </c>
      <c r="J20" s="15">
        <f t="shared" si="2"/>
        <v>672.51199999999994</v>
      </c>
      <c r="K20">
        <f t="shared" si="3"/>
        <v>77.7</v>
      </c>
      <c r="L20">
        <f t="shared" si="7"/>
        <v>76.03</v>
      </c>
      <c r="M20">
        <f t="shared" si="8"/>
        <v>22.208363000000375</v>
      </c>
      <c r="P20">
        <f t="shared" si="4"/>
        <v>94.194252685572394</v>
      </c>
      <c r="Q20">
        <f t="shared" si="9"/>
        <v>95.436828067497501</v>
      </c>
      <c r="R20">
        <f t="shared" si="10"/>
        <v>27.87709747851649</v>
      </c>
    </row>
    <row r="21" spans="5:18" x14ac:dyDescent="0.35">
      <c r="H21" s="1">
        <v>673.59220000000005</v>
      </c>
      <c r="I21">
        <v>82.52000000000001</v>
      </c>
      <c r="J21" s="15">
        <f t="shared" si="2"/>
        <v>672.92920000000004</v>
      </c>
      <c r="K21">
        <f t="shared" si="3"/>
        <v>82.52000000000001</v>
      </c>
      <c r="L21">
        <f t="shared" si="7"/>
        <v>80.110000000000014</v>
      </c>
      <c r="M21">
        <f t="shared" si="8"/>
        <v>33.421892000007496</v>
      </c>
      <c r="P21">
        <f t="shared" si="4"/>
        <v>89.59910357686509</v>
      </c>
      <c r="Q21">
        <f t="shared" si="9"/>
        <v>91.896678131218749</v>
      </c>
      <c r="R21">
        <f t="shared" si="10"/>
        <v>38.339294116353052</v>
      </c>
    </row>
    <row r="22" spans="5:18" x14ac:dyDescent="0.35">
      <c r="H22" s="1">
        <v>674.13589999999999</v>
      </c>
      <c r="I22">
        <v>85.850000000000009</v>
      </c>
      <c r="J22" s="15">
        <f t="shared" si="2"/>
        <v>673.47289999999998</v>
      </c>
      <c r="K22">
        <f t="shared" si="3"/>
        <v>85.850000000000009</v>
      </c>
      <c r="L22">
        <f t="shared" si="7"/>
        <v>84.185000000000002</v>
      </c>
      <c r="M22">
        <f t="shared" si="8"/>
        <v>45.771384499995314</v>
      </c>
      <c r="P22">
        <f t="shared" si="4"/>
        <v>82.066805986552822</v>
      </c>
      <c r="Q22">
        <f t="shared" si="9"/>
        <v>85.832954781708963</v>
      </c>
      <c r="R22">
        <f t="shared" si="10"/>
        <v>46.667377514810383</v>
      </c>
    </row>
    <row r="23" spans="5:18" x14ac:dyDescent="0.35">
      <c r="H23" s="1">
        <v>674.55399999999997</v>
      </c>
      <c r="I23">
        <v>88.6</v>
      </c>
      <c r="J23" s="15">
        <f t="shared" si="2"/>
        <v>673.89099999999996</v>
      </c>
      <c r="K23">
        <f t="shared" si="3"/>
        <v>88.6</v>
      </c>
      <c r="L23">
        <f t="shared" si="7"/>
        <v>87.224999999999994</v>
      </c>
      <c r="M23">
        <f t="shared" si="8"/>
        <v>36.468772499998366</v>
      </c>
      <c r="P23">
        <f t="shared" si="4"/>
        <v>75.383347459278326</v>
      </c>
      <c r="Q23">
        <f t="shared" si="9"/>
        <v>78.725076722915574</v>
      </c>
      <c r="R23">
        <f t="shared" si="10"/>
        <v>32.914954577849528</v>
      </c>
    </row>
    <row r="24" spans="5:18" x14ac:dyDescent="0.35">
      <c r="H24" s="1">
        <v>675.26599999999996</v>
      </c>
      <c r="I24">
        <v>90.66</v>
      </c>
      <c r="J24" s="15">
        <f t="shared" si="2"/>
        <v>674.60299999999995</v>
      </c>
      <c r="K24">
        <f t="shared" si="3"/>
        <v>90.66</v>
      </c>
      <c r="L24">
        <f t="shared" si="7"/>
        <v>89.63</v>
      </c>
      <c r="M24">
        <f t="shared" si="8"/>
        <v>63.816559999999022</v>
      </c>
      <c r="P24">
        <f t="shared" si="4"/>
        <v>62.995809809325401</v>
      </c>
      <c r="Q24">
        <f t="shared" si="9"/>
        <v>69.189578634301867</v>
      </c>
      <c r="R24">
        <f t="shared" si="10"/>
        <v>49.262979987622174</v>
      </c>
    </row>
    <row r="25" spans="5:18" x14ac:dyDescent="0.35">
      <c r="H25" s="1">
        <v>675.72709999999995</v>
      </c>
      <c r="I25">
        <v>90.97</v>
      </c>
      <c r="J25" s="15">
        <f t="shared" si="2"/>
        <v>675.06409999999994</v>
      </c>
      <c r="K25">
        <f t="shared" si="3"/>
        <v>90.97</v>
      </c>
      <c r="L25">
        <f t="shared" si="7"/>
        <v>90.814999999999998</v>
      </c>
      <c r="M25">
        <f t="shared" si="8"/>
        <v>41.874796499998872</v>
      </c>
      <c r="P25">
        <f t="shared" si="4"/>
        <v>54.782817924970431</v>
      </c>
      <c r="Q25">
        <f t="shared" si="9"/>
        <v>58.889313867147919</v>
      </c>
      <c r="R25">
        <f t="shared" si="10"/>
        <v>27.153862624141176</v>
      </c>
    </row>
    <row r="26" spans="5:18" x14ac:dyDescent="0.35">
      <c r="H26" s="1">
        <v>676.44140000000004</v>
      </c>
      <c r="I26">
        <v>87.18</v>
      </c>
      <c r="J26" s="15">
        <f t="shared" si="2"/>
        <v>675.77840000000003</v>
      </c>
      <c r="K26">
        <f t="shared" si="3"/>
        <v>87.18</v>
      </c>
      <c r="L26">
        <f t="shared" si="7"/>
        <v>89.075000000000003</v>
      </c>
      <c r="M26">
        <f t="shared" si="8"/>
        <v>63.626272500008362</v>
      </c>
      <c r="P26">
        <f t="shared" si="4"/>
        <v>42.546811516695819</v>
      </c>
      <c r="Q26">
        <f t="shared" si="9"/>
        <v>48.664814720833121</v>
      </c>
      <c r="R26">
        <f t="shared" si="10"/>
        <v>34.761277155095669</v>
      </c>
    </row>
    <row r="27" spans="5:18" x14ac:dyDescent="0.35">
      <c r="H27" s="1">
        <v>676.94680000000005</v>
      </c>
      <c r="I27">
        <v>81.69</v>
      </c>
      <c r="J27" s="15">
        <f t="shared" si="2"/>
        <v>676.28380000000004</v>
      </c>
      <c r="K27">
        <f t="shared" si="3"/>
        <v>81.69</v>
      </c>
      <c r="L27">
        <f t="shared" si="7"/>
        <v>84.435000000000002</v>
      </c>
      <c r="M27">
        <f t="shared" si="8"/>
        <v>42.673449000000737</v>
      </c>
      <c r="P27">
        <f t="shared" si="4"/>
        <v>34.641496693812059</v>
      </c>
      <c r="Q27">
        <f t="shared" si="9"/>
        <v>38.594154105253935</v>
      </c>
      <c r="R27">
        <f t="shared" si="10"/>
        <v>19.505485484795674</v>
      </c>
    </row>
    <row r="28" spans="5:18" x14ac:dyDescent="0.35">
      <c r="H28" s="1">
        <v>677.11590000000001</v>
      </c>
      <c r="I28">
        <v>78.649999999999991</v>
      </c>
      <c r="J28" s="15">
        <f t="shared" si="2"/>
        <v>676.4529</v>
      </c>
      <c r="K28">
        <f t="shared" si="3"/>
        <v>78.649999999999991</v>
      </c>
      <c r="L28">
        <f t="shared" si="7"/>
        <v>80.169999999999987</v>
      </c>
      <c r="M28">
        <f t="shared" si="8"/>
        <v>13.5567469999966</v>
      </c>
      <c r="P28">
        <f t="shared" si="4"/>
        <v>32.179705139963488</v>
      </c>
      <c r="Q28">
        <f t="shared" si="9"/>
        <v>33.410600916887773</v>
      </c>
      <c r="R28">
        <f t="shared" si="10"/>
        <v>5.6497326150443063</v>
      </c>
    </row>
    <row r="29" spans="5:18" x14ac:dyDescent="0.35">
      <c r="H29" s="1">
        <v>677.62139999999999</v>
      </c>
      <c r="I29">
        <v>72.92</v>
      </c>
      <c r="J29" s="15">
        <f t="shared" si="2"/>
        <v>676.95839999999998</v>
      </c>
      <c r="K29">
        <f t="shared" si="3"/>
        <v>72.92</v>
      </c>
      <c r="L29">
        <f t="shared" si="7"/>
        <v>75.784999999999997</v>
      </c>
      <c r="M29">
        <f t="shared" si="8"/>
        <v>38.309317499998755</v>
      </c>
      <c r="P29">
        <f t="shared" si="4"/>
        <v>25.436841606533431</v>
      </c>
      <c r="Q29">
        <f t="shared" si="9"/>
        <v>28.808273373248461</v>
      </c>
      <c r="R29">
        <f t="shared" si="10"/>
        <v>14.562582190176625</v>
      </c>
    </row>
    <row r="30" spans="5:18" x14ac:dyDescent="0.35">
      <c r="H30" s="1">
        <v>678.29729999999995</v>
      </c>
      <c r="I30">
        <v>60.84</v>
      </c>
      <c r="J30" s="15">
        <f t="shared" si="2"/>
        <v>677.63429999999994</v>
      </c>
      <c r="K30">
        <f t="shared" si="3"/>
        <v>60.84</v>
      </c>
      <c r="L30">
        <f t="shared" si="7"/>
        <v>66.88</v>
      </c>
      <c r="M30">
        <f t="shared" si="8"/>
        <v>45.20419199999705</v>
      </c>
      <c r="P30">
        <f t="shared" si="4"/>
        <v>17.943097763840036</v>
      </c>
      <c r="Q30">
        <f t="shared" si="9"/>
        <v>21.689969685186732</v>
      </c>
      <c r="R30">
        <f t="shared" si="10"/>
        <v>14.660250510216757</v>
      </c>
    </row>
    <row r="31" spans="5:18" x14ac:dyDescent="0.35">
      <c r="H31" s="1">
        <v>678.84680000000003</v>
      </c>
      <c r="I31">
        <v>50.38</v>
      </c>
      <c r="J31" s="15">
        <f t="shared" si="2"/>
        <v>678.18380000000002</v>
      </c>
      <c r="K31">
        <f t="shared" si="3"/>
        <v>50.38</v>
      </c>
      <c r="L31">
        <f t="shared" si="7"/>
        <v>55.61</v>
      </c>
      <c r="M31">
        <f t="shared" si="8"/>
        <v>30.55769500000445</v>
      </c>
      <c r="P31">
        <f t="shared" si="4"/>
        <v>13.122215480215775</v>
      </c>
      <c r="Q31">
        <f t="shared" si="9"/>
        <v>15.532656622027906</v>
      </c>
      <c r="R31">
        <f t="shared" si="10"/>
        <v>8.5351948138055782</v>
      </c>
    </row>
    <row r="32" spans="5:18" x14ac:dyDescent="0.35">
      <c r="H32" s="1">
        <v>679.27070000000003</v>
      </c>
      <c r="I32">
        <v>39.32</v>
      </c>
      <c r="J32" s="15">
        <f t="shared" si="2"/>
        <v>678.60770000000002</v>
      </c>
      <c r="K32">
        <f t="shared" si="3"/>
        <v>39.32</v>
      </c>
      <c r="L32">
        <f t="shared" si="7"/>
        <v>44.85</v>
      </c>
      <c r="M32">
        <f t="shared" si="8"/>
        <v>19.011915000000148</v>
      </c>
      <c r="P32">
        <f t="shared" si="4"/>
        <v>10.125448521021884</v>
      </c>
      <c r="Q32">
        <f t="shared" si="9"/>
        <v>11.62383200061883</v>
      </c>
      <c r="R32">
        <f t="shared" si="10"/>
        <v>4.9273423850623601</v>
      </c>
    </row>
    <row r="33" spans="8:19" x14ac:dyDescent="0.35">
      <c r="H33" s="1">
        <v>679.81989999999996</v>
      </c>
      <c r="I33">
        <v>29.599999999999998</v>
      </c>
      <c r="J33" s="15">
        <f t="shared" si="2"/>
        <v>679.15689999999995</v>
      </c>
      <c r="K33">
        <f t="shared" si="3"/>
        <v>29.599999999999998</v>
      </c>
      <c r="L33">
        <f t="shared" si="7"/>
        <v>34.46</v>
      </c>
      <c r="M33">
        <f t="shared" si="8"/>
        <v>18.925431999997517</v>
      </c>
      <c r="P33">
        <f t="shared" si="4"/>
        <v>7.0710726662767041</v>
      </c>
      <c r="Q33">
        <f t="shared" si="9"/>
        <v>8.5982605936492931</v>
      </c>
      <c r="R33">
        <f t="shared" si="10"/>
        <v>4.7221647180315722</v>
      </c>
    </row>
    <row r="34" spans="8:19" x14ac:dyDescent="0.35">
      <c r="H34" s="1">
        <v>680.07380000000001</v>
      </c>
      <c r="I34">
        <v>23.96</v>
      </c>
      <c r="J34" s="15">
        <f t="shared" si="2"/>
        <v>679.41079999999999</v>
      </c>
      <c r="K34">
        <f t="shared" si="3"/>
        <v>23.96</v>
      </c>
      <c r="L34">
        <f t="shared" si="7"/>
        <v>26.78</v>
      </c>
      <c r="M34">
        <f t="shared" si="8"/>
        <v>6.7994420000011839</v>
      </c>
      <c r="P34">
        <f t="shared" si="4"/>
        <v>5.936925226963262</v>
      </c>
      <c r="Q34">
        <f t="shared" si="9"/>
        <v>6.5039989466199835</v>
      </c>
      <c r="R34">
        <f t="shared" si="10"/>
        <v>1.6513653325471014</v>
      </c>
    </row>
    <row r="35" spans="8:19" x14ac:dyDescent="0.35">
      <c r="H35" s="1">
        <v>680.57889999999998</v>
      </c>
      <c r="I35">
        <v>19.36</v>
      </c>
      <c r="J35" s="15">
        <f t="shared" si="2"/>
        <v>679.91589999999997</v>
      </c>
      <c r="K35">
        <f t="shared" si="3"/>
        <v>19.36</v>
      </c>
      <c r="L35">
        <f t="shared" si="7"/>
        <v>21.66</v>
      </c>
      <c r="M35">
        <f t="shared" si="8"/>
        <v>10.940465999999358</v>
      </c>
      <c r="P35">
        <f t="shared" si="4"/>
        <v>4.1239048328129728</v>
      </c>
      <c r="Q35">
        <f t="shared" si="9"/>
        <v>5.0304150298881174</v>
      </c>
      <c r="R35">
        <f t="shared" si="10"/>
        <v>2.540862631596339</v>
      </c>
    </row>
    <row r="36" spans="8:19" x14ac:dyDescent="0.35">
      <c r="H36" s="1">
        <v>680.99990000000003</v>
      </c>
      <c r="I36">
        <v>15.28</v>
      </c>
      <c r="J36" s="15">
        <f t="shared" si="2"/>
        <v>680.33690000000001</v>
      </c>
      <c r="K36">
        <f t="shared" si="3"/>
        <v>15.28</v>
      </c>
      <c r="L36">
        <f t="shared" si="7"/>
        <v>17.32</v>
      </c>
      <c r="M36">
        <f t="shared" si="8"/>
        <v>7.2917200000008506</v>
      </c>
      <c r="P36">
        <f t="shared" si="4"/>
        <v>2.9927440147520423</v>
      </c>
      <c r="Q36">
        <f t="shared" si="9"/>
        <v>3.5583244237825076</v>
      </c>
      <c r="R36">
        <f t="shared" si="10"/>
        <v>1.4980545824126104</v>
      </c>
    </row>
    <row r="37" spans="8:19" x14ac:dyDescent="0.35">
      <c r="H37" s="1">
        <v>681.71489999999994</v>
      </c>
      <c r="I37">
        <v>9.64</v>
      </c>
      <c r="J37" s="15">
        <f t="shared" si="2"/>
        <v>681.05189999999993</v>
      </c>
      <c r="K37">
        <f t="shared" si="3"/>
        <v>9.64</v>
      </c>
      <c r="L37">
        <f t="shared" si="7"/>
        <v>12.46</v>
      </c>
      <c r="M37">
        <f t="shared" si="8"/>
        <v>8.9088999999989813</v>
      </c>
      <c r="P37">
        <f t="shared" si="4"/>
        <v>1.6761500313762319</v>
      </c>
      <c r="Q37">
        <f t="shared" si="9"/>
        <v>2.3344470230641372</v>
      </c>
      <c r="R37">
        <f t="shared" si="10"/>
        <v>1.669129621490667</v>
      </c>
    </row>
    <row r="38" spans="8:19" x14ac:dyDescent="0.35">
      <c r="H38" s="1">
        <v>682.51329999999996</v>
      </c>
      <c r="I38">
        <v>5.8500000000000005</v>
      </c>
      <c r="J38" s="15">
        <f t="shared" si="2"/>
        <v>681.85029999999995</v>
      </c>
      <c r="K38">
        <f t="shared" si="3"/>
        <v>5.8500000000000005</v>
      </c>
      <c r="L38">
        <f t="shared" si="7"/>
        <v>7.745000000000001</v>
      </c>
      <c r="M38">
        <f t="shared" si="8"/>
        <v>6.1836080000001177</v>
      </c>
      <c r="P38">
        <f t="shared" si="4"/>
        <v>0.83263963990618195</v>
      </c>
      <c r="Q38">
        <f t="shared" si="9"/>
        <v>1.2543948356412069</v>
      </c>
      <c r="R38">
        <f t="shared" si="10"/>
        <v>1.0015088367759586</v>
      </c>
    </row>
    <row r="39" spans="8:19" x14ac:dyDescent="0.35">
      <c r="H39" s="1">
        <v>683.56269999999995</v>
      </c>
      <c r="I39">
        <v>2.88</v>
      </c>
      <c r="J39" s="15">
        <f t="shared" si="2"/>
        <v>682.89969999999994</v>
      </c>
      <c r="K39">
        <f t="shared" si="3"/>
        <v>2.88</v>
      </c>
      <c r="L39">
        <f t="shared" si="7"/>
        <v>4.3650000000000002</v>
      </c>
      <c r="M39">
        <f t="shared" si="8"/>
        <v>4.580630999999963</v>
      </c>
      <c r="P39">
        <f t="shared" si="4"/>
        <v>0.30520585708295028</v>
      </c>
      <c r="Q39">
        <f t="shared" si="9"/>
        <v>0.56892274849456614</v>
      </c>
      <c r="R39">
        <f t="shared" si="10"/>
        <v>0.5970275322701929</v>
      </c>
    </row>
    <row r="40" spans="8:19" x14ac:dyDescent="0.35">
      <c r="H40" s="1">
        <v>685.28269999999998</v>
      </c>
      <c r="I40">
        <v>0.87060999999999999</v>
      </c>
      <c r="J40" s="15">
        <f t="shared" si="2"/>
        <v>684.61969999999997</v>
      </c>
      <c r="K40">
        <f t="shared" si="3"/>
        <v>0.87060999999999999</v>
      </c>
      <c r="L40">
        <f t="shared" si="7"/>
        <v>1.875305</v>
      </c>
      <c r="M40">
        <f t="shared" si="8"/>
        <v>3.225524600000051</v>
      </c>
      <c r="P40">
        <f t="shared" si="4"/>
        <v>4.7926724558390789E-2</v>
      </c>
      <c r="Q40">
        <f t="shared" si="9"/>
        <v>0.17656629082067055</v>
      </c>
      <c r="R40">
        <f t="shared" si="10"/>
        <v>0.30369402021155817</v>
      </c>
    </row>
    <row r="41" spans="8:19" x14ac:dyDescent="0.35">
      <c r="H41" s="1">
        <v>688.00850000000003</v>
      </c>
      <c r="I41">
        <v>0</v>
      </c>
      <c r="J41" s="15">
        <f t="shared" si="2"/>
        <v>687.34550000000002</v>
      </c>
      <c r="K41">
        <f t="shared" si="3"/>
        <v>0</v>
      </c>
      <c r="L41">
        <f t="shared" si="7"/>
        <v>0.435305</v>
      </c>
      <c r="M41">
        <f t="shared" si="8"/>
        <v>1.1865543690000215</v>
      </c>
      <c r="P41">
        <f t="shared" si="4"/>
        <v>1.5080001492512253E-3</v>
      </c>
      <c r="Q41">
        <f t="shared" si="9"/>
        <v>2.4717362353821007E-2</v>
      </c>
      <c r="R41">
        <f t="shared" si="10"/>
        <v>6.7374586304046524E-2</v>
      </c>
    </row>
    <row r="43" spans="8:19" x14ac:dyDescent="0.35">
      <c r="L43" t="s">
        <v>33</v>
      </c>
      <c r="M43" s="3">
        <f>SUM(M2:M41)/100</f>
        <v>7.5837746846250047</v>
      </c>
      <c r="N43" t="s">
        <v>35</v>
      </c>
      <c r="P43" s="3"/>
      <c r="Q43" t="s">
        <v>33</v>
      </c>
      <c r="R43" s="3">
        <f>SUM(R3:R41)/100</f>
        <v>8.5575063643036167</v>
      </c>
      <c r="S43" t="s">
        <v>35</v>
      </c>
    </row>
    <row r="44" spans="8:19" x14ac:dyDescent="0.35">
      <c r="L44" t="s">
        <v>34</v>
      </c>
      <c r="M44" s="3">
        <f>M43/1.0645</f>
        <v>7.1242599197980319</v>
      </c>
      <c r="N44" t="s">
        <v>35</v>
      </c>
      <c r="P44" s="3"/>
      <c r="Q44" t="s">
        <v>34</v>
      </c>
      <c r="R44" s="3">
        <f>R43/1.0645</f>
        <v>8.0389914178521522</v>
      </c>
      <c r="S44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D9B7-CCAD-4BD1-9D7A-4A6F15231FDC}">
  <dimension ref="A1:W45"/>
  <sheetViews>
    <sheetView workbookViewId="0">
      <selection activeCell="C1" sqref="C1"/>
    </sheetView>
  </sheetViews>
  <sheetFormatPr defaultRowHeight="14.5" x14ac:dyDescent="0.35"/>
  <cols>
    <col min="1" max="1" width="9.36328125" bestFit="1" customWidth="1"/>
    <col min="15" max="15" width="11.81640625" bestFit="1" customWidth="1"/>
    <col min="21" max="21" width="11.81640625" bestFit="1" customWidth="1"/>
  </cols>
  <sheetData>
    <row r="1" spans="1:23" x14ac:dyDescent="0.35">
      <c r="A1" s="13" t="s">
        <v>39</v>
      </c>
      <c r="B1" t="s">
        <v>36</v>
      </c>
      <c r="C1">
        <v>-0.66300000000000003</v>
      </c>
      <c r="H1" s="13" t="s">
        <v>38</v>
      </c>
      <c r="I1" t="s">
        <v>36</v>
      </c>
      <c r="J1">
        <v>-0.66300000000000003</v>
      </c>
      <c r="O1" t="s">
        <v>32</v>
      </c>
      <c r="P1">
        <f>0.01/((7/2.35482)*SQRT(2*PI()))</f>
        <v>1.3420532296212883E-3</v>
      </c>
      <c r="U1" t="s">
        <v>37</v>
      </c>
      <c r="V1">
        <f>0.01/((10.2/2.35482)*SQRT(2*PI()))</f>
        <v>9.210169222891194E-4</v>
      </c>
    </row>
    <row r="2" spans="1:23" x14ac:dyDescent="0.35">
      <c r="A2" s="15">
        <v>649.93700000000001</v>
      </c>
      <c r="B2">
        <v>0</v>
      </c>
      <c r="C2" s="15">
        <f>A2+C$1</f>
        <v>649.274</v>
      </c>
      <c r="D2" s="3">
        <f>B2</f>
        <v>0</v>
      </c>
      <c r="H2">
        <v>649.87549999999999</v>
      </c>
      <c r="I2">
        <v>0</v>
      </c>
      <c r="J2" s="15">
        <f>H2+J$1</f>
        <v>649.21249999999998</v>
      </c>
      <c r="K2" s="3">
        <f>I2</f>
        <v>0</v>
      </c>
      <c r="O2">
        <f>_xlfn.NORM.DIST(A2,656.3,7/2.35482,0)/P$1</f>
        <v>10.117158983652134</v>
      </c>
      <c r="S2">
        <v>640</v>
      </c>
      <c r="T2">
        <f>S2+$C$1</f>
        <v>639.33699999999999</v>
      </c>
      <c r="U2">
        <f>_xlfn.NORM.DIST(S2,656.3,10.2/2.35482,0)/V$1</f>
        <v>8.4140210694227863E-2</v>
      </c>
    </row>
    <row r="3" spans="1:23" x14ac:dyDescent="0.35">
      <c r="A3" s="15">
        <v>651.07489999999996</v>
      </c>
      <c r="B3">
        <v>5.0200000000000005</v>
      </c>
      <c r="C3" s="15">
        <f t="shared" ref="C3:C41" si="0">A3+C$1</f>
        <v>650.41189999999995</v>
      </c>
      <c r="D3" s="3">
        <f t="shared" ref="D3:D14" si="1">B3</f>
        <v>5.0200000000000005</v>
      </c>
      <c r="E3">
        <f>AVERAGE(D2:D3)</f>
        <v>2.5100000000000002</v>
      </c>
      <c r="F3">
        <f>E3*(C3-C2)</f>
        <v>2.8561289999998625</v>
      </c>
      <c r="H3">
        <v>652.64610000000005</v>
      </c>
      <c r="I3">
        <v>13.139999999999999</v>
      </c>
      <c r="J3" s="15">
        <f t="shared" ref="J3:J12" si="2">H3+J$1</f>
        <v>651.98310000000004</v>
      </c>
      <c r="K3" s="3">
        <f t="shared" ref="K3:K12" si="3">I3</f>
        <v>13.139999999999999</v>
      </c>
      <c r="L3">
        <f>AVERAGE(K2:K3)</f>
        <v>6.5699999999999994</v>
      </c>
      <c r="M3">
        <f>L3*(J3-J2)</f>
        <v>18.202842000000384</v>
      </c>
      <c r="O3">
        <f t="shared" ref="O3:O41" si="4">_xlfn.NORM.DIST(A3,656.3,7/2.35482,0)/P$1</f>
        <v>21.334975062048336</v>
      </c>
      <c r="P3">
        <f>AVERAGE(O2:O3)</f>
        <v>15.726067022850234</v>
      </c>
      <c r="Q3">
        <f>P3*(C3-C2)</f>
        <v>17.894691665300417</v>
      </c>
      <c r="S3">
        <f>S2+1</f>
        <v>641</v>
      </c>
      <c r="T3">
        <f t="shared" ref="T3:T41" si="5">S3+$C$1</f>
        <v>640.33699999999999</v>
      </c>
      <c r="U3">
        <f t="shared" ref="U3:U41" si="6">_xlfn.NORM.DIST(S3,656.3,10.2/2.35482,0)/V$1</f>
        <v>0.19531254659952602</v>
      </c>
      <c r="V3">
        <f>AVERAGE(U2:U3)</f>
        <v>0.13972637864687693</v>
      </c>
      <c r="W3">
        <f>V3*(S3-S2)</f>
        <v>0.13972637864687693</v>
      </c>
    </row>
    <row r="4" spans="1:23" x14ac:dyDescent="0.35">
      <c r="A4" s="15">
        <v>651.70809999999994</v>
      </c>
      <c r="B4">
        <v>10.15</v>
      </c>
      <c r="C4" s="15">
        <f t="shared" si="0"/>
        <v>651.04509999999993</v>
      </c>
      <c r="D4" s="3">
        <f t="shared" si="1"/>
        <v>10.15</v>
      </c>
      <c r="E4">
        <f t="shared" ref="E4:E14" si="7">AVERAGE(D3:D4)</f>
        <v>7.5850000000000009</v>
      </c>
      <c r="F4">
        <f t="shared" ref="F4:F14" si="8">E4*(C4-C3)</f>
        <v>4.8028219999999093</v>
      </c>
      <c r="H4">
        <v>652.76689999999996</v>
      </c>
      <c r="I4">
        <v>39.869999999999997</v>
      </c>
      <c r="J4" s="15">
        <f t="shared" si="2"/>
        <v>652.10389999999995</v>
      </c>
      <c r="K4" s="3">
        <f t="shared" si="3"/>
        <v>39.869999999999997</v>
      </c>
      <c r="L4">
        <f t="shared" ref="L4:L12" si="9">AVERAGE(K3:K4)</f>
        <v>26.504999999999999</v>
      </c>
      <c r="M4">
        <f t="shared" ref="M4:M12" si="10">L4*(J4-J3)</f>
        <v>3.2018039999978112</v>
      </c>
      <c r="O4">
        <f t="shared" si="4"/>
        <v>30.328184355359493</v>
      </c>
      <c r="P4">
        <f t="shared" ref="P4:P41" si="11">AVERAGE(O3:O4)</f>
        <v>25.831579708703913</v>
      </c>
      <c r="Q4">
        <f t="shared" ref="Q4:Q41" si="12">P4*(C4-C3)</f>
        <v>16.356556271551007</v>
      </c>
      <c r="S4">
        <f t="shared" ref="S4:S41" si="13">S3+1</f>
        <v>642</v>
      </c>
      <c r="T4">
        <f t="shared" si="5"/>
        <v>641.33699999999999</v>
      </c>
      <c r="U4">
        <f t="shared" si="6"/>
        <v>0.42984258590262941</v>
      </c>
      <c r="V4">
        <f t="shared" ref="V4:V41" si="14">AVERAGE(U3:U4)</f>
        <v>0.31257756625107769</v>
      </c>
      <c r="W4">
        <f t="shared" ref="W4:W41" si="15">V4*(S4-S3)</f>
        <v>0.31257756625107769</v>
      </c>
    </row>
    <row r="5" spans="1:23" x14ac:dyDescent="0.35">
      <c r="A5" s="15">
        <v>652.34320000000002</v>
      </c>
      <c r="B5">
        <v>19.830000000000002</v>
      </c>
      <c r="C5" s="15">
        <f t="shared" si="0"/>
        <v>651.68020000000001</v>
      </c>
      <c r="D5" s="3">
        <f t="shared" si="1"/>
        <v>19.830000000000002</v>
      </c>
      <c r="E5">
        <f t="shared" si="7"/>
        <v>14.990000000000002</v>
      </c>
      <c r="F5">
        <f t="shared" si="8"/>
        <v>9.5201490000011937</v>
      </c>
      <c r="H5">
        <v>654.69659999999999</v>
      </c>
      <c r="I5">
        <v>66.759999999999991</v>
      </c>
      <c r="J5" s="15">
        <f t="shared" si="2"/>
        <v>654.03359999999998</v>
      </c>
      <c r="K5" s="3">
        <f t="shared" si="3"/>
        <v>66.759999999999991</v>
      </c>
      <c r="L5">
        <f t="shared" si="9"/>
        <v>53.314999999999998</v>
      </c>
      <c r="M5">
        <f t="shared" si="10"/>
        <v>102.88195550000134</v>
      </c>
      <c r="O5">
        <f t="shared" si="4"/>
        <v>41.234890988451212</v>
      </c>
      <c r="P5">
        <f t="shared" si="11"/>
        <v>35.781537671905355</v>
      </c>
      <c r="Q5">
        <f t="shared" si="12"/>
        <v>22.724854575429934</v>
      </c>
      <c r="S5">
        <f t="shared" si="13"/>
        <v>643</v>
      </c>
      <c r="T5">
        <f t="shared" si="5"/>
        <v>642.33699999999999</v>
      </c>
      <c r="U5">
        <f t="shared" si="6"/>
        <v>0.89689476271990876</v>
      </c>
      <c r="V5">
        <f t="shared" si="14"/>
        <v>0.66336867431126911</v>
      </c>
      <c r="W5">
        <f t="shared" si="15"/>
        <v>0.66336867431126911</v>
      </c>
    </row>
    <row r="6" spans="1:23" x14ac:dyDescent="0.35">
      <c r="A6" s="15">
        <v>652.63990000000001</v>
      </c>
      <c r="B6">
        <v>24.959999999999997</v>
      </c>
      <c r="C6" s="15">
        <f t="shared" si="0"/>
        <v>651.9769</v>
      </c>
      <c r="D6" s="3">
        <f t="shared" si="1"/>
        <v>24.959999999999997</v>
      </c>
      <c r="E6">
        <f t="shared" si="7"/>
        <v>22.395</v>
      </c>
      <c r="F6">
        <f t="shared" si="8"/>
        <v>6.6445964999997109</v>
      </c>
      <c r="H6">
        <v>656.4</v>
      </c>
      <c r="I6">
        <v>77.45</v>
      </c>
      <c r="J6" s="15">
        <f t="shared" si="2"/>
        <v>655.73699999999997</v>
      </c>
      <c r="K6" s="3">
        <f t="shared" si="3"/>
        <v>77.45</v>
      </c>
      <c r="L6">
        <f t="shared" si="9"/>
        <v>72.10499999999999</v>
      </c>
      <c r="M6">
        <f t="shared" si="10"/>
        <v>122.8236569999991</v>
      </c>
      <c r="O6">
        <f t="shared" si="4"/>
        <v>46.859774558758865</v>
      </c>
      <c r="P6">
        <f t="shared" si="11"/>
        <v>44.047332773605035</v>
      </c>
      <c r="Q6">
        <f t="shared" si="12"/>
        <v>13.068843633928045</v>
      </c>
      <c r="S6">
        <f t="shared" si="13"/>
        <v>644</v>
      </c>
      <c r="T6">
        <f t="shared" si="5"/>
        <v>643.33699999999999</v>
      </c>
      <c r="U6">
        <f t="shared" si="6"/>
        <v>1.7742968681282423</v>
      </c>
      <c r="V6">
        <f t="shared" si="14"/>
        <v>1.3355958154240755</v>
      </c>
      <c r="W6">
        <f t="shared" si="15"/>
        <v>1.3355958154240755</v>
      </c>
    </row>
    <row r="7" spans="1:23" x14ac:dyDescent="0.35">
      <c r="A7" s="15">
        <v>652.68399999999997</v>
      </c>
      <c r="B7">
        <v>29.95</v>
      </c>
      <c r="C7" s="15">
        <f t="shared" si="0"/>
        <v>652.02099999999996</v>
      </c>
      <c r="D7" s="3">
        <f t="shared" si="1"/>
        <v>29.95</v>
      </c>
      <c r="E7">
        <f t="shared" si="7"/>
        <v>27.454999999999998</v>
      </c>
      <c r="F7">
        <f t="shared" si="8"/>
        <v>1.2107654999988364</v>
      </c>
      <c r="H7">
        <v>657.50649999999996</v>
      </c>
      <c r="I7">
        <v>88.39</v>
      </c>
      <c r="J7" s="15">
        <f t="shared" si="2"/>
        <v>656.84349999999995</v>
      </c>
      <c r="K7" s="3">
        <f t="shared" si="3"/>
        <v>88.39</v>
      </c>
      <c r="L7">
        <f t="shared" si="9"/>
        <v>82.92</v>
      </c>
      <c r="M7">
        <f t="shared" si="10"/>
        <v>91.750979999998563</v>
      </c>
      <c r="O7">
        <f t="shared" si="4"/>
        <v>47.718343844723755</v>
      </c>
      <c r="P7">
        <f t="shared" si="11"/>
        <v>47.28905920174131</v>
      </c>
      <c r="Q7">
        <f t="shared" si="12"/>
        <v>2.0854475107947876</v>
      </c>
      <c r="S7">
        <f t="shared" si="13"/>
        <v>645</v>
      </c>
      <c r="T7">
        <f t="shared" si="5"/>
        <v>644.33699999999999</v>
      </c>
      <c r="U7">
        <f t="shared" si="6"/>
        <v>3.3278507007402913</v>
      </c>
      <c r="V7">
        <f t="shared" si="14"/>
        <v>2.5510737844342666</v>
      </c>
      <c r="W7">
        <f t="shared" si="15"/>
        <v>2.5510737844342666</v>
      </c>
    </row>
    <row r="8" spans="1:23" x14ac:dyDescent="0.35">
      <c r="A8" s="15">
        <v>652.81240000000003</v>
      </c>
      <c r="B8">
        <v>35.010000000000005</v>
      </c>
      <c r="C8" s="15">
        <f t="shared" si="0"/>
        <v>652.14940000000001</v>
      </c>
      <c r="D8" s="3">
        <f t="shared" si="1"/>
        <v>35.010000000000005</v>
      </c>
      <c r="E8">
        <f t="shared" si="7"/>
        <v>32.480000000000004</v>
      </c>
      <c r="F8">
        <f t="shared" si="8"/>
        <v>4.1704320000018198</v>
      </c>
      <c r="H8">
        <v>659.31349999999998</v>
      </c>
      <c r="I8">
        <v>88.14</v>
      </c>
      <c r="J8" s="15">
        <f t="shared" si="2"/>
        <v>658.65049999999997</v>
      </c>
      <c r="K8" s="3">
        <f t="shared" si="3"/>
        <v>88.14</v>
      </c>
      <c r="L8">
        <f t="shared" si="9"/>
        <v>88.265000000000001</v>
      </c>
      <c r="M8">
        <f t="shared" si="10"/>
        <v>159.49485500000145</v>
      </c>
      <c r="O8">
        <f t="shared" si="4"/>
        <v>50.245740358436983</v>
      </c>
      <c r="P8">
        <f t="shared" si="11"/>
        <v>48.982042101580369</v>
      </c>
      <c r="Q8">
        <f t="shared" si="12"/>
        <v>6.289294205845664</v>
      </c>
      <c r="S8">
        <f t="shared" si="13"/>
        <v>646</v>
      </c>
      <c r="T8">
        <f t="shared" si="5"/>
        <v>645.33699999999999</v>
      </c>
      <c r="U8">
        <f t="shared" si="6"/>
        <v>5.917716182942951</v>
      </c>
      <c r="V8">
        <f t="shared" si="14"/>
        <v>4.6227834418416212</v>
      </c>
      <c r="W8">
        <f t="shared" si="15"/>
        <v>4.6227834418416212</v>
      </c>
    </row>
    <row r="9" spans="1:23" x14ac:dyDescent="0.35">
      <c r="A9" s="15">
        <v>653.15099999999995</v>
      </c>
      <c r="B9">
        <v>39.839999999999996</v>
      </c>
      <c r="C9" s="15">
        <f t="shared" si="0"/>
        <v>652.48799999999994</v>
      </c>
      <c r="D9" s="3">
        <f t="shared" si="1"/>
        <v>39.839999999999996</v>
      </c>
      <c r="E9">
        <f t="shared" si="7"/>
        <v>37.424999999999997</v>
      </c>
      <c r="F9">
        <f t="shared" si="8"/>
        <v>12.672104999997323</v>
      </c>
      <c r="H9">
        <v>660.62130000000002</v>
      </c>
      <c r="I9">
        <v>77.45</v>
      </c>
      <c r="J9" s="15">
        <f t="shared" si="2"/>
        <v>659.95830000000001</v>
      </c>
      <c r="K9" s="3">
        <f t="shared" si="3"/>
        <v>77.45</v>
      </c>
      <c r="L9">
        <f t="shared" si="9"/>
        <v>82.795000000000002</v>
      </c>
      <c r="M9">
        <f t="shared" si="10"/>
        <v>108.27930100000356</v>
      </c>
      <c r="O9">
        <f t="shared" si="4"/>
        <v>57.058520140588833</v>
      </c>
      <c r="P9">
        <f t="shared" si="11"/>
        <v>53.652130249512908</v>
      </c>
      <c r="Q9">
        <f t="shared" si="12"/>
        <v>18.166611302481236</v>
      </c>
      <c r="S9">
        <f t="shared" si="13"/>
        <v>647</v>
      </c>
      <c r="T9">
        <f t="shared" si="5"/>
        <v>646.33699999999999</v>
      </c>
      <c r="U9">
        <f t="shared" si="6"/>
        <v>9.9769358716524774</v>
      </c>
      <c r="V9">
        <f t="shared" si="14"/>
        <v>7.9473260272977146</v>
      </c>
      <c r="W9">
        <f t="shared" si="15"/>
        <v>7.9473260272977146</v>
      </c>
    </row>
    <row r="10" spans="1:23" x14ac:dyDescent="0.35">
      <c r="A10" s="15">
        <v>653.1952</v>
      </c>
      <c r="B10">
        <v>44.98</v>
      </c>
      <c r="C10" s="15">
        <f t="shared" si="0"/>
        <v>652.53219999999999</v>
      </c>
      <c r="D10" s="3">
        <f t="shared" si="1"/>
        <v>44.98</v>
      </c>
      <c r="E10">
        <f t="shared" si="7"/>
        <v>42.41</v>
      </c>
      <c r="F10">
        <f t="shared" si="8"/>
        <v>1.8745220000019593</v>
      </c>
      <c r="H10">
        <v>661.74689999999998</v>
      </c>
      <c r="I10">
        <v>26.46</v>
      </c>
      <c r="J10" s="15">
        <f t="shared" si="2"/>
        <v>661.08389999999997</v>
      </c>
      <c r="K10" s="3">
        <f t="shared" si="3"/>
        <v>26.46</v>
      </c>
      <c r="L10">
        <f t="shared" si="9"/>
        <v>51.954999999999998</v>
      </c>
      <c r="M10">
        <f t="shared" si="10"/>
        <v>58.48054799999808</v>
      </c>
      <c r="O10">
        <f t="shared" si="4"/>
        <v>57.957969825574125</v>
      </c>
      <c r="P10">
        <f t="shared" si="11"/>
        <v>57.508244983081482</v>
      </c>
      <c r="Q10">
        <f t="shared" si="12"/>
        <v>2.5418644282548586</v>
      </c>
      <c r="S10">
        <f t="shared" si="13"/>
        <v>648</v>
      </c>
      <c r="T10">
        <f t="shared" si="5"/>
        <v>647.33699999999999</v>
      </c>
      <c r="U10">
        <f t="shared" si="6"/>
        <v>15.947513531034366</v>
      </c>
      <c r="V10">
        <f t="shared" si="14"/>
        <v>12.962224701343422</v>
      </c>
      <c r="W10">
        <f t="shared" si="15"/>
        <v>12.962224701343422</v>
      </c>
    </row>
    <row r="11" spans="1:23" x14ac:dyDescent="0.35">
      <c r="A11" s="15">
        <v>653.36559999999997</v>
      </c>
      <c r="B11">
        <v>49.96</v>
      </c>
      <c r="C11" s="15">
        <f t="shared" si="0"/>
        <v>652.70259999999996</v>
      </c>
      <c r="D11" s="3">
        <f t="shared" si="1"/>
        <v>49.96</v>
      </c>
      <c r="E11">
        <f t="shared" si="7"/>
        <v>47.47</v>
      </c>
      <c r="F11">
        <f t="shared" si="8"/>
        <v>8.088887999998688</v>
      </c>
      <c r="H11">
        <v>662.54759999999999</v>
      </c>
      <c r="I11">
        <v>3.5999999999999996</v>
      </c>
      <c r="J11" s="15">
        <f t="shared" si="2"/>
        <v>661.88459999999998</v>
      </c>
      <c r="K11" s="3">
        <f t="shared" si="3"/>
        <v>3.5999999999999996</v>
      </c>
      <c r="L11">
        <f t="shared" si="9"/>
        <v>15.030000000000001</v>
      </c>
      <c r="M11">
        <f t="shared" si="10"/>
        <v>12.034521000000094</v>
      </c>
      <c r="O11">
        <f t="shared" si="4"/>
        <v>61.432988274088785</v>
      </c>
      <c r="P11">
        <f t="shared" si="11"/>
        <v>59.695479049831455</v>
      </c>
      <c r="Q11">
        <f t="shared" si="12"/>
        <v>10.172109630089629</v>
      </c>
      <c r="S11">
        <f t="shared" si="13"/>
        <v>649</v>
      </c>
      <c r="T11">
        <f t="shared" si="5"/>
        <v>648.33699999999999</v>
      </c>
      <c r="U11">
        <f t="shared" si="6"/>
        <v>24.168045397592692</v>
      </c>
      <c r="V11">
        <f t="shared" si="14"/>
        <v>20.05777946431353</v>
      </c>
      <c r="W11">
        <f t="shared" si="15"/>
        <v>20.05777946431353</v>
      </c>
    </row>
    <row r="12" spans="1:23" x14ac:dyDescent="0.35">
      <c r="A12" s="15">
        <v>653.70429999999999</v>
      </c>
      <c r="B12">
        <v>55.02</v>
      </c>
      <c r="C12" s="15">
        <f t="shared" si="0"/>
        <v>653.04129999999998</v>
      </c>
      <c r="D12" s="3">
        <f t="shared" si="1"/>
        <v>55.02</v>
      </c>
      <c r="E12">
        <f t="shared" si="7"/>
        <v>52.49</v>
      </c>
      <c r="F12">
        <f t="shared" si="8"/>
        <v>17.778363000000898</v>
      </c>
      <c r="H12">
        <v>665.24540000000002</v>
      </c>
      <c r="I12">
        <v>0</v>
      </c>
      <c r="J12" s="15">
        <f t="shared" si="2"/>
        <v>664.58240000000001</v>
      </c>
      <c r="K12" s="3">
        <f t="shared" si="3"/>
        <v>0</v>
      </c>
      <c r="L12">
        <f t="shared" si="9"/>
        <v>1.7999999999999998</v>
      </c>
      <c r="M12">
        <f t="shared" si="10"/>
        <v>4.8560400000000525</v>
      </c>
      <c r="O12">
        <f t="shared" si="4"/>
        <v>68.301401310057756</v>
      </c>
      <c r="P12">
        <f t="shared" si="11"/>
        <v>64.867194792073263</v>
      </c>
      <c r="Q12">
        <f t="shared" si="12"/>
        <v>21.970518876076323</v>
      </c>
      <c r="S12">
        <f t="shared" si="13"/>
        <v>650</v>
      </c>
      <c r="T12">
        <f t="shared" si="5"/>
        <v>649.33699999999999</v>
      </c>
      <c r="U12">
        <f t="shared" si="6"/>
        <v>34.725045779047242</v>
      </c>
      <c r="V12">
        <f t="shared" si="14"/>
        <v>29.446545588319967</v>
      </c>
      <c r="W12">
        <f t="shared" si="15"/>
        <v>29.446545588319967</v>
      </c>
    </row>
    <row r="13" spans="1:23" x14ac:dyDescent="0.35">
      <c r="A13" s="15">
        <v>653.70640000000003</v>
      </c>
      <c r="B13">
        <v>60</v>
      </c>
      <c r="C13" s="15">
        <f t="shared" si="0"/>
        <v>653.04340000000002</v>
      </c>
      <c r="D13" s="3">
        <f t="shared" si="1"/>
        <v>60</v>
      </c>
      <c r="E13">
        <f t="shared" si="7"/>
        <v>57.510000000000005</v>
      </c>
      <c r="F13">
        <f t="shared" si="8"/>
        <v>0.12077100000237466</v>
      </c>
      <c r="J13" s="15"/>
      <c r="K13" s="3"/>
      <c r="O13">
        <f t="shared" si="4"/>
        <v>68.343530290327323</v>
      </c>
      <c r="P13">
        <f t="shared" si="11"/>
        <v>68.322465800192532</v>
      </c>
      <c r="Q13">
        <f t="shared" si="12"/>
        <v>0.14347717818322542</v>
      </c>
      <c r="S13">
        <f t="shared" si="13"/>
        <v>651</v>
      </c>
      <c r="T13">
        <f t="shared" si="5"/>
        <v>650.33699999999999</v>
      </c>
      <c r="U13">
        <f t="shared" si="6"/>
        <v>47.303892170680633</v>
      </c>
      <c r="V13">
        <f t="shared" si="14"/>
        <v>41.014468974863938</v>
      </c>
      <c r="W13">
        <f t="shared" si="15"/>
        <v>41.014468974863938</v>
      </c>
    </row>
    <row r="14" spans="1:23" x14ac:dyDescent="0.35">
      <c r="A14" s="15">
        <v>654.00289999999995</v>
      </c>
      <c r="B14">
        <v>64.84</v>
      </c>
      <c r="C14" s="15">
        <f t="shared" si="0"/>
        <v>653.33989999999994</v>
      </c>
      <c r="D14" s="3">
        <f t="shared" si="1"/>
        <v>64.84</v>
      </c>
      <c r="E14">
        <f t="shared" si="7"/>
        <v>62.42</v>
      </c>
      <c r="F14">
        <f t="shared" si="8"/>
        <v>18.507529999995231</v>
      </c>
      <c r="O14">
        <f t="shared" si="4"/>
        <v>74.187682292937239</v>
      </c>
      <c r="P14">
        <f t="shared" si="11"/>
        <v>71.265606291632281</v>
      </c>
      <c r="Q14">
        <f t="shared" si="12"/>
        <v>21.130252265463525</v>
      </c>
      <c r="S14">
        <f t="shared" si="13"/>
        <v>652</v>
      </c>
      <c r="T14">
        <f t="shared" si="5"/>
        <v>651.33699999999999</v>
      </c>
      <c r="U14">
        <f t="shared" si="6"/>
        <v>61.094719505977039</v>
      </c>
      <c r="V14">
        <f t="shared" si="14"/>
        <v>54.19930583832884</v>
      </c>
      <c r="W14">
        <f t="shared" si="15"/>
        <v>54.19930583832884</v>
      </c>
    </row>
    <row r="15" spans="1:23" x14ac:dyDescent="0.35">
      <c r="A15">
        <v>654.21540000000005</v>
      </c>
      <c r="B15">
        <v>69.89</v>
      </c>
      <c r="C15" s="15">
        <f t="shared" si="0"/>
        <v>653.55240000000003</v>
      </c>
      <c r="D15" s="3">
        <f t="shared" ref="D15:D41" si="16">B15</f>
        <v>69.89</v>
      </c>
      <c r="E15">
        <f t="shared" ref="E15:E41" si="17">AVERAGE(D14:D15)</f>
        <v>67.365000000000009</v>
      </c>
      <c r="F15">
        <f t="shared" ref="F15:F41" si="18">E15*(C15-C14)</f>
        <v>14.315062500006128</v>
      </c>
      <c r="O15">
        <f t="shared" si="4"/>
        <v>78.201091728364915</v>
      </c>
      <c r="P15">
        <f t="shared" si="11"/>
        <v>76.19438701065107</v>
      </c>
      <c r="Q15">
        <f t="shared" si="12"/>
        <v>16.191307239770282</v>
      </c>
      <c r="S15">
        <f t="shared" si="13"/>
        <v>653</v>
      </c>
      <c r="T15">
        <f t="shared" si="5"/>
        <v>652.33699999999999</v>
      </c>
      <c r="U15">
        <f t="shared" si="6"/>
        <v>74.810614938124331</v>
      </c>
      <c r="V15">
        <f t="shared" si="14"/>
        <v>67.952667222050678</v>
      </c>
      <c r="W15">
        <f t="shared" si="15"/>
        <v>67.952667222050678</v>
      </c>
    </row>
    <row r="16" spans="1:23" x14ac:dyDescent="0.35">
      <c r="A16">
        <v>654.63810000000001</v>
      </c>
      <c r="B16">
        <v>74.960000000000008</v>
      </c>
      <c r="C16" s="15">
        <f t="shared" si="0"/>
        <v>653.9751</v>
      </c>
      <c r="D16" s="3">
        <f t="shared" si="16"/>
        <v>74.960000000000008</v>
      </c>
      <c r="E16">
        <f t="shared" si="17"/>
        <v>72.425000000000011</v>
      </c>
      <c r="F16">
        <f t="shared" si="18"/>
        <v>30.614047499997358</v>
      </c>
      <c r="I16">
        <f>0.72*0.25+0.72*0.75</f>
        <v>0.72</v>
      </c>
      <c r="O16">
        <f t="shared" si="4"/>
        <v>85.532098192779344</v>
      </c>
      <c r="P16">
        <f t="shared" si="11"/>
        <v>81.866594960572129</v>
      </c>
      <c r="Q16">
        <f t="shared" si="12"/>
        <v>34.605009689830844</v>
      </c>
      <c r="S16">
        <f t="shared" si="13"/>
        <v>654</v>
      </c>
      <c r="T16">
        <f t="shared" si="5"/>
        <v>653.33699999999999</v>
      </c>
      <c r="U16">
        <f t="shared" si="6"/>
        <v>86.851140169455917</v>
      </c>
      <c r="V16">
        <f t="shared" si="14"/>
        <v>80.830877553790117</v>
      </c>
      <c r="W16">
        <f t="shared" si="15"/>
        <v>80.830877553790117</v>
      </c>
    </row>
    <row r="17" spans="1:23" x14ac:dyDescent="0.35">
      <c r="A17">
        <v>655.01890000000003</v>
      </c>
      <c r="B17">
        <v>80.02</v>
      </c>
      <c r="C17" s="15">
        <f t="shared" si="0"/>
        <v>654.35590000000002</v>
      </c>
      <c r="D17" s="3">
        <f t="shared" si="16"/>
        <v>80.02</v>
      </c>
      <c r="E17">
        <f t="shared" si="17"/>
        <v>77.490000000000009</v>
      </c>
      <c r="F17">
        <f t="shared" si="18"/>
        <v>29.50819200000171</v>
      </c>
      <c r="O17">
        <f t="shared" si="4"/>
        <v>91.131586593370926</v>
      </c>
      <c r="P17">
        <f t="shared" si="11"/>
        <v>88.331842393075135</v>
      </c>
      <c r="Q17">
        <f t="shared" si="12"/>
        <v>33.636765583284955</v>
      </c>
      <c r="S17">
        <f t="shared" si="13"/>
        <v>655</v>
      </c>
      <c r="T17">
        <f t="shared" si="5"/>
        <v>654.33699999999999</v>
      </c>
      <c r="U17">
        <f t="shared" si="6"/>
        <v>95.596187828502508</v>
      </c>
      <c r="V17">
        <f t="shared" si="14"/>
        <v>91.22366399897922</v>
      </c>
      <c r="W17">
        <f t="shared" si="15"/>
        <v>91.22366399897922</v>
      </c>
    </row>
    <row r="18" spans="1:23" x14ac:dyDescent="0.35">
      <c r="A18">
        <v>655.56799999999998</v>
      </c>
      <c r="B18">
        <v>85.08</v>
      </c>
      <c r="C18" s="15">
        <f t="shared" si="0"/>
        <v>654.90499999999997</v>
      </c>
      <c r="D18" s="3">
        <f t="shared" si="16"/>
        <v>85.08</v>
      </c>
      <c r="E18">
        <f t="shared" si="17"/>
        <v>82.55</v>
      </c>
      <c r="F18">
        <f t="shared" si="18"/>
        <v>45.328204999996125</v>
      </c>
      <c r="O18">
        <f t="shared" si="4"/>
        <v>97.013623803065329</v>
      </c>
      <c r="P18">
        <f t="shared" si="11"/>
        <v>94.072605198218127</v>
      </c>
      <c r="Q18">
        <f t="shared" si="12"/>
        <v>51.655267514337162</v>
      </c>
      <c r="S18">
        <f t="shared" si="13"/>
        <v>656</v>
      </c>
      <c r="T18">
        <f t="shared" si="5"/>
        <v>655.33699999999999</v>
      </c>
      <c r="U18">
        <f t="shared" si="6"/>
        <v>99.760444088346148</v>
      </c>
      <c r="V18">
        <f t="shared" si="14"/>
        <v>97.678315958424321</v>
      </c>
      <c r="W18">
        <f t="shared" si="15"/>
        <v>97.678315958424321</v>
      </c>
    </row>
    <row r="19" spans="1:23" x14ac:dyDescent="0.35">
      <c r="A19">
        <v>656.11630000000002</v>
      </c>
      <c r="B19">
        <v>88.429999999999993</v>
      </c>
      <c r="C19" s="15">
        <f t="shared" si="0"/>
        <v>655.45330000000001</v>
      </c>
      <c r="D19" s="3">
        <f t="shared" si="16"/>
        <v>88.429999999999993</v>
      </c>
      <c r="E19">
        <f t="shared" si="17"/>
        <v>86.754999999999995</v>
      </c>
      <c r="F19">
        <f t="shared" si="18"/>
        <v>47.567766500003486</v>
      </c>
      <c r="O19">
        <f t="shared" si="4"/>
        <v>99.80923745706005</v>
      </c>
      <c r="P19">
        <f t="shared" si="11"/>
        <v>98.411430630062682</v>
      </c>
      <c r="Q19">
        <f t="shared" si="12"/>
        <v>53.958987414467323</v>
      </c>
      <c r="S19">
        <f t="shared" si="13"/>
        <v>657</v>
      </c>
      <c r="T19">
        <f t="shared" si="5"/>
        <v>656.33699999999999</v>
      </c>
      <c r="U19">
        <f t="shared" si="6"/>
        <v>98.702675201570202</v>
      </c>
      <c r="V19">
        <f t="shared" si="14"/>
        <v>99.231559644958168</v>
      </c>
      <c r="W19">
        <f t="shared" si="15"/>
        <v>99.231559644958168</v>
      </c>
    </row>
    <row r="20" spans="1:23" x14ac:dyDescent="0.35">
      <c r="A20">
        <v>656.87289999999996</v>
      </c>
      <c r="B20">
        <v>86.94</v>
      </c>
      <c r="C20" s="15">
        <f t="shared" si="0"/>
        <v>656.20989999999995</v>
      </c>
      <c r="D20" s="3">
        <f t="shared" si="16"/>
        <v>86.94</v>
      </c>
      <c r="E20">
        <f t="shared" si="17"/>
        <v>87.685000000000002</v>
      </c>
      <c r="F20">
        <f t="shared" si="18"/>
        <v>66.342470999994291</v>
      </c>
      <c r="O20">
        <f t="shared" si="4"/>
        <v>98.159988695269064</v>
      </c>
      <c r="P20">
        <f t="shared" si="11"/>
        <v>98.98461307616455</v>
      </c>
      <c r="Q20">
        <f t="shared" si="12"/>
        <v>74.891758253419653</v>
      </c>
      <c r="S20">
        <f t="shared" si="13"/>
        <v>658</v>
      </c>
      <c r="T20">
        <f t="shared" si="5"/>
        <v>657.33699999999999</v>
      </c>
      <c r="U20">
        <f t="shared" si="6"/>
        <v>92.587471501449642</v>
      </c>
      <c r="V20">
        <f t="shared" si="14"/>
        <v>95.645073351509922</v>
      </c>
      <c r="W20">
        <f t="shared" si="15"/>
        <v>95.645073351509922</v>
      </c>
    </row>
    <row r="21" spans="1:23" x14ac:dyDescent="0.35">
      <c r="A21">
        <v>657.50279999999998</v>
      </c>
      <c r="B21">
        <v>84.11</v>
      </c>
      <c r="C21" s="15">
        <f t="shared" si="0"/>
        <v>656.83979999999997</v>
      </c>
      <c r="D21" s="3">
        <f t="shared" si="16"/>
        <v>84.11</v>
      </c>
      <c r="E21">
        <f t="shared" si="17"/>
        <v>85.525000000000006</v>
      </c>
      <c r="F21">
        <f t="shared" si="18"/>
        <v>53.872197500001761</v>
      </c>
      <c r="O21">
        <f t="shared" si="4"/>
        <v>92.140017220049813</v>
      </c>
      <c r="P21">
        <f t="shared" si="11"/>
        <v>95.150002957659439</v>
      </c>
      <c r="Q21">
        <f t="shared" si="12"/>
        <v>59.934986863031639</v>
      </c>
      <c r="S21">
        <f t="shared" si="13"/>
        <v>659</v>
      </c>
      <c r="T21">
        <f t="shared" si="5"/>
        <v>658.33699999999999</v>
      </c>
      <c r="U21">
        <f t="shared" si="6"/>
        <v>82.34330123055453</v>
      </c>
      <c r="V21">
        <f t="shared" si="14"/>
        <v>87.465386366002093</v>
      </c>
      <c r="W21">
        <f t="shared" si="15"/>
        <v>87.465386366002093</v>
      </c>
    </row>
    <row r="22" spans="1:23" x14ac:dyDescent="0.35">
      <c r="A22">
        <v>658.0059</v>
      </c>
      <c r="B22">
        <v>80.02</v>
      </c>
      <c r="C22" s="15">
        <f t="shared" si="0"/>
        <v>657.34289999999999</v>
      </c>
      <c r="D22" s="3">
        <f t="shared" si="16"/>
        <v>80.02</v>
      </c>
      <c r="E22">
        <f t="shared" si="17"/>
        <v>82.064999999999998</v>
      </c>
      <c r="F22">
        <f t="shared" si="18"/>
        <v>41.286901500001449</v>
      </c>
      <c r="O22">
        <f t="shared" si="4"/>
        <v>84.817934109203236</v>
      </c>
      <c r="P22">
        <f t="shared" si="11"/>
        <v>88.478975664626518</v>
      </c>
      <c r="Q22">
        <f t="shared" si="12"/>
        <v>44.513772656875162</v>
      </c>
      <c r="S22">
        <f t="shared" si="13"/>
        <v>660</v>
      </c>
      <c r="T22">
        <f t="shared" si="5"/>
        <v>659.33699999999999</v>
      </c>
      <c r="U22">
        <f t="shared" si="6"/>
        <v>69.431584250521297</v>
      </c>
      <c r="V22">
        <f t="shared" si="14"/>
        <v>75.887442740537921</v>
      </c>
      <c r="W22">
        <f t="shared" si="15"/>
        <v>75.887442740537921</v>
      </c>
    </row>
    <row r="23" spans="1:23" x14ac:dyDescent="0.35">
      <c r="A23">
        <v>658.25620000000004</v>
      </c>
      <c r="B23">
        <v>74.960000000000008</v>
      </c>
      <c r="C23" s="15">
        <f t="shared" si="0"/>
        <v>657.59320000000002</v>
      </c>
      <c r="D23" s="3">
        <f t="shared" si="16"/>
        <v>74.960000000000008</v>
      </c>
      <c r="E23">
        <f t="shared" si="17"/>
        <v>77.490000000000009</v>
      </c>
      <c r="F23">
        <f t="shared" si="18"/>
        <v>19.395747000002977</v>
      </c>
      <c r="O23">
        <f t="shared" si="4"/>
        <v>80.530926305274235</v>
      </c>
      <c r="P23">
        <f t="shared" si="11"/>
        <v>82.674430207238743</v>
      </c>
      <c r="Q23">
        <f t="shared" si="12"/>
        <v>20.693409880875031</v>
      </c>
      <c r="S23">
        <f t="shared" si="13"/>
        <v>661</v>
      </c>
      <c r="T23">
        <f t="shared" si="5"/>
        <v>660.33699999999999</v>
      </c>
      <c r="U23">
        <f t="shared" si="6"/>
        <v>55.505833108598289</v>
      </c>
      <c r="V23">
        <f t="shared" si="14"/>
        <v>62.468708679559796</v>
      </c>
      <c r="W23">
        <f t="shared" si="15"/>
        <v>62.468708679559796</v>
      </c>
    </row>
    <row r="24" spans="1:23" x14ac:dyDescent="0.35">
      <c r="A24">
        <v>658.59059999999999</v>
      </c>
      <c r="B24">
        <v>69.97</v>
      </c>
      <c r="C24" s="15">
        <f t="shared" si="0"/>
        <v>657.92759999999998</v>
      </c>
      <c r="D24" s="3">
        <f t="shared" si="16"/>
        <v>69.97</v>
      </c>
      <c r="E24">
        <f t="shared" si="17"/>
        <v>72.465000000000003</v>
      </c>
      <c r="F24">
        <f t="shared" si="18"/>
        <v>24.232295999997074</v>
      </c>
      <c r="O24">
        <f t="shared" si="4"/>
        <v>74.31296639801711</v>
      </c>
      <c r="P24">
        <f t="shared" si="11"/>
        <v>77.421946351645673</v>
      </c>
      <c r="Q24">
        <f t="shared" si="12"/>
        <v>25.889898859987188</v>
      </c>
      <c r="S24">
        <f t="shared" si="13"/>
        <v>662</v>
      </c>
      <c r="T24">
        <f t="shared" si="5"/>
        <v>661.33699999999999</v>
      </c>
      <c r="U24">
        <f t="shared" si="6"/>
        <v>42.070040138496971</v>
      </c>
      <c r="V24">
        <f t="shared" si="14"/>
        <v>48.78793662354763</v>
      </c>
      <c r="W24">
        <f t="shared" si="15"/>
        <v>48.78793662354763</v>
      </c>
    </row>
    <row r="25" spans="1:23" x14ac:dyDescent="0.35">
      <c r="A25">
        <v>658.58849999999995</v>
      </c>
      <c r="B25">
        <v>64.84</v>
      </c>
      <c r="C25" s="15">
        <f t="shared" si="0"/>
        <v>657.92549999999994</v>
      </c>
      <c r="D25" s="3">
        <f t="shared" si="16"/>
        <v>64.84</v>
      </c>
      <c r="E25">
        <f t="shared" si="17"/>
        <v>67.405000000000001</v>
      </c>
      <c r="F25">
        <f t="shared" si="18"/>
        <v>-0.14155050000278321</v>
      </c>
      <c r="O25">
        <f t="shared" si="4"/>
        <v>74.353412021439667</v>
      </c>
      <c r="P25">
        <f t="shared" si="11"/>
        <v>74.333189209728388</v>
      </c>
      <c r="Q25">
        <f t="shared" si="12"/>
        <v>-0.15609969734349891</v>
      </c>
      <c r="S25">
        <f t="shared" si="13"/>
        <v>663</v>
      </c>
      <c r="T25">
        <f t="shared" si="5"/>
        <v>662.33699999999999</v>
      </c>
      <c r="U25">
        <f t="shared" si="6"/>
        <v>30.231519575793548</v>
      </c>
      <c r="V25">
        <f t="shared" si="14"/>
        <v>36.15077985714526</v>
      </c>
      <c r="W25">
        <f t="shared" si="15"/>
        <v>36.15077985714526</v>
      </c>
    </row>
    <row r="26" spans="1:23" x14ac:dyDescent="0.35">
      <c r="A26">
        <v>658.79679999999996</v>
      </c>
      <c r="B26">
        <v>60</v>
      </c>
      <c r="C26" s="15">
        <f t="shared" si="0"/>
        <v>658.13379999999995</v>
      </c>
      <c r="D26" s="3">
        <f t="shared" si="16"/>
        <v>60</v>
      </c>
      <c r="E26">
        <f t="shared" si="17"/>
        <v>62.42</v>
      </c>
      <c r="F26">
        <f t="shared" si="18"/>
        <v>13.002086000000523</v>
      </c>
      <c r="O26">
        <f t="shared" si="4"/>
        <v>70.275865629663599</v>
      </c>
      <c r="P26">
        <f t="shared" si="11"/>
        <v>72.31463882555164</v>
      </c>
      <c r="Q26">
        <f t="shared" si="12"/>
        <v>15.063139267363011</v>
      </c>
      <c r="S26">
        <f t="shared" si="13"/>
        <v>664</v>
      </c>
      <c r="T26">
        <f t="shared" si="5"/>
        <v>663.33699999999999</v>
      </c>
      <c r="U26">
        <f t="shared" si="6"/>
        <v>20.59680126279688</v>
      </c>
      <c r="V26">
        <f t="shared" si="14"/>
        <v>25.414160419295214</v>
      </c>
      <c r="W26">
        <f t="shared" si="15"/>
        <v>25.414160419295214</v>
      </c>
    </row>
    <row r="27" spans="1:23" x14ac:dyDescent="0.35">
      <c r="A27">
        <v>658.92089999999996</v>
      </c>
      <c r="B27">
        <v>55.02</v>
      </c>
      <c r="C27" s="15">
        <f t="shared" si="0"/>
        <v>658.25789999999995</v>
      </c>
      <c r="D27" s="3">
        <f t="shared" si="16"/>
        <v>55.02</v>
      </c>
      <c r="E27">
        <f t="shared" si="17"/>
        <v>57.510000000000005</v>
      </c>
      <c r="F27">
        <f t="shared" si="18"/>
        <v>7.1369909999999166</v>
      </c>
      <c r="O27">
        <f t="shared" si="4"/>
        <v>67.795235474391504</v>
      </c>
      <c r="P27">
        <f t="shared" si="11"/>
        <v>69.035550552027559</v>
      </c>
      <c r="Q27">
        <f t="shared" si="12"/>
        <v>8.56731182350652</v>
      </c>
      <c r="S27">
        <f t="shared" si="13"/>
        <v>665</v>
      </c>
      <c r="T27">
        <f t="shared" si="5"/>
        <v>664.33699999999999</v>
      </c>
      <c r="U27">
        <f t="shared" si="6"/>
        <v>13.304309208261138</v>
      </c>
      <c r="V27">
        <f t="shared" si="14"/>
        <v>16.950555235529009</v>
      </c>
      <c r="W27">
        <f t="shared" si="15"/>
        <v>16.950555235529009</v>
      </c>
    </row>
    <row r="28" spans="1:23" x14ac:dyDescent="0.35">
      <c r="A28">
        <v>659.08709999999996</v>
      </c>
      <c r="B28">
        <v>50.029999999999994</v>
      </c>
      <c r="C28" s="15">
        <f t="shared" si="0"/>
        <v>658.42409999999995</v>
      </c>
      <c r="D28" s="3">
        <f t="shared" si="16"/>
        <v>50.029999999999994</v>
      </c>
      <c r="E28">
        <f t="shared" si="17"/>
        <v>52.524999999999999</v>
      </c>
      <c r="F28">
        <f t="shared" si="18"/>
        <v>8.7296550000001805</v>
      </c>
      <c r="O28">
        <f t="shared" si="4"/>
        <v>64.433531890621339</v>
      </c>
      <c r="P28">
        <f t="shared" si="11"/>
        <v>66.114383682506428</v>
      </c>
      <c r="Q28">
        <f t="shared" si="12"/>
        <v>10.988210568032796</v>
      </c>
      <c r="S28">
        <f t="shared" si="13"/>
        <v>666</v>
      </c>
      <c r="T28">
        <f t="shared" si="5"/>
        <v>665.33699999999999</v>
      </c>
      <c r="U28">
        <f t="shared" si="6"/>
        <v>8.1477488069286235</v>
      </c>
      <c r="V28">
        <f t="shared" si="14"/>
        <v>10.726029007594882</v>
      </c>
      <c r="W28">
        <f t="shared" si="15"/>
        <v>10.726029007594882</v>
      </c>
    </row>
    <row r="29" spans="1:23" x14ac:dyDescent="0.35">
      <c r="A29">
        <v>659.37940000000003</v>
      </c>
      <c r="B29">
        <v>44.9</v>
      </c>
      <c r="C29" s="15">
        <f t="shared" si="0"/>
        <v>658.71640000000002</v>
      </c>
      <c r="D29" s="3">
        <f t="shared" si="16"/>
        <v>44.9</v>
      </c>
      <c r="E29">
        <f t="shared" si="17"/>
        <v>47.464999999999996</v>
      </c>
      <c r="F29">
        <f t="shared" si="18"/>
        <v>13.874019500003245</v>
      </c>
      <c r="O29">
        <f t="shared" si="4"/>
        <v>58.475399353449028</v>
      </c>
      <c r="P29">
        <f t="shared" si="11"/>
        <v>61.454465622035187</v>
      </c>
      <c r="Q29">
        <f t="shared" si="12"/>
        <v>17.963140301325087</v>
      </c>
      <c r="S29">
        <f t="shared" si="13"/>
        <v>667</v>
      </c>
      <c r="T29">
        <f t="shared" si="5"/>
        <v>666.33699999999999</v>
      </c>
      <c r="U29">
        <f t="shared" si="6"/>
        <v>4.7308119263028425</v>
      </c>
      <c r="V29">
        <f t="shared" si="14"/>
        <v>6.4392803666157334</v>
      </c>
      <c r="W29">
        <f t="shared" si="15"/>
        <v>6.4392803666157334</v>
      </c>
    </row>
    <row r="30" spans="1:23" x14ac:dyDescent="0.35">
      <c r="A30">
        <v>659.37729999999999</v>
      </c>
      <c r="B30">
        <v>39.839999999999996</v>
      </c>
      <c r="C30" s="15">
        <f t="shared" si="0"/>
        <v>658.71429999999998</v>
      </c>
      <c r="D30" s="3">
        <f t="shared" si="16"/>
        <v>39.839999999999996</v>
      </c>
      <c r="E30">
        <f t="shared" si="17"/>
        <v>42.37</v>
      </c>
      <c r="F30">
        <f t="shared" si="18"/>
        <v>-8.897700000174949E-2</v>
      </c>
      <c r="O30">
        <f t="shared" si="4"/>
        <v>58.518193927434062</v>
      </c>
      <c r="P30">
        <f t="shared" si="11"/>
        <v>58.496796640441545</v>
      </c>
      <c r="Q30">
        <f t="shared" si="12"/>
        <v>-0.12284327294734264</v>
      </c>
      <c r="S30">
        <f t="shared" si="13"/>
        <v>668</v>
      </c>
      <c r="T30">
        <f t="shared" si="5"/>
        <v>667.33699999999999</v>
      </c>
      <c r="U30">
        <f t="shared" si="6"/>
        <v>2.6042728585711004</v>
      </c>
      <c r="V30">
        <f t="shared" si="14"/>
        <v>3.6675423924369714</v>
      </c>
      <c r="W30">
        <f t="shared" si="15"/>
        <v>3.6675423924369714</v>
      </c>
    </row>
    <row r="31" spans="1:23" x14ac:dyDescent="0.35">
      <c r="A31">
        <v>659.66980000000001</v>
      </c>
      <c r="B31">
        <v>35.15</v>
      </c>
      <c r="C31" s="15">
        <f t="shared" si="0"/>
        <v>659.0068</v>
      </c>
      <c r="D31" s="3">
        <f t="shared" si="16"/>
        <v>35.15</v>
      </c>
      <c r="E31">
        <f t="shared" si="17"/>
        <v>37.494999999999997</v>
      </c>
      <c r="F31">
        <f t="shared" si="18"/>
        <v>10.967287500000682</v>
      </c>
      <c r="O31">
        <f t="shared" si="4"/>
        <v>52.595679387177555</v>
      </c>
      <c r="P31">
        <f t="shared" si="11"/>
        <v>55.556936657305812</v>
      </c>
      <c r="Q31">
        <f t="shared" si="12"/>
        <v>16.250403972262962</v>
      </c>
      <c r="S31">
        <f t="shared" si="13"/>
        <v>669</v>
      </c>
      <c r="T31">
        <f t="shared" si="5"/>
        <v>668.33699999999999</v>
      </c>
      <c r="U31">
        <f t="shared" si="6"/>
        <v>1.3592208779189296</v>
      </c>
      <c r="V31">
        <f t="shared" si="14"/>
        <v>1.981746868245015</v>
      </c>
      <c r="W31">
        <f t="shared" si="15"/>
        <v>1.981746868245015</v>
      </c>
    </row>
    <row r="32" spans="1:23" x14ac:dyDescent="0.35">
      <c r="A32">
        <v>659.83590000000004</v>
      </c>
      <c r="B32">
        <v>30.09</v>
      </c>
      <c r="C32" s="15">
        <f t="shared" si="0"/>
        <v>659.17290000000003</v>
      </c>
      <c r="D32" s="3">
        <f t="shared" si="16"/>
        <v>30.09</v>
      </c>
      <c r="E32">
        <f t="shared" si="17"/>
        <v>32.619999999999997</v>
      </c>
      <c r="F32">
        <f t="shared" si="18"/>
        <v>5.4181820000009315</v>
      </c>
      <c r="O32">
        <f t="shared" si="4"/>
        <v>49.290466638316339</v>
      </c>
      <c r="P32">
        <f t="shared" si="11"/>
        <v>50.94307301274695</v>
      </c>
      <c r="Q32">
        <f t="shared" si="12"/>
        <v>8.4616444274187241</v>
      </c>
      <c r="S32">
        <f t="shared" si="13"/>
        <v>670</v>
      </c>
      <c r="T32">
        <f t="shared" si="5"/>
        <v>669.33699999999999</v>
      </c>
      <c r="U32">
        <f t="shared" si="6"/>
        <v>0.67258370135596368</v>
      </c>
      <c r="V32">
        <f t="shared" si="14"/>
        <v>1.0159022896374466</v>
      </c>
      <c r="W32">
        <f t="shared" si="15"/>
        <v>1.0159022896374466</v>
      </c>
    </row>
    <row r="33" spans="1:23" x14ac:dyDescent="0.35">
      <c r="A33">
        <v>660.08619999999996</v>
      </c>
      <c r="B33">
        <v>24.959999999999997</v>
      </c>
      <c r="C33" s="15">
        <f t="shared" si="0"/>
        <v>659.42319999999995</v>
      </c>
      <c r="D33" s="3">
        <f t="shared" si="16"/>
        <v>24.959999999999997</v>
      </c>
      <c r="E33">
        <f t="shared" si="17"/>
        <v>27.524999999999999</v>
      </c>
      <c r="F33">
        <f t="shared" si="18"/>
        <v>6.8895074999979267</v>
      </c>
      <c r="O33">
        <f t="shared" si="4"/>
        <v>44.435068616260608</v>
      </c>
      <c r="P33">
        <f t="shared" si="11"/>
        <v>46.862767627288477</v>
      </c>
      <c r="Q33">
        <f t="shared" si="12"/>
        <v>11.729750737106777</v>
      </c>
      <c r="S33">
        <f t="shared" si="13"/>
        <v>671</v>
      </c>
      <c r="T33">
        <f t="shared" si="5"/>
        <v>670.33699999999999</v>
      </c>
      <c r="U33">
        <f t="shared" si="6"/>
        <v>0.31554070475628249</v>
      </c>
      <c r="V33">
        <f t="shared" si="14"/>
        <v>0.49406220305612308</v>
      </c>
      <c r="W33">
        <f t="shared" si="15"/>
        <v>0.49406220305612308</v>
      </c>
    </row>
    <row r="34" spans="1:23" x14ac:dyDescent="0.35">
      <c r="A34">
        <v>660.37860000000001</v>
      </c>
      <c r="B34">
        <v>19.97</v>
      </c>
      <c r="C34" s="15">
        <f t="shared" si="0"/>
        <v>659.71559999999999</v>
      </c>
      <c r="D34" s="3">
        <f t="shared" si="16"/>
        <v>19.97</v>
      </c>
      <c r="E34">
        <f t="shared" si="17"/>
        <v>22.464999999999996</v>
      </c>
      <c r="F34">
        <f t="shared" si="18"/>
        <v>6.5687660000009718</v>
      </c>
      <c r="O34">
        <f t="shared" si="4"/>
        <v>39.01342780673221</v>
      </c>
      <c r="P34">
        <f t="shared" si="11"/>
        <v>41.724248211496409</v>
      </c>
      <c r="Q34">
        <f t="shared" si="12"/>
        <v>12.200170177043356</v>
      </c>
      <c r="S34">
        <f t="shared" si="13"/>
        <v>672</v>
      </c>
      <c r="T34">
        <f t="shared" si="5"/>
        <v>671.33699999999999</v>
      </c>
      <c r="U34">
        <f t="shared" si="6"/>
        <v>0.14035154367533217</v>
      </c>
      <c r="V34">
        <f t="shared" si="14"/>
        <v>0.22794612421580734</v>
      </c>
      <c r="W34">
        <f t="shared" si="15"/>
        <v>0.22794612421580734</v>
      </c>
    </row>
    <row r="35" spans="1:23" x14ac:dyDescent="0.35">
      <c r="A35">
        <v>660.71299999999997</v>
      </c>
      <c r="B35">
        <v>14.84</v>
      </c>
      <c r="C35" s="15">
        <f t="shared" si="0"/>
        <v>660.05</v>
      </c>
      <c r="D35" s="3">
        <f t="shared" si="16"/>
        <v>14.84</v>
      </c>
      <c r="E35">
        <f t="shared" si="17"/>
        <v>17.405000000000001</v>
      </c>
      <c r="F35">
        <f t="shared" si="18"/>
        <v>5.8202319999992973</v>
      </c>
      <c r="O35">
        <f t="shared" si="4"/>
        <v>33.222656142497733</v>
      </c>
      <c r="P35">
        <f t="shared" si="11"/>
        <v>36.118041974614968</v>
      </c>
      <c r="Q35">
        <f t="shared" si="12"/>
        <v>12.077873236309786</v>
      </c>
      <c r="S35">
        <f t="shared" si="13"/>
        <v>673</v>
      </c>
      <c r="T35">
        <f t="shared" si="5"/>
        <v>672.33699999999999</v>
      </c>
      <c r="U35">
        <f t="shared" si="6"/>
        <v>5.9187738485729835E-2</v>
      </c>
      <c r="V35">
        <f t="shared" si="14"/>
        <v>9.9769641080531005E-2</v>
      </c>
      <c r="W35">
        <f t="shared" si="15"/>
        <v>9.9769641080531005E-2</v>
      </c>
    </row>
    <row r="36" spans="1:23" x14ac:dyDescent="0.35">
      <c r="A36">
        <v>661.00639999999999</v>
      </c>
      <c r="B36">
        <v>12.23</v>
      </c>
      <c r="C36" s="15">
        <f t="shared" si="0"/>
        <v>660.34339999999997</v>
      </c>
      <c r="D36" s="3">
        <f t="shared" si="16"/>
        <v>12.23</v>
      </c>
      <c r="E36">
        <f t="shared" si="17"/>
        <v>13.535</v>
      </c>
      <c r="F36">
        <f t="shared" si="18"/>
        <v>3.9711690000002657</v>
      </c>
      <c r="O36">
        <f t="shared" si="4"/>
        <v>28.555101126518593</v>
      </c>
      <c r="P36">
        <f t="shared" si="11"/>
        <v>30.888878634508163</v>
      </c>
      <c r="Q36">
        <f t="shared" si="12"/>
        <v>9.0627969913653015</v>
      </c>
      <c r="S36">
        <f t="shared" si="13"/>
        <v>674</v>
      </c>
      <c r="T36">
        <f t="shared" si="5"/>
        <v>673.33699999999999</v>
      </c>
      <c r="U36">
        <f t="shared" si="6"/>
        <v>2.3664593515584427E-2</v>
      </c>
      <c r="V36">
        <f t="shared" si="14"/>
        <v>4.1426166000657128E-2</v>
      </c>
      <c r="W36">
        <f t="shared" si="15"/>
        <v>4.1426166000657128E-2</v>
      </c>
    </row>
    <row r="37" spans="1:23" x14ac:dyDescent="0.35">
      <c r="A37">
        <v>661.17340000000002</v>
      </c>
      <c r="B37">
        <v>9.26</v>
      </c>
      <c r="C37" s="15">
        <f t="shared" si="0"/>
        <v>660.5104</v>
      </c>
      <c r="D37" s="3">
        <f t="shared" si="16"/>
        <v>9.26</v>
      </c>
      <c r="E37">
        <f t="shared" si="17"/>
        <v>10.745000000000001</v>
      </c>
      <c r="F37">
        <f t="shared" si="18"/>
        <v>1.7944150000003227</v>
      </c>
      <c r="O37">
        <f t="shared" si="4"/>
        <v>26.083733938757643</v>
      </c>
      <c r="P37">
        <f t="shared" si="11"/>
        <v>27.31941753263812</v>
      </c>
      <c r="Q37">
        <f t="shared" si="12"/>
        <v>4.5623427279513864</v>
      </c>
      <c r="S37">
        <f t="shared" si="13"/>
        <v>675</v>
      </c>
      <c r="T37">
        <f t="shared" si="5"/>
        <v>674.33699999999999</v>
      </c>
      <c r="U37">
        <f t="shared" si="6"/>
        <v>8.9705506354118645E-3</v>
      </c>
      <c r="V37">
        <f t="shared" si="14"/>
        <v>1.6317572075498145E-2</v>
      </c>
      <c r="W37">
        <f t="shared" si="15"/>
        <v>1.6317572075498145E-2</v>
      </c>
    </row>
    <row r="38" spans="1:23" x14ac:dyDescent="0.35">
      <c r="A38">
        <v>661.80309999999997</v>
      </c>
      <c r="B38">
        <v>5.91</v>
      </c>
      <c r="C38" s="15">
        <f t="shared" si="0"/>
        <v>661.14009999999996</v>
      </c>
      <c r="D38" s="3">
        <f t="shared" si="16"/>
        <v>5.91</v>
      </c>
      <c r="E38">
        <f t="shared" si="17"/>
        <v>7.585</v>
      </c>
      <c r="F38">
        <f t="shared" si="18"/>
        <v>4.7762744999996745</v>
      </c>
      <c r="O38">
        <f t="shared" si="4"/>
        <v>18.021960682713456</v>
      </c>
      <c r="P38">
        <f t="shared" si="11"/>
        <v>22.052847310735551</v>
      </c>
      <c r="Q38">
        <f t="shared" si="12"/>
        <v>13.886677951569229</v>
      </c>
      <c r="S38">
        <f t="shared" si="13"/>
        <v>676</v>
      </c>
      <c r="T38">
        <f t="shared" si="5"/>
        <v>675.33699999999999</v>
      </c>
      <c r="U38">
        <f t="shared" si="6"/>
        <v>3.223976778806468E-3</v>
      </c>
      <c r="V38">
        <f t="shared" si="14"/>
        <v>6.0972637071091667E-3</v>
      </c>
      <c r="W38">
        <f t="shared" si="15"/>
        <v>6.0972637071091667E-3</v>
      </c>
    </row>
    <row r="39" spans="1:23" x14ac:dyDescent="0.35">
      <c r="A39">
        <v>662.05439999999999</v>
      </c>
      <c r="B39">
        <v>3.2300000000000004</v>
      </c>
      <c r="C39" s="15">
        <f t="shared" si="0"/>
        <v>661.39139999999998</v>
      </c>
      <c r="D39" s="3">
        <f t="shared" si="16"/>
        <v>3.2300000000000004</v>
      </c>
      <c r="E39">
        <f t="shared" si="17"/>
        <v>4.57</v>
      </c>
      <c r="F39">
        <f t="shared" si="18"/>
        <v>1.1484410000000673</v>
      </c>
      <c r="O39">
        <f t="shared" si="4"/>
        <v>15.356148467921818</v>
      </c>
      <c r="P39">
        <f t="shared" si="11"/>
        <v>16.689054575317638</v>
      </c>
      <c r="Q39">
        <f t="shared" si="12"/>
        <v>4.1939594147775683</v>
      </c>
      <c r="S39">
        <f t="shared" si="13"/>
        <v>677</v>
      </c>
      <c r="T39">
        <f t="shared" si="5"/>
        <v>676.33699999999999</v>
      </c>
      <c r="U39">
        <f t="shared" si="6"/>
        <v>1.0985440048636409E-3</v>
      </c>
      <c r="V39">
        <f t="shared" si="14"/>
        <v>2.1612603918350543E-3</v>
      </c>
      <c r="W39">
        <f t="shared" si="15"/>
        <v>2.1612603918350543E-3</v>
      </c>
    </row>
    <row r="40" spans="1:23" x14ac:dyDescent="0.35">
      <c r="A40">
        <v>662.51649999999995</v>
      </c>
      <c r="B40">
        <v>1.81</v>
      </c>
      <c r="C40" s="15">
        <f t="shared" si="0"/>
        <v>661.85349999999994</v>
      </c>
      <c r="D40" s="3">
        <f t="shared" si="16"/>
        <v>1.81</v>
      </c>
      <c r="E40">
        <f t="shared" si="17"/>
        <v>2.5200000000000005</v>
      </c>
      <c r="F40">
        <f t="shared" si="18"/>
        <v>1.1644919999999095</v>
      </c>
      <c r="O40">
        <f t="shared" si="4"/>
        <v>11.229119183092065</v>
      </c>
      <c r="P40">
        <f t="shared" si="11"/>
        <v>13.292633825506941</v>
      </c>
      <c r="Q40">
        <f t="shared" si="12"/>
        <v>6.1425260907662791</v>
      </c>
      <c r="S40">
        <f t="shared" si="13"/>
        <v>678</v>
      </c>
      <c r="T40">
        <f t="shared" si="5"/>
        <v>677.33699999999999</v>
      </c>
      <c r="U40">
        <f t="shared" si="6"/>
        <v>3.5489163406498674E-4</v>
      </c>
      <c r="V40">
        <f t="shared" si="14"/>
        <v>7.2671781946431378E-4</v>
      </c>
      <c r="W40">
        <f t="shared" si="15"/>
        <v>7.2671781946431378E-4</v>
      </c>
    </row>
    <row r="41" spans="1:23" x14ac:dyDescent="0.35">
      <c r="A41">
        <v>663.90419999999995</v>
      </c>
      <c r="B41">
        <v>0</v>
      </c>
      <c r="C41" s="15">
        <f t="shared" si="0"/>
        <v>663.24119999999994</v>
      </c>
      <c r="D41" s="3">
        <f t="shared" si="16"/>
        <v>0</v>
      </c>
      <c r="E41">
        <f t="shared" si="17"/>
        <v>0.90500000000000003</v>
      </c>
      <c r="F41">
        <f t="shared" si="18"/>
        <v>1.2558684999999958</v>
      </c>
      <c r="O41">
        <f t="shared" si="4"/>
        <v>3.7935313516248663</v>
      </c>
      <c r="P41">
        <f t="shared" si="11"/>
        <v>7.5113252673584654</v>
      </c>
      <c r="Q41">
        <f t="shared" si="12"/>
        <v>10.423466073513307</v>
      </c>
      <c r="S41">
        <f t="shared" si="13"/>
        <v>679</v>
      </c>
      <c r="T41">
        <f t="shared" si="5"/>
        <v>678.33699999999999</v>
      </c>
      <c r="U41">
        <f t="shared" si="6"/>
        <v>1.0869931702064393E-4</v>
      </c>
      <c r="V41">
        <f t="shared" si="14"/>
        <v>2.3179547554281533E-4</v>
      </c>
      <c r="W41">
        <f t="shared" si="15"/>
        <v>2.3179547554281533E-4</v>
      </c>
    </row>
    <row r="43" spans="1:23" x14ac:dyDescent="0.35">
      <c r="E43" t="s">
        <v>33</v>
      </c>
      <c r="F43" s="3">
        <f>SUM(F2:F41)/100</f>
        <v>5.529968184999996</v>
      </c>
      <c r="G43" s="3"/>
      <c r="H43" s="3"/>
      <c r="I43" s="3"/>
      <c r="J43" s="3"/>
      <c r="K43" s="3"/>
      <c r="L43" t="s">
        <v>33</v>
      </c>
      <c r="M43" s="3">
        <f>SUM(M2:M41)/100</f>
        <v>6.8200650350000025</v>
      </c>
      <c r="N43" t="s">
        <v>35</v>
      </c>
      <c r="O43" s="3"/>
      <c r="P43" t="s">
        <v>33</v>
      </c>
      <c r="Q43" s="3">
        <f>SUM(Q2:Q41)/100</f>
        <v>7.2981015628929917</v>
      </c>
      <c r="R43" t="s">
        <v>35</v>
      </c>
      <c r="U43" s="3"/>
      <c r="V43" t="s">
        <v>33</v>
      </c>
      <c r="W43" s="3">
        <f>SUM(W2:W41)/100</f>
        <v>10.856591435750586</v>
      </c>
    </row>
    <row r="44" spans="1:23" x14ac:dyDescent="0.35">
      <c r="E44" t="s">
        <v>34</v>
      </c>
      <c r="F44" s="3">
        <f>F43/1.0645</f>
        <v>5.1948973085955812</v>
      </c>
      <c r="G44" s="3"/>
      <c r="H44" s="3"/>
      <c r="I44" s="3"/>
      <c r="J44" s="3"/>
      <c r="K44" s="3"/>
      <c r="L44" t="s">
        <v>34</v>
      </c>
      <c r="M44" s="3">
        <f>M43/1.0645</f>
        <v>6.4068248332550519</v>
      </c>
      <c r="N44" t="s">
        <v>35</v>
      </c>
      <c r="O44" s="3"/>
      <c r="P44" t="s">
        <v>34</v>
      </c>
      <c r="Q44" s="3">
        <f>Q43/1.0645</f>
        <v>6.8558962544790907</v>
      </c>
      <c r="R44" t="s">
        <v>35</v>
      </c>
      <c r="U44" s="3"/>
      <c r="V44" t="s">
        <v>34</v>
      </c>
      <c r="W44" s="3">
        <f>W43/1.0645</f>
        <v>10.1987707240494</v>
      </c>
    </row>
    <row r="45" spans="1:23" x14ac:dyDescent="0.35">
      <c r="F45">
        <f>F44/0.88</f>
        <v>5.9032923961313424</v>
      </c>
      <c r="M45">
        <f>M44/0.88</f>
        <v>7.2804827650625592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E11A-F573-449B-B162-77CCED9708FF}">
  <dimension ref="A1:C16"/>
  <sheetViews>
    <sheetView workbookViewId="0">
      <selection activeCell="A16" sqref="A16"/>
    </sheetView>
  </sheetViews>
  <sheetFormatPr defaultRowHeight="14.5" x14ac:dyDescent="0.35"/>
  <cols>
    <col min="1" max="1" width="12" style="7" customWidth="1"/>
    <col min="2" max="2" width="10.90625" style="7" customWidth="1"/>
    <col min="3" max="3" width="10.36328125" customWidth="1"/>
  </cols>
  <sheetData>
    <row r="1" spans="1:3" s="6" customFormat="1" ht="29" x14ac:dyDescent="0.35">
      <c r="A1" s="12" t="s">
        <v>0</v>
      </c>
      <c r="B1" s="12" t="s">
        <v>18</v>
      </c>
      <c r="C1" s="6" t="s">
        <v>20</v>
      </c>
    </row>
    <row r="2" spans="1:3" x14ac:dyDescent="0.35">
      <c r="A2" s="8">
        <v>350</v>
      </c>
      <c r="B2" s="9">
        <v>0.2</v>
      </c>
      <c r="C2" s="1">
        <f>B2/B$6</f>
        <v>0.25974025974025977</v>
      </c>
    </row>
    <row r="3" spans="1:3" x14ac:dyDescent="0.35">
      <c r="A3" s="8">
        <v>400</v>
      </c>
      <c r="B3" s="9">
        <v>0.6</v>
      </c>
      <c r="C3" s="1">
        <f t="shared" ref="C3:C16" si="0">B3/B$6</f>
        <v>0.77922077922077915</v>
      </c>
    </row>
    <row r="4" spans="1:3" x14ac:dyDescent="0.35">
      <c r="A4" s="8">
        <v>450</v>
      </c>
      <c r="B4" s="9">
        <v>0.73</v>
      </c>
      <c r="C4" s="1">
        <f t="shared" si="0"/>
        <v>0.94805194805194803</v>
      </c>
    </row>
    <row r="5" spans="1:3" x14ac:dyDescent="0.35">
      <c r="A5" s="8">
        <v>500</v>
      </c>
      <c r="B5" s="9">
        <v>0.77</v>
      </c>
      <c r="C5" s="1">
        <f t="shared" si="0"/>
        <v>1</v>
      </c>
    </row>
    <row r="6" spans="1:3" x14ac:dyDescent="0.35">
      <c r="A6" s="8">
        <v>550</v>
      </c>
      <c r="B6" s="9">
        <v>0.77</v>
      </c>
      <c r="C6" s="1">
        <f t="shared" si="0"/>
        <v>1</v>
      </c>
    </row>
    <row r="7" spans="1:3" x14ac:dyDescent="0.35">
      <c r="A7" s="8">
        <v>600</v>
      </c>
      <c r="B7" s="9">
        <v>0.72</v>
      </c>
      <c r="C7" s="1">
        <f t="shared" si="0"/>
        <v>0.93506493506493504</v>
      </c>
    </row>
    <row r="8" spans="1:3" x14ac:dyDescent="0.35">
      <c r="A8" s="8">
        <v>650</v>
      </c>
      <c r="B8" s="9">
        <v>0.63</v>
      </c>
      <c r="C8" s="1">
        <f t="shared" si="0"/>
        <v>0.81818181818181812</v>
      </c>
    </row>
    <row r="9" spans="1:3" x14ac:dyDescent="0.35">
      <c r="A9" s="8">
        <v>700</v>
      </c>
      <c r="B9" s="9">
        <v>0.5</v>
      </c>
      <c r="C9" s="1">
        <f t="shared" si="0"/>
        <v>0.64935064935064934</v>
      </c>
    </row>
    <row r="10" spans="1:3" x14ac:dyDescent="0.35">
      <c r="A10" s="8">
        <v>750</v>
      </c>
      <c r="B10" s="9">
        <v>0.39</v>
      </c>
      <c r="C10" s="1">
        <f t="shared" si="0"/>
        <v>0.50649350649350655</v>
      </c>
    </row>
    <row r="11" spans="1:3" x14ac:dyDescent="0.35">
      <c r="A11" s="8">
        <v>800</v>
      </c>
      <c r="B11" s="9">
        <v>0.28000000000000003</v>
      </c>
      <c r="C11" s="1">
        <f t="shared" si="0"/>
        <v>0.36363636363636365</v>
      </c>
    </row>
    <row r="12" spans="1:3" x14ac:dyDescent="0.35">
      <c r="A12" s="8">
        <v>850</v>
      </c>
      <c r="B12" s="9">
        <v>0.2</v>
      </c>
      <c r="C12" s="1">
        <f t="shared" si="0"/>
        <v>0.25974025974025977</v>
      </c>
    </row>
    <row r="13" spans="1:3" x14ac:dyDescent="0.35">
      <c r="A13" s="8">
        <v>900</v>
      </c>
      <c r="B13" s="9">
        <v>0.13</v>
      </c>
      <c r="C13" s="1">
        <f t="shared" si="0"/>
        <v>0.16883116883116883</v>
      </c>
    </row>
    <row r="14" spans="1:3" x14ac:dyDescent="0.35">
      <c r="A14" s="8">
        <v>950</v>
      </c>
      <c r="B14" s="9">
        <v>0.06</v>
      </c>
      <c r="C14" s="1">
        <f t="shared" si="0"/>
        <v>7.792207792207792E-2</v>
      </c>
    </row>
    <row r="15" spans="1:3" x14ac:dyDescent="0.35">
      <c r="A15" s="8">
        <v>1000</v>
      </c>
      <c r="B15" s="9">
        <v>0.03</v>
      </c>
      <c r="C15" s="1">
        <f t="shared" si="0"/>
        <v>3.896103896103896E-2</v>
      </c>
    </row>
    <row r="16" spans="1:3" x14ac:dyDescent="0.35">
      <c r="A16" s="10">
        <v>1050</v>
      </c>
      <c r="B16" s="11">
        <v>0.01</v>
      </c>
      <c r="C16" s="1">
        <f t="shared" si="0"/>
        <v>1.2987012987012986E-2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D0F4-B12F-4467-BAED-3E98255FA11B}">
  <dimension ref="A1:V42"/>
  <sheetViews>
    <sheetView tabSelected="1" topLeftCell="C1" zoomScale="80" zoomScaleNormal="80" workbookViewId="0">
      <pane ySplit="2" topLeftCell="A21" activePane="bottomLeft" state="frozen"/>
      <selection pane="bottomLeft" activeCell="G42" sqref="G42"/>
    </sheetView>
  </sheetViews>
  <sheetFormatPr defaultRowHeight="14.5" x14ac:dyDescent="0.35"/>
  <sheetData>
    <row r="1" spans="1:22" x14ac:dyDescent="0.35">
      <c r="A1" t="s">
        <v>3</v>
      </c>
      <c r="C1" t="s">
        <v>4</v>
      </c>
      <c r="E1" s="20" t="s">
        <v>5</v>
      </c>
      <c r="F1" s="20"/>
      <c r="G1" s="20"/>
      <c r="H1" t="s">
        <v>6</v>
      </c>
      <c r="J1" t="s">
        <v>7</v>
      </c>
      <c r="L1" t="s">
        <v>8</v>
      </c>
      <c r="N1" s="20" t="s">
        <v>9</v>
      </c>
      <c r="O1" s="20"/>
      <c r="P1" s="20"/>
      <c r="Q1" t="s">
        <v>10</v>
      </c>
      <c r="U1" s="13" t="s">
        <v>21</v>
      </c>
      <c r="V1" s="3">
        <v>-0.64900000000000002</v>
      </c>
    </row>
    <row r="2" spans="1:22" x14ac:dyDescent="0.3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41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41</v>
      </c>
      <c r="Q2" t="s">
        <v>1</v>
      </c>
      <c r="R2" t="s">
        <v>2</v>
      </c>
      <c r="U2" t="s">
        <v>1</v>
      </c>
      <c r="V2" t="s">
        <v>2</v>
      </c>
    </row>
    <row r="3" spans="1:22" x14ac:dyDescent="0.35">
      <c r="A3">
        <v>384.29109999999997</v>
      </c>
      <c r="B3">
        <v>0.34599999999999997</v>
      </c>
      <c r="C3">
        <v>473.7774</v>
      </c>
      <c r="D3">
        <v>0.79800000000000004</v>
      </c>
      <c r="E3">
        <v>593.96990000000005</v>
      </c>
      <c r="F3">
        <v>0.41889999999999999</v>
      </c>
      <c r="H3">
        <v>348.7389</v>
      </c>
      <c r="I3">
        <v>93.050899999999999</v>
      </c>
      <c r="J3">
        <v>385.56900000000002</v>
      </c>
      <c r="K3" s="1">
        <v>0</v>
      </c>
      <c r="L3">
        <v>455.00760000000002</v>
      </c>
      <c r="M3">
        <v>-0.17530000000000001</v>
      </c>
      <c r="N3">
        <v>594.58460000000002</v>
      </c>
      <c r="O3">
        <v>0.1371</v>
      </c>
      <c r="Q3">
        <v>655.21140000000003</v>
      </c>
      <c r="R3">
        <v>0.56379999999999997</v>
      </c>
      <c r="U3">
        <f>Q3+V$1</f>
        <v>654.56240000000003</v>
      </c>
      <c r="V3">
        <v>0.56379999999999997</v>
      </c>
    </row>
    <row r="4" spans="1:22" x14ac:dyDescent="0.35">
      <c r="A4">
        <v>392.69549999999998</v>
      </c>
      <c r="B4">
        <v>63.712800000000001</v>
      </c>
      <c r="C4">
        <v>482.87700000000001</v>
      </c>
      <c r="D4">
        <v>7.7454000000000001</v>
      </c>
      <c r="E4">
        <v>606.33929999999998</v>
      </c>
      <c r="F4">
        <v>6.7766999999999999</v>
      </c>
      <c r="G4">
        <f>AVERAGE(F3:F4)*(E4-E3)/100</f>
        <v>0.44502627319999738</v>
      </c>
      <c r="H4">
        <v>377.45859999999999</v>
      </c>
      <c r="I4">
        <v>96.342799999999997</v>
      </c>
      <c r="J4">
        <v>390.50209999999998</v>
      </c>
      <c r="K4">
        <v>35.622100000000003</v>
      </c>
      <c r="L4">
        <v>459.81670000000003</v>
      </c>
      <c r="M4">
        <v>1.7898000000000001</v>
      </c>
      <c r="N4">
        <v>599.81010000000003</v>
      </c>
      <c r="O4">
        <v>4.3952999999999998</v>
      </c>
      <c r="P4">
        <f>AVERAGE(O3:O4)*(N4-N3)/100</f>
        <v>0.11842028100000025</v>
      </c>
      <c r="Q4">
        <v>655.66980000000001</v>
      </c>
      <c r="R4">
        <v>2.073</v>
      </c>
      <c r="S4">
        <f>AVERAGE(R3:R4)</f>
        <v>1.3184</v>
      </c>
      <c r="T4">
        <f>S4*(Q4-Q3)</f>
        <v>0.60435455999997789</v>
      </c>
      <c r="U4">
        <f t="shared" ref="U4:U27" si="0">Q4+V$1</f>
        <v>655.02080000000001</v>
      </c>
      <c r="V4">
        <v>2.073</v>
      </c>
    </row>
    <row r="5" spans="1:22" x14ac:dyDescent="0.35">
      <c r="A5">
        <v>401.44380000000001</v>
      </c>
      <c r="B5">
        <v>74.429500000000004</v>
      </c>
      <c r="C5">
        <v>486.91969999999998</v>
      </c>
      <c r="D5">
        <v>38.8399</v>
      </c>
      <c r="E5">
        <v>611.72040000000004</v>
      </c>
      <c r="F5">
        <v>82.982799999999997</v>
      </c>
      <c r="G5">
        <f t="shared" ref="G5:G17" si="1">AVERAGE(F4:F5)*(E5-E4)/100</f>
        <v>2.4150242272500275</v>
      </c>
      <c r="H5">
        <v>398.02229999999997</v>
      </c>
      <c r="I5">
        <v>98.222899999999996</v>
      </c>
      <c r="J5">
        <v>395.8639</v>
      </c>
      <c r="K5">
        <v>33.901600000000002</v>
      </c>
      <c r="L5">
        <v>469.91550000000001</v>
      </c>
      <c r="M5">
        <v>-9.5000000000000001E-2</v>
      </c>
      <c r="N5">
        <v>604.71360000000004</v>
      </c>
      <c r="O5">
        <v>9.1449999999999996</v>
      </c>
      <c r="P5">
        <f t="shared" ref="P5:P21" si="2">AVERAGE(O4:O5)*(N5-N4)/100</f>
        <v>0.33197430525000049</v>
      </c>
      <c r="Q5">
        <v>656.05669999999998</v>
      </c>
      <c r="R5">
        <v>4.8639000000000001</v>
      </c>
      <c r="S5">
        <f t="shared" ref="S5:S27" si="3">AVERAGE(R4:R5)</f>
        <v>3.4684499999999998</v>
      </c>
      <c r="T5">
        <f t="shared" ref="T5:T27" si="4">S5*(Q5-Q4)</f>
        <v>1.3419433049998915</v>
      </c>
      <c r="U5">
        <f t="shared" si="0"/>
        <v>655.40769999999998</v>
      </c>
      <c r="V5">
        <v>4.8639000000000001</v>
      </c>
    </row>
    <row r="6" spans="1:22" x14ac:dyDescent="0.35">
      <c r="A6">
        <v>411.49149999999997</v>
      </c>
      <c r="B6">
        <v>86.2059</v>
      </c>
      <c r="C6">
        <v>491.4579</v>
      </c>
      <c r="D6">
        <v>94.080399999999997</v>
      </c>
      <c r="E6">
        <v>613.97050000000002</v>
      </c>
      <c r="F6">
        <v>88.518299999999996</v>
      </c>
      <c r="G6">
        <f t="shared" si="1"/>
        <v>1.9294731255499786</v>
      </c>
      <c r="H6">
        <v>427.0831</v>
      </c>
      <c r="I6">
        <v>99.276799999999994</v>
      </c>
      <c r="J6">
        <v>402.18029999999999</v>
      </c>
      <c r="K6">
        <v>50.362900000000003</v>
      </c>
      <c r="L6">
        <v>480.22789999999998</v>
      </c>
      <c r="M6">
        <v>4.3265000000000002</v>
      </c>
      <c r="N6">
        <v>611.49059999999997</v>
      </c>
      <c r="O6">
        <v>39.201599999999999</v>
      </c>
      <c r="P6">
        <f t="shared" si="2"/>
        <v>1.6382245409999827</v>
      </c>
      <c r="Q6">
        <v>656.52700000000004</v>
      </c>
      <c r="R6">
        <v>20.4299</v>
      </c>
      <c r="S6">
        <f t="shared" si="3"/>
        <v>12.6469</v>
      </c>
      <c r="T6">
        <f t="shared" si="4"/>
        <v>5.9478370700008307</v>
      </c>
      <c r="U6">
        <f t="shared" si="0"/>
        <v>655.87800000000004</v>
      </c>
      <c r="V6">
        <v>20.4299</v>
      </c>
    </row>
    <row r="7" spans="1:22" x14ac:dyDescent="0.35">
      <c r="A7">
        <v>419.02269999999999</v>
      </c>
      <c r="B7">
        <v>83.259699999999995</v>
      </c>
      <c r="C7">
        <v>499.64920000000001</v>
      </c>
      <c r="D7">
        <v>90.073999999999998</v>
      </c>
      <c r="E7">
        <v>620.2183</v>
      </c>
      <c r="F7">
        <v>82.038700000000006</v>
      </c>
      <c r="G7">
        <f t="shared" si="1"/>
        <v>5.3280301229999871</v>
      </c>
      <c r="H7">
        <v>456.15780000000001</v>
      </c>
      <c r="I7">
        <v>98.210499999999996</v>
      </c>
      <c r="J7">
        <v>407.53960000000001</v>
      </c>
      <c r="K7">
        <v>38.5687</v>
      </c>
      <c r="L7">
        <v>485.4701</v>
      </c>
      <c r="M7">
        <v>9.0761000000000003</v>
      </c>
      <c r="N7">
        <v>617.20389999999998</v>
      </c>
      <c r="O7">
        <v>77.857799999999997</v>
      </c>
      <c r="P7">
        <f t="shared" si="2"/>
        <v>3.3439773501000021</v>
      </c>
      <c r="Q7">
        <v>656.77449999999999</v>
      </c>
      <c r="R7">
        <v>40.608400000000003</v>
      </c>
      <c r="S7">
        <f t="shared" si="3"/>
        <v>30.519150000000003</v>
      </c>
      <c r="T7">
        <f t="shared" si="4"/>
        <v>7.5534896249983356</v>
      </c>
      <c r="U7">
        <f t="shared" si="0"/>
        <v>656.12549999999999</v>
      </c>
      <c r="V7">
        <v>40.608400000000003</v>
      </c>
    </row>
    <row r="8" spans="1:22" x14ac:dyDescent="0.35">
      <c r="A8">
        <v>427.47359999999998</v>
      </c>
      <c r="B8">
        <v>89.500500000000002</v>
      </c>
      <c r="C8">
        <v>505.49880000000002</v>
      </c>
      <c r="D8">
        <v>94.548599999999993</v>
      </c>
      <c r="E8">
        <v>624.78920000000005</v>
      </c>
      <c r="F8">
        <v>82.273200000000003</v>
      </c>
      <c r="G8">
        <f t="shared" si="1"/>
        <v>3.7552663185500426</v>
      </c>
      <c r="H8">
        <v>477.3809</v>
      </c>
      <c r="I8">
        <v>99.148200000000003</v>
      </c>
      <c r="J8">
        <v>412.04239999999999</v>
      </c>
      <c r="K8">
        <v>71.492000000000004</v>
      </c>
      <c r="L8">
        <v>490.79489999999998</v>
      </c>
      <c r="M8">
        <v>36.266399999999997</v>
      </c>
      <c r="N8">
        <v>622.22940000000006</v>
      </c>
      <c r="O8">
        <v>86.211100000000002</v>
      </c>
      <c r="P8">
        <f t="shared" si="2"/>
        <v>4.1226412847500642</v>
      </c>
      <c r="Q8">
        <v>656.95100000000002</v>
      </c>
      <c r="R8">
        <v>60.023899999999998</v>
      </c>
      <c r="S8">
        <f t="shared" si="3"/>
        <v>50.31615</v>
      </c>
      <c r="T8">
        <f t="shared" si="4"/>
        <v>8.8808004750016476</v>
      </c>
      <c r="U8">
        <f t="shared" si="0"/>
        <v>656.30200000000002</v>
      </c>
      <c r="V8">
        <v>60.023899999999998</v>
      </c>
    </row>
    <row r="9" spans="1:22" x14ac:dyDescent="0.35">
      <c r="A9">
        <v>435.3528</v>
      </c>
      <c r="B9">
        <v>83.256200000000007</v>
      </c>
      <c r="C9">
        <v>513.03610000000003</v>
      </c>
      <c r="D9">
        <v>90.66</v>
      </c>
      <c r="E9">
        <v>629.67520000000002</v>
      </c>
      <c r="F9">
        <v>84.274600000000007</v>
      </c>
      <c r="G9">
        <f t="shared" si="1"/>
        <v>4.0687627539999731</v>
      </c>
      <c r="H9">
        <v>499.2679</v>
      </c>
      <c r="I9">
        <v>98.436800000000005</v>
      </c>
      <c r="J9">
        <v>417.70409999999998</v>
      </c>
      <c r="K9">
        <v>68.624899999999997</v>
      </c>
      <c r="L9">
        <v>496.99459999999999</v>
      </c>
      <c r="M9">
        <v>59.279600000000002</v>
      </c>
      <c r="N9">
        <v>628.17150000000004</v>
      </c>
      <c r="O9">
        <v>81.623999999999995</v>
      </c>
      <c r="P9">
        <f t="shared" si="2"/>
        <v>4.9864647385499854</v>
      </c>
      <c r="Q9">
        <v>657.15110000000004</v>
      </c>
      <c r="R9">
        <v>80.460499999999996</v>
      </c>
      <c r="S9">
        <f t="shared" si="3"/>
        <v>70.242199999999997</v>
      </c>
      <c r="T9">
        <f t="shared" si="4"/>
        <v>14.055464220001431</v>
      </c>
      <c r="U9">
        <f t="shared" si="0"/>
        <v>656.50210000000004</v>
      </c>
      <c r="V9">
        <v>80.460499999999996</v>
      </c>
    </row>
    <row r="10" spans="1:22" x14ac:dyDescent="0.35">
      <c r="A10">
        <v>441.81169999999997</v>
      </c>
      <c r="B10">
        <v>94.444400000000002</v>
      </c>
      <c r="C10">
        <v>519.92550000000006</v>
      </c>
      <c r="D10">
        <v>85.947100000000006</v>
      </c>
      <c r="E10">
        <v>635.8175</v>
      </c>
      <c r="F10">
        <v>93.931700000000006</v>
      </c>
      <c r="G10">
        <f t="shared" si="1"/>
        <v>5.4729827824499795</v>
      </c>
      <c r="H10">
        <v>528.00440000000003</v>
      </c>
      <c r="I10">
        <v>99.1374</v>
      </c>
      <c r="J10">
        <v>422.56400000000002</v>
      </c>
      <c r="K10">
        <v>42.088700000000003</v>
      </c>
      <c r="L10">
        <v>503.03609999999998</v>
      </c>
      <c r="M10">
        <v>77.624600000000001</v>
      </c>
      <c r="N10">
        <v>632.3836</v>
      </c>
      <c r="O10">
        <v>85.964200000000005</v>
      </c>
      <c r="P10">
        <f t="shared" si="2"/>
        <v>3.5294912860999701</v>
      </c>
      <c r="Q10">
        <v>657.37649999999996</v>
      </c>
      <c r="R10">
        <v>94.761600000000001</v>
      </c>
      <c r="S10">
        <f t="shared" si="3"/>
        <v>87.611050000000006</v>
      </c>
      <c r="T10">
        <f t="shared" si="4"/>
        <v>19.747530669993196</v>
      </c>
      <c r="U10">
        <f t="shared" si="0"/>
        <v>656.72749999999996</v>
      </c>
      <c r="V10">
        <v>94.761600000000001</v>
      </c>
    </row>
    <row r="11" spans="1:22" x14ac:dyDescent="0.35">
      <c r="A11">
        <v>456.29469999999998</v>
      </c>
      <c r="B11">
        <v>77.244600000000005</v>
      </c>
      <c r="C11">
        <v>530.34069999999997</v>
      </c>
      <c r="D11">
        <v>91.480800000000002</v>
      </c>
      <c r="E11">
        <v>648.90480000000002</v>
      </c>
      <c r="F11">
        <v>90.395399999999995</v>
      </c>
      <c r="G11">
        <f t="shared" si="1"/>
        <v>12.061720279150025</v>
      </c>
      <c r="H11">
        <v>549.23910000000001</v>
      </c>
      <c r="I11">
        <v>98.308300000000003</v>
      </c>
      <c r="J11">
        <v>427.28899999999999</v>
      </c>
      <c r="K11">
        <v>71.572199999999995</v>
      </c>
      <c r="L11">
        <v>508.13369999999998</v>
      </c>
      <c r="M11">
        <v>88.107200000000006</v>
      </c>
      <c r="N11">
        <v>637.53700000000003</v>
      </c>
      <c r="O11">
        <v>88.093100000000007</v>
      </c>
      <c r="P11">
        <f t="shared" si="2"/>
        <v>4.4849344491000291</v>
      </c>
      <c r="Q11">
        <v>657.56569999999999</v>
      </c>
      <c r="R11">
        <v>97.051900000000003</v>
      </c>
      <c r="S11">
        <f t="shared" si="3"/>
        <v>95.906750000000002</v>
      </c>
      <c r="T11">
        <f t="shared" si="4"/>
        <v>18.145557100002687</v>
      </c>
      <c r="U11">
        <f t="shared" si="0"/>
        <v>656.91669999999999</v>
      </c>
      <c r="V11">
        <v>97.051900000000003</v>
      </c>
    </row>
    <row r="12" spans="1:22" x14ac:dyDescent="0.35">
      <c r="A12">
        <v>469.92360000000002</v>
      </c>
      <c r="B12">
        <v>90.787000000000006</v>
      </c>
      <c r="C12">
        <v>548.95709999999997</v>
      </c>
      <c r="D12">
        <v>91.476799999999997</v>
      </c>
      <c r="E12">
        <v>655.09259999999995</v>
      </c>
      <c r="F12">
        <v>93.103099999999998</v>
      </c>
      <c r="G12">
        <f t="shared" si="1"/>
        <v>5.6772600914999307</v>
      </c>
      <c r="H12">
        <v>577.64670000000001</v>
      </c>
      <c r="I12">
        <v>99.362300000000005</v>
      </c>
      <c r="J12">
        <v>432.70659999999998</v>
      </c>
      <c r="K12">
        <v>61.497900000000001</v>
      </c>
      <c r="L12">
        <v>513.1345</v>
      </c>
      <c r="M12">
        <v>85.7316</v>
      </c>
      <c r="N12">
        <v>643.26520000000005</v>
      </c>
      <c r="O12">
        <v>87.191599999999994</v>
      </c>
      <c r="P12">
        <f t="shared" si="2"/>
        <v>5.0203290927000133</v>
      </c>
      <c r="Q12">
        <v>657.88239999999996</v>
      </c>
      <c r="R12">
        <v>96.268199999999993</v>
      </c>
      <c r="S12">
        <f t="shared" si="3"/>
        <v>96.660049999999998</v>
      </c>
      <c r="T12">
        <f t="shared" si="4"/>
        <v>30.612237834996993</v>
      </c>
      <c r="U12">
        <f t="shared" si="0"/>
        <v>657.23339999999996</v>
      </c>
      <c r="V12">
        <v>96.268199999999993</v>
      </c>
    </row>
    <row r="13" spans="1:22" x14ac:dyDescent="0.35">
      <c r="A13">
        <v>478.45150000000001</v>
      </c>
      <c r="B13">
        <v>85.249300000000005</v>
      </c>
      <c r="C13">
        <v>562.71140000000003</v>
      </c>
      <c r="D13">
        <v>85.8202</v>
      </c>
      <c r="E13">
        <v>664.23710000000005</v>
      </c>
      <c r="F13">
        <v>43.16</v>
      </c>
      <c r="G13">
        <f t="shared" si="1"/>
        <v>6.2302895897500727</v>
      </c>
      <c r="H13">
        <v>598.22270000000003</v>
      </c>
      <c r="I13">
        <v>99.357799999999997</v>
      </c>
      <c r="J13">
        <v>438.18990000000002</v>
      </c>
      <c r="K13">
        <v>83.364699999999999</v>
      </c>
      <c r="L13">
        <v>518.73800000000006</v>
      </c>
      <c r="M13">
        <v>81.144599999999997</v>
      </c>
      <c r="N13">
        <v>648.98249999999996</v>
      </c>
      <c r="O13">
        <v>85.962400000000002</v>
      </c>
      <c r="P13">
        <f t="shared" si="2"/>
        <v>4.9498668209999215</v>
      </c>
      <c r="Q13">
        <v>658.096</v>
      </c>
      <c r="R13">
        <v>96.001300000000001</v>
      </c>
      <c r="S13">
        <f t="shared" si="3"/>
        <v>96.134749999999997</v>
      </c>
      <c r="T13">
        <f t="shared" si="4"/>
        <v>20.534382600004058</v>
      </c>
      <c r="U13">
        <f t="shared" si="0"/>
        <v>657.447</v>
      </c>
      <c r="V13">
        <v>96.001300000000001</v>
      </c>
    </row>
    <row r="14" spans="1:22" x14ac:dyDescent="0.35">
      <c r="A14">
        <v>485.2817</v>
      </c>
      <c r="B14">
        <v>89.605900000000005</v>
      </c>
      <c r="C14">
        <v>569.63620000000003</v>
      </c>
      <c r="D14">
        <v>75.689099999999996</v>
      </c>
      <c r="E14">
        <v>676.13559999999995</v>
      </c>
      <c r="F14">
        <v>21.602699999999999</v>
      </c>
      <c r="G14">
        <f t="shared" si="1"/>
        <v>3.8528949297499668</v>
      </c>
      <c r="H14">
        <v>628.26949999999999</v>
      </c>
      <c r="I14">
        <v>99.469300000000004</v>
      </c>
      <c r="J14">
        <v>457.38499999999999</v>
      </c>
      <c r="K14">
        <v>80.0047</v>
      </c>
      <c r="L14">
        <v>522.85</v>
      </c>
      <c r="M14">
        <v>82.5364</v>
      </c>
      <c r="N14">
        <v>652.78089999999997</v>
      </c>
      <c r="O14">
        <v>88.091399999999993</v>
      </c>
      <c r="P14">
        <f t="shared" si="2"/>
        <v>3.3056297696000132</v>
      </c>
      <c r="Q14">
        <v>658.62549999999999</v>
      </c>
      <c r="R14">
        <v>97.762200000000007</v>
      </c>
      <c r="S14">
        <f t="shared" si="3"/>
        <v>96.881750000000011</v>
      </c>
      <c r="T14">
        <f t="shared" si="4"/>
        <v>51.298886624998509</v>
      </c>
      <c r="U14">
        <f t="shared" si="0"/>
        <v>657.97649999999999</v>
      </c>
      <c r="V14">
        <v>97.762200000000007</v>
      </c>
    </row>
    <row r="15" spans="1:22" x14ac:dyDescent="0.35">
      <c r="A15">
        <v>490.85239999999999</v>
      </c>
      <c r="B15">
        <v>86.777799999999999</v>
      </c>
      <c r="C15">
        <v>576.69029999999998</v>
      </c>
      <c r="D15">
        <v>45.770099999999999</v>
      </c>
      <c r="E15">
        <v>685.08389999999997</v>
      </c>
      <c r="F15">
        <v>1.6949000000000001</v>
      </c>
      <c r="G15">
        <f t="shared" si="1"/>
        <v>1.042369570400002</v>
      </c>
      <c r="H15">
        <v>649.17060000000004</v>
      </c>
      <c r="I15">
        <v>99.700400000000002</v>
      </c>
      <c r="J15">
        <v>462.5831</v>
      </c>
      <c r="K15">
        <v>73.452100000000002</v>
      </c>
      <c r="L15">
        <v>527.73140000000001</v>
      </c>
      <c r="M15">
        <v>86.630899999999997</v>
      </c>
      <c r="N15">
        <v>657.55669999999998</v>
      </c>
      <c r="O15">
        <v>89.073700000000002</v>
      </c>
      <c r="P15">
        <f t="shared" si="2"/>
        <v>4.2305254229000031</v>
      </c>
      <c r="Q15">
        <v>659.01300000000003</v>
      </c>
      <c r="R15">
        <v>98.252799999999993</v>
      </c>
      <c r="S15">
        <f t="shared" si="3"/>
        <v>98.007499999999993</v>
      </c>
      <c r="T15">
        <f t="shared" si="4"/>
        <v>37.977906250004452</v>
      </c>
      <c r="U15">
        <f t="shared" si="0"/>
        <v>658.36400000000003</v>
      </c>
      <c r="V15">
        <v>98.252799999999993</v>
      </c>
    </row>
    <row r="16" spans="1:22" x14ac:dyDescent="0.35">
      <c r="A16">
        <v>498.31200000000001</v>
      </c>
      <c r="B16">
        <v>94.785600000000002</v>
      </c>
      <c r="C16">
        <v>584.69889999999998</v>
      </c>
      <c r="D16">
        <v>19.7377</v>
      </c>
      <c r="E16">
        <v>696.51729999999998</v>
      </c>
      <c r="F16">
        <v>1.3391999999999999</v>
      </c>
      <c r="G16">
        <f t="shared" si="1"/>
        <v>0.17345039470000009</v>
      </c>
      <c r="H16">
        <v>699.14409999999998</v>
      </c>
      <c r="I16">
        <v>99.218500000000006</v>
      </c>
      <c r="J16">
        <v>467.85300000000001</v>
      </c>
      <c r="K16">
        <v>79.020700000000005</v>
      </c>
      <c r="L16">
        <v>532.85149999999999</v>
      </c>
      <c r="M16">
        <v>87.776899999999998</v>
      </c>
      <c r="N16">
        <v>662.93010000000004</v>
      </c>
      <c r="O16">
        <v>67.697199999999995</v>
      </c>
      <c r="P16">
        <f t="shared" si="2"/>
        <v>4.2119637703000476</v>
      </c>
      <c r="Q16">
        <v>659.26679999999999</v>
      </c>
      <c r="R16">
        <v>95.938800000000001</v>
      </c>
      <c r="S16">
        <f t="shared" si="3"/>
        <v>97.095799999999997</v>
      </c>
      <c r="T16">
        <f t="shared" si="4"/>
        <v>24.642914039995691</v>
      </c>
      <c r="U16">
        <f t="shared" si="0"/>
        <v>658.61779999999999</v>
      </c>
      <c r="V16">
        <v>95.938800000000001</v>
      </c>
    </row>
    <row r="17" spans="1:22" x14ac:dyDescent="0.35">
      <c r="A17">
        <v>508.31400000000002</v>
      </c>
      <c r="B17">
        <v>63.570300000000003</v>
      </c>
      <c r="C17">
        <v>592.97170000000006</v>
      </c>
      <c r="D17">
        <v>3.246</v>
      </c>
      <c r="E17">
        <v>702.07659999999998</v>
      </c>
      <c r="F17">
        <v>0.27800000000000002</v>
      </c>
      <c r="G17">
        <f t="shared" si="1"/>
        <v>4.4952499800000059E-2</v>
      </c>
      <c r="H17">
        <v>728.2133</v>
      </c>
      <c r="I17">
        <v>98.976699999999994</v>
      </c>
      <c r="J17">
        <v>472.49259999999998</v>
      </c>
      <c r="K17">
        <v>85.981700000000004</v>
      </c>
      <c r="L17">
        <v>537.59680000000003</v>
      </c>
      <c r="M17">
        <v>87.858199999999997</v>
      </c>
      <c r="N17">
        <v>666.25720000000001</v>
      </c>
      <c r="O17">
        <v>45.9114</v>
      </c>
      <c r="P17">
        <f t="shared" si="2"/>
        <v>1.8899358652999845</v>
      </c>
      <c r="Q17">
        <v>659.41020000000003</v>
      </c>
      <c r="R17">
        <v>92.097399999999993</v>
      </c>
      <c r="S17">
        <f t="shared" si="3"/>
        <v>94.018100000000004</v>
      </c>
      <c r="T17">
        <f t="shared" si="4"/>
        <v>13.482195540003985</v>
      </c>
      <c r="U17">
        <f t="shared" si="0"/>
        <v>658.76120000000003</v>
      </c>
      <c r="V17">
        <v>92.097399999999993</v>
      </c>
    </row>
    <row r="18" spans="1:22" x14ac:dyDescent="0.35">
      <c r="A18">
        <v>516.49480000000005</v>
      </c>
      <c r="B18">
        <v>11.154</v>
      </c>
      <c r="C18">
        <v>617.48620000000005</v>
      </c>
      <c r="D18">
        <v>0.29609999999999997</v>
      </c>
      <c r="H18">
        <v>748.78710000000001</v>
      </c>
      <c r="I18">
        <v>99.325599999999994</v>
      </c>
      <c r="J18">
        <v>476.99099999999999</v>
      </c>
      <c r="K18">
        <v>78.774000000000001</v>
      </c>
      <c r="L18">
        <v>542.98630000000003</v>
      </c>
      <c r="M18">
        <v>86.956699999999998</v>
      </c>
      <c r="N18">
        <v>670.4203</v>
      </c>
      <c r="O18">
        <v>8.8102</v>
      </c>
      <c r="P18">
        <f t="shared" si="2"/>
        <v>1.1390574647999963</v>
      </c>
      <c r="Q18">
        <v>659.52250000000004</v>
      </c>
      <c r="R18">
        <v>86.468400000000003</v>
      </c>
      <c r="S18">
        <f t="shared" si="3"/>
        <v>89.282899999999998</v>
      </c>
      <c r="T18">
        <f t="shared" si="4"/>
        <v>10.026469670000422</v>
      </c>
      <c r="U18">
        <f t="shared" si="0"/>
        <v>658.87350000000004</v>
      </c>
      <c r="V18">
        <v>86.468400000000003</v>
      </c>
    </row>
    <row r="19" spans="1:22" x14ac:dyDescent="0.35">
      <c r="A19">
        <v>522.74649999999997</v>
      </c>
      <c r="B19">
        <v>4.0854999999999997</v>
      </c>
      <c r="H19">
        <v>777.5335</v>
      </c>
      <c r="I19">
        <v>98.495000000000005</v>
      </c>
      <c r="J19">
        <v>482.60520000000002</v>
      </c>
      <c r="K19">
        <v>84.506399999999999</v>
      </c>
      <c r="L19">
        <v>548.70630000000006</v>
      </c>
      <c r="M19">
        <v>85.809600000000003</v>
      </c>
      <c r="N19">
        <v>676.03210000000001</v>
      </c>
      <c r="O19">
        <v>4.4688999999999997</v>
      </c>
      <c r="P19">
        <f t="shared" si="2"/>
        <v>0.37259826690000108</v>
      </c>
      <c r="Q19">
        <v>659.62699999999995</v>
      </c>
      <c r="R19">
        <v>80.584299999999999</v>
      </c>
      <c r="S19">
        <f t="shared" si="3"/>
        <v>83.526350000000008</v>
      </c>
      <c r="T19">
        <f t="shared" si="4"/>
        <v>8.7285035749930113</v>
      </c>
      <c r="U19">
        <f t="shared" si="0"/>
        <v>658.97799999999995</v>
      </c>
      <c r="V19">
        <v>80.584299999999999</v>
      </c>
    </row>
    <row r="20" spans="1:22" x14ac:dyDescent="0.35">
      <c r="A20">
        <v>546.28430000000003</v>
      </c>
      <c r="B20">
        <v>0.66459999999999997</v>
      </c>
      <c r="H20">
        <v>820.3279</v>
      </c>
      <c r="I20">
        <v>97.072400000000002</v>
      </c>
      <c r="J20">
        <v>488.79149999999998</v>
      </c>
      <c r="K20">
        <v>87.126499999999993</v>
      </c>
      <c r="L20">
        <v>552.39649999999995</v>
      </c>
      <c r="M20">
        <v>84.744500000000002</v>
      </c>
      <c r="N20">
        <v>680.33879999999999</v>
      </c>
      <c r="O20">
        <v>1.6019000000000001</v>
      </c>
      <c r="P20">
        <f t="shared" si="2"/>
        <v>0.13072557179999933</v>
      </c>
      <c r="Q20">
        <v>659.84619999999995</v>
      </c>
      <c r="R20">
        <v>60.380899999999997</v>
      </c>
      <c r="S20">
        <f t="shared" si="3"/>
        <v>70.482599999999991</v>
      </c>
      <c r="T20">
        <f t="shared" si="4"/>
        <v>15.44978592000005</v>
      </c>
      <c r="U20">
        <f t="shared" si="0"/>
        <v>659.19719999999995</v>
      </c>
      <c r="V20">
        <v>60.380899999999997</v>
      </c>
    </row>
    <row r="21" spans="1:22" x14ac:dyDescent="0.35">
      <c r="H21">
        <v>849.40260000000001</v>
      </c>
      <c r="I21">
        <v>96.006100000000004</v>
      </c>
      <c r="J21">
        <v>491.89890000000003</v>
      </c>
      <c r="K21">
        <v>78.854200000000006</v>
      </c>
      <c r="L21">
        <v>558.13589999999999</v>
      </c>
      <c r="M21">
        <v>84.170599999999993</v>
      </c>
      <c r="N21">
        <v>690.78459999999995</v>
      </c>
      <c r="O21">
        <v>0</v>
      </c>
      <c r="P21">
        <f t="shared" si="2"/>
        <v>8.3665635099999705E-2</v>
      </c>
      <c r="Q21">
        <v>660.04949999999997</v>
      </c>
      <c r="R21">
        <v>40.178400000000003</v>
      </c>
      <c r="S21">
        <f t="shared" si="3"/>
        <v>50.279650000000004</v>
      </c>
      <c r="T21">
        <f t="shared" si="4"/>
        <v>10.221852845000651</v>
      </c>
      <c r="U21">
        <f t="shared" si="0"/>
        <v>659.40049999999997</v>
      </c>
      <c r="V21">
        <v>40.178400000000003</v>
      </c>
    </row>
    <row r="22" spans="1:22" x14ac:dyDescent="0.35">
      <c r="H22">
        <v>878.16369999999995</v>
      </c>
      <c r="I22">
        <v>92.9375</v>
      </c>
      <c r="J22">
        <v>497.52780000000001</v>
      </c>
      <c r="K22">
        <v>55.020699999999998</v>
      </c>
      <c r="L22">
        <v>563.14779999999996</v>
      </c>
      <c r="M22">
        <v>82.122500000000002</v>
      </c>
      <c r="Q22">
        <v>660.21130000000005</v>
      </c>
      <c r="R22">
        <v>27.134599999999999</v>
      </c>
      <c r="S22">
        <f t="shared" si="3"/>
        <v>33.656500000000001</v>
      </c>
      <c r="T22">
        <f t="shared" si="4"/>
        <v>5.4456217000028531</v>
      </c>
      <c r="U22">
        <f t="shared" si="0"/>
        <v>659.56230000000005</v>
      </c>
      <c r="V22">
        <v>27.134599999999999</v>
      </c>
    </row>
    <row r="23" spans="1:22" x14ac:dyDescent="0.35">
      <c r="H23">
        <v>898.74590000000001</v>
      </c>
      <c r="I23">
        <v>91.990799999999993</v>
      </c>
      <c r="J23">
        <v>501.56009999999998</v>
      </c>
      <c r="K23">
        <v>34.053899999999999</v>
      </c>
      <c r="L23">
        <v>568.60140000000001</v>
      </c>
      <c r="M23">
        <v>73.112899999999996</v>
      </c>
      <c r="Q23">
        <v>660.32399999999996</v>
      </c>
      <c r="R23">
        <v>20.227699999999999</v>
      </c>
      <c r="S23">
        <f t="shared" si="3"/>
        <v>23.681149999999999</v>
      </c>
      <c r="T23">
        <f t="shared" si="4"/>
        <v>2.668865604997734</v>
      </c>
      <c r="U23">
        <f t="shared" si="0"/>
        <v>659.67499999999995</v>
      </c>
      <c r="V23">
        <v>20.227699999999999</v>
      </c>
    </row>
    <row r="24" spans="1:22" x14ac:dyDescent="0.35">
      <c r="J24">
        <v>505.75799999999998</v>
      </c>
      <c r="K24">
        <v>47.976399999999998</v>
      </c>
      <c r="L24">
        <v>571.35910000000001</v>
      </c>
      <c r="M24">
        <v>54.521299999999997</v>
      </c>
      <c r="Q24">
        <v>660.56399999999996</v>
      </c>
      <c r="R24">
        <v>10.5024</v>
      </c>
      <c r="S24">
        <f t="shared" si="3"/>
        <v>15.36505</v>
      </c>
      <c r="T24">
        <f t="shared" si="4"/>
        <v>3.6876120000001396</v>
      </c>
      <c r="U24">
        <f t="shared" si="0"/>
        <v>659.91499999999996</v>
      </c>
      <c r="V24">
        <v>10.5024</v>
      </c>
    </row>
    <row r="25" spans="1:22" x14ac:dyDescent="0.35">
      <c r="F25" t="s">
        <v>33</v>
      </c>
      <c r="G25">
        <f>SUM(G4:G17)</f>
        <v>52.497502959049982</v>
      </c>
      <c r="J25">
        <v>510.19900000000001</v>
      </c>
      <c r="K25">
        <v>9.0733999999999995</v>
      </c>
      <c r="L25">
        <v>576.34389999999996</v>
      </c>
      <c r="M25">
        <v>31.670500000000001</v>
      </c>
      <c r="O25" t="s">
        <v>33</v>
      </c>
      <c r="P25">
        <f>SUM(P4:P21)</f>
        <v>47.890425916249995</v>
      </c>
      <c r="Q25">
        <v>660.85019999999997</v>
      </c>
      <c r="R25">
        <v>4.8640999999999996</v>
      </c>
      <c r="S25">
        <f t="shared" si="3"/>
        <v>7.6832499999999992</v>
      </c>
      <c r="T25">
        <f t="shared" si="4"/>
        <v>2.1989461500000611</v>
      </c>
      <c r="U25">
        <f t="shared" si="0"/>
        <v>660.20119999999997</v>
      </c>
      <c r="V25">
        <v>4.8640999999999996</v>
      </c>
    </row>
    <row r="26" spans="1:22" x14ac:dyDescent="0.35">
      <c r="F26" t="s">
        <v>42</v>
      </c>
      <c r="G26">
        <f>(656.3-E12)/(E13-E12)</f>
        <v>0.13203564984416782</v>
      </c>
      <c r="J26">
        <v>515.37210000000005</v>
      </c>
      <c r="K26">
        <v>1.7837000000000001</v>
      </c>
      <c r="L26">
        <v>581.30060000000003</v>
      </c>
      <c r="M26">
        <v>17.992799999999999</v>
      </c>
      <c r="O26" t="s">
        <v>42</v>
      </c>
      <c r="P26">
        <f>(656.3-N14)/(N15-N14)</f>
        <v>0.73686084006867492</v>
      </c>
      <c r="Q26">
        <v>661.23879999999997</v>
      </c>
      <c r="R26">
        <v>1.7764</v>
      </c>
      <c r="S26">
        <f t="shared" si="3"/>
        <v>3.3202499999999997</v>
      </c>
      <c r="T26">
        <f t="shared" si="4"/>
        <v>1.2902491499999891</v>
      </c>
      <c r="U26">
        <f t="shared" si="0"/>
        <v>660.58979999999997</v>
      </c>
      <c r="V26">
        <v>1.7764</v>
      </c>
    </row>
    <row r="27" spans="1:22" x14ac:dyDescent="0.35">
      <c r="G27">
        <f>F13-F12</f>
        <v>-49.943100000000001</v>
      </c>
      <c r="J27">
        <v>522.43320000000006</v>
      </c>
      <c r="K27">
        <v>0.22689999999999999</v>
      </c>
      <c r="L27">
        <v>585.04930000000002</v>
      </c>
      <c r="M27">
        <v>8.6556999999999995</v>
      </c>
      <c r="P27">
        <f>O15-O14</f>
        <v>0.98230000000000928</v>
      </c>
      <c r="Q27">
        <v>661.6662</v>
      </c>
      <c r="R27">
        <v>0.73129999999999995</v>
      </c>
      <c r="S27">
        <f t="shared" si="3"/>
        <v>1.2538499999999999</v>
      </c>
      <c r="T27">
        <f t="shared" si="4"/>
        <v>0.53589549000004288</v>
      </c>
      <c r="U27">
        <f t="shared" si="0"/>
        <v>661.0172</v>
      </c>
      <c r="V27">
        <v>0.73129999999999995</v>
      </c>
    </row>
    <row r="28" spans="1:22" x14ac:dyDescent="0.35">
      <c r="G28" s="1">
        <f>G26*G27+F12</f>
        <v>86.508830336267735</v>
      </c>
      <c r="J28">
        <v>650.13160000000005</v>
      </c>
      <c r="K28">
        <v>-0.1147</v>
      </c>
      <c r="L28">
        <v>589.97799999999995</v>
      </c>
      <c r="M28">
        <v>4.1506999999999996</v>
      </c>
      <c r="P28" s="1">
        <f>P26*P27+O14</f>
        <v>88.815218403199452</v>
      </c>
    </row>
    <row r="29" spans="1:22" x14ac:dyDescent="0.35">
      <c r="J29">
        <v>654.94629999999995</v>
      </c>
      <c r="K29">
        <v>2.0142000000000002</v>
      </c>
      <c r="L29">
        <v>595.68129999999996</v>
      </c>
      <c r="M29">
        <v>2.5121000000000002</v>
      </c>
      <c r="S29" t="s">
        <v>11</v>
      </c>
      <c r="T29">
        <f>SUM(T4:T27)/100</f>
        <v>3.1507930201999659</v>
      </c>
    </row>
    <row r="30" spans="1:22" x14ac:dyDescent="0.35">
      <c r="F30" t="s">
        <v>43</v>
      </c>
      <c r="G30">
        <f>(672-E13)/(E14-E13)</f>
        <v>0.6524267764844317</v>
      </c>
      <c r="J30">
        <v>660.04700000000003</v>
      </c>
      <c r="K30">
        <v>2.5869</v>
      </c>
      <c r="L30">
        <v>610.50319999999999</v>
      </c>
      <c r="M30">
        <v>5.3499999999999999E-2</v>
      </c>
      <c r="O30" t="s">
        <v>43</v>
      </c>
      <c r="P30">
        <f>(672-N18)/(N19-N18)</f>
        <v>0.2814961331480092</v>
      </c>
    </row>
    <row r="31" spans="1:22" x14ac:dyDescent="0.35">
      <c r="G31">
        <f>F14-F13</f>
        <v>-21.557299999999998</v>
      </c>
      <c r="J31">
        <v>665.44200000000001</v>
      </c>
      <c r="K31">
        <v>1.8492999999999999</v>
      </c>
      <c r="P31">
        <f>O19-O18</f>
        <v>-4.3413000000000004</v>
      </c>
      <c r="S31">
        <f>(656.314-Q5)/(Q6-Q5)</f>
        <v>0.54709759727822793</v>
      </c>
      <c r="U31">
        <f>(656.314-U8)/(U9-U8)</f>
        <v>5.9970014992215839E-2</v>
      </c>
    </row>
    <row r="32" spans="1:22" x14ac:dyDescent="0.35">
      <c r="G32" s="1">
        <f>G30*G31+F13</f>
        <v>29.09544025129216</v>
      </c>
      <c r="J32">
        <v>670.45950000000005</v>
      </c>
      <c r="K32">
        <v>-3.5000000000000003E-2</v>
      </c>
      <c r="P32" s="1">
        <f>P30*P31+O18</f>
        <v>7.5881408371645476</v>
      </c>
      <c r="S32">
        <f>R6-R5</f>
        <v>15.565999999999999</v>
      </c>
      <c r="U32">
        <f>V9-V8</f>
        <v>20.436599999999999</v>
      </c>
    </row>
    <row r="33" spans="6:22" x14ac:dyDescent="0.35">
      <c r="J33">
        <v>698.91750000000002</v>
      </c>
      <c r="K33">
        <v>4.3799999999999999E-2</v>
      </c>
      <c r="R33" s="4" t="s">
        <v>12</v>
      </c>
      <c r="S33" s="1">
        <f>S31*S32+R5</f>
        <v>13.380021199232896</v>
      </c>
      <c r="U33" s="1">
        <f>U31*U32+V8</f>
        <v>61.249483208389918</v>
      </c>
      <c r="V33">
        <v>59.82</v>
      </c>
    </row>
    <row r="34" spans="6:22" x14ac:dyDescent="0.35">
      <c r="F34" t="s">
        <v>44</v>
      </c>
      <c r="G34">
        <f>(654.8-E11)/(E12-E11)</f>
        <v>0.95271340379456404</v>
      </c>
      <c r="O34" t="s">
        <v>44</v>
      </c>
      <c r="P34">
        <f>(654.8-N14)/(N15-N14)</f>
        <v>0.4227773357343228</v>
      </c>
    </row>
    <row r="35" spans="6:22" x14ac:dyDescent="0.35">
      <c r="G35">
        <f>F12-F11</f>
        <v>2.7077000000000027</v>
      </c>
      <c r="P35">
        <f>O15-O14</f>
        <v>0.98230000000000928</v>
      </c>
      <c r="R35" s="4" t="s">
        <v>22</v>
      </c>
      <c r="S35">
        <f>(658.379-Q13)/(Q14-Q13)</f>
        <v>0.53446647780929879</v>
      </c>
      <c r="V35">
        <f>(658.379-U15)/(U16-U15)</f>
        <v>5.9101654846292283E-2</v>
      </c>
    </row>
    <row r="36" spans="6:22" x14ac:dyDescent="0.35">
      <c r="G36" s="1">
        <f>G34*G35+F11</f>
        <v>92.975062083454532</v>
      </c>
      <c r="P36" s="1">
        <f>P34*P35+O14</f>
        <v>88.506694176891827</v>
      </c>
      <c r="S36">
        <f>R14-R13</f>
        <v>1.7609000000000066</v>
      </c>
      <c r="V36">
        <f>U16-U15</f>
        <v>0.25379999999995562</v>
      </c>
    </row>
    <row r="37" spans="6:22" x14ac:dyDescent="0.35">
      <c r="S37" s="1">
        <f>S35*S36+R13</f>
        <v>96.942442020774394</v>
      </c>
      <c r="V37" s="1">
        <f>V35*V36+V15</f>
        <v>98.26779999999998</v>
      </c>
    </row>
    <row r="38" spans="6:22" x14ac:dyDescent="0.35">
      <c r="F38" t="s">
        <v>45</v>
      </c>
      <c r="G38">
        <f>(658.3-E12)/(E13-E12)</f>
        <v>0.35074635026518336</v>
      </c>
      <c r="O38" t="s">
        <v>45</v>
      </c>
      <c r="P38">
        <f>(658.3-N15)/(N16-N15)</f>
        <v>0.1383295492611695</v>
      </c>
    </row>
    <row r="39" spans="6:22" x14ac:dyDescent="0.35">
      <c r="G39">
        <f>F13-F12</f>
        <v>-49.943100000000001</v>
      </c>
      <c r="P39">
        <f>O16-O15</f>
        <v>-21.376500000000007</v>
      </c>
    </row>
    <row r="40" spans="6:22" x14ac:dyDescent="0.35">
      <c r="G40" s="1">
        <f>G38*G39+F12</f>
        <v>75.585739954070917</v>
      </c>
      <c r="P40" s="1">
        <f>P38*P39+O15</f>
        <v>86.116698390218616</v>
      </c>
    </row>
    <row r="42" spans="6:22" x14ac:dyDescent="0.35">
      <c r="F42" t="s">
        <v>46</v>
      </c>
      <c r="G42">
        <f>0.25*G36+0.75*G40</f>
        <v>79.933070486416824</v>
      </c>
      <c r="O42" t="s">
        <v>46</v>
      </c>
      <c r="P42">
        <f>0.25*P36+0.75*P40</f>
        <v>86.714197336886912</v>
      </c>
    </row>
  </sheetData>
  <sortState xmlns:xlrd2="http://schemas.microsoft.com/office/spreadsheetml/2017/richdata2" ref="A3:B20">
    <sortCondition ref="A3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BBCE-9F63-483D-A9BB-E750AE6E9EB5}">
  <dimension ref="A2:D161"/>
  <sheetViews>
    <sheetView topLeftCell="A136" workbookViewId="0">
      <selection activeCell="C144" sqref="C144"/>
    </sheetView>
  </sheetViews>
  <sheetFormatPr defaultRowHeight="14.5" x14ac:dyDescent="0.35"/>
  <cols>
    <col min="1" max="1" width="11.36328125" bestFit="1" customWidth="1"/>
  </cols>
  <sheetData>
    <row r="2" spans="1:3" x14ac:dyDescent="0.35">
      <c r="A2" s="19">
        <v>610</v>
      </c>
      <c r="B2">
        <v>5.5074597040228737</v>
      </c>
    </row>
    <row r="3" spans="1:3" x14ac:dyDescent="0.35">
      <c r="A3" s="19">
        <v>610.5</v>
      </c>
      <c r="B3">
        <v>6.195457934153028</v>
      </c>
      <c r="C3">
        <f>AVERAGE(B2:B3)*(A3-A2)/100</f>
        <v>2.9257294095439753E-2</v>
      </c>
    </row>
    <row r="4" spans="1:3" x14ac:dyDescent="0.35">
      <c r="A4" s="19">
        <v>611</v>
      </c>
      <c r="B4">
        <v>7.1751606394921676</v>
      </c>
      <c r="C4">
        <f t="shared" ref="C4:C67" si="0">AVERAGE(B3:B4)*(A4-A3)/100</f>
        <v>3.342654643411299E-2</v>
      </c>
    </row>
    <row r="5" spans="1:3" x14ac:dyDescent="0.35">
      <c r="A5" s="19">
        <v>611.5</v>
      </c>
      <c r="B5">
        <v>8.3286098353795666</v>
      </c>
      <c r="C5">
        <f t="shared" si="0"/>
        <v>3.8759426187179334E-2</v>
      </c>
    </row>
    <row r="6" spans="1:3" x14ac:dyDescent="0.35">
      <c r="A6" s="19">
        <v>612</v>
      </c>
      <c r="B6">
        <v>9.3760295319693068</v>
      </c>
      <c r="C6">
        <f t="shared" si="0"/>
        <v>4.426159841837219E-2</v>
      </c>
    </row>
    <row r="7" spans="1:3" x14ac:dyDescent="0.35">
      <c r="A7" s="19">
        <v>612.5</v>
      </c>
      <c r="B7">
        <v>10.639335477349114</v>
      </c>
      <c r="C7">
        <f t="shared" si="0"/>
        <v>5.0038412523296057E-2</v>
      </c>
    </row>
    <row r="8" spans="1:3" x14ac:dyDescent="0.35">
      <c r="A8" s="19">
        <v>613</v>
      </c>
      <c r="B8">
        <v>12.223970414689227</v>
      </c>
      <c r="C8">
        <f t="shared" si="0"/>
        <v>5.7158264730095852E-2</v>
      </c>
    </row>
    <row r="9" spans="1:3" x14ac:dyDescent="0.35">
      <c r="A9" s="19">
        <v>613.5</v>
      </c>
      <c r="B9">
        <v>14.09769609539801</v>
      </c>
      <c r="C9">
        <f t="shared" si="0"/>
        <v>6.5804166275218096E-2</v>
      </c>
    </row>
    <row r="10" spans="1:3" x14ac:dyDescent="0.35">
      <c r="A10" s="19">
        <v>614</v>
      </c>
      <c r="B10">
        <v>16.19649609243756</v>
      </c>
      <c r="C10">
        <f t="shared" si="0"/>
        <v>7.5735480469588931E-2</v>
      </c>
    </row>
    <row r="11" spans="1:3" x14ac:dyDescent="0.35">
      <c r="A11" s="19">
        <v>614.5</v>
      </c>
      <c r="B11">
        <v>18.35840571159083</v>
      </c>
      <c r="C11">
        <f t="shared" si="0"/>
        <v>8.6387254510070968E-2</v>
      </c>
    </row>
    <row r="12" spans="1:3" x14ac:dyDescent="0.35">
      <c r="A12" s="19">
        <v>615</v>
      </c>
      <c r="B12">
        <v>21.120666864341249</v>
      </c>
      <c r="C12">
        <f t="shared" si="0"/>
        <v>9.8697681439830195E-2</v>
      </c>
    </row>
    <row r="13" spans="1:3" x14ac:dyDescent="0.35">
      <c r="A13" s="19">
        <v>615.5</v>
      </c>
      <c r="B13">
        <v>22.9526128417046</v>
      </c>
      <c r="C13">
        <f t="shared" si="0"/>
        <v>0.11018319926511463</v>
      </c>
    </row>
    <row r="14" spans="1:3" x14ac:dyDescent="0.35">
      <c r="A14" s="19">
        <v>616</v>
      </c>
      <c r="B14">
        <v>25.638729051556059</v>
      </c>
      <c r="C14">
        <f t="shared" si="0"/>
        <v>0.12147835473315166</v>
      </c>
    </row>
    <row r="15" spans="1:3" x14ac:dyDescent="0.35">
      <c r="A15" s="19">
        <v>616.5</v>
      </c>
      <c r="B15">
        <v>28.462906311115567</v>
      </c>
      <c r="C15">
        <f t="shared" si="0"/>
        <v>0.13525408840667907</v>
      </c>
    </row>
    <row r="16" spans="1:3" x14ac:dyDescent="0.35">
      <c r="A16" s="19">
        <v>617</v>
      </c>
      <c r="B16">
        <v>31.418763647497457</v>
      </c>
      <c r="C16">
        <f t="shared" si="0"/>
        <v>0.14970417489653257</v>
      </c>
    </row>
    <row r="17" spans="1:3" x14ac:dyDescent="0.35">
      <c r="A17" s="19">
        <v>617.5</v>
      </c>
      <c r="B17">
        <v>34.990141496906894</v>
      </c>
      <c r="C17">
        <f t="shared" si="0"/>
        <v>0.16602226286101085</v>
      </c>
    </row>
    <row r="18" spans="1:3" x14ac:dyDescent="0.35">
      <c r="A18" s="19">
        <v>618</v>
      </c>
      <c r="B18">
        <v>38.894550122408667</v>
      </c>
      <c r="C18">
        <f t="shared" si="0"/>
        <v>0.18471172904828889</v>
      </c>
    </row>
    <row r="19" spans="1:3" x14ac:dyDescent="0.35">
      <c r="A19" s="19">
        <v>618.5</v>
      </c>
      <c r="B19">
        <v>41.442025194107927</v>
      </c>
      <c r="C19">
        <f t="shared" si="0"/>
        <v>0.20084143829129147</v>
      </c>
    </row>
    <row r="20" spans="1:3" x14ac:dyDescent="0.35">
      <c r="A20" s="19">
        <v>619</v>
      </c>
      <c r="B20">
        <v>44.225422902811914</v>
      </c>
      <c r="C20">
        <f t="shared" si="0"/>
        <v>0.2141686202422996</v>
      </c>
    </row>
    <row r="21" spans="1:3" x14ac:dyDescent="0.35">
      <c r="A21" s="19">
        <v>619.5</v>
      </c>
      <c r="B21">
        <v>48.241661912052855</v>
      </c>
      <c r="C21">
        <f t="shared" si="0"/>
        <v>0.23116771203716191</v>
      </c>
    </row>
    <row r="22" spans="1:3" x14ac:dyDescent="0.35">
      <c r="A22" s="19">
        <v>620</v>
      </c>
      <c r="B22">
        <v>51.949513902553008</v>
      </c>
      <c r="C22">
        <f t="shared" si="0"/>
        <v>0.25047793953651465</v>
      </c>
    </row>
    <row r="23" spans="1:3" x14ac:dyDescent="0.35">
      <c r="A23" s="19">
        <v>620.5</v>
      </c>
      <c r="B23">
        <v>55.57007925141653</v>
      </c>
      <c r="C23">
        <f t="shared" si="0"/>
        <v>0.26879898288492382</v>
      </c>
    </row>
    <row r="24" spans="1:3" x14ac:dyDescent="0.35">
      <c r="A24" s="19">
        <v>621</v>
      </c>
      <c r="B24">
        <v>57.296889199039882</v>
      </c>
      <c r="C24">
        <f t="shared" si="0"/>
        <v>0.28216742112614102</v>
      </c>
    </row>
    <row r="25" spans="1:3" x14ac:dyDescent="0.35">
      <c r="A25" s="19">
        <v>621.5</v>
      </c>
      <c r="B25">
        <v>60.076446322182591</v>
      </c>
      <c r="C25">
        <f t="shared" si="0"/>
        <v>0.29343333880305617</v>
      </c>
    </row>
    <row r="26" spans="1:3" x14ac:dyDescent="0.35">
      <c r="A26" s="19">
        <v>622</v>
      </c>
      <c r="B26">
        <v>60.82277344552466</v>
      </c>
      <c r="C26">
        <f t="shared" si="0"/>
        <v>0.30224804941926814</v>
      </c>
    </row>
    <row r="27" spans="1:3" x14ac:dyDescent="0.35">
      <c r="A27" s="19">
        <v>622.5</v>
      </c>
      <c r="B27">
        <v>63.153742173890109</v>
      </c>
      <c r="C27">
        <f t="shared" si="0"/>
        <v>0.30994128904853691</v>
      </c>
    </row>
    <row r="28" spans="1:3" x14ac:dyDescent="0.35">
      <c r="A28" s="19">
        <v>623</v>
      </c>
      <c r="B28">
        <v>65.325533299643752</v>
      </c>
      <c r="C28">
        <f t="shared" si="0"/>
        <v>0.3211981886838346</v>
      </c>
    </row>
    <row r="29" spans="1:3" x14ac:dyDescent="0.35">
      <c r="A29" s="19">
        <v>623.5</v>
      </c>
      <c r="B29">
        <v>67.718698177515463</v>
      </c>
      <c r="C29">
        <f t="shared" si="0"/>
        <v>0.33261057869289801</v>
      </c>
    </row>
    <row r="30" spans="1:3" x14ac:dyDescent="0.35">
      <c r="A30" s="19">
        <v>624</v>
      </c>
      <c r="B30">
        <v>69.440020621810802</v>
      </c>
      <c r="C30">
        <f t="shared" si="0"/>
        <v>0.34289679699831566</v>
      </c>
    </row>
    <row r="31" spans="1:3" x14ac:dyDescent="0.35">
      <c r="A31" s="19">
        <v>624.5</v>
      </c>
      <c r="B31">
        <v>71.139439726576981</v>
      </c>
      <c r="C31">
        <f t="shared" si="0"/>
        <v>0.35144865087096944</v>
      </c>
    </row>
    <row r="32" spans="1:3" x14ac:dyDescent="0.35">
      <c r="A32" s="19">
        <v>625</v>
      </c>
      <c r="B32">
        <v>72.247001926227028</v>
      </c>
      <c r="C32">
        <f t="shared" si="0"/>
        <v>0.35846610413201008</v>
      </c>
    </row>
    <row r="33" spans="1:3" x14ac:dyDescent="0.35">
      <c r="A33" s="19">
        <v>625.5</v>
      </c>
      <c r="B33">
        <v>73.992081325999507</v>
      </c>
      <c r="C33">
        <f t="shared" si="0"/>
        <v>0.3655977081305663</v>
      </c>
    </row>
    <row r="34" spans="1:3" x14ac:dyDescent="0.35">
      <c r="A34" s="19">
        <v>626</v>
      </c>
      <c r="B34">
        <v>75.024892128553191</v>
      </c>
      <c r="C34">
        <f t="shared" si="0"/>
        <v>0.37254243363638173</v>
      </c>
    </row>
    <row r="35" spans="1:3" x14ac:dyDescent="0.35">
      <c r="A35" s="19">
        <v>626.5</v>
      </c>
      <c r="B35">
        <v>77.453935810079841</v>
      </c>
      <c r="C35">
        <f t="shared" si="0"/>
        <v>0.38119706984658258</v>
      </c>
    </row>
    <row r="36" spans="1:3" x14ac:dyDescent="0.35">
      <c r="A36" s="19">
        <v>627</v>
      </c>
      <c r="B36">
        <v>77.58731614613508</v>
      </c>
      <c r="C36">
        <f t="shared" si="0"/>
        <v>0.3876031298905373</v>
      </c>
    </row>
    <row r="37" spans="1:3" x14ac:dyDescent="0.35">
      <c r="A37" s="19">
        <v>627.5</v>
      </c>
      <c r="B37">
        <v>77.78069229621876</v>
      </c>
      <c r="C37">
        <f t="shared" si="0"/>
        <v>0.38842002110588458</v>
      </c>
    </row>
    <row r="38" spans="1:3" x14ac:dyDescent="0.35">
      <c r="A38" s="19">
        <v>628</v>
      </c>
      <c r="B38">
        <v>78.961719030094798</v>
      </c>
      <c r="C38">
        <f t="shared" si="0"/>
        <v>0.39185602831578392</v>
      </c>
    </row>
    <row r="39" spans="1:3" x14ac:dyDescent="0.35">
      <c r="A39" s="19">
        <v>628.5</v>
      </c>
      <c r="B39">
        <v>81.852233070468813</v>
      </c>
      <c r="C39">
        <f t="shared" si="0"/>
        <v>0.40203488025140899</v>
      </c>
    </row>
    <row r="40" spans="1:3" x14ac:dyDescent="0.35">
      <c r="A40" s="19">
        <v>629</v>
      </c>
      <c r="B40">
        <v>83.620562681790219</v>
      </c>
      <c r="C40">
        <f t="shared" si="0"/>
        <v>0.4136819893806476</v>
      </c>
    </row>
    <row r="41" spans="1:3" x14ac:dyDescent="0.35">
      <c r="A41" s="19">
        <v>629.5</v>
      </c>
      <c r="B41">
        <v>83.973563169264551</v>
      </c>
      <c r="C41">
        <f t="shared" si="0"/>
        <v>0.41898531462763694</v>
      </c>
    </row>
    <row r="42" spans="1:3" x14ac:dyDescent="0.35">
      <c r="A42" s="19">
        <v>630</v>
      </c>
      <c r="B42">
        <v>84.520479889167106</v>
      </c>
      <c r="C42">
        <f t="shared" si="0"/>
        <v>0.42123510764607913</v>
      </c>
    </row>
    <row r="43" spans="1:3" x14ac:dyDescent="0.35">
      <c r="A43" s="19">
        <v>630.5</v>
      </c>
      <c r="B43">
        <v>85.291697474141557</v>
      </c>
      <c r="C43">
        <f t="shared" si="0"/>
        <v>0.42453044340827162</v>
      </c>
    </row>
    <row r="44" spans="1:3" x14ac:dyDescent="0.35">
      <c r="A44" s="19">
        <v>631</v>
      </c>
      <c r="B44">
        <v>86.689803972112287</v>
      </c>
      <c r="C44">
        <f t="shared" si="0"/>
        <v>0.42995375361563459</v>
      </c>
    </row>
    <row r="45" spans="1:3" x14ac:dyDescent="0.35">
      <c r="A45" s="19">
        <v>631.5</v>
      </c>
      <c r="B45">
        <v>85.026550381381483</v>
      </c>
      <c r="C45">
        <f t="shared" si="0"/>
        <v>0.42929088588373449</v>
      </c>
    </row>
    <row r="46" spans="1:3" x14ac:dyDescent="0.35">
      <c r="A46" s="19">
        <v>632</v>
      </c>
      <c r="B46">
        <v>87.871744178595762</v>
      </c>
      <c r="C46">
        <f t="shared" si="0"/>
        <v>0.43224573639994313</v>
      </c>
    </row>
    <row r="47" spans="1:3" x14ac:dyDescent="0.35">
      <c r="A47" s="19">
        <v>632.5</v>
      </c>
      <c r="B47">
        <v>89.040362353913565</v>
      </c>
      <c r="C47">
        <f t="shared" si="0"/>
        <v>0.44228026633127326</v>
      </c>
    </row>
    <row r="48" spans="1:3" x14ac:dyDescent="0.35">
      <c r="A48" s="19">
        <v>633</v>
      </c>
      <c r="B48">
        <v>92.064043364478309</v>
      </c>
      <c r="C48">
        <f t="shared" si="0"/>
        <v>0.4527610142959797</v>
      </c>
    </row>
    <row r="49" spans="1:3" x14ac:dyDescent="0.35">
      <c r="A49" s="19">
        <v>633.5</v>
      </c>
      <c r="B49">
        <v>93.290363670781005</v>
      </c>
      <c r="C49">
        <f t="shared" si="0"/>
        <v>0.46338601758814835</v>
      </c>
    </row>
    <row r="50" spans="1:3" x14ac:dyDescent="0.35">
      <c r="A50" s="19">
        <v>634</v>
      </c>
      <c r="B50">
        <v>93.704120088176111</v>
      </c>
      <c r="C50">
        <f t="shared" si="0"/>
        <v>0.46748620939739283</v>
      </c>
    </row>
    <row r="51" spans="1:3" x14ac:dyDescent="0.35">
      <c r="A51" s="19">
        <v>634.5</v>
      </c>
      <c r="B51">
        <v>93.154236249220133</v>
      </c>
      <c r="C51">
        <f t="shared" si="0"/>
        <v>0.46714589084349056</v>
      </c>
    </row>
    <row r="52" spans="1:3" x14ac:dyDescent="0.35">
      <c r="A52" s="19">
        <v>635</v>
      </c>
      <c r="B52">
        <v>93.538841555375811</v>
      </c>
      <c r="C52">
        <f t="shared" si="0"/>
        <v>0.4667326945114898</v>
      </c>
    </row>
    <row r="53" spans="1:3" x14ac:dyDescent="0.35">
      <c r="A53" s="19">
        <v>635.5</v>
      </c>
      <c r="B53">
        <v>94.397325778937088</v>
      </c>
      <c r="C53">
        <f t="shared" si="0"/>
        <v>0.46984041833578227</v>
      </c>
    </row>
    <row r="54" spans="1:3" x14ac:dyDescent="0.35">
      <c r="A54" s="19">
        <v>636</v>
      </c>
      <c r="B54">
        <v>93.817390691500762</v>
      </c>
      <c r="C54">
        <f t="shared" si="0"/>
        <v>0.47053679117609465</v>
      </c>
    </row>
    <row r="55" spans="1:3" x14ac:dyDescent="0.35">
      <c r="A55" s="19">
        <v>636.5</v>
      </c>
      <c r="B55">
        <v>94.047705806878682</v>
      </c>
      <c r="C55">
        <f t="shared" si="0"/>
        <v>0.46966274124594859</v>
      </c>
    </row>
    <row r="56" spans="1:3" x14ac:dyDescent="0.35">
      <c r="A56" s="19">
        <v>637</v>
      </c>
      <c r="B56">
        <v>95.925645463411655</v>
      </c>
      <c r="C56">
        <f t="shared" si="0"/>
        <v>0.47493337817572578</v>
      </c>
    </row>
    <row r="57" spans="1:3" x14ac:dyDescent="0.35">
      <c r="A57" s="19">
        <v>637.5</v>
      </c>
      <c r="B57">
        <v>96.321659175635645</v>
      </c>
      <c r="C57">
        <f t="shared" si="0"/>
        <v>0.48061826159761822</v>
      </c>
    </row>
    <row r="58" spans="1:3" x14ac:dyDescent="0.35">
      <c r="A58" s="19">
        <v>638</v>
      </c>
      <c r="B58">
        <v>94.78806535369759</v>
      </c>
      <c r="C58">
        <f t="shared" si="0"/>
        <v>0.47777431132333303</v>
      </c>
    </row>
    <row r="59" spans="1:3" x14ac:dyDescent="0.35">
      <c r="A59" s="19">
        <v>638.5</v>
      </c>
      <c r="B59">
        <v>95.72244781587699</v>
      </c>
      <c r="C59">
        <f t="shared" si="0"/>
        <v>0.47627628292393642</v>
      </c>
    </row>
    <row r="60" spans="1:3" x14ac:dyDescent="0.35">
      <c r="A60" s="19">
        <v>639</v>
      </c>
      <c r="B60">
        <v>94.525125264098605</v>
      </c>
      <c r="C60">
        <f t="shared" si="0"/>
        <v>0.47561893269993905</v>
      </c>
    </row>
    <row r="61" spans="1:3" x14ac:dyDescent="0.35">
      <c r="A61" s="19">
        <v>639.5</v>
      </c>
      <c r="B61">
        <v>95.388916963539714</v>
      </c>
      <c r="C61">
        <f t="shared" si="0"/>
        <v>0.47478510556909581</v>
      </c>
    </row>
    <row r="62" spans="1:3" x14ac:dyDescent="0.35">
      <c r="A62" s="19">
        <v>640</v>
      </c>
      <c r="B62">
        <v>96.165815414656876</v>
      </c>
      <c r="C62">
        <f t="shared" si="0"/>
        <v>0.4788868309454915</v>
      </c>
    </row>
    <row r="63" spans="1:3" x14ac:dyDescent="0.35">
      <c r="A63" s="19">
        <v>640.5</v>
      </c>
      <c r="B63">
        <v>95.557622685538789</v>
      </c>
      <c r="C63">
        <f t="shared" si="0"/>
        <v>0.47930859525048919</v>
      </c>
    </row>
    <row r="64" spans="1:3" x14ac:dyDescent="0.35">
      <c r="A64" s="19">
        <v>641</v>
      </c>
      <c r="B64">
        <v>95.269612106859228</v>
      </c>
      <c r="C64">
        <f t="shared" si="0"/>
        <v>0.47706808698099507</v>
      </c>
    </row>
    <row r="65" spans="1:3" x14ac:dyDescent="0.35">
      <c r="A65" s="19">
        <v>641.5</v>
      </c>
      <c r="B65">
        <v>95.0580265137758</v>
      </c>
      <c r="C65">
        <f t="shared" si="0"/>
        <v>0.47581909655158755</v>
      </c>
    </row>
    <row r="66" spans="1:3" x14ac:dyDescent="0.35">
      <c r="A66" s="19">
        <v>642</v>
      </c>
      <c r="B66">
        <v>93.83808718035877</v>
      </c>
      <c r="C66">
        <f t="shared" si="0"/>
        <v>0.47224028423533637</v>
      </c>
    </row>
    <row r="67" spans="1:3" x14ac:dyDescent="0.35">
      <c r="A67" s="19">
        <v>642.5</v>
      </c>
      <c r="B67">
        <v>96.875897011764394</v>
      </c>
      <c r="C67">
        <f t="shared" si="0"/>
        <v>0.47678496048030794</v>
      </c>
    </row>
    <row r="68" spans="1:3" x14ac:dyDescent="0.35">
      <c r="A68" s="19">
        <v>643</v>
      </c>
      <c r="B68">
        <v>94.443492817871629</v>
      </c>
      <c r="C68">
        <f t="shared" ref="C68:C131" si="1">AVERAGE(B67:B68)*(A68-A67)/100</f>
        <v>0.47829847457409003</v>
      </c>
    </row>
    <row r="69" spans="1:3" x14ac:dyDescent="0.35">
      <c r="A69" s="19">
        <v>643.5</v>
      </c>
      <c r="B69">
        <v>95.266458292674358</v>
      </c>
      <c r="C69">
        <f t="shared" si="1"/>
        <v>0.47427487777636501</v>
      </c>
    </row>
    <row r="70" spans="1:3" x14ac:dyDescent="0.35">
      <c r="A70" s="19">
        <v>644</v>
      </c>
      <c r="B70">
        <v>95.275793049246914</v>
      </c>
      <c r="C70">
        <f t="shared" si="1"/>
        <v>0.47635562835480316</v>
      </c>
    </row>
    <row r="71" spans="1:3" x14ac:dyDescent="0.35">
      <c r="A71" s="19">
        <v>644.5</v>
      </c>
      <c r="B71">
        <v>94.117916511670813</v>
      </c>
      <c r="C71">
        <f t="shared" si="1"/>
        <v>0.47348427390229431</v>
      </c>
    </row>
    <row r="72" spans="1:3" x14ac:dyDescent="0.35">
      <c r="A72" s="19">
        <v>645</v>
      </c>
      <c r="B72">
        <v>93.900730064643867</v>
      </c>
      <c r="C72">
        <f t="shared" si="1"/>
        <v>0.47004661644078666</v>
      </c>
    </row>
    <row r="73" spans="1:3" x14ac:dyDescent="0.35">
      <c r="A73" s="19">
        <v>645.5</v>
      </c>
      <c r="B73">
        <v>93.777197896772662</v>
      </c>
      <c r="C73">
        <f t="shared" si="1"/>
        <v>0.46919481990354128</v>
      </c>
    </row>
    <row r="74" spans="1:3" x14ac:dyDescent="0.35">
      <c r="A74" s="19">
        <v>646</v>
      </c>
      <c r="B74">
        <v>95.326480777435876</v>
      </c>
      <c r="C74">
        <f t="shared" si="1"/>
        <v>0.47275919668552135</v>
      </c>
    </row>
    <row r="75" spans="1:3" x14ac:dyDescent="0.35">
      <c r="A75" s="19">
        <v>646.5</v>
      </c>
      <c r="B75">
        <v>94.523138294485307</v>
      </c>
      <c r="C75">
        <f t="shared" si="1"/>
        <v>0.47462404767980293</v>
      </c>
    </row>
    <row r="76" spans="1:3" x14ac:dyDescent="0.35">
      <c r="A76" s="19">
        <v>647</v>
      </c>
      <c r="B76">
        <v>94.788945487888711</v>
      </c>
      <c r="C76">
        <f t="shared" si="1"/>
        <v>0.47328020945593507</v>
      </c>
    </row>
    <row r="77" spans="1:3" x14ac:dyDescent="0.35">
      <c r="A77" s="19">
        <v>647.5</v>
      </c>
      <c r="B77">
        <v>94.114422645639365</v>
      </c>
      <c r="C77">
        <f t="shared" si="1"/>
        <v>0.47225842033382021</v>
      </c>
    </row>
    <row r="78" spans="1:3" x14ac:dyDescent="0.35">
      <c r="A78" s="19">
        <v>648</v>
      </c>
      <c r="B78">
        <v>93.148688736742727</v>
      </c>
      <c r="C78">
        <f t="shared" si="1"/>
        <v>0.46815777845595519</v>
      </c>
    </row>
    <row r="79" spans="1:3" x14ac:dyDescent="0.35">
      <c r="A79" s="19">
        <v>648.5</v>
      </c>
      <c r="B79">
        <v>91.1887232406701</v>
      </c>
      <c r="C79">
        <f t="shared" si="1"/>
        <v>0.46084352994353212</v>
      </c>
    </row>
    <row r="80" spans="1:3" x14ac:dyDescent="0.35">
      <c r="A80" s="19">
        <v>649</v>
      </c>
      <c r="B80">
        <v>91.527414879855357</v>
      </c>
      <c r="C80">
        <f t="shared" si="1"/>
        <v>0.45679034530131363</v>
      </c>
    </row>
    <row r="81" spans="1:3" x14ac:dyDescent="0.35">
      <c r="A81" s="19">
        <v>649.5</v>
      </c>
      <c r="B81">
        <v>87.438098062017843</v>
      </c>
      <c r="C81">
        <f t="shared" si="1"/>
        <v>0.44741378235468304</v>
      </c>
    </row>
    <row r="82" spans="1:3" x14ac:dyDescent="0.35">
      <c r="A82" s="19">
        <v>650</v>
      </c>
      <c r="B82">
        <v>87.852867967269404</v>
      </c>
      <c r="C82">
        <f t="shared" si="1"/>
        <v>0.43822741507321811</v>
      </c>
    </row>
    <row r="83" spans="1:3" x14ac:dyDescent="0.35">
      <c r="A83" s="19">
        <v>650.5</v>
      </c>
      <c r="B83">
        <v>88.425228566515429</v>
      </c>
      <c r="C83">
        <f t="shared" si="1"/>
        <v>0.44069524133446208</v>
      </c>
    </row>
    <row r="84" spans="1:3" x14ac:dyDescent="0.35">
      <c r="A84" s="19">
        <v>651</v>
      </c>
      <c r="B84">
        <v>87.091225175465084</v>
      </c>
      <c r="C84">
        <f t="shared" si="1"/>
        <v>0.43879113435495126</v>
      </c>
    </row>
    <row r="85" spans="1:3" x14ac:dyDescent="0.35">
      <c r="A85" s="19">
        <v>651.5</v>
      </c>
      <c r="B85">
        <v>87.305824561384796</v>
      </c>
      <c r="C85">
        <f t="shared" si="1"/>
        <v>0.43599262434212471</v>
      </c>
    </row>
    <row r="86" spans="1:3" x14ac:dyDescent="0.35">
      <c r="A86" s="19">
        <v>652</v>
      </c>
      <c r="B86">
        <v>87.362999945391678</v>
      </c>
      <c r="C86">
        <f t="shared" si="1"/>
        <v>0.43667206126694119</v>
      </c>
    </row>
    <row r="87" spans="1:3" x14ac:dyDescent="0.35">
      <c r="A87" s="19">
        <v>652.5</v>
      </c>
      <c r="B87">
        <v>87.954770170625352</v>
      </c>
      <c r="C87">
        <f t="shared" si="1"/>
        <v>0.43829442529004253</v>
      </c>
    </row>
    <row r="88" spans="1:3" x14ac:dyDescent="0.35">
      <c r="A88" s="19">
        <v>653</v>
      </c>
      <c r="B88">
        <v>88.537338992951788</v>
      </c>
      <c r="C88">
        <f t="shared" si="1"/>
        <v>0.44123027290894284</v>
      </c>
    </row>
    <row r="89" spans="1:3" x14ac:dyDescent="0.35">
      <c r="A89" s="19">
        <v>653.5</v>
      </c>
      <c r="B89">
        <v>89.598240745105613</v>
      </c>
      <c r="C89">
        <f t="shared" si="1"/>
        <v>0.44533894934514351</v>
      </c>
    </row>
    <row r="90" spans="1:3" x14ac:dyDescent="0.35">
      <c r="A90" s="19">
        <v>654</v>
      </c>
      <c r="B90">
        <v>91.962454542235861</v>
      </c>
      <c r="C90">
        <f t="shared" si="1"/>
        <v>0.45390173821835367</v>
      </c>
    </row>
    <row r="91" spans="1:3" x14ac:dyDescent="0.35">
      <c r="A91" s="19">
        <v>654.5</v>
      </c>
      <c r="B91">
        <v>91.87020714424925</v>
      </c>
      <c r="C91">
        <f t="shared" si="1"/>
        <v>0.45958165421621272</v>
      </c>
    </row>
    <row r="92" spans="1:3" x14ac:dyDescent="0.35">
      <c r="A92" s="19">
        <v>655</v>
      </c>
      <c r="B92">
        <v>93.01669527880685</v>
      </c>
      <c r="C92">
        <f t="shared" si="1"/>
        <v>0.46221725605764019</v>
      </c>
    </row>
    <row r="93" spans="1:3" x14ac:dyDescent="0.35">
      <c r="A93" s="19">
        <v>655.5</v>
      </c>
      <c r="B93">
        <v>96.161368069918396</v>
      </c>
      <c r="C93">
        <f t="shared" si="1"/>
        <v>0.47294515837181306</v>
      </c>
    </row>
    <row r="94" spans="1:3" x14ac:dyDescent="0.35">
      <c r="A94" s="19">
        <v>656</v>
      </c>
      <c r="B94">
        <v>92.537615568453674</v>
      </c>
      <c r="C94">
        <f t="shared" si="1"/>
        <v>0.47174745909593013</v>
      </c>
    </row>
    <row r="95" spans="1:3" x14ac:dyDescent="0.35">
      <c r="A95" s="19">
        <v>656.5</v>
      </c>
      <c r="B95">
        <v>92.625555643050376</v>
      </c>
      <c r="C95">
        <f t="shared" si="1"/>
        <v>0.46290792802876013</v>
      </c>
    </row>
    <row r="96" spans="1:3" x14ac:dyDescent="0.35">
      <c r="A96" s="19">
        <v>657</v>
      </c>
      <c r="B96">
        <v>98.794516203903882</v>
      </c>
      <c r="C96">
        <f t="shared" si="1"/>
        <v>0.47855017961738566</v>
      </c>
    </row>
    <row r="97" spans="1:3" x14ac:dyDescent="0.35">
      <c r="A97" s="19">
        <v>657.5</v>
      </c>
      <c r="B97">
        <v>98.839456389117458</v>
      </c>
      <c r="C97">
        <f t="shared" si="1"/>
        <v>0.49408493148255334</v>
      </c>
    </row>
    <row r="98" spans="1:3" x14ac:dyDescent="0.35">
      <c r="A98" s="19">
        <v>658</v>
      </c>
      <c r="B98">
        <v>98.044648540747517</v>
      </c>
      <c r="C98">
        <f t="shared" si="1"/>
        <v>0.49221026232466242</v>
      </c>
    </row>
    <row r="99" spans="1:3" x14ac:dyDescent="0.35">
      <c r="A99" s="19">
        <v>658.5</v>
      </c>
      <c r="B99">
        <v>97.813800010708306</v>
      </c>
      <c r="C99">
        <f t="shared" si="1"/>
        <v>0.4896461213786395</v>
      </c>
    </row>
    <row r="100" spans="1:3" x14ac:dyDescent="0.35">
      <c r="A100" s="19">
        <v>659</v>
      </c>
      <c r="B100">
        <v>97.65016839567474</v>
      </c>
      <c r="C100">
        <f t="shared" si="1"/>
        <v>0.48865992101595768</v>
      </c>
    </row>
    <row r="101" spans="1:3" x14ac:dyDescent="0.35">
      <c r="A101" s="19">
        <v>659.5</v>
      </c>
      <c r="B101">
        <v>97.997621370671638</v>
      </c>
      <c r="C101">
        <f t="shared" si="1"/>
        <v>0.4891194744158659</v>
      </c>
    </row>
    <row r="102" spans="1:3" x14ac:dyDescent="0.35">
      <c r="A102" s="19">
        <v>660</v>
      </c>
      <c r="B102">
        <v>96.501993337250823</v>
      </c>
      <c r="C102">
        <f t="shared" si="1"/>
        <v>0.48624903676980613</v>
      </c>
    </row>
    <row r="103" spans="1:3" x14ac:dyDescent="0.35">
      <c r="A103" s="19">
        <v>660.5</v>
      </c>
      <c r="B103">
        <v>96.803519309910797</v>
      </c>
      <c r="C103">
        <f t="shared" si="1"/>
        <v>0.48326378161790401</v>
      </c>
    </row>
    <row r="104" spans="1:3" x14ac:dyDescent="0.35">
      <c r="A104" s="19">
        <v>661</v>
      </c>
      <c r="B104">
        <v>97.188291308148109</v>
      </c>
      <c r="C104">
        <f t="shared" si="1"/>
        <v>0.48497952654514725</v>
      </c>
    </row>
    <row r="105" spans="1:3" x14ac:dyDescent="0.35">
      <c r="A105" s="19">
        <v>661.5</v>
      </c>
      <c r="B105">
        <v>96.977359148024775</v>
      </c>
      <c r="C105">
        <f t="shared" si="1"/>
        <v>0.48541412614043222</v>
      </c>
    </row>
    <row r="106" spans="1:3" x14ac:dyDescent="0.35">
      <c r="A106" s="19">
        <v>662</v>
      </c>
      <c r="B106">
        <v>98.305521648534011</v>
      </c>
      <c r="C106">
        <f t="shared" si="1"/>
        <v>0.488207201991397</v>
      </c>
    </row>
    <row r="107" spans="1:3" x14ac:dyDescent="0.35">
      <c r="A107" s="19">
        <v>662.5</v>
      </c>
      <c r="B107">
        <v>98.521961315035171</v>
      </c>
      <c r="C107">
        <f t="shared" si="1"/>
        <v>0.492068707408923</v>
      </c>
    </row>
    <row r="108" spans="1:3" x14ac:dyDescent="0.35">
      <c r="A108" s="19">
        <v>663</v>
      </c>
      <c r="B108">
        <v>98.537510352411729</v>
      </c>
      <c r="C108">
        <f t="shared" si="1"/>
        <v>0.49264867916861727</v>
      </c>
    </row>
    <row r="109" spans="1:3" x14ac:dyDescent="0.35">
      <c r="A109" s="19">
        <v>663.5</v>
      </c>
      <c r="B109">
        <v>98.013770499542161</v>
      </c>
      <c r="C109">
        <f t="shared" si="1"/>
        <v>0.4913782021298847</v>
      </c>
    </row>
    <row r="110" spans="1:3" x14ac:dyDescent="0.35">
      <c r="A110" s="19">
        <v>664</v>
      </c>
      <c r="B110">
        <v>99.858991834288332</v>
      </c>
      <c r="C110">
        <f t="shared" si="1"/>
        <v>0.49468190583457627</v>
      </c>
    </row>
    <row r="111" spans="1:3" x14ac:dyDescent="0.35">
      <c r="A111" s="19">
        <v>664.5</v>
      </c>
      <c r="B111">
        <v>100</v>
      </c>
      <c r="C111">
        <f t="shared" si="1"/>
        <v>0.49964747958572081</v>
      </c>
    </row>
    <row r="112" spans="1:3" x14ac:dyDescent="0.35">
      <c r="A112" s="19">
        <v>665</v>
      </c>
      <c r="B112">
        <v>99.38944024332244</v>
      </c>
      <c r="C112">
        <f t="shared" si="1"/>
        <v>0.49847360060830609</v>
      </c>
    </row>
    <row r="113" spans="1:3" x14ac:dyDescent="0.35">
      <c r="A113" s="19">
        <v>665.5</v>
      </c>
      <c r="B113">
        <v>97.355670161177244</v>
      </c>
      <c r="C113">
        <f t="shared" si="1"/>
        <v>0.49186277601124923</v>
      </c>
    </row>
    <row r="114" spans="1:3" x14ac:dyDescent="0.35">
      <c r="A114" s="19">
        <v>666</v>
      </c>
      <c r="B114">
        <v>97.207507571321045</v>
      </c>
      <c r="C114">
        <f t="shared" si="1"/>
        <v>0.48640794433124568</v>
      </c>
    </row>
    <row r="115" spans="1:3" x14ac:dyDescent="0.35">
      <c r="A115" s="19">
        <v>666.5</v>
      </c>
      <c r="B115">
        <v>95.320326505781253</v>
      </c>
      <c r="C115">
        <f t="shared" si="1"/>
        <v>0.48131958519275569</v>
      </c>
    </row>
    <row r="116" spans="1:3" x14ac:dyDescent="0.35">
      <c r="A116" s="19">
        <v>667</v>
      </c>
      <c r="B116">
        <v>95.18405239518853</v>
      </c>
      <c r="C116">
        <f t="shared" si="1"/>
        <v>0.47626094725242446</v>
      </c>
    </row>
    <row r="117" spans="1:3" x14ac:dyDescent="0.35">
      <c r="A117" s="19">
        <v>667.5</v>
      </c>
      <c r="B117">
        <v>94.174851859080107</v>
      </c>
      <c r="C117">
        <f t="shared" si="1"/>
        <v>0.47339726063567156</v>
      </c>
    </row>
    <row r="118" spans="1:3" x14ac:dyDescent="0.35">
      <c r="A118" s="19">
        <v>668</v>
      </c>
      <c r="B118">
        <v>93.059788515755699</v>
      </c>
      <c r="C118">
        <f t="shared" si="1"/>
        <v>0.46808660093708954</v>
      </c>
    </row>
    <row r="119" spans="1:3" x14ac:dyDescent="0.35">
      <c r="A119" s="19">
        <v>668.5</v>
      </c>
      <c r="B119">
        <v>92.042073348116489</v>
      </c>
      <c r="C119">
        <f t="shared" si="1"/>
        <v>0.46275465465968046</v>
      </c>
    </row>
    <row r="120" spans="1:3" x14ac:dyDescent="0.35">
      <c r="A120" s="19">
        <v>669</v>
      </c>
      <c r="B120">
        <v>91.234763593622574</v>
      </c>
      <c r="C120">
        <f t="shared" si="1"/>
        <v>0.45819209235434771</v>
      </c>
    </row>
    <row r="121" spans="1:3" x14ac:dyDescent="0.35">
      <c r="A121" s="19">
        <v>669.5</v>
      </c>
      <c r="B121">
        <v>89.27113753943685</v>
      </c>
      <c r="C121">
        <f t="shared" si="1"/>
        <v>0.45126475283264855</v>
      </c>
    </row>
    <row r="122" spans="1:3" x14ac:dyDescent="0.35">
      <c r="A122" s="19">
        <v>670</v>
      </c>
      <c r="B122">
        <v>87.396698416618591</v>
      </c>
      <c r="C122">
        <f t="shared" si="1"/>
        <v>0.44166958989013866</v>
      </c>
    </row>
    <row r="123" spans="1:3" x14ac:dyDescent="0.35">
      <c r="A123" s="19">
        <v>670.5</v>
      </c>
      <c r="B123">
        <v>84.605519521543059</v>
      </c>
      <c r="C123">
        <f t="shared" si="1"/>
        <v>0.43000554484540415</v>
      </c>
    </row>
    <row r="124" spans="1:3" x14ac:dyDescent="0.35">
      <c r="A124" s="19">
        <v>671</v>
      </c>
      <c r="B124">
        <v>82.569155710607347</v>
      </c>
      <c r="C124">
        <f t="shared" si="1"/>
        <v>0.41793668808037604</v>
      </c>
    </row>
    <row r="125" spans="1:3" x14ac:dyDescent="0.35">
      <c r="A125" s="19">
        <v>671.5</v>
      </c>
      <c r="B125">
        <v>79.055166611069296</v>
      </c>
      <c r="C125">
        <f t="shared" si="1"/>
        <v>0.40406080580419157</v>
      </c>
    </row>
    <row r="126" spans="1:3" x14ac:dyDescent="0.35">
      <c r="A126" s="19">
        <v>672</v>
      </c>
      <c r="B126">
        <v>75.625910430476964</v>
      </c>
      <c r="C126">
        <f t="shared" si="1"/>
        <v>0.38670269260386564</v>
      </c>
    </row>
    <row r="127" spans="1:3" x14ac:dyDescent="0.35">
      <c r="A127" s="19">
        <v>672.5</v>
      </c>
      <c r="B127">
        <v>74.845851497491651</v>
      </c>
      <c r="C127">
        <f t="shared" si="1"/>
        <v>0.37617940481992151</v>
      </c>
    </row>
    <row r="128" spans="1:3" x14ac:dyDescent="0.35">
      <c r="A128" s="19">
        <v>673</v>
      </c>
      <c r="B128">
        <v>71.828818167143211</v>
      </c>
      <c r="C128">
        <f t="shared" si="1"/>
        <v>0.36668667416158712</v>
      </c>
    </row>
    <row r="129" spans="1:3" x14ac:dyDescent="0.35">
      <c r="A129" s="19">
        <v>673.5</v>
      </c>
      <c r="B129">
        <v>70.298904906368051</v>
      </c>
      <c r="C129">
        <f t="shared" si="1"/>
        <v>0.35531930768377817</v>
      </c>
    </row>
    <row r="130" spans="1:3" x14ac:dyDescent="0.35">
      <c r="A130" s="19">
        <v>674</v>
      </c>
      <c r="B130">
        <v>66.91540236834777</v>
      </c>
      <c r="C130">
        <f t="shared" si="1"/>
        <v>0.34303576818678955</v>
      </c>
    </row>
    <row r="131" spans="1:3" x14ac:dyDescent="0.35">
      <c r="A131" s="19">
        <v>674.5</v>
      </c>
      <c r="B131">
        <v>64.098519554281381</v>
      </c>
      <c r="C131">
        <f t="shared" si="1"/>
        <v>0.32753480480657288</v>
      </c>
    </row>
    <row r="132" spans="1:3" x14ac:dyDescent="0.35">
      <c r="A132" s="19">
        <v>675</v>
      </c>
      <c r="B132">
        <v>60.207859691674322</v>
      </c>
      <c r="C132">
        <f t="shared" ref="C132:C142" si="2">AVERAGE(B131:B132)*(A132-A131)/100</f>
        <v>0.31076594811488922</v>
      </c>
    </row>
    <row r="133" spans="1:3" x14ac:dyDescent="0.35">
      <c r="A133" s="19">
        <v>675.5</v>
      </c>
      <c r="B133">
        <v>56.996790110598866</v>
      </c>
      <c r="C133">
        <f t="shared" si="2"/>
        <v>0.29301162450568297</v>
      </c>
    </row>
    <row r="134" spans="1:3" x14ac:dyDescent="0.35">
      <c r="A134" s="19">
        <v>676</v>
      </c>
      <c r="B134">
        <v>54.566952974763552</v>
      </c>
      <c r="C134">
        <f t="shared" si="2"/>
        <v>0.27890935771340603</v>
      </c>
    </row>
    <row r="135" spans="1:3" x14ac:dyDescent="0.35">
      <c r="A135" s="19">
        <v>676.5</v>
      </c>
      <c r="B135">
        <v>51.598086988329484</v>
      </c>
      <c r="C135">
        <f t="shared" si="2"/>
        <v>0.26541259990773258</v>
      </c>
    </row>
    <row r="136" spans="1:3" x14ac:dyDescent="0.35">
      <c r="A136" s="19">
        <v>677</v>
      </c>
      <c r="B136">
        <v>47.786932580987518</v>
      </c>
      <c r="C136">
        <f t="shared" si="2"/>
        <v>0.24846254892329248</v>
      </c>
    </row>
    <row r="137" spans="1:3" x14ac:dyDescent="0.35">
      <c r="A137" s="19">
        <v>677.5</v>
      </c>
      <c r="B137">
        <v>45.198017857789388</v>
      </c>
      <c r="C137">
        <f t="shared" si="2"/>
        <v>0.23246237609694226</v>
      </c>
    </row>
    <row r="138" spans="1:3" x14ac:dyDescent="0.35">
      <c r="A138" s="19">
        <v>678</v>
      </c>
      <c r="B138">
        <v>42.25290882683246</v>
      </c>
      <c r="C138">
        <f t="shared" si="2"/>
        <v>0.21862731671155461</v>
      </c>
    </row>
    <row r="139" spans="1:3" x14ac:dyDescent="0.35">
      <c r="A139" s="19">
        <v>678.5</v>
      </c>
      <c r="B139">
        <v>38.58981032641443</v>
      </c>
      <c r="C139">
        <f t="shared" si="2"/>
        <v>0.20210679788311722</v>
      </c>
    </row>
    <row r="140" spans="1:3" x14ac:dyDescent="0.35">
      <c r="A140" s="19">
        <v>679</v>
      </c>
      <c r="B140">
        <v>36.207527107633005</v>
      </c>
      <c r="C140">
        <f t="shared" si="2"/>
        <v>0.1869933435851186</v>
      </c>
    </row>
    <row r="141" spans="1:3" x14ac:dyDescent="0.35">
      <c r="A141" s="19">
        <v>679.5</v>
      </c>
      <c r="B141">
        <v>33.139939402760938</v>
      </c>
      <c r="C141">
        <f t="shared" si="2"/>
        <v>0.17336866627598485</v>
      </c>
    </row>
    <row r="142" spans="1:3" x14ac:dyDescent="0.35">
      <c r="A142" s="19">
        <v>680</v>
      </c>
      <c r="B142">
        <v>30.302160069338573</v>
      </c>
      <c r="C142">
        <f t="shared" si="2"/>
        <v>0.15860524868024878</v>
      </c>
    </row>
    <row r="144" spans="1:3" x14ac:dyDescent="0.35">
      <c r="A144" t="s">
        <v>33</v>
      </c>
      <c r="C144">
        <f>SUM(C3:C142)</f>
        <v>52.91887789825023</v>
      </c>
    </row>
    <row r="145" spans="3:4" x14ac:dyDescent="0.35">
      <c r="C145" t="s">
        <v>42</v>
      </c>
      <c r="D145">
        <f>(656.3-A94)/(A95-A94)</f>
        <v>0.59999999999990905</v>
      </c>
    </row>
    <row r="146" spans="3:4" x14ac:dyDescent="0.35">
      <c r="D146">
        <f>C95-C94</f>
        <v>-8.8395310671700034E-3</v>
      </c>
    </row>
    <row r="147" spans="3:4" x14ac:dyDescent="0.35">
      <c r="D147" s="1">
        <f>D145*D146+B94</f>
        <v>92.532311849813368</v>
      </c>
    </row>
    <row r="149" spans="3:4" x14ac:dyDescent="0.35">
      <c r="C149" t="s">
        <v>43</v>
      </c>
      <c r="D149">
        <f>(672-B132)/(B133-B132)</f>
        <v>-190.52596801823998</v>
      </c>
    </row>
    <row r="150" spans="3:4" x14ac:dyDescent="0.35">
      <c r="D150">
        <f>C133-C132</f>
        <v>-1.7754323609206257E-2</v>
      </c>
    </row>
    <row r="151" spans="3:4" x14ac:dyDescent="0.35">
      <c r="D151" s="1">
        <f>D149*D150+C132</f>
        <v>3.6934256402680035</v>
      </c>
    </row>
    <row r="153" spans="3:4" x14ac:dyDescent="0.35">
      <c r="C153" t="s">
        <v>44</v>
      </c>
      <c r="D153">
        <f>(654.8-B130)/(B131-B130)</f>
        <v>-208.70040979198393</v>
      </c>
    </row>
    <row r="154" spans="3:4" x14ac:dyDescent="0.35">
      <c r="D154">
        <f>C131-C130</f>
        <v>-1.550096338021667E-2</v>
      </c>
    </row>
    <row r="155" spans="3:4" x14ac:dyDescent="0.35">
      <c r="D155" s="1">
        <f>D153*D154+C130</f>
        <v>3.5780931778085452</v>
      </c>
    </row>
    <row r="157" spans="3:4" x14ac:dyDescent="0.35">
      <c r="C157" t="s">
        <v>45</v>
      </c>
      <c r="D157">
        <f>(658.3-B131)/(B132-B131)</f>
        <v>-152.72511641445703</v>
      </c>
    </row>
    <row r="158" spans="3:4" x14ac:dyDescent="0.35">
      <c r="D158">
        <f>C132-C131</f>
        <v>-1.6768856691683653E-2</v>
      </c>
    </row>
    <row r="159" spans="3:4" x14ac:dyDescent="0.35">
      <c r="D159" s="1">
        <f>D157*D158+C131</f>
        <v>2.8885603951813059</v>
      </c>
    </row>
    <row r="161" spans="3:4" x14ac:dyDescent="0.35">
      <c r="C161" t="s">
        <v>46</v>
      </c>
      <c r="D161">
        <f>0.25*D155+0.75*D159</f>
        <v>3.0609435908381157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0643-DF94-49DF-AC64-6F67057E8444}">
  <dimension ref="A1:B31"/>
  <sheetViews>
    <sheetView topLeftCell="A6" workbookViewId="0">
      <selection activeCell="A22" sqref="A22"/>
    </sheetView>
  </sheetViews>
  <sheetFormatPr defaultRowHeight="14.5" x14ac:dyDescent="0.35"/>
  <sheetData>
    <row r="1" spans="1:2" x14ac:dyDescent="0.35">
      <c r="A1" t="s">
        <v>23</v>
      </c>
    </row>
    <row r="2" spans="1:2" x14ac:dyDescent="0.35">
      <c r="A2" s="3">
        <v>656.28</v>
      </c>
      <c r="B2">
        <v>0</v>
      </c>
    </row>
    <row r="3" spans="1:2" x14ac:dyDescent="0.35">
      <c r="A3" s="3">
        <v>656.28</v>
      </c>
      <c r="B3">
        <v>100</v>
      </c>
    </row>
    <row r="5" spans="1:2" x14ac:dyDescent="0.35">
      <c r="A5" t="s">
        <v>24</v>
      </c>
    </row>
    <row r="6" spans="1:2" x14ac:dyDescent="0.35">
      <c r="A6" s="3">
        <f>A2+0.034</f>
        <v>656.31399999999996</v>
      </c>
      <c r="B6">
        <v>0</v>
      </c>
    </row>
    <row r="7" spans="1:2" x14ac:dyDescent="0.35">
      <c r="A7" s="3">
        <f>A3+0.034</f>
        <v>656.31399999999996</v>
      </c>
      <c r="B7">
        <v>100</v>
      </c>
    </row>
    <row r="9" spans="1:2" x14ac:dyDescent="0.35">
      <c r="A9" t="s">
        <v>25</v>
      </c>
    </row>
    <row r="10" spans="1:2" x14ac:dyDescent="0.35">
      <c r="A10">
        <v>658.34500000000003</v>
      </c>
      <c r="B10">
        <v>0</v>
      </c>
    </row>
    <row r="11" spans="1:2" x14ac:dyDescent="0.35">
      <c r="A11">
        <v>658.34500000000003</v>
      </c>
      <c r="B11">
        <v>100</v>
      </c>
    </row>
    <row r="13" spans="1:2" x14ac:dyDescent="0.35">
      <c r="A13" t="s">
        <v>26</v>
      </c>
    </row>
    <row r="14" spans="1:2" x14ac:dyDescent="0.35">
      <c r="A14" s="3">
        <f>A10+0.034</f>
        <v>658.37900000000002</v>
      </c>
      <c r="B14">
        <v>0</v>
      </c>
    </row>
    <row r="15" spans="1:2" x14ac:dyDescent="0.35">
      <c r="A15" s="3">
        <f>A11+0.034</f>
        <v>658.37900000000002</v>
      </c>
      <c r="B15">
        <v>100</v>
      </c>
    </row>
    <row r="17" spans="1:2" x14ac:dyDescent="0.35">
      <c r="A17" t="s">
        <v>25</v>
      </c>
    </row>
    <row r="18" spans="1:2" x14ac:dyDescent="0.35">
      <c r="A18">
        <v>654.80499999999995</v>
      </c>
      <c r="B18">
        <v>0</v>
      </c>
    </row>
    <row r="19" spans="1:2" x14ac:dyDescent="0.35">
      <c r="A19">
        <v>654.80499999999995</v>
      </c>
      <c r="B19">
        <v>100</v>
      </c>
    </row>
    <row r="21" spans="1:2" x14ac:dyDescent="0.35">
      <c r="A21" t="s">
        <v>26</v>
      </c>
    </row>
    <row r="22" spans="1:2" x14ac:dyDescent="0.35">
      <c r="A22" s="3">
        <f>A18+0.034</f>
        <v>654.83899999999994</v>
      </c>
      <c r="B22">
        <v>0</v>
      </c>
    </row>
    <row r="23" spans="1:2" x14ac:dyDescent="0.35">
      <c r="A23" s="3">
        <f>A19+0.034</f>
        <v>654.83899999999994</v>
      </c>
      <c r="B23">
        <v>100</v>
      </c>
    </row>
    <row r="25" spans="1:2" x14ac:dyDescent="0.35">
      <c r="A25" t="s">
        <v>30</v>
      </c>
    </row>
    <row r="26" spans="1:2" x14ac:dyDescent="0.35">
      <c r="A26">
        <v>671.6</v>
      </c>
      <c r="B26">
        <v>0</v>
      </c>
    </row>
    <row r="27" spans="1:2" x14ac:dyDescent="0.35">
      <c r="A27">
        <v>671.6</v>
      </c>
      <c r="B27">
        <v>100</v>
      </c>
    </row>
    <row r="29" spans="1:2" x14ac:dyDescent="0.35">
      <c r="A29" t="s">
        <v>31</v>
      </c>
    </row>
    <row r="30" spans="1:2" x14ac:dyDescent="0.35">
      <c r="A30" s="3">
        <v>673.3</v>
      </c>
      <c r="B30">
        <v>0</v>
      </c>
    </row>
    <row r="31" spans="1:2" x14ac:dyDescent="0.35">
      <c r="A31" s="3">
        <v>673.3</v>
      </c>
      <c r="B3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CD8A-87E8-4FAB-A54E-A266CE86B097}">
  <dimension ref="A1:B15"/>
  <sheetViews>
    <sheetView workbookViewId="0">
      <selection activeCell="H9" sqref="H9"/>
    </sheetView>
  </sheetViews>
  <sheetFormatPr defaultRowHeight="14.5" x14ac:dyDescent="0.35"/>
  <cols>
    <col min="1" max="1" width="9.36328125" bestFit="1" customWidth="1"/>
  </cols>
  <sheetData>
    <row r="1" spans="1:2" x14ac:dyDescent="0.35">
      <c r="A1" t="s">
        <v>1</v>
      </c>
      <c r="B1" t="s">
        <v>13</v>
      </c>
    </row>
    <row r="2" spans="1:2" x14ac:dyDescent="0.35">
      <c r="A2" s="5">
        <v>400.3569</v>
      </c>
      <c r="B2" s="1">
        <v>0.59309899999999993</v>
      </c>
    </row>
    <row r="3" spans="1:2" x14ac:dyDescent="0.35">
      <c r="A3" s="5">
        <v>411.95389999999998</v>
      </c>
      <c r="B3" s="1">
        <v>0.59609900000000005</v>
      </c>
    </row>
    <row r="4" spans="1:2" x14ac:dyDescent="0.35">
      <c r="A4" s="5">
        <v>431.11079999999998</v>
      </c>
      <c r="B4" s="1">
        <v>0.63915799999999989</v>
      </c>
    </row>
    <row r="5" spans="1:2" x14ac:dyDescent="0.35">
      <c r="A5" s="5">
        <v>446.66550000000001</v>
      </c>
      <c r="B5" s="1">
        <v>0.68449300000000002</v>
      </c>
    </row>
    <row r="6" spans="1:2" x14ac:dyDescent="0.35">
      <c r="A6" s="5">
        <v>461.82159999999999</v>
      </c>
      <c r="B6" s="1">
        <v>0.72831599999999996</v>
      </c>
    </row>
    <row r="7" spans="1:2" x14ac:dyDescent="0.35">
      <c r="A7" s="5">
        <v>488.57560000000001</v>
      </c>
      <c r="B7" s="1">
        <v>0.77438300000000004</v>
      </c>
    </row>
    <row r="8" spans="1:2" x14ac:dyDescent="0.35">
      <c r="A8" s="5">
        <v>516.54759999999999</v>
      </c>
      <c r="B8" s="1">
        <v>0.80230000000000001</v>
      </c>
    </row>
    <row r="9" spans="1:2" x14ac:dyDescent="0.35">
      <c r="A9" s="5">
        <v>540.13490000000002</v>
      </c>
      <c r="B9" s="1">
        <v>0.81510400000000005</v>
      </c>
    </row>
    <row r="10" spans="1:2" x14ac:dyDescent="0.35">
      <c r="A10" s="5">
        <v>579.73569999999995</v>
      </c>
      <c r="B10" s="1">
        <v>0.81426199999999993</v>
      </c>
    </row>
    <row r="11" spans="1:2" x14ac:dyDescent="0.35">
      <c r="A11" s="5">
        <v>622.95399999999995</v>
      </c>
      <c r="B11" s="1">
        <v>0.79602099999999987</v>
      </c>
    </row>
    <row r="12" spans="1:2" x14ac:dyDescent="0.35">
      <c r="A12" s="5">
        <v>652.97289999999998</v>
      </c>
      <c r="B12" s="1">
        <v>0.77705299999999988</v>
      </c>
    </row>
    <row r="13" spans="1:2" x14ac:dyDescent="0.35">
      <c r="A13" s="5">
        <v>681.80250000000001</v>
      </c>
      <c r="B13" s="1">
        <v>0.74750099999999997</v>
      </c>
    </row>
    <row r="14" spans="1:2" x14ac:dyDescent="0.35">
      <c r="A14" s="5">
        <v>712.63509999999997</v>
      </c>
      <c r="B14" s="1">
        <v>0.71492</v>
      </c>
    </row>
    <row r="15" spans="1:2" x14ac:dyDescent="0.35">
      <c r="A15" s="5">
        <v>747.476</v>
      </c>
      <c r="B15" s="1">
        <v>0.67401300000000008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0BB8-AD2D-4BE0-8F86-6FC1A007CF46}">
  <dimension ref="A1:B23"/>
  <sheetViews>
    <sheetView workbookViewId="0">
      <selection activeCell="I8" sqref="I8"/>
    </sheetView>
  </sheetViews>
  <sheetFormatPr defaultRowHeight="14.5" x14ac:dyDescent="0.35"/>
  <sheetData>
    <row r="1" spans="1:2" x14ac:dyDescent="0.35">
      <c r="A1" t="s">
        <v>1</v>
      </c>
      <c r="B1" t="s">
        <v>14</v>
      </c>
    </row>
    <row r="2" spans="1:2" x14ac:dyDescent="0.35">
      <c r="A2" s="5">
        <v>400.62909999999999</v>
      </c>
      <c r="B2" s="1">
        <v>0.72088700000000006</v>
      </c>
    </row>
    <row r="3" spans="1:2" x14ac:dyDescent="0.35">
      <c r="A3" s="5">
        <v>411.77550000000002</v>
      </c>
      <c r="B3" s="1">
        <v>0.77454899999999993</v>
      </c>
    </row>
    <row r="4" spans="1:2" x14ac:dyDescent="0.35">
      <c r="A4" s="5">
        <v>430.92259999999999</v>
      </c>
      <c r="B4" s="1">
        <v>0.8274379999999999</v>
      </c>
    </row>
    <row r="5" spans="1:2" x14ac:dyDescent="0.35">
      <c r="A5" s="5">
        <v>451.69450000000001</v>
      </c>
      <c r="B5" s="1">
        <v>0.85537000000000007</v>
      </c>
    </row>
    <row r="6" spans="1:2" x14ac:dyDescent="0.35">
      <c r="A6" s="5">
        <v>469.2758</v>
      </c>
      <c r="B6" s="1">
        <v>0.8742359999999999</v>
      </c>
    </row>
    <row r="7" spans="1:2" x14ac:dyDescent="0.35">
      <c r="A7" s="5">
        <v>490.86070000000001</v>
      </c>
      <c r="B7" s="1">
        <v>0.88931199999999999</v>
      </c>
    </row>
    <row r="8" spans="1:2" x14ac:dyDescent="0.35">
      <c r="A8" s="5">
        <v>510.85320000000002</v>
      </c>
      <c r="B8" s="1">
        <v>0.89683000000000002</v>
      </c>
    </row>
    <row r="9" spans="1:2" x14ac:dyDescent="0.35">
      <c r="A9" s="5">
        <v>521.65390000000002</v>
      </c>
      <c r="B9" s="1">
        <v>0.89605099999999993</v>
      </c>
    </row>
    <row r="10" spans="1:2" x14ac:dyDescent="0.35">
      <c r="A10" s="5">
        <v>535.6585</v>
      </c>
      <c r="B10" s="1">
        <v>0.89148399999999994</v>
      </c>
    </row>
    <row r="11" spans="1:2" x14ac:dyDescent="0.35">
      <c r="A11" s="5">
        <v>544.8578</v>
      </c>
      <c r="B11" s="1">
        <v>0.8922199999999999</v>
      </c>
    </row>
    <row r="12" spans="1:2" x14ac:dyDescent="0.35">
      <c r="A12" s="5">
        <v>556.05330000000004</v>
      </c>
      <c r="B12" s="1">
        <v>0.896733</v>
      </c>
    </row>
    <row r="13" spans="1:2" x14ac:dyDescent="0.35">
      <c r="A13" s="5">
        <v>569.25699999999995</v>
      </c>
      <c r="B13" s="1">
        <v>0.89292400000000005</v>
      </c>
    </row>
    <row r="14" spans="1:2" x14ac:dyDescent="0.35">
      <c r="A14" s="5">
        <v>580.06089999999995</v>
      </c>
      <c r="B14" s="1">
        <v>0.88912000000000002</v>
      </c>
    </row>
    <row r="15" spans="1:2" x14ac:dyDescent="0.35">
      <c r="A15" s="5">
        <v>589.26170000000002</v>
      </c>
      <c r="B15" s="1">
        <v>0.88834299999999999</v>
      </c>
    </row>
    <row r="16" spans="1:2" x14ac:dyDescent="0.35">
      <c r="A16" s="5">
        <v>596.87070000000006</v>
      </c>
      <c r="B16" s="1">
        <v>0.87925299999999995</v>
      </c>
    </row>
    <row r="17" spans="1:2" x14ac:dyDescent="0.35">
      <c r="A17" s="5">
        <v>616.87310000000002</v>
      </c>
      <c r="B17" s="1">
        <v>0.876942</v>
      </c>
    </row>
    <row r="18" spans="1:2" x14ac:dyDescent="0.35">
      <c r="A18" s="5">
        <v>646.09050000000002</v>
      </c>
      <c r="B18" s="1">
        <v>0.859487</v>
      </c>
    </row>
    <row r="19" spans="1:2" x14ac:dyDescent="0.35">
      <c r="A19" s="5">
        <v>673.30870000000004</v>
      </c>
      <c r="B19" s="1">
        <v>0.84128000000000003</v>
      </c>
    </row>
    <row r="20" spans="1:2" x14ac:dyDescent="0.35">
      <c r="A20" s="5">
        <v>682.91179999999997</v>
      </c>
      <c r="B20" s="1">
        <v>0.83823499999999995</v>
      </c>
    </row>
    <row r="21" spans="1:2" x14ac:dyDescent="0.35">
      <c r="A21" s="5">
        <v>730.95569999999998</v>
      </c>
      <c r="B21" s="1">
        <v>0.79427599999999998</v>
      </c>
    </row>
    <row r="22" spans="1:2" x14ac:dyDescent="0.35">
      <c r="A22" s="5">
        <v>736.16780000000006</v>
      </c>
      <c r="B22" s="1">
        <v>0.78216600000000003</v>
      </c>
    </row>
    <row r="23" spans="1:2" x14ac:dyDescent="0.35">
      <c r="A23" s="5">
        <v>748.97919999999999</v>
      </c>
      <c r="B23" s="1">
        <v>0.77079600000000004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3A72-E527-429D-9D7D-12A5B3E31342}">
  <dimension ref="A1:C101"/>
  <sheetViews>
    <sheetView topLeftCell="A2" workbookViewId="0">
      <selection activeCell="D4" sqref="D4"/>
    </sheetView>
  </sheetViews>
  <sheetFormatPr defaultRowHeight="14.5" x14ac:dyDescent="0.35"/>
  <sheetData>
    <row r="1" spans="1:3" x14ac:dyDescent="0.35">
      <c r="A1" t="s">
        <v>1</v>
      </c>
      <c r="B1" t="s">
        <v>15</v>
      </c>
      <c r="C1" t="s">
        <v>16</v>
      </c>
    </row>
    <row r="2" spans="1:3" x14ac:dyDescent="0.35">
      <c r="A2" s="5">
        <v>356.41750000000002</v>
      </c>
      <c r="B2" s="1">
        <v>0.5756</v>
      </c>
      <c r="C2" s="1">
        <f t="shared" ref="C2:C33" si="0">B2/B$100</f>
        <v>0.47831145088914739</v>
      </c>
    </row>
    <row r="3" spans="1:3" x14ac:dyDescent="0.35">
      <c r="A3" s="5">
        <v>390.26799999999997</v>
      </c>
      <c r="B3" s="1">
        <v>0.69240000000000002</v>
      </c>
      <c r="C3" s="1">
        <f t="shared" si="0"/>
        <v>0.57536978560744556</v>
      </c>
    </row>
    <row r="4" spans="1:3" x14ac:dyDescent="0.35">
      <c r="A4" s="5">
        <v>424.11849999999998</v>
      </c>
      <c r="B4" s="1">
        <v>0.7833</v>
      </c>
      <c r="C4" s="1">
        <f t="shared" si="0"/>
        <v>0.65090576699351832</v>
      </c>
    </row>
    <row r="5" spans="1:3" x14ac:dyDescent="0.35">
      <c r="A5" s="5">
        <v>468.68830000000003</v>
      </c>
      <c r="B5" s="1">
        <v>0.87280000000000002</v>
      </c>
      <c r="C5" s="1">
        <f t="shared" si="0"/>
        <v>0.72527837792920058</v>
      </c>
    </row>
    <row r="6" spans="1:3" x14ac:dyDescent="0.35">
      <c r="A6" s="5">
        <v>514.38649999999996</v>
      </c>
      <c r="B6" s="1">
        <v>0.93400000000000005</v>
      </c>
      <c r="C6" s="1">
        <f t="shared" si="0"/>
        <v>0.77613428618913083</v>
      </c>
    </row>
    <row r="7" spans="1:3" x14ac:dyDescent="0.35">
      <c r="A7" s="5">
        <v>545.98030000000006</v>
      </c>
      <c r="B7" s="1">
        <v>0.95730000000000004</v>
      </c>
      <c r="C7" s="1">
        <f t="shared" si="0"/>
        <v>0.79549609439920232</v>
      </c>
    </row>
    <row r="8" spans="1:3" x14ac:dyDescent="0.35">
      <c r="A8" s="5">
        <v>561.21299999999997</v>
      </c>
      <c r="B8" s="1">
        <v>0.96460000000000001</v>
      </c>
      <c r="C8" s="1">
        <f t="shared" si="0"/>
        <v>0.80156224031909584</v>
      </c>
    </row>
    <row r="9" spans="1:3" x14ac:dyDescent="0.35">
      <c r="A9" s="5">
        <v>568.54719999999998</v>
      </c>
      <c r="B9" s="1">
        <v>0.95809999999999995</v>
      </c>
      <c r="C9" s="1">
        <f t="shared" si="0"/>
        <v>0.79616087751371112</v>
      </c>
    </row>
    <row r="10" spans="1:3" x14ac:dyDescent="0.35">
      <c r="A10" s="5">
        <v>575.88149999999996</v>
      </c>
      <c r="B10" s="1">
        <v>0.96450000000000002</v>
      </c>
      <c r="C10" s="1">
        <f t="shared" si="0"/>
        <v>0.80147914242978224</v>
      </c>
    </row>
    <row r="11" spans="1:3" x14ac:dyDescent="0.35">
      <c r="A11" s="5">
        <v>580.39490000000001</v>
      </c>
      <c r="B11" s="1">
        <v>0.97499999999999998</v>
      </c>
      <c r="C11" s="1">
        <f t="shared" si="0"/>
        <v>0.81020442080771149</v>
      </c>
    </row>
    <row r="12" spans="1:3" x14ac:dyDescent="0.35">
      <c r="A12" s="5">
        <v>584.34410000000003</v>
      </c>
      <c r="B12" s="1">
        <v>0.98060000000000003</v>
      </c>
      <c r="C12" s="1">
        <f t="shared" si="0"/>
        <v>0.81485790260927371</v>
      </c>
    </row>
    <row r="13" spans="1:3" x14ac:dyDescent="0.35">
      <c r="A13" s="5">
        <v>587.72919999999999</v>
      </c>
      <c r="B13" s="1">
        <v>0.9718</v>
      </c>
      <c r="C13" s="1">
        <f t="shared" si="0"/>
        <v>0.80754528834967587</v>
      </c>
    </row>
    <row r="14" spans="1:3" x14ac:dyDescent="0.35">
      <c r="A14" s="5">
        <v>592.80679999999995</v>
      </c>
      <c r="B14" s="1">
        <v>0.98140000000000005</v>
      </c>
      <c r="C14" s="1">
        <f t="shared" si="0"/>
        <v>0.81552268572378261</v>
      </c>
    </row>
    <row r="15" spans="1:3" x14ac:dyDescent="0.35">
      <c r="A15" s="5">
        <v>603.52610000000004</v>
      </c>
      <c r="B15" s="1">
        <v>0.99590000000000001</v>
      </c>
      <c r="C15" s="1">
        <f t="shared" si="0"/>
        <v>0.82757187967425627</v>
      </c>
    </row>
    <row r="16" spans="1:3" x14ac:dyDescent="0.35">
      <c r="A16" s="5">
        <v>615.93790000000001</v>
      </c>
      <c r="B16" s="1">
        <v>1.0072000000000001</v>
      </c>
      <c r="C16" s="1">
        <f t="shared" si="0"/>
        <v>0.83696194116669442</v>
      </c>
    </row>
    <row r="17" spans="1:3" x14ac:dyDescent="0.35">
      <c r="A17" s="5">
        <v>625.52890000000002</v>
      </c>
      <c r="B17" s="1">
        <v>1.012</v>
      </c>
      <c r="C17" s="1">
        <f t="shared" si="0"/>
        <v>0.84095063985374774</v>
      </c>
    </row>
    <row r="18" spans="1:3" x14ac:dyDescent="0.35">
      <c r="A18" s="5">
        <v>626.09310000000005</v>
      </c>
      <c r="B18" s="1">
        <v>0.98219999999999996</v>
      </c>
      <c r="C18" s="1">
        <f t="shared" si="0"/>
        <v>0.81618746883829141</v>
      </c>
    </row>
    <row r="19" spans="1:3" x14ac:dyDescent="0.35">
      <c r="A19" s="5">
        <v>632.29899999999998</v>
      </c>
      <c r="B19" s="1">
        <v>1.0144</v>
      </c>
      <c r="C19" s="1">
        <f t="shared" si="0"/>
        <v>0.84294498919727434</v>
      </c>
    </row>
    <row r="20" spans="1:3" x14ac:dyDescent="0.35">
      <c r="A20" s="5">
        <v>637.37660000000005</v>
      </c>
      <c r="B20" s="1">
        <v>1.0305</v>
      </c>
      <c r="C20" s="1">
        <f t="shared" si="0"/>
        <v>0.85632374937676581</v>
      </c>
    </row>
    <row r="21" spans="1:3" x14ac:dyDescent="0.35">
      <c r="A21" s="5">
        <v>642.45420000000001</v>
      </c>
      <c r="B21" s="1">
        <v>1.0369999999999999</v>
      </c>
      <c r="C21" s="1">
        <f t="shared" si="0"/>
        <v>0.86172511218215053</v>
      </c>
    </row>
    <row r="22" spans="1:3" x14ac:dyDescent="0.35">
      <c r="A22" s="5">
        <v>647.24959999999999</v>
      </c>
      <c r="B22" s="1">
        <v>1.0313000000000001</v>
      </c>
      <c r="C22" s="1">
        <f t="shared" si="0"/>
        <v>0.85698853249127482</v>
      </c>
    </row>
    <row r="23" spans="1:3" x14ac:dyDescent="0.35">
      <c r="A23" s="5">
        <v>649.78840000000002</v>
      </c>
      <c r="B23" s="1">
        <v>1.0426</v>
      </c>
      <c r="C23" s="1">
        <f t="shared" si="0"/>
        <v>0.86637859398371275</v>
      </c>
    </row>
    <row r="24" spans="1:3" x14ac:dyDescent="0.35">
      <c r="A24" s="5">
        <v>654.86599999999999</v>
      </c>
      <c r="B24" s="1">
        <v>1.0479000000000001</v>
      </c>
      <c r="C24" s="1">
        <f t="shared" si="0"/>
        <v>0.87078278211733429</v>
      </c>
    </row>
    <row r="25" spans="1:3" x14ac:dyDescent="0.35">
      <c r="A25" s="5">
        <v>670.66290000000004</v>
      </c>
      <c r="B25" s="1">
        <v>1.0708</v>
      </c>
      <c r="C25" s="1">
        <f t="shared" si="0"/>
        <v>0.88981219877015116</v>
      </c>
    </row>
    <row r="26" spans="1:3" x14ac:dyDescent="0.35">
      <c r="A26" s="5">
        <v>680.81809999999996</v>
      </c>
      <c r="B26" s="1">
        <v>1.0795999999999999</v>
      </c>
      <c r="C26" s="1">
        <f t="shared" si="0"/>
        <v>0.89712481302974889</v>
      </c>
    </row>
    <row r="27" spans="1:3" x14ac:dyDescent="0.35">
      <c r="A27" s="5">
        <v>684.48519999999996</v>
      </c>
      <c r="B27" s="1">
        <v>1.0805</v>
      </c>
      <c r="C27" s="1">
        <f t="shared" si="0"/>
        <v>0.89787269403357151</v>
      </c>
    </row>
    <row r="28" spans="1:3" x14ac:dyDescent="0.35">
      <c r="A28" s="5">
        <v>685.04930000000002</v>
      </c>
      <c r="B28" s="1">
        <v>0.93500000000000005</v>
      </c>
      <c r="C28" s="1">
        <f t="shared" si="0"/>
        <v>0.77696526508226693</v>
      </c>
    </row>
    <row r="29" spans="1:3" x14ac:dyDescent="0.35">
      <c r="A29" s="5">
        <v>691.25530000000003</v>
      </c>
      <c r="B29" s="1">
        <v>1.0454000000000001</v>
      </c>
      <c r="C29" s="1">
        <f t="shared" si="0"/>
        <v>0.86870533488449397</v>
      </c>
    </row>
    <row r="30" spans="1:3" x14ac:dyDescent="0.35">
      <c r="A30" s="5">
        <v>696.05079999999998</v>
      </c>
      <c r="B30" s="1">
        <v>1.0720000000000001</v>
      </c>
      <c r="C30" s="1">
        <f t="shared" si="0"/>
        <v>0.89080937344191458</v>
      </c>
    </row>
    <row r="31" spans="1:3" x14ac:dyDescent="0.35">
      <c r="A31" s="5">
        <v>699.43579999999997</v>
      </c>
      <c r="B31" s="1">
        <v>1.0630999999999999</v>
      </c>
      <c r="C31" s="1">
        <f t="shared" si="0"/>
        <v>0.88341366129300314</v>
      </c>
    </row>
    <row r="32" spans="1:3" x14ac:dyDescent="0.35">
      <c r="A32" s="5">
        <v>702.53880000000004</v>
      </c>
      <c r="B32" s="1">
        <v>1.0784</v>
      </c>
      <c r="C32" s="1">
        <f t="shared" si="0"/>
        <v>0.8961276383579857</v>
      </c>
    </row>
    <row r="33" spans="1:3" x14ac:dyDescent="0.35">
      <c r="A33" s="5">
        <v>705.35969999999998</v>
      </c>
      <c r="B33" s="1">
        <v>1.0760000000000001</v>
      </c>
      <c r="C33" s="1">
        <f t="shared" si="0"/>
        <v>0.8941332890144591</v>
      </c>
    </row>
    <row r="34" spans="1:3" x14ac:dyDescent="0.35">
      <c r="A34" s="5">
        <v>711.00139999999999</v>
      </c>
      <c r="B34" s="1">
        <v>1.0925</v>
      </c>
      <c r="C34" s="1">
        <f t="shared" ref="C34:C65" si="1">B34/B$100</f>
        <v>0.90784444075120496</v>
      </c>
    </row>
    <row r="35" spans="1:3" x14ac:dyDescent="0.35">
      <c r="A35" s="5">
        <v>714.38649999999996</v>
      </c>
      <c r="B35" s="1">
        <v>1.0775999999999999</v>
      </c>
      <c r="C35" s="1">
        <f t="shared" si="1"/>
        <v>0.89546285524347669</v>
      </c>
    </row>
    <row r="36" spans="1:3" x14ac:dyDescent="0.35">
      <c r="A36" s="5">
        <v>716.92520000000002</v>
      </c>
      <c r="B36" s="1">
        <v>1.016</v>
      </c>
      <c r="C36" s="1">
        <f t="shared" si="1"/>
        <v>0.84427455542629215</v>
      </c>
    </row>
    <row r="37" spans="1:3" x14ac:dyDescent="0.35">
      <c r="A37" s="5">
        <v>720.87450000000001</v>
      </c>
      <c r="B37" s="1">
        <v>1.0716000000000001</v>
      </c>
      <c r="C37" s="1">
        <f t="shared" si="1"/>
        <v>0.89047698188466018</v>
      </c>
    </row>
    <row r="38" spans="1:3" x14ac:dyDescent="0.35">
      <c r="A38" s="5">
        <v>723.69529999999997</v>
      </c>
      <c r="B38" s="1">
        <v>1.0428999999999999</v>
      </c>
      <c r="C38" s="1">
        <f t="shared" si="1"/>
        <v>0.86662788765165355</v>
      </c>
    </row>
    <row r="39" spans="1:3" x14ac:dyDescent="0.35">
      <c r="A39" s="5">
        <v>731.02959999999996</v>
      </c>
      <c r="B39" s="1">
        <v>1.0526</v>
      </c>
      <c r="C39" s="1">
        <f t="shared" si="1"/>
        <v>0.87468838291507389</v>
      </c>
    </row>
    <row r="40" spans="1:3" x14ac:dyDescent="0.35">
      <c r="A40" s="5">
        <v>731.02959999999996</v>
      </c>
      <c r="B40" s="1">
        <v>1.0855999999999999</v>
      </c>
      <c r="C40" s="1">
        <f t="shared" si="1"/>
        <v>0.90211068638856562</v>
      </c>
    </row>
    <row r="41" spans="1:3" x14ac:dyDescent="0.35">
      <c r="A41" s="5">
        <v>733.00419999999997</v>
      </c>
      <c r="B41" s="1">
        <v>1.0932999999999999</v>
      </c>
      <c r="C41" s="1">
        <f t="shared" si="1"/>
        <v>0.90850922386571376</v>
      </c>
    </row>
    <row r="42" spans="1:3" x14ac:dyDescent="0.35">
      <c r="A42" s="5">
        <v>735.54300000000001</v>
      </c>
      <c r="B42" s="1">
        <v>1.0864</v>
      </c>
      <c r="C42" s="1">
        <f t="shared" si="1"/>
        <v>0.90277546950307463</v>
      </c>
    </row>
    <row r="43" spans="1:3" x14ac:dyDescent="0.35">
      <c r="A43" s="5">
        <v>740.33849999999995</v>
      </c>
      <c r="B43" s="1">
        <v>1.1082000000000001</v>
      </c>
      <c r="C43" s="1">
        <f t="shared" si="1"/>
        <v>0.92089080937344192</v>
      </c>
    </row>
    <row r="44" spans="1:3" x14ac:dyDescent="0.35">
      <c r="A44" s="5">
        <v>747.10860000000002</v>
      </c>
      <c r="B44" s="1">
        <v>1.1171</v>
      </c>
      <c r="C44" s="1">
        <f t="shared" si="1"/>
        <v>0.92828652152235325</v>
      </c>
    </row>
    <row r="45" spans="1:3" x14ac:dyDescent="0.35">
      <c r="A45" s="5">
        <v>756.98170000000005</v>
      </c>
      <c r="B45" s="1">
        <v>1.1203000000000001</v>
      </c>
      <c r="C45" s="1">
        <f t="shared" si="1"/>
        <v>0.93094565398038898</v>
      </c>
    </row>
    <row r="46" spans="1:3" x14ac:dyDescent="0.35">
      <c r="A46" s="5">
        <v>758.67420000000004</v>
      </c>
      <c r="B46" s="1">
        <v>1.0694999999999999</v>
      </c>
      <c r="C46" s="1">
        <f t="shared" si="1"/>
        <v>0.88873192620907415</v>
      </c>
    </row>
    <row r="47" spans="1:3" x14ac:dyDescent="0.35">
      <c r="A47" s="5">
        <v>760.93079999999998</v>
      </c>
      <c r="B47" s="1">
        <v>0.41439999999999999</v>
      </c>
      <c r="C47" s="1">
        <f t="shared" si="1"/>
        <v>0.34435765331560575</v>
      </c>
    </row>
    <row r="48" spans="1:3" x14ac:dyDescent="0.35">
      <c r="A48" s="5">
        <v>767.13679999999999</v>
      </c>
      <c r="B48" s="1">
        <v>1.0831999999999999</v>
      </c>
      <c r="C48" s="1">
        <f t="shared" si="1"/>
        <v>0.90011633704503902</v>
      </c>
    </row>
    <row r="49" spans="1:3" x14ac:dyDescent="0.35">
      <c r="A49" s="5">
        <v>768.26520000000005</v>
      </c>
      <c r="B49" s="1">
        <v>1.1207</v>
      </c>
      <c r="C49" s="1">
        <f t="shared" si="1"/>
        <v>0.93127804553764337</v>
      </c>
    </row>
    <row r="50" spans="1:3" x14ac:dyDescent="0.35">
      <c r="A50" s="5">
        <v>775.31730000000005</v>
      </c>
      <c r="B50" s="1">
        <v>1.1303000000000001</v>
      </c>
      <c r="C50" s="1">
        <f t="shared" si="1"/>
        <v>0.93925544291175012</v>
      </c>
    </row>
    <row r="51" spans="1:3" x14ac:dyDescent="0.35">
      <c r="A51" s="5">
        <v>784.90830000000005</v>
      </c>
      <c r="B51" s="1">
        <v>1.1318999999999999</v>
      </c>
      <c r="C51" s="1">
        <f t="shared" si="1"/>
        <v>0.9405850091407677</v>
      </c>
    </row>
    <row r="52" spans="1:3" x14ac:dyDescent="0.35">
      <c r="A52" s="5">
        <v>788.29340000000002</v>
      </c>
      <c r="B52" s="1">
        <v>1.1166</v>
      </c>
      <c r="C52" s="1">
        <f t="shared" si="1"/>
        <v>0.92787103207578525</v>
      </c>
    </row>
    <row r="53" spans="1:3" x14ac:dyDescent="0.35">
      <c r="A53" s="5">
        <v>793.08889999999997</v>
      </c>
      <c r="B53" s="1">
        <v>1.1243000000000001</v>
      </c>
      <c r="C53" s="1">
        <f t="shared" si="1"/>
        <v>0.93426956955293339</v>
      </c>
    </row>
    <row r="54" spans="1:3" x14ac:dyDescent="0.35">
      <c r="A54" s="5">
        <v>796.19179999999994</v>
      </c>
      <c r="B54" s="1">
        <v>1.1173999999999999</v>
      </c>
      <c r="C54" s="1">
        <f t="shared" si="1"/>
        <v>0.92853581519029416</v>
      </c>
    </row>
    <row r="55" spans="1:3" x14ac:dyDescent="0.35">
      <c r="A55" s="5">
        <v>798.16629999999998</v>
      </c>
      <c r="B55" s="1">
        <v>1.1251</v>
      </c>
      <c r="C55" s="1">
        <f t="shared" si="1"/>
        <v>0.93493435266744218</v>
      </c>
    </row>
    <row r="56" spans="1:3" x14ac:dyDescent="0.35">
      <c r="A56" s="5">
        <v>800.98720000000003</v>
      </c>
      <c r="B56" s="1">
        <v>1.1217999999999999</v>
      </c>
      <c r="C56" s="1">
        <f t="shared" si="1"/>
        <v>0.93219212232009296</v>
      </c>
    </row>
    <row r="57" spans="1:3" x14ac:dyDescent="0.35">
      <c r="A57" s="5">
        <v>805.50070000000005</v>
      </c>
      <c r="B57" s="1">
        <v>1.1347</v>
      </c>
      <c r="C57" s="1">
        <f t="shared" si="1"/>
        <v>0.94291175004154892</v>
      </c>
    </row>
    <row r="58" spans="1:3" x14ac:dyDescent="0.35">
      <c r="A58" s="5">
        <v>810.57830000000001</v>
      </c>
      <c r="B58" s="1">
        <v>1.125</v>
      </c>
      <c r="C58" s="1">
        <f t="shared" si="1"/>
        <v>0.93485125477812858</v>
      </c>
    </row>
    <row r="59" spans="1:3" x14ac:dyDescent="0.35">
      <c r="A59" s="5">
        <v>815.93790000000001</v>
      </c>
      <c r="B59" s="1">
        <v>1.0783</v>
      </c>
      <c r="C59" s="1">
        <f t="shared" si="1"/>
        <v>0.8960445404686721</v>
      </c>
    </row>
    <row r="60" spans="1:3" x14ac:dyDescent="0.35">
      <c r="A60" s="5">
        <v>821.01549999999997</v>
      </c>
      <c r="B60" s="1">
        <v>1.1085</v>
      </c>
      <c r="C60" s="1">
        <f t="shared" si="1"/>
        <v>0.92114010304138272</v>
      </c>
    </row>
    <row r="61" spans="1:3" x14ac:dyDescent="0.35">
      <c r="A61" s="5">
        <v>828.06769999999995</v>
      </c>
      <c r="B61" s="1">
        <v>1.1116999999999999</v>
      </c>
      <c r="C61" s="1">
        <f t="shared" si="1"/>
        <v>0.92379923549941823</v>
      </c>
    </row>
    <row r="62" spans="1:3" x14ac:dyDescent="0.35">
      <c r="A62" s="5">
        <v>835.96609999999998</v>
      </c>
      <c r="B62" s="1">
        <v>1.1277999999999999</v>
      </c>
      <c r="C62" s="1">
        <f t="shared" si="1"/>
        <v>0.93717799567890969</v>
      </c>
    </row>
    <row r="63" spans="1:3" x14ac:dyDescent="0.35">
      <c r="A63" s="5">
        <v>842.73620000000005</v>
      </c>
      <c r="B63" s="1">
        <v>1.1403000000000001</v>
      </c>
      <c r="C63" s="1">
        <f t="shared" si="1"/>
        <v>0.94756523184311126</v>
      </c>
    </row>
    <row r="64" spans="1:3" x14ac:dyDescent="0.35">
      <c r="A64" s="5">
        <v>846.12130000000002</v>
      </c>
      <c r="B64" s="1">
        <v>1.1476</v>
      </c>
      <c r="C64" s="1">
        <f t="shared" si="1"/>
        <v>0.95363137776300477</v>
      </c>
    </row>
    <row r="65" spans="1:3" x14ac:dyDescent="0.35">
      <c r="A65" s="5">
        <v>849.78840000000002</v>
      </c>
      <c r="B65" s="1">
        <v>1.1456</v>
      </c>
      <c r="C65" s="1">
        <f t="shared" si="1"/>
        <v>0.95196941997673257</v>
      </c>
    </row>
    <row r="66" spans="1:3" x14ac:dyDescent="0.35">
      <c r="A66" s="5">
        <v>857.96889999999996</v>
      </c>
      <c r="B66" s="1">
        <v>1.1572</v>
      </c>
      <c r="C66" s="1">
        <f t="shared" ref="C66:C97" si="2">B66/B$100</f>
        <v>0.96160877513711152</v>
      </c>
    </row>
    <row r="67" spans="1:3" x14ac:dyDescent="0.35">
      <c r="A67" s="5">
        <v>874.89419999999996</v>
      </c>
      <c r="B67" s="1">
        <v>1.1599999999999999</v>
      </c>
      <c r="C67" s="1">
        <f t="shared" si="2"/>
        <v>0.96393551603789251</v>
      </c>
    </row>
    <row r="68" spans="1:3" x14ac:dyDescent="0.35">
      <c r="A68" s="5">
        <v>887.58820000000003</v>
      </c>
      <c r="B68" s="1">
        <v>1.1608000000000001</v>
      </c>
      <c r="C68" s="1">
        <f t="shared" si="2"/>
        <v>0.96460029915240153</v>
      </c>
    </row>
    <row r="69" spans="1:3" x14ac:dyDescent="0.35">
      <c r="A69" s="5">
        <v>891.53729999999996</v>
      </c>
      <c r="B69" s="1">
        <v>1.1536</v>
      </c>
      <c r="C69" s="1">
        <f t="shared" si="2"/>
        <v>0.9586172511218215</v>
      </c>
    </row>
    <row r="70" spans="1:3" x14ac:dyDescent="0.35">
      <c r="A70" s="5">
        <v>897.17909999999995</v>
      </c>
      <c r="B70" s="1">
        <v>1.0569</v>
      </c>
      <c r="C70" s="1">
        <f t="shared" si="2"/>
        <v>0.87826159215555921</v>
      </c>
    </row>
    <row r="71" spans="1:3" x14ac:dyDescent="0.35">
      <c r="A71" s="5">
        <v>899.71789999999999</v>
      </c>
      <c r="B71" s="1">
        <v>1.0427999999999999</v>
      </c>
      <c r="C71" s="1">
        <f t="shared" si="2"/>
        <v>0.86654478976233995</v>
      </c>
    </row>
    <row r="72" spans="1:3" x14ac:dyDescent="0.35">
      <c r="A72" s="5">
        <v>903.38499999999999</v>
      </c>
      <c r="B72" s="1">
        <v>1.1084000000000001</v>
      </c>
      <c r="C72" s="1">
        <f t="shared" si="2"/>
        <v>0.92105700515206912</v>
      </c>
    </row>
    <row r="73" spans="1:3" x14ac:dyDescent="0.35">
      <c r="A73" s="5">
        <v>907.05219999999997</v>
      </c>
      <c r="B73" s="1">
        <v>1.0504</v>
      </c>
      <c r="C73" s="1">
        <f t="shared" si="2"/>
        <v>0.87286022935017449</v>
      </c>
    </row>
    <row r="74" spans="1:3" x14ac:dyDescent="0.35">
      <c r="A74" s="5">
        <v>910.15509999999995</v>
      </c>
      <c r="B74" s="1">
        <v>1.0617000000000001</v>
      </c>
      <c r="C74" s="1">
        <f t="shared" si="2"/>
        <v>0.88225029084261264</v>
      </c>
    </row>
    <row r="75" spans="1:3" x14ac:dyDescent="0.35">
      <c r="A75" s="5">
        <v>912.976</v>
      </c>
      <c r="B75" s="1">
        <v>1.0363</v>
      </c>
      <c r="C75" s="1">
        <f t="shared" si="2"/>
        <v>0.86114342695695523</v>
      </c>
    </row>
    <row r="76" spans="1:3" x14ac:dyDescent="0.35">
      <c r="A76" s="5">
        <v>918.05359999999996</v>
      </c>
      <c r="B76" s="1">
        <v>1.0597000000000001</v>
      </c>
      <c r="C76" s="1">
        <f t="shared" si="2"/>
        <v>0.88058833305634043</v>
      </c>
    </row>
    <row r="77" spans="1:3" x14ac:dyDescent="0.35">
      <c r="A77" s="5">
        <v>919.74609999999996</v>
      </c>
      <c r="B77" s="1">
        <v>1.1112</v>
      </c>
      <c r="C77" s="1">
        <f t="shared" si="2"/>
        <v>0.92338374605285023</v>
      </c>
    </row>
    <row r="78" spans="1:3" x14ac:dyDescent="0.35">
      <c r="A78" s="5">
        <v>926.51620000000003</v>
      </c>
      <c r="B78" s="1">
        <v>1.0899000000000001</v>
      </c>
      <c r="C78" s="1">
        <f t="shared" si="2"/>
        <v>0.90568389562905105</v>
      </c>
    </row>
    <row r="79" spans="1:3" x14ac:dyDescent="0.35">
      <c r="A79" s="5">
        <v>934.13260000000002</v>
      </c>
      <c r="B79" s="1">
        <v>0.749</v>
      </c>
      <c r="C79" s="1">
        <f t="shared" si="2"/>
        <v>0.62240319095894958</v>
      </c>
    </row>
    <row r="80" spans="1:3" x14ac:dyDescent="0.35">
      <c r="A80" s="5">
        <v>939.49220000000003</v>
      </c>
      <c r="B80" s="1">
        <v>0.99309999999999998</v>
      </c>
      <c r="C80" s="1">
        <f t="shared" si="2"/>
        <v>0.82524513877347516</v>
      </c>
    </row>
    <row r="81" spans="1:3" x14ac:dyDescent="0.35">
      <c r="A81" s="5">
        <v>942.59519999999998</v>
      </c>
      <c r="B81" s="1">
        <v>0.85780000000000001</v>
      </c>
      <c r="C81" s="1">
        <f t="shared" si="2"/>
        <v>0.71281369453215893</v>
      </c>
    </row>
    <row r="82" spans="1:3" x14ac:dyDescent="0.35">
      <c r="A82" s="5">
        <v>945.98030000000006</v>
      </c>
      <c r="B82" s="1">
        <v>0.90329999999999999</v>
      </c>
      <c r="C82" s="1">
        <f t="shared" si="2"/>
        <v>0.7506232341698521</v>
      </c>
    </row>
    <row r="83" spans="1:3" x14ac:dyDescent="0.35">
      <c r="A83" s="5">
        <v>952.75040000000001</v>
      </c>
      <c r="B83" s="1">
        <v>0.9617</v>
      </c>
      <c r="C83" s="1">
        <f t="shared" si="2"/>
        <v>0.79915240152900113</v>
      </c>
    </row>
    <row r="84" spans="1:3" x14ac:dyDescent="0.35">
      <c r="A84" s="5">
        <v>956.1354</v>
      </c>
      <c r="B84" s="1">
        <v>1.0145</v>
      </c>
      <c r="C84" s="1">
        <f t="shared" si="2"/>
        <v>0.84302808708658794</v>
      </c>
    </row>
    <row r="85" spans="1:3" x14ac:dyDescent="0.35">
      <c r="A85" s="5">
        <v>964.03390000000002</v>
      </c>
      <c r="B85" s="1">
        <v>1.0463</v>
      </c>
      <c r="C85" s="1">
        <f t="shared" si="2"/>
        <v>0.86945321588831648</v>
      </c>
    </row>
    <row r="86" spans="1:3" x14ac:dyDescent="0.35">
      <c r="A86" s="5">
        <v>969.39350000000002</v>
      </c>
      <c r="B86" s="1">
        <v>1.1301000000000001</v>
      </c>
      <c r="C86" s="1">
        <f t="shared" si="2"/>
        <v>0.93908924713312292</v>
      </c>
    </row>
    <row r="87" spans="1:3" x14ac:dyDescent="0.35">
      <c r="A87" s="5">
        <v>974.75319999999999</v>
      </c>
      <c r="B87" s="1">
        <v>1.0963000000000001</v>
      </c>
      <c r="C87" s="1">
        <f t="shared" si="2"/>
        <v>0.91100216054512217</v>
      </c>
    </row>
    <row r="88" spans="1:3" x14ac:dyDescent="0.35">
      <c r="A88" s="5">
        <v>979.26660000000004</v>
      </c>
      <c r="B88" s="1">
        <v>1.1420999999999999</v>
      </c>
      <c r="C88" s="1">
        <f t="shared" si="2"/>
        <v>0.94906099385075604</v>
      </c>
    </row>
    <row r="89" spans="1:3" x14ac:dyDescent="0.35">
      <c r="A89" s="5">
        <v>984.06209999999999</v>
      </c>
      <c r="B89" s="1">
        <v>1.1587000000000001</v>
      </c>
      <c r="C89" s="1">
        <f t="shared" si="2"/>
        <v>0.96285524347681573</v>
      </c>
    </row>
    <row r="90" spans="1:3" x14ac:dyDescent="0.35">
      <c r="A90" s="5">
        <v>986.31880000000001</v>
      </c>
      <c r="B90" s="1">
        <v>1.1772</v>
      </c>
      <c r="C90" s="1">
        <f t="shared" si="2"/>
        <v>0.97822835299983379</v>
      </c>
    </row>
    <row r="91" spans="1:3" x14ac:dyDescent="0.35">
      <c r="A91" s="5">
        <v>994.78139999999996</v>
      </c>
      <c r="B91" s="1">
        <v>1.1904999999999999</v>
      </c>
      <c r="C91" s="1">
        <f t="shared" si="2"/>
        <v>0.98928037227854404</v>
      </c>
    </row>
    <row r="92" spans="1:3" x14ac:dyDescent="0.35">
      <c r="A92" s="5">
        <v>1001.5513999999999</v>
      </c>
      <c r="B92" s="1">
        <v>1.1873</v>
      </c>
      <c r="C92" s="1">
        <f t="shared" si="2"/>
        <v>0.98662123982050853</v>
      </c>
    </row>
    <row r="93" spans="1:3" x14ac:dyDescent="0.35">
      <c r="A93" s="5">
        <v>1004.6543</v>
      </c>
      <c r="B93" s="1">
        <v>1.1893</v>
      </c>
      <c r="C93" s="1">
        <f t="shared" si="2"/>
        <v>0.98828319760678074</v>
      </c>
    </row>
    <row r="94" spans="1:3" x14ac:dyDescent="0.35">
      <c r="A94" s="5">
        <v>1008.6037</v>
      </c>
      <c r="B94" s="1">
        <v>1.1833</v>
      </c>
      <c r="C94" s="1">
        <f t="shared" si="2"/>
        <v>0.98329732424796412</v>
      </c>
    </row>
    <row r="95" spans="1:3" x14ac:dyDescent="0.35">
      <c r="A95" s="5">
        <v>1011.4245</v>
      </c>
      <c r="B95" s="1">
        <v>1.1929000000000001</v>
      </c>
      <c r="C95" s="1">
        <f t="shared" si="2"/>
        <v>0.99127472162207086</v>
      </c>
    </row>
    <row r="96" spans="1:3" x14ac:dyDescent="0.35">
      <c r="A96" s="5">
        <v>1016.5021</v>
      </c>
      <c r="B96" s="1">
        <v>1.1949000000000001</v>
      </c>
      <c r="C96" s="1">
        <f t="shared" si="2"/>
        <v>0.99293667940834307</v>
      </c>
    </row>
    <row r="97" spans="1:3" x14ac:dyDescent="0.35">
      <c r="A97" s="5">
        <v>1022.9901</v>
      </c>
      <c r="B97" s="1">
        <v>1.1913</v>
      </c>
      <c r="C97" s="1">
        <f t="shared" si="2"/>
        <v>0.98994515539305306</v>
      </c>
    </row>
    <row r="98" spans="1:3" x14ac:dyDescent="0.35">
      <c r="A98" s="5">
        <v>1026.9394</v>
      </c>
      <c r="B98" s="1">
        <v>1.1980999999999999</v>
      </c>
      <c r="C98" s="1">
        <f t="shared" ref="C98:C101" si="3">B98/B$100</f>
        <v>0.99559581186637858</v>
      </c>
    </row>
    <row r="99" spans="1:3" x14ac:dyDescent="0.35">
      <c r="A99" s="5">
        <v>1032.299</v>
      </c>
      <c r="B99" s="1">
        <v>1.2030000000000001</v>
      </c>
      <c r="C99" s="1">
        <f t="shared" si="3"/>
        <v>0.9996676084427456</v>
      </c>
    </row>
    <row r="100" spans="1:3" x14ac:dyDescent="0.35">
      <c r="A100" s="5">
        <v>1043.8646000000001</v>
      </c>
      <c r="B100" s="1">
        <v>1.2034</v>
      </c>
      <c r="C100" s="1">
        <f t="shared" si="3"/>
        <v>1</v>
      </c>
    </row>
    <row r="101" spans="1:3" x14ac:dyDescent="0.35">
      <c r="A101" s="5">
        <v>1048.3779999999999</v>
      </c>
      <c r="B101" s="1">
        <v>1.2000999999999999</v>
      </c>
      <c r="C101" s="1">
        <f t="shared" si="3"/>
        <v>0.99725776965265078</v>
      </c>
    </row>
  </sheetData>
  <sortState xmlns:xlrd2="http://schemas.microsoft.com/office/spreadsheetml/2017/richdata2" ref="A2:C101">
    <sortCondition ref="A2:A1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87B6-596F-463D-B883-F9FCBACB8BF1}">
  <dimension ref="A1:D13"/>
  <sheetViews>
    <sheetView topLeftCell="A2" workbookViewId="0">
      <selection activeCell="G10" sqref="G10"/>
    </sheetView>
  </sheetViews>
  <sheetFormatPr defaultRowHeight="14.5" x14ac:dyDescent="0.35"/>
  <sheetData>
    <row r="1" spans="1:4" x14ac:dyDescent="0.35">
      <c r="A1" t="s">
        <v>27</v>
      </c>
      <c r="B1" t="s">
        <v>28</v>
      </c>
    </row>
    <row r="2" spans="1:4" x14ac:dyDescent="0.35">
      <c r="A2" s="1">
        <v>313.60000000000002</v>
      </c>
      <c r="B2">
        <v>0</v>
      </c>
    </row>
    <row r="3" spans="1:4" x14ac:dyDescent="0.35">
      <c r="A3" s="1">
        <v>318.49</v>
      </c>
      <c r="B3">
        <v>8.3000000000000007</v>
      </c>
    </row>
    <row r="4" spans="1:4" x14ac:dyDescent="0.35">
      <c r="A4" s="1">
        <v>321.66000000000003</v>
      </c>
      <c r="B4">
        <v>17.2</v>
      </c>
      <c r="D4">
        <v>100</v>
      </c>
    </row>
    <row r="5" spans="1:4" x14ac:dyDescent="0.35">
      <c r="A5" s="1">
        <v>321.52</v>
      </c>
      <c r="B5">
        <v>89.3</v>
      </c>
    </row>
    <row r="6" spans="1:4" x14ac:dyDescent="0.35">
      <c r="A6" s="1">
        <v>323.91000000000003</v>
      </c>
      <c r="B6">
        <v>95.6</v>
      </c>
    </row>
    <row r="7" spans="1:4" x14ac:dyDescent="0.35">
      <c r="A7" s="1">
        <v>340</v>
      </c>
      <c r="B7">
        <v>97.6</v>
      </c>
    </row>
    <row r="8" spans="1:4" x14ac:dyDescent="0.35">
      <c r="A8" s="1">
        <v>362.12</v>
      </c>
      <c r="B8">
        <v>97</v>
      </c>
    </row>
    <row r="9" spans="1:4" x14ac:dyDescent="0.35">
      <c r="A9" s="1">
        <v>379.99</v>
      </c>
      <c r="B9">
        <v>96.1</v>
      </c>
    </row>
    <row r="10" spans="1:4" x14ac:dyDescent="0.35">
      <c r="A10" s="1">
        <v>382.94</v>
      </c>
      <c r="B10">
        <v>80.100000000000009</v>
      </c>
    </row>
    <row r="11" spans="1:4" x14ac:dyDescent="0.35">
      <c r="A11" s="1">
        <v>387.3</v>
      </c>
      <c r="B11">
        <v>9.3000000000000007</v>
      </c>
    </row>
    <row r="12" spans="1:4" x14ac:dyDescent="0.35">
      <c r="A12" s="1">
        <v>390.87</v>
      </c>
      <c r="B12">
        <v>2.4</v>
      </c>
    </row>
    <row r="13" spans="1:4" x14ac:dyDescent="0.35">
      <c r="A13" s="1">
        <v>399.44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9</vt:i4>
      </vt:variant>
    </vt:vector>
  </HeadingPairs>
  <TitlesOfParts>
    <vt:vector size="20" baseType="lpstr">
      <vt:lpstr>ST2000XM Data</vt:lpstr>
      <vt:lpstr>ASI120MM Data</vt:lpstr>
      <vt:lpstr>Filter Data</vt:lpstr>
      <vt:lpstr>RED Measured</vt:lpstr>
      <vt:lpstr>Lines Data</vt:lpstr>
      <vt:lpstr>C8 StarBright</vt:lpstr>
      <vt:lpstr>C8 StarBrightXLT</vt:lpstr>
      <vt:lpstr>Atmosphere Data</vt:lpstr>
      <vt:lpstr>NUV Filter Data</vt:lpstr>
      <vt:lpstr>SII Filter Data</vt:lpstr>
      <vt:lpstr>HI Filter Data</vt:lpstr>
      <vt:lpstr>Camera Normalized Response</vt:lpstr>
      <vt:lpstr>QE Plot</vt:lpstr>
      <vt:lpstr>SBIG Filter Transmission Plot</vt:lpstr>
      <vt:lpstr>NII Filter Transmission Plot</vt:lpstr>
      <vt:lpstr>C8 Transmission Plot</vt:lpstr>
      <vt:lpstr>Atmosphere  Plot</vt:lpstr>
      <vt:lpstr>NUV Filter  Plot</vt:lpstr>
      <vt:lpstr>SII Filter  Plot</vt:lpstr>
      <vt:lpstr>HI Filter 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2018-01-05T18:55:39Z</dcterms:created>
  <dcterms:modified xsi:type="dcterms:W3CDTF">2020-11-16T02:01:34Z</dcterms:modified>
</cp:coreProperties>
</file>