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tronomy\Projects\SAS 2021 Ammonia\Jupiter_NH3_Analysis_P3\"/>
    </mc:Choice>
  </mc:AlternateContent>
  <xr:revisionPtr revIDLastSave="0" documentId="13_ncr:40009_{EB63AF67-3B89-4421-83D8-DAEEDEF18A5C}" xr6:coauthVersionLast="47" xr6:coauthVersionMax="47" xr10:uidLastSave="{00000000-0000-0000-0000-000000000000}"/>
  <bookViews>
    <workbookView xWindow="-110" yWindow="-110" windowWidth="19420" windowHeight="10300"/>
  </bookViews>
  <sheets>
    <sheet name="filtereffectivedata-SplineWV2" sheetId="1" r:id="rId1"/>
  </sheets>
  <calcPr calcId="0"/>
</workbook>
</file>

<file path=xl/calcChain.xml><?xml version="1.0" encoding="utf-8"?>
<calcChain xmlns="http://schemas.openxmlformats.org/spreadsheetml/2006/main">
  <c r="M5" i="1" l="1"/>
  <c r="O5" i="1" s="1"/>
  <c r="J17" i="1"/>
  <c r="J18" i="1" s="1"/>
  <c r="L10" i="1"/>
  <c r="K10" i="1"/>
  <c r="L9" i="1"/>
  <c r="K9" i="1"/>
  <c r="L8" i="1"/>
  <c r="K8" i="1"/>
  <c r="L7" i="1"/>
  <c r="K7" i="1"/>
  <c r="L6" i="1"/>
  <c r="K6" i="1"/>
  <c r="L5" i="1"/>
  <c r="K5" i="1"/>
  <c r="M4" i="1"/>
  <c r="N4" i="1" s="1"/>
  <c r="L4" i="1"/>
  <c r="K4" i="1"/>
  <c r="L3" i="1"/>
  <c r="K3" i="1"/>
  <c r="M2" i="1"/>
  <c r="Q2" i="1" s="1"/>
  <c r="L2" i="1"/>
  <c r="K2" i="1"/>
  <c r="N5" i="1" l="1"/>
  <c r="P4" i="1"/>
  <c r="O2" i="1"/>
  <c r="O17" i="1" s="1"/>
  <c r="O18" i="1" s="1"/>
</calcChain>
</file>

<file path=xl/sharedStrings.xml><?xml version="1.0" encoding="utf-8"?>
<sst xmlns="http://schemas.openxmlformats.org/spreadsheetml/2006/main" count="28" uniqueCount="28">
  <si>
    <t>Wavelength (nm)</t>
  </si>
  <si>
    <t>Filter Name</t>
  </si>
  <si>
    <t>k_eff (NH3)</t>
  </si>
  <si>
    <t>l_eff (NH3)</t>
  </si>
  <si>
    <t>k_eff (CH4)</t>
  </si>
  <si>
    <t>l_eff (CH4)</t>
  </si>
  <si>
    <t>Trans</t>
  </si>
  <si>
    <t>Tau</t>
  </si>
  <si>
    <t>NH3 (m-atm)</t>
  </si>
  <si>
    <t>CH4 (m-atm)</t>
  </si>
  <si>
    <t>620CH4</t>
  </si>
  <si>
    <t>632OI</t>
  </si>
  <si>
    <t>647NH3</t>
  </si>
  <si>
    <t>656HIA</t>
  </si>
  <si>
    <t>658NII</t>
  </si>
  <si>
    <t>672SII</t>
  </si>
  <si>
    <t>730OII</t>
  </si>
  <si>
    <t>889CH4</t>
  </si>
  <si>
    <t>940NIR</t>
  </si>
  <si>
    <t>Mean</t>
  </si>
  <si>
    <t>Stddev</t>
  </si>
  <si>
    <t>s (CH4) (m)</t>
  </si>
  <si>
    <t>S(joint) (m)</t>
  </si>
  <si>
    <t>ρs (NH3,joint)
(m-atm)</t>
  </si>
  <si>
    <t>ρs (CH4,joint)
(m-atm)</t>
  </si>
  <si>
    <t>Tau (NH3)</t>
  </si>
  <si>
    <t>Tau (CH4)</t>
  </si>
  <si>
    <t>s (NH3)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</si>
</sst>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16" fillId="0" borderId="0" xfId="0" applyFont="1"/>
    <xf numFmtId="0" fontId="18" fillId="0" borderId="0" xfId="0" applyFont="1" applyAlignment="1">
      <alignment horizontal="center" wrapText="1"/>
    </xf>
    <xf numFmtId="11" fontId="16" fillId="0" borderId="0" xfId="0" applyNumberFormat="1" applyFont="1"/>
    <xf numFmtId="11" fontId="16" fillId="33" borderId="0" xfId="0" applyNumberFormat="1" applyFont="1" applyFill="1"/>
    <xf numFmtId="2" fontId="16" fillId="33" borderId="0" xfId="0" applyNumberFormat="1" applyFont="1" applyFill="1"/>
    <xf numFmtId="166" fontId="16" fillId="0" borderId="0" xfId="0" applyNumberFormat="1" applyFont="1"/>
    <xf numFmtId="11" fontId="0" fillId="33" borderId="0" xfId="0" applyNumberFormat="1" applyFill="1"/>
    <xf numFmtId="2" fontId="0" fillId="33" borderId="0" xfId="0" applyNumberFormat="1" applyFill="1"/>
    <xf numFmtId="166" fontId="0" fillId="0" borderId="0" xfId="0" applyNumberFormat="1"/>
    <xf numFmtId="0" fontId="0" fillId="33" borderId="0" xfId="0" applyFill="1"/>
    <xf numFmtId="11" fontId="19" fillId="0" borderId="0" xfId="0" applyNumberFormat="1" applyFont="1"/>
    <xf numFmtId="11" fontId="20" fillId="0" borderId="0" xfId="0" applyNumberFormat="1" applyFont="1"/>
    <xf numFmtId="2" fontId="0" fillId="0" borderId="0" xfId="0" applyNumberFormat="1"/>
    <xf numFmtId="2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workbookViewId="0">
      <selection activeCell="J17" sqref="J17"/>
    </sheetView>
  </sheetViews>
  <sheetFormatPr defaultRowHeight="14.5" x14ac:dyDescent="0.35"/>
  <cols>
    <col min="3" max="3" width="8.81640625" bestFit="1" customWidth="1"/>
    <col min="4" max="4" width="9.36328125" bestFit="1" customWidth="1"/>
    <col min="5" max="5" width="8.81640625" bestFit="1" customWidth="1"/>
    <col min="6" max="6" width="9.36328125" bestFit="1" customWidth="1"/>
    <col min="7" max="8" width="8.81640625" bestFit="1" customWidth="1"/>
    <col min="9" max="10" width="10.36328125" bestFit="1" customWidth="1"/>
    <col min="11" max="16" width="11" customWidth="1"/>
    <col min="17" max="17" width="9.26953125" customWidth="1"/>
  </cols>
  <sheetData>
    <row r="1" spans="1:17" ht="43.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27</v>
      </c>
      <c r="L1" t="s">
        <v>21</v>
      </c>
      <c r="M1" t="s">
        <v>22</v>
      </c>
      <c r="N1" s="3" t="s">
        <v>23</v>
      </c>
      <c r="O1" s="3" t="s">
        <v>24</v>
      </c>
      <c r="P1" t="s">
        <v>25</v>
      </c>
      <c r="Q1" t="s">
        <v>26</v>
      </c>
    </row>
    <row r="2" spans="1:17" x14ac:dyDescent="0.35">
      <c r="A2">
        <v>620</v>
      </c>
      <c r="B2" t="s">
        <v>10</v>
      </c>
      <c r="C2" s="14">
        <v>3.3214719692628299E-2</v>
      </c>
      <c r="D2" s="14">
        <v>618.56807271012997</v>
      </c>
      <c r="E2" s="15">
        <v>0.42821318552191601</v>
      </c>
      <c r="F2" s="14">
        <v>618.56807271012997</v>
      </c>
      <c r="G2" s="10">
        <v>0.87091225172312803</v>
      </c>
      <c r="H2" s="10">
        <v>0.13821405149500399</v>
      </c>
      <c r="I2" s="14">
        <v>4161.2289001397103</v>
      </c>
      <c r="J2" s="15">
        <v>322.76925645469299</v>
      </c>
      <c r="K2" s="12">
        <f t="shared" ref="K2:K10" si="0">I2/M$14</f>
        <v>33423525.302326992</v>
      </c>
      <c r="L2" s="4">
        <f>J2/M$15</f>
        <v>178325.55605231656</v>
      </c>
      <c r="M2" s="5">
        <f>H2/(M$14*C2+M$15*E2)*1000</f>
        <v>177379.17949480462</v>
      </c>
      <c r="N2" s="6"/>
      <c r="O2" s="6">
        <f>M2*M15</f>
        <v>321.05631488559635</v>
      </c>
      <c r="P2" s="7"/>
      <c r="Q2" s="7">
        <f>M2*E2*M15/1000</f>
        <v>0.13748054732908854</v>
      </c>
    </row>
    <row r="3" spans="1:17" x14ac:dyDescent="0.35">
      <c r="A3">
        <v>632</v>
      </c>
      <c r="B3" t="s">
        <v>11</v>
      </c>
      <c r="C3" s="14">
        <v>0.10388872078368</v>
      </c>
      <c r="D3" s="14">
        <v>630.87519017272996</v>
      </c>
      <c r="E3" s="14">
        <v>1.8731439891883001E-2</v>
      </c>
      <c r="F3" s="14">
        <v>630.87519017272996</v>
      </c>
      <c r="G3" s="10">
        <v>0.98063643307895598</v>
      </c>
      <c r="H3" s="10">
        <v>1.9553496591275699E-2</v>
      </c>
      <c r="I3" s="14">
        <v>188.21577976679799</v>
      </c>
      <c r="J3" s="14">
        <v>1043.88646597045</v>
      </c>
      <c r="K3" s="12">
        <f t="shared" si="0"/>
        <v>1511773.3314602249</v>
      </c>
      <c r="L3" s="1">
        <f t="shared" ref="L3:L10" si="1">J3/M$15</f>
        <v>576732.85412732046</v>
      </c>
      <c r="M3" s="8"/>
      <c r="N3" s="9"/>
      <c r="O3" s="6"/>
      <c r="P3" s="7"/>
      <c r="Q3" s="10"/>
    </row>
    <row r="4" spans="1:17" x14ac:dyDescent="0.35">
      <c r="A4">
        <v>647</v>
      </c>
      <c r="B4" t="s">
        <v>12</v>
      </c>
      <c r="C4" s="14">
        <v>2.9643695417013101</v>
      </c>
      <c r="D4" s="14">
        <v>646.63311578422599</v>
      </c>
      <c r="E4" s="14">
        <v>2.7918658202382499E-2</v>
      </c>
      <c r="F4" s="14">
        <v>646.63311578422599</v>
      </c>
      <c r="G4" s="10">
        <v>0.92840232611429296</v>
      </c>
      <c r="H4" s="10">
        <v>7.4290099076276095E-2</v>
      </c>
      <c r="I4" s="15">
        <v>25.061011466755101</v>
      </c>
      <c r="J4" s="14">
        <v>2660.9480490697902</v>
      </c>
      <c r="K4" s="13">
        <f>I4/M$14</f>
        <v>201293.26479321369</v>
      </c>
      <c r="L4" s="1">
        <f t="shared" si="1"/>
        <v>1470137.0436849669</v>
      </c>
      <c r="M4" s="5">
        <f>H4/(M$14*C4+M$15*E4)*1000</f>
        <v>177051.16612742911</v>
      </c>
      <c r="N4" s="6">
        <f>M4*M14</f>
        <v>22.042870182864924</v>
      </c>
      <c r="O4" s="6"/>
      <c r="P4" s="7">
        <f>M4*C4*M14/1000</f>
        <v>6.5343212981760768E-2</v>
      </c>
      <c r="Q4" s="10"/>
    </row>
    <row r="5" spans="1:17" x14ac:dyDescent="0.35">
      <c r="A5">
        <v>656</v>
      </c>
      <c r="B5" t="s">
        <v>13</v>
      </c>
      <c r="C5" s="14">
        <v>0.45815272273296798</v>
      </c>
      <c r="D5" s="14">
        <v>657.28431530743296</v>
      </c>
      <c r="E5" s="14">
        <v>7.9544943497809301E-2</v>
      </c>
      <c r="F5" s="14">
        <v>657.28431530743296</v>
      </c>
      <c r="G5" s="10">
        <v>0.95567992463523199</v>
      </c>
      <c r="H5" s="10">
        <v>4.5332228857980002E-2</v>
      </c>
      <c r="I5" s="14">
        <v>98.945671625750904</v>
      </c>
      <c r="J5" s="14">
        <v>569.89453841561203</v>
      </c>
      <c r="K5" s="12">
        <f t="shared" si="0"/>
        <v>794744.35040763789</v>
      </c>
      <c r="L5" s="1">
        <f t="shared" si="1"/>
        <v>314858.86100310058</v>
      </c>
      <c r="M5" s="8">
        <f>H5/(M$14*C5+M$15*E5)*1000</f>
        <v>225515.11962537965</v>
      </c>
      <c r="N5" s="9">
        <f>M5*M14</f>
        <v>28.076632393359766</v>
      </c>
      <c r="O5" s="6">
        <f>M5*M15</f>
        <v>408.18236652193718</v>
      </c>
      <c r="P5" s="7"/>
      <c r="Q5" s="10"/>
    </row>
    <row r="6" spans="1:17" x14ac:dyDescent="0.35">
      <c r="A6">
        <v>658</v>
      </c>
      <c r="B6" t="s">
        <v>14</v>
      </c>
      <c r="C6" s="14">
        <v>0.25239495249029098</v>
      </c>
      <c r="D6" s="14">
        <v>657.38073894421098</v>
      </c>
      <c r="E6" s="14">
        <v>8.1309871930781999E-2</v>
      </c>
      <c r="F6" s="14">
        <v>657.38073894421098</v>
      </c>
      <c r="G6" s="10">
        <v>0.95946474833084805</v>
      </c>
      <c r="H6" s="10">
        <v>4.1379703833219303E-2</v>
      </c>
      <c r="I6" s="14">
        <v>163.94822251768699</v>
      </c>
      <c r="J6" s="14">
        <v>508.91365157290301</v>
      </c>
      <c r="K6" s="12">
        <f t="shared" si="0"/>
        <v>1316853.1929131486</v>
      </c>
      <c r="L6" s="1">
        <f t="shared" si="1"/>
        <v>281167.76329994644</v>
      </c>
      <c r="M6" s="8"/>
      <c r="N6" s="8"/>
      <c r="O6" s="5"/>
      <c r="P6" s="7"/>
      <c r="Q6" s="10"/>
    </row>
    <row r="7" spans="1:17" x14ac:dyDescent="0.35">
      <c r="A7">
        <v>672</v>
      </c>
      <c r="B7" t="s">
        <v>15</v>
      </c>
      <c r="C7" s="14">
        <v>3.0582468583102901E-2</v>
      </c>
      <c r="D7" s="14">
        <v>672.98148846381196</v>
      </c>
      <c r="E7" s="14">
        <v>6.3640925559714706E-2</v>
      </c>
      <c r="F7" s="14">
        <v>672.98148846381196</v>
      </c>
      <c r="G7" s="10">
        <v>0.978126927129924</v>
      </c>
      <c r="H7" s="10">
        <v>2.2115835026883201E-2</v>
      </c>
      <c r="I7" s="14">
        <v>723.15401769438699</v>
      </c>
      <c r="J7" s="14">
        <v>347.50963837148799</v>
      </c>
      <c r="K7" s="12">
        <f t="shared" si="0"/>
        <v>5808466.0055774059</v>
      </c>
      <c r="L7" s="1">
        <f t="shared" si="1"/>
        <v>191994.27534336352</v>
      </c>
      <c r="M7" s="8"/>
      <c r="N7" s="8"/>
      <c r="O7" s="5"/>
      <c r="P7" s="7"/>
      <c r="Q7" s="10"/>
    </row>
    <row r="8" spans="1:17" x14ac:dyDescent="0.35">
      <c r="A8">
        <v>730</v>
      </c>
      <c r="B8" t="s">
        <v>16</v>
      </c>
      <c r="C8" s="14">
        <v>1.75022992484933</v>
      </c>
      <c r="D8" s="14">
        <v>729.376998207974</v>
      </c>
      <c r="E8" s="15">
        <v>2.5024397718246401</v>
      </c>
      <c r="F8" s="14">
        <v>729.376998207974</v>
      </c>
      <c r="G8" s="10">
        <v>0.55373710714315205</v>
      </c>
      <c r="H8" s="10">
        <v>0.59106524070530297</v>
      </c>
      <c r="I8" s="14">
        <v>337.70719624519199</v>
      </c>
      <c r="J8" s="14">
        <v>236.19559094296599</v>
      </c>
      <c r="K8" s="12">
        <f t="shared" si="0"/>
        <v>2712507.6003629882</v>
      </c>
      <c r="L8" s="4">
        <f t="shared" si="1"/>
        <v>130494.80162594806</v>
      </c>
      <c r="M8" s="5"/>
      <c r="N8" s="5"/>
      <c r="O8" s="5"/>
      <c r="P8" s="7"/>
      <c r="Q8" s="7"/>
    </row>
    <row r="9" spans="1:17" x14ac:dyDescent="0.35">
      <c r="A9">
        <v>889</v>
      </c>
      <c r="B9" t="s">
        <v>17</v>
      </c>
      <c r="C9" s="14">
        <v>15.306579647424901</v>
      </c>
      <c r="D9" s="14">
        <v>889.91178756071997</v>
      </c>
      <c r="E9" s="14">
        <v>27.131714837508401</v>
      </c>
      <c r="F9" s="14">
        <v>889.91178756071997</v>
      </c>
      <c r="G9" s="10">
        <v>8.9704282783449094E-2</v>
      </c>
      <c r="H9" s="10">
        <v>2.4112367654222799</v>
      </c>
      <c r="I9" s="14">
        <v>157.52942988984</v>
      </c>
      <c r="J9" s="14">
        <v>88.871521017493905</v>
      </c>
      <c r="K9" s="12">
        <f t="shared" si="0"/>
        <v>1265296.625621205</v>
      </c>
      <c r="L9" s="1">
        <f t="shared" si="1"/>
        <v>49100.287854969007</v>
      </c>
      <c r="M9" s="8"/>
      <c r="N9" s="8"/>
      <c r="O9" s="8"/>
      <c r="P9" s="7"/>
      <c r="Q9" s="10"/>
    </row>
    <row r="10" spans="1:17" x14ac:dyDescent="0.35">
      <c r="A10">
        <v>940</v>
      </c>
      <c r="B10" t="s">
        <v>18</v>
      </c>
      <c r="C10" s="14">
        <v>7.2667015255243497</v>
      </c>
      <c r="D10" s="14">
        <v>940.555792006621</v>
      </c>
      <c r="E10" s="15">
        <v>4.6336258468340601E-2</v>
      </c>
      <c r="F10" s="14">
        <v>940.555792006621</v>
      </c>
      <c r="G10" s="10">
        <v>0.97080120995932395</v>
      </c>
      <c r="H10" s="10">
        <v>2.96335587776402E-2</v>
      </c>
      <c r="I10" s="14">
        <v>4.07799311331999</v>
      </c>
      <c r="J10" s="14">
        <v>639.53283577886305</v>
      </c>
      <c r="K10" s="12">
        <f t="shared" si="0"/>
        <v>32754.964765622412</v>
      </c>
      <c r="L10" s="1">
        <f t="shared" si="1"/>
        <v>353333.05844136083</v>
      </c>
      <c r="M10" s="8"/>
      <c r="N10" s="8"/>
      <c r="O10" s="8"/>
      <c r="P10" s="7"/>
      <c r="Q10" s="7"/>
    </row>
    <row r="11" spans="1:17" x14ac:dyDescent="0.35">
      <c r="L11" t="s">
        <v>19</v>
      </c>
      <c r="M11" s="11"/>
      <c r="N11" s="11"/>
      <c r="O11" s="11"/>
    </row>
    <row r="12" spans="1:17" x14ac:dyDescent="0.35">
      <c r="L12" t="s">
        <v>20</v>
      </c>
      <c r="M12" s="11"/>
      <c r="N12" s="11"/>
      <c r="O12" s="11"/>
    </row>
    <row r="13" spans="1:17" x14ac:dyDescent="0.35">
      <c r="M13" s="11"/>
      <c r="N13" s="11"/>
      <c r="O13" s="11"/>
    </row>
    <row r="14" spans="1:17" x14ac:dyDescent="0.35">
      <c r="M14" s="5">
        <v>1.2449999999999999E-4</v>
      </c>
      <c r="N14" s="5"/>
      <c r="O14" s="5"/>
      <c r="P14" s="2"/>
    </row>
    <row r="15" spans="1:17" x14ac:dyDescent="0.35">
      <c r="J15" s="1"/>
      <c r="M15" s="5">
        <v>1.81E-3</v>
      </c>
      <c r="N15" s="5"/>
      <c r="O15" s="5"/>
      <c r="P15" s="1"/>
      <c r="Q15" s="1"/>
    </row>
    <row r="17" spans="10:15" x14ac:dyDescent="0.35">
      <c r="J17" s="10">
        <f>I4/J2</f>
        <v>7.7643737641019436E-2</v>
      </c>
      <c r="O17" s="10">
        <f>N4/O2</f>
        <v>6.8657332563975798E-2</v>
      </c>
    </row>
    <row r="18" spans="10:15" x14ac:dyDescent="0.35">
      <c r="J18" s="1">
        <f>$M$15*J17</f>
        <v>1.4053516513024518E-4</v>
      </c>
      <c r="N18" s="1"/>
      <c r="O18" s="1">
        <f>$M$15*O17</f>
        <v>1.2426977194079618E-4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filtereffectivedata-SplineWV2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Hill</cp:lastModifiedBy>
  <dcterms:created xsi:type="dcterms:W3CDTF">2022-12-30T21:21:01Z</dcterms:created>
  <dcterms:modified xsi:type="dcterms:W3CDTF">2023-01-02T16:36:33Z</dcterms:modified>
</cp:coreProperties>
</file>