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B3626180-4C9A-4A02-B408-13B7F9ED5417}" xr6:coauthVersionLast="47" xr6:coauthVersionMax="47" xr10:uidLastSave="{00000000-0000-0000-0000-000000000000}"/>
  <bookViews>
    <workbookView xWindow="1320" yWindow="-110" windowWidth="17990" windowHeight="11020" firstSheet="2" activeTab="5"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Summer" sheetId="13" r:id="rId7"/>
    <sheet name="Winter" sheetId="11" r:id="rId8"/>
    <sheet name="Spring" sheetId="12" r:id="rId9"/>
    <sheet name="Observing Notes" sheetId="17" r:id="rId10"/>
  </sheets>
  <definedNames>
    <definedName name="_xlnm._FilterDatabase" localSheetId="5" hidden="1">Fall!$A$1:$R$337</definedName>
    <definedName name="_xlnm._FilterDatabase" localSheetId="8" hidden="1">Spring!$A$1:$U$294</definedName>
    <definedName name="_xlnm._FilterDatabase" localSheetId="4" hidden="1">'Spring 05'!$A$1:$P$21</definedName>
    <definedName name="_xlnm._FilterDatabase" localSheetId="6" hidden="1">Summer!$A$1:$T$597</definedName>
    <definedName name="_xlnm._FilterDatabase" localSheetId="7" hidden="1">Winter!$A$1:$T$369</definedName>
    <definedName name="_xlnm.Print_Area" localSheetId="5">Fall!$A$2:$R$337</definedName>
    <definedName name="_xlnm.Print_Area" localSheetId="8">Spring!$B:$R</definedName>
    <definedName name="_xlnm.Print_Area" localSheetId="4">'Spring 05'!$A:$N</definedName>
    <definedName name="_xlnm.Print_Area" localSheetId="6">Summer!$B:$R</definedName>
    <definedName name="_xlnm.Print_Area" localSheetId="7">Winter!$A$1:$R$368</definedName>
    <definedName name="_xlnm.Print_Titles" localSheetId="5">Fall!$1:$1</definedName>
    <definedName name="_xlnm.Print_Titles" localSheetId="8">Spring!$1:$1</definedName>
    <definedName name="_xlnm.Print_Titles" localSheetId="4">'Spring 05'!$1:$1</definedName>
    <definedName name="_xlnm.Print_Titles" localSheetId="6">Summer!$1:$1</definedName>
    <definedName name="_xlnm.Print_Titles" localSheetId="7">Winter!$1:$1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9" i="10" l="1"/>
  <c r="J250" i="13"/>
  <c r="J249" i="13"/>
  <c r="J248" i="13"/>
  <c r="J300" i="13"/>
  <c r="K300" i="13" s="1"/>
  <c r="P418" i="13"/>
  <c r="P357" i="13"/>
  <c r="O351" i="13"/>
  <c r="P351" i="13"/>
  <c r="P301" i="13"/>
  <c r="P286" i="13"/>
  <c r="P284" i="13"/>
  <c r="O284" i="13"/>
  <c r="P272" i="13"/>
  <c r="P257" i="13" s="1"/>
  <c r="O188" i="13"/>
  <c r="P188" i="13"/>
  <c r="P95" i="13"/>
  <c r="O22" i="13"/>
  <c r="P22" i="13"/>
  <c r="O286" i="13"/>
  <c r="J299" i="13"/>
  <c r="K299" i="13" s="1"/>
  <c r="J50" i="13"/>
  <c r="J49" i="13"/>
  <c r="J48" i="13"/>
  <c r="J292" i="10"/>
  <c r="J291" i="10"/>
  <c r="J290" i="10"/>
  <c r="J289" i="10"/>
  <c r="J288" i="10"/>
  <c r="J287" i="10"/>
  <c r="J286" i="10"/>
  <c r="J280" i="10"/>
  <c r="J277" i="10"/>
  <c r="J47" i="13"/>
  <c r="J46" i="13"/>
  <c r="J45" i="13"/>
  <c r="J44" i="13"/>
  <c r="J43" i="13"/>
  <c r="J280" i="13"/>
  <c r="K280" i="13" s="1"/>
  <c r="J283" i="13"/>
  <c r="K283" i="13" s="1"/>
  <c r="J282" i="13"/>
  <c r="K282" i="13" s="1"/>
  <c r="J281" i="13"/>
  <c r="K281" i="13" s="1"/>
  <c r="J279" i="13"/>
  <c r="K279" i="13" s="1"/>
  <c r="U246" i="12"/>
  <c r="J133" i="11"/>
  <c r="K133" i="11" s="1"/>
  <c r="J134" i="11"/>
  <c r="K134" i="11" s="1"/>
  <c r="J217" i="10"/>
  <c r="K217" i="10" s="1"/>
  <c r="O281" i="10"/>
  <c r="P281" i="10"/>
  <c r="O129" i="10"/>
  <c r="P129" i="10"/>
  <c r="O541" i="13"/>
  <c r="O514" i="13"/>
  <c r="P514" i="13"/>
  <c r="O450" i="13"/>
  <c r="P450" i="13"/>
  <c r="O151" i="13"/>
  <c r="P151" i="13"/>
  <c r="J176" i="13"/>
  <c r="J175" i="13"/>
  <c r="J182" i="10"/>
  <c r="J181" i="10"/>
  <c r="J180" i="10"/>
  <c r="J179" i="10"/>
  <c r="J178" i="10"/>
  <c r="J177" i="10"/>
  <c r="J176" i="10"/>
  <c r="J175" i="10"/>
  <c r="J297" i="13"/>
  <c r="K297" i="13" s="1"/>
  <c r="J298" i="13"/>
  <c r="K298" i="13" s="1"/>
  <c r="J296" i="13"/>
  <c r="K296" i="13" s="1"/>
  <c r="J295" i="13"/>
  <c r="K295" i="13" s="1"/>
  <c r="J294" i="13"/>
  <c r="K294" i="13" s="1"/>
  <c r="J278" i="13"/>
  <c r="K278" i="13" s="1"/>
  <c r="J277" i="13"/>
  <c r="K277" i="13" s="1"/>
  <c r="J276" i="13"/>
  <c r="K276" i="13" s="1"/>
  <c r="J247" i="13"/>
  <c r="J246" i="13"/>
  <c r="J243" i="13"/>
  <c r="J245" i="13"/>
  <c r="J244" i="13"/>
  <c r="J242" i="13"/>
  <c r="J241" i="13"/>
  <c r="J240" i="13"/>
  <c r="O260" i="13"/>
  <c r="O259" i="13"/>
  <c r="O258" i="13"/>
  <c r="J236" i="13"/>
  <c r="J239" i="13"/>
  <c r="J238" i="13"/>
  <c r="J237" i="13"/>
  <c r="J215" i="12"/>
  <c r="J217" i="12"/>
  <c r="P199" i="12"/>
  <c r="J48" i="10"/>
  <c r="J119" i="10"/>
  <c r="J72" i="10"/>
  <c r="J76" i="11"/>
  <c r="J188" i="12"/>
  <c r="J209" i="12"/>
  <c r="J353" i="13"/>
  <c r="K353" i="13" s="1"/>
  <c r="J194" i="13"/>
  <c r="K194" i="13" s="1"/>
  <c r="J25" i="13"/>
  <c r="K25" i="13" s="1"/>
  <c r="J135" i="11"/>
  <c r="K135" i="11" s="1"/>
  <c r="J70" i="11"/>
  <c r="K70" i="11" s="1"/>
  <c r="J69" i="11"/>
  <c r="K69" i="11" s="1"/>
  <c r="J265" i="11"/>
  <c r="K265" i="11"/>
  <c r="J264" i="11"/>
  <c r="K264" i="11" s="1"/>
  <c r="J309" i="11"/>
  <c r="J308" i="11"/>
  <c r="J307" i="11"/>
  <c r="J23" i="11"/>
  <c r="J171" i="11"/>
  <c r="J132" i="11"/>
  <c r="K132" i="11" s="1"/>
  <c r="J87" i="11"/>
  <c r="K87" i="11" s="1"/>
  <c r="J68" i="11"/>
  <c r="K68" i="11" s="1"/>
  <c r="J294" i="12"/>
  <c r="K294" i="12" s="1"/>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10" i="10"/>
  <c r="J203" i="10"/>
  <c r="O25" i="10"/>
  <c r="O10" i="10" s="1"/>
  <c r="P25" i="10"/>
  <c r="P10" i="10" s="1"/>
  <c r="J47" i="10"/>
  <c r="O49" i="10"/>
  <c r="P49" i="10"/>
  <c r="J71" i="10"/>
  <c r="O73" i="10"/>
  <c r="P73" i="10"/>
  <c r="J117" i="10"/>
  <c r="J179" i="11"/>
  <c r="J46" i="10"/>
  <c r="J45" i="10"/>
  <c r="J44" i="10"/>
  <c r="J43" i="10"/>
  <c r="J70" i="10"/>
  <c r="J69" i="10"/>
  <c r="J68" i="10"/>
  <c r="J67" i="10"/>
  <c r="J116" i="10"/>
  <c r="J115" i="10"/>
  <c r="J114" i="10"/>
  <c r="O196" i="10"/>
  <c r="O193" i="10" s="1"/>
  <c r="P196" i="10"/>
  <c r="P193" i="10" s="1"/>
  <c r="O204" i="10"/>
  <c r="P204" i="10"/>
  <c r="J209" i="10"/>
  <c r="J208" i="10"/>
  <c r="J202" i="10"/>
  <c r="J201" i="10"/>
  <c r="J207" i="10"/>
  <c r="J200" i="10"/>
  <c r="J111" i="10"/>
  <c r="J69" i="13"/>
  <c r="J66" i="10"/>
  <c r="J65" i="10"/>
  <c r="J24" i="10"/>
  <c r="J23" i="10"/>
  <c r="J110" i="10"/>
  <c r="J109" i="10"/>
  <c r="D142" i="8"/>
  <c r="D141" i="8"/>
  <c r="D140" i="8"/>
  <c r="D139" i="8"/>
  <c r="D138" i="8"/>
  <c r="D137" i="8"/>
  <c r="D136" i="8"/>
  <c r="D135" i="8"/>
  <c r="D134" i="8"/>
  <c r="D133" i="8"/>
  <c r="D132" i="8"/>
  <c r="D131" i="8"/>
  <c r="J241" i="10"/>
  <c r="J240" i="10"/>
  <c r="Q602" i="13"/>
  <c r="J588" i="13"/>
  <c r="J587" i="13"/>
  <c r="J586" i="13"/>
  <c r="O418" i="13"/>
  <c r="O357" i="13"/>
  <c r="J362" i="13"/>
  <c r="K362" i="13" s="1"/>
  <c r="J293" i="13"/>
  <c r="K293" i="13" s="1"/>
  <c r="O272" i="13"/>
  <c r="O257" i="13" s="1"/>
  <c r="O184" i="13"/>
  <c r="P184" i="13"/>
  <c r="J275" i="13"/>
  <c r="K275" i="13" s="1"/>
  <c r="J187" i="13"/>
  <c r="K187" i="13" s="1"/>
  <c r="O110" i="13"/>
  <c r="P110" i="13"/>
  <c r="J123" i="13"/>
  <c r="J122" i="13"/>
  <c r="J121" i="13"/>
  <c r="J120" i="13"/>
  <c r="J422" i="13"/>
  <c r="K422" i="13" s="1"/>
  <c r="J119" i="13"/>
  <c r="J118" i="13"/>
  <c r="J117" i="13"/>
  <c r="J116" i="13"/>
  <c r="J269" i="12"/>
  <c r="J268" i="12"/>
  <c r="J267" i="12"/>
  <c r="J262" i="12"/>
  <c r="J261" i="12"/>
  <c r="J260" i="12"/>
  <c r="J132" i="13"/>
  <c r="J131" i="13"/>
  <c r="J130" i="13"/>
  <c r="J65" i="12"/>
  <c r="J580" i="13"/>
  <c r="J255" i="12"/>
  <c r="J254" i="12"/>
  <c r="J253" i="12"/>
  <c r="P291" i="12"/>
  <c r="O291" i="12"/>
  <c r="J293" i="12"/>
  <c r="K293" i="12" s="1"/>
  <c r="J292" i="12"/>
  <c r="K292" i="12"/>
  <c r="J245" i="12"/>
  <c r="K245" i="12" s="1"/>
  <c r="J247" i="12"/>
  <c r="O247" i="12"/>
  <c r="P247" i="12"/>
  <c r="J152" i="12"/>
  <c r="J151" i="12"/>
  <c r="J216" i="12"/>
  <c r="J214" i="12"/>
  <c r="J213" i="12"/>
  <c r="J212" i="12"/>
  <c r="J211" i="12"/>
  <c r="J210" i="12"/>
  <c r="J362" i="11"/>
  <c r="J22" i="10"/>
  <c r="J21" i="10"/>
  <c r="J64" i="10"/>
  <c r="J63" i="10"/>
  <c r="J108" i="10"/>
  <c r="J107" i="10"/>
  <c r="O364" i="11"/>
  <c r="P364" i="11"/>
  <c r="J215" i="10"/>
  <c r="K215" i="10" s="1"/>
  <c r="O122" i="11"/>
  <c r="P122" i="11"/>
  <c r="P141" i="11"/>
  <c r="O141" i="11"/>
  <c r="O145" i="11"/>
  <c r="P145" i="11"/>
  <c r="O211" i="10"/>
  <c r="P211" i="10"/>
  <c r="P222" i="10"/>
  <c r="O222" i="10"/>
  <c r="O218" i="10"/>
  <c r="P218" i="10"/>
  <c r="J148" i="11"/>
  <c r="K148" i="11" s="1"/>
  <c r="J144" i="11"/>
  <c r="K144" i="11" s="1"/>
  <c r="J131" i="11"/>
  <c r="K131" i="11" s="1"/>
  <c r="J225" i="10"/>
  <c r="K225" i="10" s="1"/>
  <c r="J221" i="10"/>
  <c r="K221" i="10" s="1"/>
  <c r="J216" i="10"/>
  <c r="K216" i="10" s="1"/>
  <c r="J125" i="11"/>
  <c r="K125" i="11" s="1"/>
  <c r="J124" i="11"/>
  <c r="K124" i="11" s="1"/>
  <c r="J123" i="11"/>
  <c r="K123" i="11" s="1"/>
  <c r="J235" i="13"/>
  <c r="J234" i="13"/>
  <c r="J106" i="10"/>
  <c r="V98" i="10"/>
  <c r="J105" i="10"/>
  <c r="J115" i="13"/>
  <c r="P247" i="10"/>
  <c r="O247" i="10"/>
  <c r="O479" i="13"/>
  <c r="P479" i="13"/>
  <c r="J503" i="13"/>
  <c r="J436" i="13"/>
  <c r="J174" i="13"/>
  <c r="J502" i="13"/>
  <c r="O396" i="13"/>
  <c r="P396" i="13"/>
  <c r="J409" i="13"/>
  <c r="J292" i="13"/>
  <c r="K292" i="13" s="1"/>
  <c r="O207" i="13"/>
  <c r="P207" i="13"/>
  <c r="J233" i="13"/>
  <c r="J232" i="13"/>
  <c r="J361" i="13"/>
  <c r="K361" i="13" s="1"/>
  <c r="J193" i="13"/>
  <c r="K193" i="13" s="1"/>
  <c r="O135" i="13"/>
  <c r="P135" i="13"/>
  <c r="J140" i="13"/>
  <c r="K140" i="13" s="1"/>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s="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s="1"/>
  <c r="O321" i="11"/>
  <c r="P321" i="11"/>
  <c r="O17" i="11"/>
  <c r="P17" i="11"/>
  <c r="O173" i="11"/>
  <c r="P173" i="11"/>
  <c r="J178" i="11"/>
  <c r="J22" i="11"/>
  <c r="J21" i="11"/>
  <c r="J4" i="10"/>
  <c r="O4" i="10"/>
  <c r="P4" i="10"/>
  <c r="J5" i="10"/>
  <c r="J10" i="10"/>
  <c r="J11" i="10"/>
  <c r="J12" i="10"/>
  <c r="J13" i="10"/>
  <c r="J14" i="10"/>
  <c r="J15" i="10"/>
  <c r="J16" i="10"/>
  <c r="J17" i="10"/>
  <c r="J18" i="10"/>
  <c r="J19" i="10"/>
  <c r="J20" i="10"/>
  <c r="J49" i="10"/>
  <c r="J50" i="10"/>
  <c r="J51" i="10"/>
  <c r="J52" i="10"/>
  <c r="J53" i="10"/>
  <c r="J54" i="10"/>
  <c r="J55" i="10"/>
  <c r="J56" i="10"/>
  <c r="J57" i="10"/>
  <c r="J58" i="10"/>
  <c r="J59" i="10"/>
  <c r="J60" i="10"/>
  <c r="J61" i="10"/>
  <c r="J6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53" i="10"/>
  <c r="J112" i="10"/>
  <c r="J113" i="10"/>
  <c r="J299" i="10"/>
  <c r="O299" i="10"/>
  <c r="P299" i="10"/>
  <c r="J300" i="10"/>
  <c r="J301" i="10"/>
  <c r="J302" i="10"/>
  <c r="J118" i="10"/>
  <c r="J325" i="10"/>
  <c r="O325" i="10"/>
  <c r="P325" i="10"/>
  <c r="J326" i="10"/>
  <c r="J121" i="10"/>
  <c r="J122" i="10"/>
  <c r="J335"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327" i="10"/>
  <c r="J144" i="10"/>
  <c r="K144" i="10" s="1"/>
  <c r="J145" i="10"/>
  <c r="K145" i="10" s="1"/>
  <c r="J146" i="10"/>
  <c r="O146" i="10"/>
  <c r="P146" i="10"/>
  <c r="J147" i="10"/>
  <c r="J148" i="10"/>
  <c r="J6" i="10"/>
  <c r="O6" i="10"/>
  <c r="P6" i="10"/>
  <c r="J7" i="10"/>
  <c r="J8" i="10"/>
  <c r="O8" i="10"/>
  <c r="P8" i="10"/>
  <c r="J9" i="10"/>
  <c r="J151" i="10"/>
  <c r="J154" i="10"/>
  <c r="J155" i="10"/>
  <c r="J156" i="10"/>
  <c r="O156" i="10"/>
  <c r="P156" i="10"/>
  <c r="J157" i="10"/>
  <c r="J158" i="10"/>
  <c r="J159" i="10"/>
  <c r="J160" i="10"/>
  <c r="J161" i="10"/>
  <c r="J162" i="10"/>
  <c r="J163" i="10"/>
  <c r="J164" i="10"/>
  <c r="J165" i="10"/>
  <c r="J168" i="10"/>
  <c r="J170" i="10"/>
  <c r="J171" i="10"/>
  <c r="J172" i="10"/>
  <c r="J173" i="10"/>
  <c r="J174" i="10"/>
  <c r="J183" i="10"/>
  <c r="O183" i="10"/>
  <c r="P183" i="10"/>
  <c r="J184" i="10"/>
  <c r="J185" i="10"/>
  <c r="J186" i="10"/>
  <c r="J187" i="10"/>
  <c r="J188" i="10"/>
  <c r="J189" i="10"/>
  <c r="J190" i="10"/>
  <c r="J191" i="10"/>
  <c r="J192" i="10"/>
  <c r="J333" i="10"/>
  <c r="J196" i="10"/>
  <c r="J197" i="10"/>
  <c r="J198" i="10"/>
  <c r="J199" i="10"/>
  <c r="J204" i="10"/>
  <c r="J205" i="10"/>
  <c r="J206" i="10"/>
  <c r="J211" i="10"/>
  <c r="K211" i="10" s="1"/>
  <c r="J212" i="10"/>
  <c r="K212" i="10" s="1"/>
  <c r="J213" i="10"/>
  <c r="K213" i="10" s="1"/>
  <c r="J214" i="10"/>
  <c r="K214" i="10" s="1"/>
  <c r="J218" i="10"/>
  <c r="K218" i="10" s="1"/>
  <c r="J219" i="10"/>
  <c r="K219" i="10" s="1"/>
  <c r="J220" i="10"/>
  <c r="K220" i="10" s="1"/>
  <c r="J222" i="10"/>
  <c r="K222" i="10" s="1"/>
  <c r="J223" i="10"/>
  <c r="K223" i="10" s="1"/>
  <c r="J224" i="10"/>
  <c r="K224" i="10" s="1"/>
  <c r="O226" i="10"/>
  <c r="P226" i="10"/>
  <c r="J228" i="10"/>
  <c r="J229" i="10"/>
  <c r="J309" i="10"/>
  <c r="J310" i="10"/>
  <c r="J311" i="10"/>
  <c r="J233" i="10"/>
  <c r="J234" i="10"/>
  <c r="J235" i="10"/>
  <c r="J236" i="10"/>
  <c r="J237" i="10"/>
  <c r="J238" i="10"/>
  <c r="J239" i="10"/>
  <c r="J242" i="10"/>
  <c r="O242" i="10"/>
  <c r="P242" i="10"/>
  <c r="J243" i="10"/>
  <c r="J244" i="10"/>
  <c r="O244" i="10"/>
  <c r="P244" i="10"/>
  <c r="J245" i="10"/>
  <c r="O248" i="10"/>
  <c r="O246" i="10" s="1"/>
  <c r="P248" i="10"/>
  <c r="P246" i="10" s="1"/>
  <c r="J252" i="10"/>
  <c r="J253" i="10"/>
  <c r="J254" i="10"/>
  <c r="J255" i="10"/>
  <c r="J256" i="10"/>
  <c r="J257" i="10"/>
  <c r="O259" i="10"/>
  <c r="P259" i="10"/>
  <c r="O265" i="10"/>
  <c r="P265" i="10"/>
  <c r="O266" i="10"/>
  <c r="O264" i="10" s="1"/>
  <c r="P266" i="10"/>
  <c r="P264" i="10" s="1"/>
  <c r="J269" i="10"/>
  <c r="K269" i="10" s="1"/>
  <c r="J2" i="10"/>
  <c r="J271" i="10"/>
  <c r="J120" i="10"/>
  <c r="J304" i="10"/>
  <c r="J305" i="10"/>
  <c r="O305" i="10"/>
  <c r="P305" i="10"/>
  <c r="J308" i="10"/>
  <c r="J334" i="10"/>
  <c r="J336" i="10"/>
  <c r="J278" i="10"/>
  <c r="J279" i="10"/>
  <c r="J312" i="10"/>
  <c r="J281" i="10"/>
  <c r="J282" i="10"/>
  <c r="J283" i="10"/>
  <c r="J284" i="10"/>
  <c r="J285" i="10"/>
  <c r="J314" i="10"/>
  <c r="J315" i="10"/>
  <c r="J316" i="10"/>
  <c r="J317" i="10"/>
  <c r="J318" i="10"/>
  <c r="O318" i="10"/>
  <c r="P318" i="10"/>
  <c r="J319" i="10"/>
  <c r="J320" i="10"/>
  <c r="J321" i="10"/>
  <c r="J322" i="10"/>
  <c r="J323" i="10"/>
  <c r="J328" i="10"/>
  <c r="O328" i="10"/>
  <c r="P328" i="10"/>
  <c r="J329" i="10"/>
  <c r="J330" i="10"/>
  <c r="J331" i="10"/>
  <c r="J332" i="10"/>
  <c r="J293" i="10"/>
  <c r="J294" i="10"/>
  <c r="J295" i="10"/>
  <c r="J296" i="10"/>
  <c r="J306" i="10"/>
  <c r="K306" i="10" s="1"/>
  <c r="J307" i="10"/>
  <c r="K307" i="10" s="1"/>
  <c r="J3" i="10"/>
  <c r="J123" i="10"/>
  <c r="J143" i="10"/>
  <c r="J149" i="10"/>
  <c r="J150" i="10"/>
  <c r="J313" i="10"/>
  <c r="J152" i="10"/>
  <c r="J193" i="10"/>
  <c r="J230" i="10"/>
  <c r="J231" i="10"/>
  <c r="J232" i="10"/>
  <c r="J270" i="10"/>
  <c r="J272" i="10"/>
  <c r="J273" i="10"/>
  <c r="J274" i="10"/>
  <c r="J275" i="10"/>
  <c r="J276" i="10"/>
  <c r="J297" i="10"/>
  <c r="J298" i="10"/>
  <c r="J303" i="10"/>
  <c r="U1" i="12"/>
  <c r="J3" i="12"/>
  <c r="K3" i="12" s="1"/>
  <c r="O3" i="12"/>
  <c r="P3" i="12"/>
  <c r="J4" i="12"/>
  <c r="K4" i="12" s="1"/>
  <c r="J5" i="12"/>
  <c r="K5" i="12" s="1"/>
  <c r="O5" i="12"/>
  <c r="P5" i="12"/>
  <c r="J6" i="12"/>
  <c r="K6" i="12" s="1"/>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s="1"/>
  <c r="O74" i="12"/>
  <c r="P74" i="12"/>
  <c r="J75" i="12"/>
  <c r="K75" i="12" s="1"/>
  <c r="J76" i="12"/>
  <c r="K76" i="12" s="1"/>
  <c r="J77" i="12"/>
  <c r="K77" i="12" s="1"/>
  <c r="J78" i="12"/>
  <c r="K78" i="12" s="1"/>
  <c r="J82" i="12"/>
  <c r="K82" i="12" s="1"/>
  <c r="J83" i="12"/>
  <c r="K83" i="12" s="1"/>
  <c r="O83" i="12"/>
  <c r="P83" i="12"/>
  <c r="J84" i="12"/>
  <c r="K84" i="12" s="1"/>
  <c r="J85" i="12"/>
  <c r="K85" i="12" s="1"/>
  <c r="J86" i="12"/>
  <c r="K86" i="12" s="1"/>
  <c r="O86" i="12"/>
  <c r="P86" i="12"/>
  <c r="J87" i="12"/>
  <c r="K87" i="12" s="1"/>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s="1"/>
  <c r="O110"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s="1"/>
  <c r="O240" i="12"/>
  <c r="P240" i="12"/>
  <c r="J241" i="12"/>
  <c r="K241" i="12" s="1"/>
  <c r="J242" i="12"/>
  <c r="K242" i="12" s="1"/>
  <c r="O242" i="12"/>
  <c r="P242" i="12"/>
  <c r="J243" i="12"/>
  <c r="K243" i="12" s="1"/>
  <c r="J244" i="12"/>
  <c r="K244" i="12" s="1"/>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s="1"/>
  <c r="O1" i="3"/>
  <c r="P1" i="3"/>
  <c r="H2" i="3"/>
  <c r="H3" i="3"/>
  <c r="H4" i="3"/>
  <c r="H5" i="3"/>
  <c r="H6" i="3"/>
  <c r="H7" i="3"/>
  <c r="H8" i="3"/>
  <c r="H9" i="3"/>
  <c r="H10" i="3"/>
  <c r="H11" i="3"/>
  <c r="H12" i="3"/>
  <c r="H13" i="3"/>
  <c r="H14" i="3"/>
  <c r="H15" i="3"/>
  <c r="H16" i="3"/>
  <c r="H17" i="3"/>
  <c r="H18" i="3"/>
  <c r="H19" i="3"/>
  <c r="H20" i="3"/>
  <c r="H21" i="3"/>
  <c r="D3" i="8"/>
  <c r="F3" i="8"/>
  <c r="G3" i="8"/>
  <c r="J3" i="8"/>
  <c r="K3" i="8"/>
  <c r="D4" i="8"/>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F12" i="8"/>
  <c r="G12" i="8"/>
  <c r="F13" i="8"/>
  <c r="G13" i="8"/>
  <c r="F14" i="8"/>
  <c r="G14" i="8"/>
  <c r="D15" i="8"/>
  <c r="H6" i="8"/>
  <c r="F15" i="8"/>
  <c r="G15" i="8"/>
  <c r="D16" i="8"/>
  <c r="F16" i="8"/>
  <c r="G16" i="8"/>
  <c r="D17" i="8"/>
  <c r="F17" i="8"/>
  <c r="G17" i="8"/>
  <c r="D18" i="8"/>
  <c r="F18" i="8"/>
  <c r="G18" i="8"/>
  <c r="D19" i="8"/>
  <c r="F19" i="8"/>
  <c r="G19" i="8"/>
  <c r="D20" i="8"/>
  <c r="F20" i="8"/>
  <c r="G20" i="8"/>
  <c r="D21" i="8"/>
  <c r="F21" i="8"/>
  <c r="G21" i="8"/>
  <c r="D22" i="8"/>
  <c r="F22" i="8"/>
  <c r="G22" i="8"/>
  <c r="D23" i="8"/>
  <c r="F23" i="8"/>
  <c r="G23" i="8"/>
  <c r="D24" i="8"/>
  <c r="D25" i="8"/>
  <c r="D26" i="8"/>
  <c r="F24" i="8"/>
  <c r="G24" i="8"/>
  <c r="F25" i="8"/>
  <c r="G25" i="8"/>
  <c r="F26" i="8"/>
  <c r="G26" i="8"/>
  <c r="D27" i="8"/>
  <c r="F27" i="8"/>
  <c r="G27" i="8"/>
  <c r="D28" i="8"/>
  <c r="F28" i="8"/>
  <c r="G28" i="8"/>
  <c r="D29" i="8"/>
  <c r="F29" i="8"/>
  <c r="G29" i="8"/>
  <c r="D30" i="8"/>
  <c r="F30" i="8"/>
  <c r="G30" i="8"/>
  <c r="D31" i="8"/>
  <c r="F31" i="8"/>
  <c r="G31" i="8"/>
  <c r="D32" i="8"/>
  <c r="D33" i="8"/>
  <c r="D34" i="8"/>
  <c r="F32" i="8"/>
  <c r="G32" i="8"/>
  <c r="F33" i="8"/>
  <c r="G33" i="8"/>
  <c r="F34" i="8"/>
  <c r="G34" i="8"/>
  <c r="D35" i="8"/>
  <c r="D36" i="8"/>
  <c r="D37" i="8"/>
  <c r="D38" i="8"/>
  <c r="D39" i="8"/>
  <c r="D40" i="8"/>
  <c r="D41" i="8"/>
  <c r="D42" i="8"/>
  <c r="D43" i="8"/>
  <c r="D44" i="8"/>
  <c r="D45" i="8"/>
  <c r="D46" i="8"/>
  <c r="D47" i="8"/>
  <c r="H14"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H22"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51" i="13"/>
  <c r="J252" i="13"/>
  <c r="O252" i="13"/>
  <c r="P252" i="13"/>
  <c r="J253" i="13"/>
  <c r="J254" i="13"/>
  <c r="J255" i="13"/>
  <c r="J256" i="13"/>
  <c r="J272" i="13"/>
  <c r="K272" i="13" s="1"/>
  <c r="J273" i="13"/>
  <c r="K273" i="13" s="1"/>
  <c r="J274" i="13"/>
  <c r="K274" i="13" s="1"/>
  <c r="J284" i="13"/>
  <c r="K284" i="13" s="1"/>
  <c r="J285" i="13"/>
  <c r="K285" i="13" s="1"/>
  <c r="J286" i="13"/>
  <c r="K286" i="13" s="1"/>
  <c r="J287" i="13"/>
  <c r="K287" i="13" s="1"/>
  <c r="J288" i="13"/>
  <c r="K288" i="13" s="1"/>
  <c r="J289" i="13"/>
  <c r="K289" i="13" s="1"/>
  <c r="J290" i="13"/>
  <c r="K290" i="13" s="1"/>
  <c r="J291" i="13"/>
  <c r="K291" i="13" s="1"/>
  <c r="J301" i="13"/>
  <c r="K301" i="13" s="1"/>
  <c r="O301" i="13"/>
  <c r="J302" i="13"/>
  <c r="K302" i="13" s="1"/>
  <c r="J303" i="13"/>
  <c r="K303" i="13" s="1"/>
  <c r="J304" i="13"/>
  <c r="K304" i="13" s="1"/>
  <c r="J305" i="13"/>
  <c r="K305" i="13" s="1"/>
  <c r="J306" i="13"/>
  <c r="K306" i="13" s="1"/>
  <c r="J307" i="13"/>
  <c r="K307" i="13" s="1"/>
  <c r="J308" i="13"/>
  <c r="K308" i="13" s="1"/>
  <c r="J312" i="13"/>
  <c r="O312" i="13"/>
  <c r="P312" i="13"/>
  <c r="J313" i="13"/>
  <c r="J314" i="13"/>
  <c r="J315" i="13"/>
  <c r="J316" i="13"/>
  <c r="O316" i="13"/>
  <c r="P316" i="13"/>
  <c r="J317" i="13"/>
  <c r="J318" i="13"/>
  <c r="J319" i="13"/>
  <c r="O319" i="13"/>
  <c r="P319" i="13"/>
  <c r="J320" i="13"/>
  <c r="J321" i="13"/>
  <c r="O321" i="13"/>
  <c r="P321" i="13"/>
  <c r="J322" i="13"/>
  <c r="J323" i="13"/>
  <c r="J324" i="13"/>
  <c r="O324" i="13"/>
  <c r="P324" i="13"/>
  <c r="J325" i="13"/>
  <c r="J326" i="13"/>
  <c r="J327" i="13"/>
  <c r="J328" i="13"/>
  <c r="J329" i="13"/>
  <c r="J330" i="13"/>
  <c r="O330" i="13"/>
  <c r="P330" i="13"/>
  <c r="J331" i="13"/>
  <c r="J332" i="13"/>
  <c r="J333" i="13"/>
  <c r="O333" i="13"/>
  <c r="P333" i="13"/>
  <c r="J334" i="13"/>
  <c r="J335" i="13"/>
  <c r="J336" i="13"/>
  <c r="O339" i="13"/>
  <c r="P339" i="13"/>
  <c r="J342" i="13"/>
  <c r="O342" i="13"/>
  <c r="P342" i="13"/>
  <c r="J343" i="13"/>
  <c r="O344" i="13"/>
  <c r="P344" i="13"/>
  <c r="O346" i="13"/>
  <c r="P346" i="13"/>
  <c r="J350" i="13"/>
  <c r="K350" i="13" s="1"/>
  <c r="J351" i="13"/>
  <c r="K351" i="13" s="1"/>
  <c r="J352" i="13"/>
  <c r="K352" i="13" s="1"/>
  <c r="J354" i="13"/>
  <c r="K354" i="13" s="1"/>
  <c r="J355" i="13"/>
  <c r="K355" i="13" s="1"/>
  <c r="J356" i="13"/>
  <c r="K356" i="13" s="1"/>
  <c r="J357" i="13"/>
  <c r="K357" i="13" s="1"/>
  <c r="J358" i="13"/>
  <c r="K358" i="13" s="1"/>
  <c r="J359" i="13"/>
  <c r="K359" i="13" s="1"/>
  <c r="J360" i="13"/>
  <c r="K360" i="13" s="1"/>
  <c r="J363" i="13"/>
  <c r="K363" i="13" s="1"/>
  <c r="O363" i="13"/>
  <c r="P363" i="13"/>
  <c r="J364" i="13"/>
  <c r="K364" i="13" s="1"/>
  <c r="J365" i="13"/>
  <c r="O365" i="13"/>
  <c r="P365" i="13"/>
  <c r="J366" i="13"/>
  <c r="J367" i="13"/>
  <c r="J368" i="13"/>
  <c r="J369" i="13"/>
  <c r="J370" i="13"/>
  <c r="O370" i="13"/>
  <c r="P370" i="13"/>
  <c r="J371" i="13"/>
  <c r="J372" i="13"/>
  <c r="J373" i="13"/>
  <c r="J374" i="13"/>
  <c r="J375" i="13"/>
  <c r="J376" i="13"/>
  <c r="J377" i="13"/>
  <c r="J378" i="13"/>
  <c r="J379" i="13"/>
  <c r="J380" i="13"/>
  <c r="J381" i="13"/>
  <c r="J382" i="13"/>
  <c r="O382" i="13"/>
  <c r="P382" i="13"/>
  <c r="J383" i="13"/>
  <c r="J384" i="13"/>
  <c r="O384" i="13"/>
  <c r="P384" i="13"/>
  <c r="J385" i="13"/>
  <c r="J386" i="13"/>
  <c r="J387" i="13"/>
  <c r="J388" i="13"/>
  <c r="O388" i="13"/>
  <c r="P388" i="13"/>
  <c r="J389" i="13"/>
  <c r="J390" i="13"/>
  <c r="J391" i="13"/>
  <c r="J392" i="13"/>
  <c r="J393" i="13"/>
  <c r="J394" i="13"/>
  <c r="J395" i="13"/>
  <c r="J396" i="13"/>
  <c r="J397" i="13"/>
  <c r="J398" i="13"/>
  <c r="J399" i="13"/>
  <c r="J400" i="13"/>
  <c r="J401" i="13"/>
  <c r="J402" i="13"/>
  <c r="J403" i="13"/>
  <c r="J404" i="13"/>
  <c r="J405" i="13"/>
  <c r="J406" i="13"/>
  <c r="J407" i="13"/>
  <c r="J408" i="13"/>
  <c r="O416" i="13"/>
  <c r="P416" i="13"/>
  <c r="J418" i="13"/>
  <c r="K418" i="13" s="1"/>
  <c r="J419" i="13"/>
  <c r="K419" i="13" s="1"/>
  <c r="J420" i="13"/>
  <c r="K420" i="13" s="1"/>
  <c r="J421" i="13"/>
  <c r="K421" i="13" s="1"/>
  <c r="J423" i="13"/>
  <c r="O423" i="13"/>
  <c r="P423" i="13"/>
  <c r="J424" i="13"/>
  <c r="J425" i="13"/>
  <c r="J426" i="13"/>
  <c r="O426" i="13"/>
  <c r="P426" i="13"/>
  <c r="J427" i="13"/>
  <c r="J428" i="13"/>
  <c r="J429" i="13"/>
  <c r="J430" i="13"/>
  <c r="O430" i="13"/>
  <c r="P430" i="13"/>
  <c r="J431" i="13"/>
  <c r="J432" i="13"/>
  <c r="J433" i="13"/>
  <c r="O433" i="13"/>
  <c r="P433" i="13"/>
  <c r="J434" i="13"/>
  <c r="J435" i="13"/>
  <c r="J437" i="13"/>
  <c r="O437" i="13"/>
  <c r="P437" i="13"/>
  <c r="J438" i="13"/>
  <c r="O439" i="13"/>
  <c r="P439" i="13"/>
  <c r="J441" i="13"/>
  <c r="O441" i="13"/>
  <c r="P441" i="13"/>
  <c r="J442" i="13"/>
  <c r="J443" i="13"/>
  <c r="J444" i="13"/>
  <c r="J445" i="13"/>
  <c r="O445" i="13"/>
  <c r="P445" i="13"/>
  <c r="J446" i="13"/>
  <c r="J447" i="13"/>
  <c r="J448" i="13"/>
  <c r="K448" i="13" s="1"/>
  <c r="O448" i="13"/>
  <c r="P448" i="13"/>
  <c r="J449" i="13"/>
  <c r="K449" i="13" s="1"/>
  <c r="J450" i="13"/>
  <c r="J451" i="13"/>
  <c r="J452" i="13"/>
  <c r="J453" i="13"/>
  <c r="J454" i="13"/>
  <c r="O454" i="13"/>
  <c r="P454" i="13"/>
  <c r="J455" i="13"/>
  <c r="J456" i="13"/>
  <c r="J457" i="13"/>
  <c r="J458" i="13"/>
  <c r="J459" i="13"/>
  <c r="J460" i="13"/>
  <c r="O460" i="13"/>
  <c r="P460" i="13"/>
  <c r="J461" i="13"/>
  <c r="J462" i="13"/>
  <c r="J463" i="13"/>
  <c r="J464" i="13"/>
  <c r="J465" i="13"/>
  <c r="J466" i="13"/>
  <c r="J467" i="13"/>
  <c r="J468" i="13"/>
  <c r="J469" i="13"/>
  <c r="J470" i="13"/>
  <c r="J471" i="13"/>
  <c r="J472" i="13"/>
  <c r="J473" i="13"/>
  <c r="J474" i="13"/>
  <c r="J475" i="13"/>
  <c r="J476" i="13"/>
  <c r="J477" i="13"/>
  <c r="O477" i="13"/>
  <c r="P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4" i="13"/>
  <c r="O504" i="13"/>
  <c r="P504" i="13"/>
  <c r="J505" i="13"/>
  <c r="J506" i="13"/>
  <c r="J507" i="13"/>
  <c r="J508" i="13"/>
  <c r="J509" i="13"/>
  <c r="J510" i="13"/>
  <c r="J511" i="13"/>
  <c r="J512" i="13"/>
  <c r="J513" i="13"/>
  <c r="J514" i="13"/>
  <c r="J515" i="13"/>
  <c r="J516" i="13"/>
  <c r="J517" i="13"/>
  <c r="J518" i="13"/>
  <c r="J519" i="13"/>
  <c r="J520" i="13"/>
  <c r="J521" i="13"/>
  <c r="O521" i="13"/>
  <c r="P521" i="13"/>
  <c r="J522" i="13"/>
  <c r="J523" i="13"/>
  <c r="J524" i="13"/>
  <c r="J525" i="13"/>
  <c r="J526" i="13"/>
  <c r="J527" i="13"/>
  <c r="J528" i="13"/>
  <c r="J529" i="13"/>
  <c r="J530" i="13"/>
  <c r="J531" i="13"/>
  <c r="J532" i="13"/>
  <c r="O532" i="13"/>
  <c r="P532" i="13"/>
  <c r="J533" i="13"/>
  <c r="J534" i="13"/>
  <c r="J535" i="13"/>
  <c r="J536" i="13"/>
  <c r="O536" i="13"/>
  <c r="P536" i="13"/>
  <c r="J537" i="13"/>
  <c r="J538" i="13"/>
  <c r="J539" i="13"/>
  <c r="J540" i="13"/>
  <c r="J541" i="13"/>
  <c r="P541" i="13"/>
  <c r="J542" i="13"/>
  <c r="J543" i="13"/>
  <c r="J544" i="13"/>
  <c r="J545" i="13"/>
  <c r="J546" i="13"/>
  <c r="J547" i="13"/>
  <c r="J548" i="13"/>
  <c r="J549" i="13"/>
  <c r="J550" i="13"/>
  <c r="J551" i="13"/>
  <c r="J552" i="13"/>
  <c r="J553" i="13"/>
  <c r="J554" i="13"/>
  <c r="J555" i="13"/>
  <c r="J556" i="13"/>
  <c r="J557" i="13"/>
  <c r="O557" i="13"/>
  <c r="P557" i="13"/>
  <c r="J558" i="13"/>
  <c r="J559" i="13"/>
  <c r="O559" i="13"/>
  <c r="P559" i="13"/>
  <c r="J560" i="13"/>
  <c r="J561" i="13"/>
  <c r="J562" i="13"/>
  <c r="O562" i="13"/>
  <c r="P562" i="13"/>
  <c r="J563" i="13"/>
  <c r="J564" i="13"/>
  <c r="J565" i="13"/>
  <c r="J566" i="13"/>
  <c r="J567" i="13"/>
  <c r="J568" i="13"/>
  <c r="O568" i="13"/>
  <c r="P568" i="13"/>
  <c r="J569" i="13"/>
  <c r="J570" i="13"/>
  <c r="J571" i="13"/>
  <c r="J572" i="13"/>
  <c r="J573" i="13"/>
  <c r="O573" i="13"/>
  <c r="P573" i="13"/>
  <c r="J574" i="13"/>
  <c r="J575" i="13"/>
  <c r="J576" i="13"/>
  <c r="J577" i="13"/>
  <c r="J578" i="13"/>
  <c r="J579" i="13"/>
  <c r="J581" i="13"/>
  <c r="O581" i="13"/>
  <c r="P581" i="13"/>
  <c r="J582" i="13"/>
  <c r="J583" i="13"/>
  <c r="J584" i="13"/>
  <c r="J585" i="13"/>
  <c r="J589" i="13"/>
  <c r="J590" i="13"/>
  <c r="J591" i="13"/>
  <c r="J592" i="13"/>
  <c r="J593"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P139" i="11"/>
  <c r="J140" i="11"/>
  <c r="K140" i="11" s="1"/>
  <c r="J141" i="11"/>
  <c r="K141" i="11" s="1"/>
  <c r="J142" i="11"/>
  <c r="K142" i="11" s="1"/>
  <c r="J143" i="11"/>
  <c r="K143" i="11" s="1"/>
  <c r="J145" i="11"/>
  <c r="K145" i="11" s="1"/>
  <c r="J146" i="11"/>
  <c r="K146" i="11" s="1"/>
  <c r="J147" i="11"/>
  <c r="K147" i="11" s="1"/>
  <c r="J149" i="11"/>
  <c r="K149" i="11" s="1"/>
  <c r="O149" i="11"/>
  <c r="P149" i="11"/>
  <c r="J150" i="11"/>
  <c r="J151" i="11"/>
  <c r="J152" i="11"/>
  <c r="J153" i="11"/>
  <c r="K153" i="11" s="1"/>
  <c r="J154" i="11"/>
  <c r="K154" i="11" s="1"/>
  <c r="J157" i="11"/>
  <c r="J158" i="11"/>
  <c r="J159" i="11"/>
  <c r="J161" i="11"/>
  <c r="K161" i="11" s="1"/>
  <c r="O161" i="11"/>
  <c r="P161" i="11"/>
  <c r="J162" i="11"/>
  <c r="K162" i="11" s="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s="1"/>
  <c r="O260" i="11"/>
  <c r="O257" i="11" s="1"/>
  <c r="P260" i="11"/>
  <c r="P257" i="11" s="1"/>
  <c r="J261" i="11"/>
  <c r="K261" i="11" s="1"/>
  <c r="J262" i="11"/>
  <c r="K262" i="11" s="1"/>
  <c r="J263" i="11"/>
  <c r="K263" i="11" s="1"/>
  <c r="J266" i="11"/>
  <c r="K266" i="11" s="1"/>
  <c r="J267" i="11"/>
  <c r="K267" i="11" s="1"/>
  <c r="J268" i="11"/>
  <c r="K268" i="11" s="1"/>
  <c r="J270" i="11"/>
  <c r="K270" i="11" s="1"/>
  <c r="J272" i="11"/>
  <c r="K272" i="11"/>
  <c r="O272" i="11"/>
  <c r="P272" i="11"/>
  <c r="J273" i="11"/>
  <c r="K273" i="11"/>
  <c r="J274" i="11"/>
  <c r="K274" i="11" s="1"/>
  <c r="J275" i="11"/>
  <c r="K275" i="11" s="1"/>
  <c r="J276" i="11"/>
  <c r="K276" i="11" s="1"/>
  <c r="O276" i="11"/>
  <c r="P276" i="11"/>
  <c r="J277" i="11"/>
  <c r="K277" i="11" s="1"/>
  <c r="J278" i="11"/>
  <c r="K278" i="11"/>
  <c r="J279" i="11"/>
  <c r="K279" i="11" s="1"/>
  <c r="O279" i="11"/>
  <c r="P279" i="11"/>
  <c r="J280" i="11"/>
  <c r="K280" i="11" s="1"/>
  <c r="J281" i="11"/>
  <c r="K281" i="11" s="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J327" i="11"/>
  <c r="G328" i="11"/>
  <c r="H328" i="11"/>
  <c r="G329" i="1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L3" i="8"/>
  <c r="H30" i="8"/>
  <c r="H5" i="8"/>
  <c r="H31" i="8"/>
  <c r="H28" i="8"/>
  <c r="H27" i="8"/>
  <c r="H25" i="8"/>
  <c r="H23" i="8"/>
  <c r="H20" i="8"/>
  <c r="H19" i="8"/>
  <c r="H16" i="8"/>
  <c r="H12" i="8"/>
  <c r="H11" i="8"/>
  <c r="H7" i="8"/>
  <c r="L4" i="8"/>
  <c r="J329" i="11"/>
  <c r="H33" i="8"/>
  <c r="J330" i="11"/>
  <c r="J326" i="11"/>
  <c r="H32" i="8"/>
  <c r="H21" i="8"/>
  <c r="H18" i="8"/>
  <c r="H17" i="8"/>
  <c r="H13" i="8"/>
  <c r="H9" i="8"/>
  <c r="L6" i="8"/>
  <c r="H4" i="8"/>
  <c r="L5" i="8"/>
  <c r="J328" i="11"/>
  <c r="H34" i="8"/>
  <c r="H26" i="8"/>
  <c r="H8" i="8"/>
  <c r="H10" i="8"/>
  <c r="H3" i="8"/>
  <c r="H29" i="8"/>
  <c r="H24" i="8"/>
  <c r="H15" i="8"/>
  <c r="T1" i="13" l="1"/>
  <c r="S1" i="13"/>
  <c r="O136" i="11"/>
  <c r="T1" i="11"/>
  <c r="S1" i="11"/>
  <c r="S1" i="12"/>
  <c r="T1" i="12"/>
</calcChain>
</file>

<file path=xl/sharedStrings.xml><?xml version="1.0" encoding="utf-8"?>
<sst xmlns="http://schemas.openxmlformats.org/spreadsheetml/2006/main" count="9694" uniqueCount="2552">
  <si>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</si>
  <si>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</si>
  <si>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</si>
  <si>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</si>
  <si>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</si>
  <si>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</si>
  <si>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</si>
  <si>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</si>
  <si>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</si>
  <si>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</si>
  <si>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</si>
  <si>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</si>
  <si>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</si>
  <si>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</si>
  <si>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</si>
  <si>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</si>
  <si>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</si>
  <si>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</si>
  <si>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</si>
  <si>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</si>
  <si>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</si>
  <si>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</si>
  <si>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</si>
  <si>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</si>
  <si>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</si>
  <si>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</si>
  <si>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</si>
  <si>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</si>
  <si>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</si>
  <si>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</si>
  <si>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</si>
  <si>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</si>
  <si>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</si>
  <si>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</si>
  <si>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</si>
  <si>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</si>
  <si>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</si>
  <si>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</si>
  <si>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</si>
  <si>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</si>
  <si>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</si>
  <si>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</si>
  <si>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</si>
  <si>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</si>
  <si>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</si>
  <si>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</si>
  <si>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</si>
  <si>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</si>
  <si>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</si>
  <si>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</si>
  <si>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</si>
  <si>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</si>
  <si>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</si>
  <si>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</si>
  <si>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</si>
  <si>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</si>
  <si>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</si>
  <si>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</si>
  <si>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</si>
  <si>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</si>
  <si>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</si>
  <si>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</si>
  <si>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</si>
  <si>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</si>
  <si>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</si>
  <si>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</si>
  <si>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</si>
  <si>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</si>
  <si>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</si>
  <si>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</si>
  <si>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</si>
  <si>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</si>
  <si>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</si>
  <si>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</si>
  <si>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</si>
  <si>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</si>
  <si>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</si>
  <si>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</si>
  <si>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</si>
  <si>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</si>
  <si>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</si>
  <si>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</si>
  <si>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</si>
  <si>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</si>
  <si>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</si>
  <si>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</si>
  <si>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</si>
  <si>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</si>
  <si>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</si>
  <si>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</si>
  <si>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</si>
  <si>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</si>
  <si>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</si>
  <si>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</si>
  <si>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</si>
  <si>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</si>
  <si>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</si>
  <si>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</si>
  <si>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</si>
  <si>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</si>
  <si>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</si>
  <si>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</si>
  <si>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</si>
  <si>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</si>
  <si>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</si>
  <si>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</si>
  <si>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</si>
  <si>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</si>
  <si>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</si>
  <si>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</si>
  <si>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</si>
  <si>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</si>
  <si>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</si>
  <si>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</si>
  <si>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</si>
  <si>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</si>
  <si>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</si>
  <si>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</si>
  <si>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</si>
  <si>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</si>
  <si>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</si>
  <si>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</si>
  <si>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</si>
  <si>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</si>
  <si>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</si>
  <si>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</si>
  <si>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</si>
  <si>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</si>
  <si>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</si>
  <si>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</si>
  <si>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</si>
  <si>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</si>
  <si>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</si>
  <si>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</si>
  <si>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</si>
  <si>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</si>
  <si>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</si>
  <si>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</si>
  <si>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</si>
  <si>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</si>
  <si>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</si>
  <si>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</si>
  <si>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</si>
  <si>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</si>
  <si>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</si>
  <si>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</si>
  <si>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</si>
  <si>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</si>
  <si>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</si>
  <si>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</si>
  <si>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</si>
  <si>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</si>
  <si>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</si>
  <si>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</si>
  <si>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</si>
  <si>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</si>
  <si>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</si>
  <si>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</si>
  <si>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</si>
  <si>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</si>
  <si>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</si>
  <si>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</si>
  <si>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</si>
  <si>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</si>
  <si>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</si>
  <si>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</si>
  <si>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</si>
  <si>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</si>
  <si>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</si>
  <si>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</si>
  <si>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</si>
  <si>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</si>
  <si>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</si>
  <si>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</si>
  <si>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</si>
  <si>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</si>
  <si>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</si>
  <si>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</si>
  <si>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</si>
  <si>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</si>
  <si>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</si>
  <si>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</si>
  <si>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</si>
  <si>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</si>
  <si>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</si>
  <si>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</si>
  <si>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</si>
  <si>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</si>
  <si>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</si>
  <si>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</si>
  <si>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</si>
  <si>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</si>
  <si>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</si>
  <si>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</si>
  <si>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</si>
  <si>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</si>
  <si>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</si>
  <si>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</si>
  <si>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</si>
  <si>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</si>
  <si>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</si>
  <si>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</si>
  <si>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</si>
  <si>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</si>
  <si>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</si>
  <si>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</si>
  <si>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</si>
  <si>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</si>
  <si>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</si>
  <si>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</si>
  <si>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</si>
  <si>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</si>
  <si>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</si>
  <si>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</si>
  <si>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</si>
  <si>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</si>
  <si>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</si>
  <si>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</si>
  <si>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</si>
  <si>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</si>
  <si>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</si>
  <si>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</si>
  <si>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</si>
  <si>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</si>
  <si>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</si>
  <si>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</si>
  <si>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</si>
  <si>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</si>
  <si>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</si>
  <si>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</si>
  <si>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</si>
  <si>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</si>
  <si>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</si>
  <si>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</si>
  <si>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</si>
  <si>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</si>
  <si>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</si>
  <si>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</si>
  <si>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</si>
  <si>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</si>
  <si>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</si>
  <si>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</si>
  <si>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</si>
  <si>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</si>
  <si>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</si>
  <si>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</si>
  <si>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</si>
  <si>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</si>
  <si>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</si>
  <si>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</si>
  <si>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</si>
  <si>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</si>
  <si>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</si>
  <si>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</si>
  <si>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</si>
  <si>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</si>
  <si>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</si>
  <si>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</si>
  <si>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</si>
  <si>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</si>
  <si>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</si>
  <si>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</si>
  <si>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</si>
  <si>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</si>
  <si>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</si>
  <si>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</si>
  <si>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</si>
  <si>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</si>
  <si>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</si>
  <si>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</si>
  <si>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</si>
  <si>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</si>
  <si>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</si>
  <si>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</si>
  <si>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</si>
  <si>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</si>
  <si>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</si>
  <si>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</si>
  <si>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</si>
  <si>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</si>
  <si>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</si>
  <si>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</si>
  <si>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</si>
  <si>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</si>
  <si>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</si>
  <si>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</si>
  <si>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</si>
  <si>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</si>
  <si>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</si>
  <si>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</si>
  <si>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</si>
  <si>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</si>
  <si>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</si>
  <si>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</si>
  <si>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</si>
  <si>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</si>
  <si>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</si>
  <si>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</si>
  <si>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</si>
  <si>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</si>
  <si>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</si>
  <si>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</si>
  <si>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</si>
  <si>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</si>
  <si>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</si>
  <si>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</si>
  <si>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</si>
  <si>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</si>
  <si>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</si>
  <si>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</si>
  <si>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</si>
  <si>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</si>
  <si>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</si>
  <si>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</si>
  <si>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</si>
  <si>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</si>
  <si>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</si>
  <si>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</si>
  <si>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</si>
  <si>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</si>
  <si>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</si>
  <si>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</si>
  <si>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</si>
  <si>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</si>
  <si>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</si>
  <si>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</si>
  <si>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</si>
  <si>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</si>
  <si>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</si>
  <si>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</si>
  <si>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</si>
  <si>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</si>
  <si>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</si>
  <si>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</si>
  <si>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</si>
  <si>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</si>
  <si>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</si>
  <si>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</si>
  <si>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</si>
  <si>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</si>
  <si>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</si>
  <si>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</si>
  <si>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</si>
  <si>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</si>
  <si>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</si>
  <si>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</si>
  <si>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</si>
  <si>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</si>
  <si>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</si>
  <si>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</si>
  <si>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</si>
  <si>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</si>
  <si>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</si>
  <si>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</si>
  <si>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</si>
  <si>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</si>
  <si>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</si>
  <si>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</si>
  <si>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</si>
  <si>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</si>
  <si>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</si>
  <si>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</si>
  <si>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</si>
  <si>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</si>
  <si>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</si>
  <si>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</si>
  <si>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</si>
  <si>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</si>
  <si>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</si>
  <si>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</si>
  <si>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</si>
  <si>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</si>
  <si>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</si>
  <si>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</si>
  <si>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</si>
  <si>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</si>
  <si>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</si>
  <si>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</si>
  <si>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</si>
  <si>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</si>
  <si>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</si>
  <si>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</si>
  <si>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</si>
  <si>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</si>
  <si>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</si>
  <si>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</si>
  <si>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</si>
  <si>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</si>
  <si>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</si>
  <si>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</si>
  <si>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</si>
  <si>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</si>
  <si>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</si>
  <si>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</si>
  <si>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</si>
  <si>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</si>
  <si>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</si>
  <si>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</si>
  <si>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</si>
  <si>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</si>
  <si>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</si>
  <si>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</si>
  <si>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</si>
  <si>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</si>
  <si>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</si>
  <si>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</si>
  <si>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</si>
  <si>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</si>
  <si>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</si>
  <si>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</si>
  <si>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</si>
  <si>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</si>
  <si>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</si>
  <si>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</si>
  <si>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</si>
  <si>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</si>
  <si>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</si>
  <si>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</si>
  <si>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</si>
  <si>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</si>
  <si>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</si>
  <si>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</si>
  <si>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</si>
  <si>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</si>
  <si>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</si>
  <si>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</si>
  <si>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</si>
  <si>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</si>
  <si>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</si>
  <si>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</si>
  <si>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</si>
  <si>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</si>
  <si>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</si>
  <si>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</si>
  <si>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</si>
  <si>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</si>
  <si>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</si>
  <si>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</si>
  <si>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</si>
  <si>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</si>
  <si>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</si>
  <si>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</si>
  <si>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</si>
  <si>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</si>
  <si>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</si>
  <si>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</si>
  <si>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</si>
  <si>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</si>
  <si>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</si>
  <si>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</si>
  <si>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</si>
  <si>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</si>
  <si>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</si>
  <si>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</si>
  <si>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</si>
  <si>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</si>
  <si>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</si>
  <si>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</si>
  <si>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</si>
  <si>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</si>
  <si>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</si>
  <si>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</si>
  <si>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</si>
  <si>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</si>
  <si>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</si>
  <si>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</si>
  <si>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</si>
  <si>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</si>
  <si>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</si>
  <si>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</si>
  <si>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</si>
  <si>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</si>
  <si>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</si>
  <si>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</si>
  <si>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</si>
  <si>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</si>
  <si>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</si>
  <si>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</si>
  <si>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</si>
  <si>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</si>
  <si>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</si>
  <si>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</si>
  <si>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</si>
  <si>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</si>
  <si>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</si>
  <si>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</si>
  <si>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</si>
  <si>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</si>
  <si>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</si>
  <si>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</si>
  <si>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</si>
  <si>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</si>
  <si>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</si>
  <si>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</si>
  <si>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</si>
  <si>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</si>
  <si>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</si>
  <si>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</si>
  <si>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</si>
  <si>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</si>
  <si>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</si>
  <si>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</si>
  <si>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</si>
  <si>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</si>
  <si>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</si>
  <si>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</si>
  <si>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</si>
  <si>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</si>
  <si>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</si>
  <si>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</si>
  <si>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</si>
  <si>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</si>
  <si>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</si>
  <si>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</si>
  <si>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</si>
  <si>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</si>
  <si>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</si>
  <si>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</si>
  <si>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</si>
  <si>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</si>
  <si>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</si>
  <si>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</si>
  <si>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</si>
  <si>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</si>
  <si>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</si>
  <si>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</si>
  <si>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</si>
  <si>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</si>
  <si>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</si>
  <si>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</si>
  <si>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</si>
  <si>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</si>
  <si>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</si>
  <si>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</si>
  <si>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</si>
  <si>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</si>
  <si>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</si>
  <si>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</si>
  <si>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</si>
  <si>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</si>
  <si>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</si>
  <si>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</si>
  <si>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</si>
  <si>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</si>
  <si>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</si>
  <si>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</si>
  <si>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</si>
  <si>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</si>
  <si>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</si>
  <si>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</si>
  <si>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</si>
  <si>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</si>
  <si>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</si>
  <si>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</si>
  <si>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</si>
  <si>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</si>
  <si>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</si>
  <si>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</si>
  <si>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</si>
  <si>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</si>
  <si>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</si>
  <si>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</si>
  <si>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</si>
  <si>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</si>
  <si>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</si>
  <si>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</si>
  <si>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</si>
  <si>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</si>
  <si>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</si>
  <si>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</si>
  <si>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</si>
  <si>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</si>
  <si>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</si>
  <si>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</si>
  <si>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</si>
  <si>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</si>
  <si>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</si>
  <si>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</si>
  <si>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</si>
  <si>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</si>
  <si>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</si>
  <si>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</si>
  <si>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</si>
  <si>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</si>
  <si>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</si>
  <si>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</si>
  <si>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</si>
  <si>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</si>
  <si>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</si>
  <si>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</si>
  <si>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</si>
  <si>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</si>
  <si>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</si>
  <si>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</si>
  <si>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</si>
  <si>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</si>
  <si>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</si>
  <si>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</si>
  <si>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</si>
  <si>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</si>
  <si>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</si>
  <si>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</si>
  <si>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</si>
  <si>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</si>
  <si>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</si>
  <si>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</si>
  <si>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</si>
  <si>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</si>
  <si>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</si>
  <si>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</si>
  <si>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</si>
  <si>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</si>
  <si>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</si>
  <si>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</si>
  <si>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</si>
  <si>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</si>
  <si>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</si>
  <si>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</si>
  <si>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</si>
  <si>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</si>
  <si>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</si>
  <si>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</si>
  <si>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</si>
  <si>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</si>
  <si>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</si>
  <si>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</si>
  <si>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</si>
  <si>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</si>
  <si>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</si>
  <si>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</si>
  <si>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</si>
  <si>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</si>
  <si>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</si>
  <si>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</si>
  <si>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</si>
  <si>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</si>
  <si>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</si>
  <si>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</si>
  <si>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</si>
  <si>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</si>
  <si>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</si>
  <si>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</si>
  <si>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</si>
  <si>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</si>
  <si>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</si>
  <si>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</si>
  <si>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</si>
  <si>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</si>
  <si>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</si>
  <si>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</si>
  <si>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</si>
  <si>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</si>
  <si>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</si>
  <si>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</si>
  <si>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</si>
  <si>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</si>
  <si>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</si>
  <si>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</si>
  <si>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</si>
  <si>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</si>
  <si>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</si>
  <si>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</si>
  <si>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</si>
  <si>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</si>
  <si>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</si>
  <si>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</si>
  <si>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</si>
  <si>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</si>
  <si>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</si>
  <si>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</si>
  <si>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</si>
  <si>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</si>
  <si>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</si>
  <si>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</si>
  <si>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</si>
  <si>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</si>
  <si>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</si>
  <si>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</si>
  <si>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</si>
  <si>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</si>
  <si>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</si>
  <si>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</si>
  <si>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</si>
  <si>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</si>
  <si>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</si>
  <si>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</si>
  <si>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</si>
  <si>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</si>
  <si>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</si>
  <si>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</si>
  <si>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</si>
  <si>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</si>
  <si>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</si>
  <si>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</si>
  <si>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</si>
  <si>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</si>
  <si>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</si>
  <si>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</si>
  <si>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</si>
  <si>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</si>
  <si>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</si>
  <si>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</si>
  <si>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</si>
  <si>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</si>
  <si>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</si>
  <si>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</si>
  <si>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</si>
  <si>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</si>
  <si>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</si>
  <si>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</si>
  <si>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</si>
  <si>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</si>
  <si>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</si>
  <si>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</si>
  <si>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</si>
  <si>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</si>
  <si>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</si>
  <si>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</si>
  <si>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</si>
  <si>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</si>
  <si>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</si>
  <si>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</si>
  <si>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</si>
  <si>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</si>
  <si>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</si>
  <si>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</si>
  <si>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</si>
  <si>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</si>
  <si>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</si>
  <si>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</si>
  <si>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</si>
  <si>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</si>
  <si>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</si>
  <si>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</si>
  <si>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</si>
  <si>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</si>
  <si>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</si>
  <si>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</si>
  <si>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</si>
  <si>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</si>
  <si>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</si>
  <si>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</si>
  <si>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</si>
  <si>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</si>
  <si>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</si>
  <si>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</si>
  <si>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</si>
  <si>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</si>
  <si>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</si>
  <si>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</si>
  <si>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</si>
  <si>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</si>
  <si>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</si>
  <si>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</si>
  <si>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</si>
  <si>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</si>
  <si>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</si>
  <si>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</si>
  <si>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</si>
  <si>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</si>
  <si>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</si>
  <si>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</si>
  <si>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</si>
  <si>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</si>
  <si>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</si>
  <si>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</si>
  <si>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</si>
  <si>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</si>
  <si>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</si>
  <si>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</si>
  <si>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</si>
  <si>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</si>
  <si>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</si>
  <si>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</si>
  <si>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</si>
  <si>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</si>
  <si>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</si>
  <si>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</si>
  <si>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</si>
  <si>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</si>
  <si>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</si>
  <si>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</si>
  <si>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</si>
  <si>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</si>
  <si>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</si>
  <si>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</si>
  <si>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</si>
  <si>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</si>
  <si>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</si>
  <si>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</si>
  <si>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</si>
  <si>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</si>
  <si>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</si>
  <si>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</si>
  <si>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</si>
  <si>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</si>
  <si>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</si>
  <si>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</si>
  <si>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</si>
  <si>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</si>
  <si>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</si>
  <si>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</si>
  <si>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</si>
  <si>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</si>
  <si>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</si>
  <si>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</si>
  <si>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</si>
  <si>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</si>
  <si>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</si>
  <si>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</si>
  <si>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</si>
  <si>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</si>
  <si>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</si>
  <si>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</si>
  <si>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</si>
  <si>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</si>
  <si>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</si>
  <si>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</si>
  <si>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</si>
  <si>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</si>
  <si>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</si>
  <si>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</si>
  <si>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</si>
  <si>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</si>
  <si>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</si>
  <si>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</si>
  <si>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</si>
  <si>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</si>
  <si>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</si>
  <si>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</si>
  <si>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</si>
  <si>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</si>
  <si>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</si>
  <si>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</si>
  <si>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</si>
  <si>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</si>
  <si>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</si>
  <si>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</si>
  <si>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</si>
  <si>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</si>
  <si>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</si>
  <si>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</si>
  <si>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</si>
  <si>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</si>
  <si>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</si>
  <si>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</si>
  <si>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</si>
  <si>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</si>
  <si>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</si>
  <si>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</si>
  <si>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</si>
  <si>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</si>
  <si>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</si>
  <si>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</si>
  <si>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</si>
  <si>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</si>
  <si>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</si>
  <si>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</si>
  <si>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</si>
  <si>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</si>
  <si>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</si>
  <si>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</si>
  <si>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</si>
  <si>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</si>
  <si>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</si>
  <si>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</si>
  <si>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</si>
  <si>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</si>
  <si>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</si>
  <si>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</si>
  <si>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</si>
  <si>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</si>
  <si>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</si>
  <si>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</si>
  <si>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</si>
  <si>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</si>
  <si>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</si>
  <si>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</si>
  <si>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</si>
  <si>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</si>
  <si>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</si>
  <si>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</si>
  <si>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</si>
  <si>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</si>
  <si>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</si>
  <si>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</si>
  <si>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</si>
  <si>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</si>
  <si>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</si>
  <si>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</si>
  <si>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</si>
  <si>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</si>
  <si>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</si>
  <si>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</si>
  <si>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</si>
  <si>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</si>
  <si>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</si>
  <si>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</si>
  <si>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</si>
  <si>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</si>
  <si>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</si>
  <si>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</si>
  <si>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</si>
  <si>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</si>
  <si>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</si>
  <si>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</si>
  <si>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</si>
  <si>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</si>
  <si>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</si>
  <si>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</si>
  <si>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</si>
  <si>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</si>
  <si>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</si>
  <si>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</si>
  <si>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</si>
  <si>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</si>
  <si>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</si>
  <si>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</si>
  <si>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</si>
  <si>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</si>
  <si>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</si>
  <si>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</si>
  <si>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</si>
  <si>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</si>
  <si>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</si>
  <si>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</si>
  <si>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</si>
  <si>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</si>
  <si>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</si>
  <si>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</si>
  <si>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</si>
  <si>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</si>
  <si>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</si>
  <si>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</si>
  <si>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</si>
  <si>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</si>
  <si>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</si>
  <si>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</si>
  <si>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</si>
  <si>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</si>
  <si>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</si>
  <si>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</si>
  <si>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</si>
  <si>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</si>
  <si>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</si>
  <si>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</si>
  <si>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</si>
  <si>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</si>
  <si>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</si>
  <si>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</si>
  <si>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</si>
  <si>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</si>
  <si>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</si>
  <si>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</si>
  <si>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</si>
  <si>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</si>
  <si>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</si>
  <si>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</si>
  <si>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</si>
  <si>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</si>
  <si>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</si>
  <si>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</si>
  <si>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</si>
  <si>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</si>
  <si>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</si>
  <si>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</si>
  <si>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</si>
  <si>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</si>
  <si>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</si>
  <si>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</si>
  <si>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</si>
  <si>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</si>
  <si>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</si>
  <si>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</si>
  <si>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</si>
  <si>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</si>
  <si>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</si>
  <si>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</si>
  <si>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</si>
  <si>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</si>
  <si>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</si>
  <si>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</si>
  <si>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</si>
  <si>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</si>
  <si>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</si>
  <si>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</si>
  <si>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</si>
  <si>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</si>
  <si>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</si>
  <si>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</si>
  <si>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</si>
  <si>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</si>
  <si>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</si>
  <si>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</si>
  <si>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</si>
  <si>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</si>
  <si>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</si>
  <si>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</si>
  <si>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</si>
  <si>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</si>
  <si>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</si>
  <si>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</si>
  <si>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</si>
  <si>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</si>
  <si>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</si>
  <si>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</si>
  <si>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</si>
  <si>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</si>
  <si>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</si>
  <si>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</si>
  <si>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</si>
  <si>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</si>
  <si>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</si>
  <si>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</si>
  <si>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</si>
  <si>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</si>
  <si>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</si>
  <si>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</si>
  <si>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</si>
  <si>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</si>
  <si>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</si>
  <si>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</si>
  <si>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</si>
  <si>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</si>
  <si>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</si>
  <si>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</si>
  <si>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</si>
  <si>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</si>
  <si>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</si>
  <si>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</si>
  <si>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</si>
  <si>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</si>
  <si>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</si>
  <si>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</si>
  <si>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</si>
  <si>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</si>
  <si>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</si>
  <si>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</si>
  <si>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</si>
  <si>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</si>
  <si>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</si>
  <si>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</si>
  <si>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</si>
  <si>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</si>
  <si>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</si>
  <si>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</si>
  <si>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</si>
  <si>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</si>
  <si>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</si>
  <si>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</si>
  <si>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</si>
  <si>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</si>
  <si>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</si>
  <si>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</si>
  <si>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</si>
  <si>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</si>
  <si>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</si>
  <si>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</si>
  <si>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</si>
  <si>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</si>
  <si>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</si>
  <si>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</si>
  <si>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</si>
  <si>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</si>
  <si>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</si>
  <si>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</si>
  <si>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</si>
  <si>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</si>
  <si>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</si>
  <si>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</si>
  <si>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</si>
  <si>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</si>
  <si>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</si>
  <si>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</si>
  <si>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</si>
  <si>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</si>
  <si>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</si>
  <si>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</si>
  <si>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</si>
  <si>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</si>
  <si>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</si>
  <si>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</si>
  <si>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</si>
  <si>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</si>
  <si>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</si>
  <si>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</si>
  <si>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</si>
  <si>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</si>
  <si>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</si>
  <si>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</si>
  <si>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</si>
  <si>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</si>
  <si>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</si>
  <si>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</si>
  <si>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</si>
  <si>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</si>
  <si>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</si>
  <si>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</si>
  <si>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</si>
  <si>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</si>
  <si>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</si>
  <si>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</si>
  <si>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</si>
  <si>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</si>
  <si>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</si>
  <si>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</si>
  <si>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</si>
  <si>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</si>
  <si>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</si>
  <si>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</si>
  <si>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</si>
  <si>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</si>
  <si>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</si>
  <si>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</si>
  <si>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</si>
  <si>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</si>
  <si>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</si>
  <si>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</si>
  <si>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</si>
  <si>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</si>
  <si>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</si>
  <si>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</si>
  <si>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</si>
  <si>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</si>
  <si>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</si>
  <si>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</si>
  <si>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</si>
  <si>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</si>
  <si>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</si>
  <si>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</si>
  <si>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</si>
  <si>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</si>
  <si>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</si>
  <si>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</si>
  <si>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</si>
  <si>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</si>
  <si>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</si>
  <si>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</si>
  <si>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</si>
  <si>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</si>
  <si>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</si>
  <si>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</si>
  <si>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</si>
  <si>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</si>
  <si>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</si>
  <si>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</si>
  <si>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</si>
  <si>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</si>
  <si>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</si>
  <si>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</si>
  <si>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</si>
  <si>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</si>
  <si>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</si>
  <si>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</si>
  <si>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</si>
  <si>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</si>
  <si>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</si>
  <si>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</si>
  <si>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</si>
  <si>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</si>
  <si>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</si>
  <si>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</si>
  <si>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</si>
  <si>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</si>
  <si>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</si>
  <si>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</si>
  <si>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</si>
  <si>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</si>
  <si>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</si>
  <si>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</si>
  <si>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</si>
  <si>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</si>
  <si>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</si>
  <si>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</si>
  <si>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</si>
  <si>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</si>
  <si>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</si>
  <si>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</si>
  <si>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</si>
  <si>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</si>
  <si>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</si>
  <si>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</si>
  <si>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</si>
  <si>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</si>
  <si>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</si>
  <si>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</si>
  <si>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</si>
  <si>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</si>
  <si>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</si>
  <si>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</si>
  <si>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</si>
  <si>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</si>
  <si>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</si>
  <si>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</si>
  <si>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</si>
  <si>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</si>
  <si>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</si>
  <si>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</si>
  <si>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</si>
  <si>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</si>
  <si>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</si>
  <si>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</si>
  <si>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</si>
  <si>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</si>
  <si>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</si>
  <si>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</si>
  <si>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</si>
  <si>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</si>
  <si>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</si>
  <si>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</si>
  <si>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</si>
  <si>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</si>
  <si>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</si>
  <si>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</si>
  <si>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</si>
  <si>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</si>
  <si>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</si>
  <si>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</si>
  <si>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</si>
  <si>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</si>
  <si>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</si>
  <si>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</si>
  <si>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</si>
  <si>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</si>
  <si>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</si>
  <si>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</si>
  <si>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</si>
  <si>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</si>
  <si>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</si>
  <si>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</si>
  <si>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</si>
  <si>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</si>
  <si>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</si>
  <si>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</si>
  <si>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</si>
  <si>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</si>
  <si>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</si>
  <si>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</si>
  <si>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</si>
  <si>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</si>
  <si>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</si>
  <si>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</si>
  <si>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</si>
  <si>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</si>
  <si>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</si>
  <si>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</si>
  <si>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</si>
  <si>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</si>
  <si>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</si>
  <si>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</si>
  <si>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</si>
  <si>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</si>
  <si>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</si>
  <si>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</si>
  <si>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</si>
  <si>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</si>
  <si>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</si>
  <si>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</si>
  <si>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</si>
  <si>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</si>
  <si>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</si>
  <si>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</si>
  <si>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</si>
  <si>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</si>
  <si>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</si>
  <si>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</si>
  <si>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</si>
  <si>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</si>
  <si>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</si>
  <si>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</si>
  <si>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</si>
  <si>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</si>
  <si>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</si>
  <si>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</si>
  <si>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</si>
  <si>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</si>
  <si>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</si>
  <si>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</si>
  <si>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</si>
  <si>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</si>
  <si>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</si>
  <si>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</si>
  <si>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</si>
  <si>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</si>
  <si>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</si>
  <si>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</si>
  <si>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</si>
  <si>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</si>
  <si>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</si>
  <si>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</si>
  <si>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</si>
  <si>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</si>
  <si>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</si>
  <si>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</si>
  <si>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</si>
  <si>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</si>
  <si>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</si>
  <si>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</si>
  <si>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</si>
  <si>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</si>
  <si>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</si>
  <si>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</si>
  <si>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</si>
  <si>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</si>
  <si>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</si>
  <si>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</si>
  <si>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</si>
  <si>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</si>
  <si>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</si>
  <si>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</si>
  <si>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</si>
  <si>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</si>
  <si>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</si>
  <si>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</si>
  <si>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</si>
  <si>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</si>
  <si>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</si>
  <si>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</si>
  <si>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</si>
  <si>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</si>
  <si>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</si>
  <si>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</si>
  <si>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</si>
  <si>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</si>
  <si>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</si>
  <si>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</si>
  <si>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</si>
  <si>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</si>
  <si>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</si>
  <si>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</si>
  <si>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</si>
  <si>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</si>
  <si>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</si>
  <si>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</si>
  <si>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</si>
  <si>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</si>
  <si>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</si>
  <si>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</si>
  <si>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</si>
  <si>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</si>
  <si>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</si>
  <si>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</si>
  <si>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</si>
  <si>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</si>
  <si>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</si>
  <si>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</si>
  <si>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</si>
  <si>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</si>
  <si>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</si>
  <si>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</si>
  <si>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</si>
  <si>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</si>
  <si>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</si>
  <si>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</si>
  <si>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</si>
  <si>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</si>
  <si>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</si>
  <si>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</si>
  <si>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</si>
  <si>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</si>
  <si>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</si>
  <si>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</si>
  <si>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</si>
  <si>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</si>
  <si>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</si>
  <si>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</si>
  <si>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</si>
  <si>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</si>
  <si>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</si>
  <si>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</si>
  <si>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</si>
  <si>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</si>
  <si>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</si>
  <si>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</si>
  <si>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</si>
  <si>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</si>
  <si>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</si>
  <si>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</si>
  <si>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</si>
  <si>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</si>
  <si>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</si>
  <si>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</si>
  <si>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</si>
  <si>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</si>
  <si>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</si>
  <si>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</si>
  <si>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</si>
  <si>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</si>
  <si>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</si>
  <si>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</si>
  <si>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</si>
  <si>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</si>
  <si>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</si>
  <si>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</si>
  <si>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</si>
  <si>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</si>
  <si>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</si>
  <si>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</si>
  <si>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</si>
  <si>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</si>
  <si>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</si>
  <si>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</si>
  <si>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</si>
  <si>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</si>
  <si>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</si>
  <si>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</si>
  <si>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</si>
  <si>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</si>
  <si>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</si>
  <si>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</si>
  <si>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</si>
  <si>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</si>
  <si>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</si>
  <si>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</si>
  <si>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</si>
  <si>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</si>
  <si>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</si>
  <si>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</si>
  <si>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</si>
  <si>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</si>
  <si>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</si>
  <si>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</si>
  <si>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</si>
  <si>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</si>
  <si>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</si>
  <si>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</si>
  <si>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</si>
  <si>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</si>
  <si>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</si>
  <si>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</si>
  <si>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</si>
  <si>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</si>
  <si>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</si>
  <si>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</si>
  <si>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</si>
  <si>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</si>
  <si>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</si>
  <si>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</si>
  <si>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</si>
  <si>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</si>
  <si>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</si>
  <si>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</si>
  <si>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</si>
  <si>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</si>
  <si>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</si>
  <si>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</si>
  <si>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</si>
  <si>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</si>
  <si>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</si>
  <si>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</si>
  <si>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</si>
  <si>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</si>
  <si>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</si>
  <si>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</si>
  <si>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</si>
  <si>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</si>
  <si>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</si>
  <si>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</si>
  <si>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</si>
  <si>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</si>
  <si>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</si>
  <si>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</si>
  <si>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</si>
  <si>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</si>
  <si>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</si>
  <si>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</si>
  <si>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</si>
  <si>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</si>
  <si>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</si>
  <si>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</si>
  <si>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</si>
  <si>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</si>
  <si>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</si>
  <si>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</si>
  <si>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</si>
  <si>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</si>
  <si>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</si>
  <si>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</si>
  <si>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</si>
  <si>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</si>
  <si>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</si>
  <si>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</si>
  <si>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</si>
  <si>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</si>
  <si>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</si>
  <si>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</si>
  <si>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</si>
  <si>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</si>
  <si>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</si>
  <si>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</si>
  <si>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</si>
  <si>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</si>
  <si>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</si>
  <si>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</si>
  <si>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</si>
  <si>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</si>
  <si>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</si>
  <si>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</si>
  <si>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</si>
  <si>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</si>
  <si>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</si>
  <si>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</si>
  <si>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</si>
  <si>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</si>
  <si>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</si>
  <si>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</si>
  <si>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</si>
  <si>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</si>
  <si>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</si>
  <si>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</si>
  <si>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</si>
  <si>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</si>
  <si>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</si>
  <si>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</si>
  <si>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</si>
  <si>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</si>
  <si>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</si>
  <si>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</si>
  <si>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</si>
  <si>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</si>
  <si>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</si>
  <si>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</si>
  <si>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</si>
  <si>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</si>
  <si>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</si>
  <si>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</si>
  <si>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</si>
  <si>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</si>
  <si>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</si>
  <si>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</si>
  <si>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</si>
  <si>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</si>
  <si>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</si>
  <si>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</si>
  <si>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</si>
  <si>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</si>
  <si>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</si>
  <si>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</si>
  <si>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</si>
  <si>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</si>
  <si>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</si>
  <si>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</si>
  <si>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</si>
  <si>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</si>
  <si>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</si>
  <si>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</si>
  <si>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</si>
  <si>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</si>
  <si>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</si>
  <si>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</si>
  <si>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</si>
  <si>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</si>
  <si>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</si>
  <si>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</si>
  <si>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</si>
  <si>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</si>
  <si>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</si>
  <si>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</si>
  <si>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</si>
  <si>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</si>
  <si>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</si>
  <si>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</si>
  <si>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</si>
  <si>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</si>
  <si>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</si>
  <si>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</si>
  <si>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</si>
  <si>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</si>
  <si>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</si>
  <si>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</si>
  <si>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</si>
  <si>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</si>
  <si>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</si>
  <si>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</si>
  <si>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</si>
  <si>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</si>
  <si>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</si>
  <si>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</si>
  <si>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</si>
  <si>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</si>
  <si>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</si>
  <si>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</si>
  <si>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</si>
  <si>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</si>
  <si>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</si>
  <si>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</si>
  <si>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</si>
  <si>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</si>
  <si>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</si>
  <si>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</si>
  <si>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</si>
  <si>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</si>
  <si>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</si>
  <si>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</si>
  <si>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</si>
  <si>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</si>
  <si>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</si>
  <si>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</si>
  <si>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</si>
  <si>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</si>
  <si>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</si>
  <si>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</si>
  <si>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</si>
  <si>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</si>
  <si>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</si>
  <si>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</si>
  <si>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</si>
  <si>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</si>
  <si>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</si>
  <si>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</si>
  <si>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</si>
  <si>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</si>
  <si>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</si>
  <si>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</si>
  <si>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</si>
  <si>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</si>
  <si>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</si>
  <si>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</si>
  <si>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</si>
  <si>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</si>
  <si>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</si>
  <si>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</si>
  <si>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</si>
  <si>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</si>
  <si>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</si>
  <si>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</si>
  <si>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</si>
  <si>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</si>
  <si>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</si>
  <si>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</si>
  <si>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</si>
  <si>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</si>
  <si>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</si>
  <si>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</si>
  <si>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</si>
  <si>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</si>
  <si>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</si>
  <si>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</si>
  <si>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</si>
  <si>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</si>
  <si>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</si>
  <si>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</si>
  <si>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</si>
  <si>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</si>
  <si>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</si>
  <si>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</si>
  <si>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</si>
  <si>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</si>
  <si>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</si>
  <si>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</si>
  <si>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</si>
  <si>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</si>
  <si>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</si>
  <si>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</si>
  <si>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</si>
  <si>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</si>
  <si>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</si>
  <si>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</si>
  <si>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</si>
  <si>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</si>
  <si>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</si>
  <si>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</si>
  <si>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</si>
  <si>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</si>
  <si>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</si>
  <si>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</si>
  <si>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</si>
  <si>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</si>
  <si>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</si>
  <si>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</si>
  <si>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</si>
  <si>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</si>
  <si>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</si>
  <si>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</si>
  <si>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</si>
  <si>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</si>
  <si>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</si>
  <si>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</si>
  <si>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</si>
  <si>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</si>
  <si>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</si>
  <si>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</si>
  <si>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</si>
  <si>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</si>
  <si>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</si>
  <si>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</si>
  <si>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</si>
  <si>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</si>
  <si>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</si>
  <si>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</si>
  <si>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</si>
  <si>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</si>
  <si>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</si>
  <si>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</si>
  <si>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</si>
  <si>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</si>
  <si>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</si>
  <si>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</si>
  <si>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</si>
  <si>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</si>
  <si>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</si>
  <si>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</si>
  <si>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</si>
  <si>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</si>
  <si>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</si>
  <si>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</si>
  <si>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</si>
  <si>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</si>
  <si>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</si>
  <si>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</si>
  <si>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</si>
  <si>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</si>
  <si>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</si>
  <si>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</si>
  <si>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</si>
  <si>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</si>
  <si>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</si>
  <si>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</si>
  <si>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</si>
  <si>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</si>
  <si>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</si>
  <si>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</si>
  <si>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</si>
  <si>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</si>
  <si>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</si>
  <si>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</si>
  <si>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</si>
  <si>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</si>
  <si>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</si>
  <si>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</si>
  <si>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</si>
  <si>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</si>
  <si>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</si>
  <si>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</si>
  <si>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</si>
  <si>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</si>
  <si>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</si>
  <si>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</si>
  <si>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</si>
  <si>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</si>
  <si>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</si>
  <si>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</si>
  <si>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</si>
  <si>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</si>
  <si>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</si>
  <si>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</si>
  <si>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</si>
  <si>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</si>
  <si>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</si>
  <si>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</si>
  <si>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</si>
  <si>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</si>
  <si>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</si>
  <si>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</si>
  <si>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</si>
  <si>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</si>
  <si>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</si>
  <si>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</si>
  <si>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</si>
  <si>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</si>
  <si>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</si>
  <si>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</si>
  <si>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</si>
  <si>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</si>
  <si>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</si>
  <si>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</si>
  <si>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</si>
  <si>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</si>
  <si>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</si>
  <si>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</si>
  <si>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</si>
  <si>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</si>
  <si>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</si>
  <si>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</si>
  <si>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</si>
  <si>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</si>
  <si>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</si>
  <si>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</si>
  <si>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</si>
  <si>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</si>
  <si>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</si>
  <si>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</si>
  <si>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</si>
  <si>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</si>
  <si>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</si>
  <si>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</si>
  <si>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</si>
  <si>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</si>
  <si>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</si>
  <si>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</si>
  <si>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</si>
  <si>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</si>
  <si>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</si>
  <si>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</si>
  <si>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</si>
  <si>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</si>
  <si>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</si>
  <si>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</si>
  <si>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</si>
  <si>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</si>
  <si>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</si>
  <si>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</si>
  <si>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</si>
  <si>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</si>
  <si>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</si>
  <si>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</si>
  <si>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</si>
  <si>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</si>
  <si>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</si>
  <si>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</si>
  <si>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</si>
  <si>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</si>
  <si>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</si>
  <si>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</si>
  <si>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</si>
  <si>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</si>
  <si>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</si>
  <si>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</si>
  <si>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</si>
  <si>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</si>
  <si>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</si>
  <si>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</si>
  <si>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</si>
  <si>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</si>
  <si>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</si>
  <si>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</si>
  <si>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</si>
  <si>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</si>
  <si>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</si>
  <si>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</si>
  <si>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</si>
  <si>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</si>
  <si>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</si>
  <si>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</si>
  <si>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</si>
  <si>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</si>
  <si>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</si>
  <si>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</si>
  <si>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</si>
  <si>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</si>
  <si>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</si>
  <si>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</si>
  <si>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</si>
  <si>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</si>
  <si>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</si>
  <si>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</si>
  <si>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</si>
  <si>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</si>
  <si>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</si>
  <si>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</si>
  <si>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</si>
  <si>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</si>
  <si>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</si>
  <si>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</si>
  <si>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</si>
  <si>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</si>
  <si>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</si>
  <si>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</si>
  <si>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</si>
  <si>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</si>
  <si>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</si>
  <si>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</si>
  <si>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</si>
  <si>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</si>
  <si>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</si>
  <si>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</si>
  <si>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</si>
  <si>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</si>
  <si>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</si>
  <si>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</si>
  <si>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</si>
  <si>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</si>
  <si>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</si>
  <si>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</si>
  <si>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</si>
  <si>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</si>
  <si>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</si>
  <si>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</si>
  <si>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</si>
  <si>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</si>
  <si>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</si>
  <si>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</si>
  <si>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</si>
  <si>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</si>
  <si>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</si>
  <si>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</si>
  <si>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</si>
  <si>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</si>
  <si>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</si>
  <si>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</si>
  <si>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</si>
  <si>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</si>
  <si>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</si>
  <si>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</si>
  <si>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</si>
  <si>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</si>
  <si>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</si>
  <si>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</si>
  <si>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</si>
  <si>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</si>
  <si>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</si>
  <si>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</si>
  <si>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</si>
  <si>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</si>
  <si>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</si>
  <si>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</si>
  <si>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</si>
  <si>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</si>
  <si>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</si>
  <si>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</si>
  <si>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</si>
  <si>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</si>
  <si>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</si>
  <si>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</si>
  <si>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</si>
  <si>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</si>
  <si>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</si>
  <si>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</si>
  <si>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</si>
  <si>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</si>
  <si>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</si>
  <si>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</si>
  <si>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</si>
  <si>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</si>
  <si>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</si>
  <si>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</si>
  <si>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</si>
  <si>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</si>
  <si>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</si>
  <si>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</si>
  <si>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</si>
  <si>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</si>
  <si>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</si>
  <si>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</si>
  <si>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</si>
  <si>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</si>
  <si>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</si>
  <si>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</si>
  <si>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</si>
  <si>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</si>
  <si>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</si>
  <si>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</si>
  <si>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</si>
  <si>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</si>
  <si>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</si>
  <si>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</si>
  <si>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</si>
  <si>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</si>
  <si>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</si>
  <si>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</si>
  <si>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</si>
  <si>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</si>
  <si>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</si>
  <si>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</si>
  <si>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</si>
  <si>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</si>
  <si>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</si>
  <si>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</si>
  <si>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</si>
  <si>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</si>
  <si>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</si>
  <si>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</si>
  <si>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</si>
  <si>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</si>
  <si>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</si>
  <si>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</si>
  <si>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</si>
  <si>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</si>
  <si>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</si>
  <si>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</si>
  <si>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</si>
  <si>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</si>
  <si>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</si>
  <si>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</si>
  <si>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</si>
  <si>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</si>
  <si>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</si>
  <si>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</si>
  <si>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</si>
  <si>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</si>
  <si>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</si>
  <si>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</si>
  <si>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</si>
  <si>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</si>
  <si>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</si>
  <si>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</si>
  <si>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</si>
  <si>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</si>
  <si>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</si>
  <si>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</si>
  <si>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</si>
  <si>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</si>
  <si>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</si>
  <si>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</si>
  <si>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</si>
  <si>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</si>
  <si>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</si>
  <si>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</si>
  <si>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</si>
  <si>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</si>
  <si>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</si>
  <si>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</si>
  <si>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</si>
  <si>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</si>
  <si>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</si>
  <si>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</si>
  <si>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</si>
  <si>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</si>
  <si>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</si>
  <si>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</si>
  <si>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</si>
  <si>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</si>
  <si>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</si>
  <si>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</si>
  <si>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</si>
  <si>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</si>
  <si>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</si>
  <si>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</si>
  <si>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</si>
  <si>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</si>
  <si>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</si>
  <si>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</si>
  <si>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</si>
  <si>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</si>
  <si>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</si>
  <si>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</si>
  <si>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</si>
  <si>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</si>
  <si>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</si>
  <si>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</si>
  <si>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</si>
  <si>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</si>
  <si>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</si>
  <si>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</si>
  <si>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</si>
  <si>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</si>
  <si>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</si>
  <si>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</si>
  <si>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</si>
  <si>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</si>
  <si>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</si>
  <si>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</si>
  <si>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</si>
  <si>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</si>
  <si>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</si>
  <si>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</si>
  <si>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</si>
  <si>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</si>
  <si>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</si>
  <si>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</si>
  <si>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</si>
  <si>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</si>
  <si>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</si>
  <si>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</si>
  <si>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</si>
  <si>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</si>
  <si>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</si>
  <si>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</si>
  <si>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</si>
  <si>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</si>
  <si>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</si>
  <si>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</si>
  <si>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</si>
  <si>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</si>
  <si>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</si>
  <si>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</si>
  <si>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</si>
  <si>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</si>
  <si>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</si>
  <si>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</si>
  <si>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</si>
  <si>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</si>
  <si>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</si>
  <si>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</si>
  <si>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</si>
  <si>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</si>
  <si>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</si>
  <si>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</si>
  <si>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</si>
  <si>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</si>
  <si>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</si>
  <si>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</si>
  <si>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</si>
  <si>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</si>
  <si>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</si>
  <si>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</si>
  <si>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</si>
  <si>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</si>
  <si>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</si>
  <si>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</si>
  <si>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</si>
  <si>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</si>
  <si>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</si>
  <si>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</si>
  <si>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</si>
  <si>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</si>
  <si>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</si>
  <si>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</si>
  <si>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</si>
  <si>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</si>
  <si>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</si>
  <si>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</si>
  <si>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</si>
  <si>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</si>
  <si>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</si>
  <si>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</si>
  <si>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</si>
  <si>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</si>
  <si>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</si>
  <si>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</si>
  <si>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</si>
  <si>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</si>
  <si>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</si>
  <si>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</si>
  <si>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</si>
  <si>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</si>
  <si>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</si>
  <si>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</si>
  <si>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</si>
  <si>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</si>
  <si>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</si>
  <si>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</si>
  <si>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</si>
  <si>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</si>
  <si>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</si>
  <si>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</si>
  <si>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</si>
  <si>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</si>
  <si>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</si>
  <si>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</si>
  <si>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</si>
  <si>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</si>
  <si>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</si>
  <si>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</si>
  <si>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</si>
  <si>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</si>
  <si>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</si>
  <si>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</si>
  <si>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</si>
  <si>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</si>
  <si>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</si>
  <si>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</si>
  <si>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</si>
  <si>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</si>
  <si>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</si>
  <si>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</si>
  <si>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</si>
  <si>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</si>
  <si>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</si>
  <si>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</si>
  <si>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</si>
  <si>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</si>
  <si>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</si>
  <si>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</si>
  <si>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</si>
  <si>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</si>
  <si>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</si>
  <si>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</si>
  <si>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</si>
  <si>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</si>
  <si>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</si>
  <si>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</si>
  <si>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</si>
  <si>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</si>
  <si>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</si>
  <si>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</si>
  <si>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</si>
  <si>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</si>
  <si>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</si>
  <si>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</si>
  <si>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</si>
  <si>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</si>
  <si>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</si>
  <si>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</si>
  <si>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</si>
  <si>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</si>
  <si>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</si>
  <si>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</si>
  <si>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</si>
  <si>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</si>
  <si>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</si>
  <si>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</si>
  <si>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</si>
  <si>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</si>
  <si>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</si>
  <si>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</si>
  <si>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</si>
  <si>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</si>
  <si>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</si>
  <si>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</si>
  <si>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</si>
  <si>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</si>
  <si>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</si>
  <si>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</si>
  <si>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</si>
  <si>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</si>
  <si>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</si>
  <si>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</si>
  <si>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</si>
  <si>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</si>
  <si>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</si>
  <si>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</si>
  <si>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</si>
  <si>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</si>
  <si>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</si>
  <si>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</si>
  <si>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</si>
  <si>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</si>
  <si>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</si>
  <si>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</si>
  <si>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</si>
  <si>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</si>
  <si>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</si>
  <si>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</si>
  <si>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</si>
  <si>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</si>
  <si>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</si>
  <si>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</si>
  <si>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</si>
  <si>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</si>
  <si>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</si>
  <si>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</si>
  <si>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</si>
  <si>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</si>
  <si>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</si>
  <si>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</si>
  <si>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</si>
  <si>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</si>
  <si>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</si>
  <si>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</si>
  <si>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</si>
  <si>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</si>
  <si>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</si>
  <si>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</si>
  <si>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</si>
  <si>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</si>
  <si>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</si>
  <si>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</si>
  <si>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</si>
  <si>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</si>
  <si>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</si>
  <si>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</si>
  <si>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</si>
  <si>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</si>
  <si>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</si>
  <si>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</si>
  <si>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</si>
  <si>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</si>
  <si>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</si>
  <si>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</si>
  <si>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</si>
  <si>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</si>
  <si>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</si>
  <si>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</si>
  <si>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</si>
  <si>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</si>
  <si>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</si>
  <si>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</si>
  <si>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</si>
  <si>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</si>
  <si>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</si>
  <si>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</si>
  <si>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</si>
  <si>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</si>
  <si>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</si>
  <si>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</si>
  <si>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</si>
  <si>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</si>
  <si>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</si>
  <si>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</si>
  <si>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</si>
  <si>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</si>
  <si>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</si>
  <si>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</si>
  <si>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</si>
  <si>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</si>
  <si>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</si>
  <si>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</si>
  <si>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</si>
  <si>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</si>
  <si>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</si>
  <si>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</si>
  <si>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</si>
  <si>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</si>
  <si>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</si>
  <si>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</si>
  <si>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</si>
  <si>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</si>
  <si>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</si>
  <si>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</si>
  <si>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</si>
  <si>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</si>
  <si>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</si>
  <si>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</si>
  <si>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</si>
  <si>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</si>
  <si>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</si>
  <si>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</si>
  <si>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</si>
  <si>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</si>
  <si>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</si>
  <si>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</si>
  <si>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</si>
  <si>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</si>
  <si>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</si>
  <si>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</si>
  <si>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</si>
  <si>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</si>
  <si>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</si>
  <si>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</si>
  <si>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</si>
  <si>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</si>
  <si>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</si>
  <si>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</si>
  <si>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</si>
  <si>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</si>
  <si>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</si>
  <si>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</si>
  <si>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</si>
  <si>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</si>
  <si>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</si>
  <si>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</si>
  <si>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</si>
  <si>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</si>
  <si>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</si>
  <si>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</si>
  <si>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</si>
  <si>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</si>
  <si>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</si>
  <si>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</si>
  <si>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</si>
  <si>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</si>
  <si>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</si>
  <si>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</si>
  <si>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</si>
  <si>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</si>
  <si>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</si>
  <si>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</si>
  <si>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</si>
  <si>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</si>
  <si>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</si>
  <si>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</si>
  <si>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</si>
  <si>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</si>
  <si>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</si>
  <si>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</si>
  <si>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</si>
  <si>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</si>
  <si>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</si>
  <si>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</si>
  <si>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</si>
  <si>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</si>
  <si>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</si>
  <si>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</si>
  <si>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</si>
  <si>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</si>
  <si>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</si>
  <si>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</si>
  <si>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</si>
  <si>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</si>
  <si>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</si>
  <si>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</si>
  <si>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</si>
  <si>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</si>
  <si>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</si>
  <si>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</si>
  <si>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</si>
  <si>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</si>
  <si>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</si>
  <si>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</si>
  <si>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</si>
  <si>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</si>
  <si>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</si>
  <si>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</si>
  <si>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</si>
  <si>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</si>
  <si>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</si>
  <si>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</si>
  <si>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</si>
  <si>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</si>
  <si>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</si>
  <si>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</si>
  <si>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</si>
  <si>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</si>
  <si>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</si>
  <si>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</si>
  <si>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</si>
  <si>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</si>
  <si>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</si>
  <si>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</si>
  <si>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</si>
  <si>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</si>
  <si>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</si>
  <si>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</si>
  <si>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</si>
  <si>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</si>
  <si>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</si>
  <si>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</si>
  <si>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</si>
  <si>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</si>
  <si>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</si>
  <si>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</si>
  <si>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</si>
  <si>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</si>
  <si>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</si>
  <si>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</si>
  <si>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</si>
  <si>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</si>
  <si>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</si>
  <si>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</si>
  <si>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</si>
  <si>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</si>
  <si>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</si>
  <si>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</si>
  <si>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</si>
  <si>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</si>
  <si>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</si>
  <si>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</si>
  <si>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</si>
  <si>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</si>
  <si>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</si>
  <si>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</si>
  <si>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</si>
  <si>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</si>
  <si>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</si>
  <si>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</si>
  <si>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</si>
  <si>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</si>
  <si>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</si>
  <si>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</si>
  <si>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</si>
  <si>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</si>
  <si>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</si>
  <si>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</si>
  <si>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</si>
  <si>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</si>
  <si>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</si>
  <si>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</si>
  <si>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</si>
  <si>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</si>
  <si>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</si>
  <si>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</si>
  <si>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</si>
  <si>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</si>
  <si>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</si>
  <si>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</si>
  <si>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</si>
  <si>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</si>
  <si>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</si>
  <si>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</si>
  <si>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</si>
  <si>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</si>
  <si>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</si>
  <si>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</si>
  <si>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</si>
  <si>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</si>
  <si>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</si>
  <si>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</si>
  <si>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</si>
  <si>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</si>
  <si>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</si>
  <si>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</si>
  <si>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</si>
  <si>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</si>
  <si>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</si>
  <si>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</si>
  <si>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</si>
  <si>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</si>
  <si>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</si>
  <si>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</si>
  <si>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</si>
  <si>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</si>
  <si>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</si>
  <si>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</si>
  <si>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</si>
  <si>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</si>
  <si>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</si>
  <si>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</si>
  <si>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</si>
  <si>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</si>
  <si>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</si>
  <si>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</si>
  <si>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</si>
  <si>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</si>
  <si>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</si>
  <si>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</si>
  <si>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</si>
  <si>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</si>
  <si>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</si>
  <si>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</si>
  <si>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</si>
  <si>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</si>
  <si>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</si>
  <si>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</si>
  <si>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</si>
  <si>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</si>
  <si>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</si>
  <si>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</si>
  <si>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</si>
  <si>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</si>
  <si>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</si>
  <si>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</si>
  <si>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</si>
  <si>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</si>
  <si>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</si>
  <si>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</si>
  <si>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</si>
  <si>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</si>
  <si>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</si>
  <si>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</si>
  <si>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</si>
  <si>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</si>
  <si>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</si>
  <si>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</si>
  <si>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</si>
  <si>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</si>
  <si>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</si>
  <si>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</si>
  <si>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</si>
  <si>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</si>
  <si>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</si>
  <si>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</si>
  <si>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</si>
  <si>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</si>
  <si>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</si>
  <si>
    <t>2018 Sep 23</t>
  </si>
  <si>
    <r>
      <t>Imaging</t>
    </r>
    <r>
      <rPr>
        <sz val="10"/>
        <rFont val="Arial"/>
        <family val="2"/>
      </rPr>
      <t>: Took video of both doubles with ASI120MM and ST2000 with barlow (plate scale ~0.175"/pix. Used 685NIR filter. Seeing was excellent 5/5. Transparency was very good 4/5.</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</si>
  <si>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</si>
  <si>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</si>
  <si>
    <r>
      <t>Imaging:</t>
    </r>
    <r>
      <rPr>
        <sz val="10"/>
        <rFont val="Arial"/>
        <family val="2"/>
      </rPr>
      <t xml:space="preserve"> Took 40 minute RGB series at 1260mm (f/6.3). Binning 1x1. Had a good guide star and a declination of +66.6 deg so achieved RMS errors of 0.5-0.8 high-res pixel.  RGB was 20:10:10 min.  Unfortunately, the G &amp; B channels were saturated!  But I got a bit of the outer envelope.</t>
    </r>
  </si>
  <si>
    <r>
      <t>Imaging</t>
    </r>
    <r>
      <rPr>
        <sz val="10"/>
        <rFont val="Arial"/>
        <family val="2"/>
      </rPr>
      <t>: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r>
  </si>
  <si>
    <r>
      <t>Imaging</t>
    </r>
    <r>
      <rPr>
        <sz val="10"/>
        <rFont val="Arial"/>
        <family val="2"/>
      </rPr>
      <t>: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r>
  </si>
  <si>
    <r>
      <t>Imaging</t>
    </r>
    <r>
      <rPr>
        <sz val="10"/>
        <rFont val="Arial"/>
        <family val="2"/>
      </rPr>
      <t>: Took 700x3sec clear images with ST2000 and C8 at 5500mm (f/27.5).  Binned 2x2. Seeing was 3.5/5. Transparency 4/5. Tccd=-5C (no fan). Dark autosubtracted.  No flat was made. Approximately 10 min (600 sec) to get 100 images (5 min), i.e., 50% duty cycle.</t>
    </r>
  </si>
  <si>
    <r>
      <t>Imaging</t>
    </r>
    <r>
      <rPr>
        <sz val="10"/>
        <rFont val="Arial"/>
        <family val="2"/>
      </rPr>
      <t>. Took 5500mm (f/27.5) luminance series (lucky imaging approach) using C8 and ST2000. Total exposure was 5 minutes (100 x 3sec). 2x2 binning gives ~0.44" pixels. Images were unguiding. Intent is to combine with 1260mm for multifocal length composite. Transparency was 4/5 and seeing 3.5/5.</t>
    </r>
  </si>
  <si>
    <r>
      <t>Imaging</t>
    </r>
    <r>
      <rPr>
        <sz val="10"/>
        <rFont val="Arial"/>
        <family val="2"/>
      </rPr>
      <t>. Took 1260mm (f/6.3) luminance series. Total exposure was 45 minutes with 1x1 binning. Used selfguiding with 1/2 second exposures. Seeing was very good (4/5) and transparency was also very good (4/5). Will combine this luminance data with last year's RGB data.</t>
    </r>
  </si>
  <si>
    <r>
      <t>Imaging</t>
    </r>
    <r>
      <rPr>
        <sz val="10"/>
        <rFont val="Arial"/>
        <family val="2"/>
      </rPr>
      <t>: Took two images series with ST2000 and C8 at 1260mm (f/6.3).  The first was a short IRGBU series for unsaturated images and photometry (4x2min: 4x2min: 4x1min: 4x1min: 15x2min). The second was an NIR series NEED TO KNOW HOW MUCH GOOD EXPOSURE TIME THERE WAS.  Captured 26x5min.</t>
    </r>
  </si>
  <si>
    <r>
      <t>Imaging</t>
    </r>
    <r>
      <rPr>
        <sz val="10"/>
        <rFont val="Arial"/>
        <family val="2"/>
      </rPr>
      <t>: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r>
  </si>
  <si>
    <r>
      <t>Imaging</t>
    </r>
    <r>
      <rPr>
        <sz val="10"/>
        <rFont val="Arial"/>
        <family val="2"/>
      </rPr>
      <t>: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r>
  </si>
  <si>
    <r>
      <t>Imaging</t>
    </r>
    <r>
      <rPr>
        <sz val="10"/>
        <rFont val="Arial"/>
        <family val="2"/>
      </rPr>
      <t>: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r>
  </si>
  <si>
    <r>
      <t>Imaging</t>
    </r>
    <r>
      <rPr>
        <sz val="10"/>
        <rFont val="Arial"/>
        <family val="2"/>
      </rPr>
      <t>: Took 60min RGB image series (30:15:15)  with ST2000 and C8 at 1260mm (f/6.3). Tccd=-10C.  Binning=1x1.  Seeing 3/5. Transparency 4/5. Took new set of dark frames for 15 and 10 min exposures.  Focus was poor.  Could this have been due to fan vibrations?</t>
    </r>
  </si>
  <si>
    <t>2015 Sep 10</t>
  </si>
  <si>
    <r>
      <t>Spectra</t>
    </r>
    <r>
      <rPr>
        <sz val="10"/>
        <rFont val="Arial"/>
        <family val="2"/>
      </rPr>
      <t>: I took 30m integration with C8 at 1260mm ST2000 with CLR filter and 200lpm objective grating.   Tccd=-10C.</t>
    </r>
  </si>
  <si>
    <r>
      <t>Spectra</t>
    </r>
    <r>
      <rPr>
        <sz val="10"/>
        <rFont val="Arial"/>
        <family val="2"/>
      </rPr>
      <t>: I took 20-46m (depending on number of images stacked) integration with C8 at 1260mm ST2000 with CLR filter and 200lpm objective grating.   Tccd=-10C.</t>
    </r>
  </si>
  <si>
    <t>2016 Sep 05</t>
  </si>
  <si>
    <r>
      <t>Spectra</t>
    </r>
    <r>
      <rPr>
        <sz val="10"/>
        <rFont val="Arial"/>
        <family val="2"/>
      </rPr>
      <t>: I took 2h15m integration with 135mm lens and ST2000 with CLR filter and StarAnalyzer 200 objective grating.   Tccd=-10C. Spectrum separates N II from HIA!</t>
    </r>
  </si>
  <si>
    <t>2018 Jun 05UT</t>
  </si>
  <si>
    <t>2018 Sep 13UT</t>
  </si>
  <si>
    <r>
      <t>Spectra</t>
    </r>
    <r>
      <rPr>
        <sz val="10"/>
        <rFont val="Arial"/>
        <family val="2"/>
      </rPr>
      <t>: Took spectra using Star Analyzer 200/mm grating, ST2000, and the 135mm lens. Used CLR filter only. Spectrum was taken for calibrating Saturn and Titan spectra.</t>
    </r>
  </si>
  <si>
    <r>
      <t>Spectra</t>
    </r>
    <r>
      <rPr>
        <sz val="10"/>
        <rFont val="Arial"/>
        <family val="2"/>
      </rPr>
      <t>: Took spectra using Star Analyzer 200/mm grating, ST2000, and the C8 at 1260mm. Used CLR, 486HIB, 501OII, 658NII, and 672SII filters for calibration. Also took Jupiter and moons spectra.</t>
    </r>
  </si>
  <si>
    <r>
      <t>Imaging</t>
    </r>
    <r>
      <rPr>
        <sz val="10"/>
        <rFont val="Arial"/>
        <family val="2"/>
      </rPr>
      <t>.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r>
  </si>
  <si>
    <t>1996 Oct 07</t>
  </si>
  <si>
    <r>
      <t>Imaging</t>
    </r>
    <r>
      <rPr>
        <sz val="10"/>
        <rFont val="Arial"/>
        <family val="2"/>
      </rPr>
      <t>: Took exposure of unknown duration with the SBO telescope and TI camera. No filter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</si>
</sst>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7"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61">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 fillId="3" borderId="0" xfId="0" applyFont="1" applyFill="1" applyBorder="1" applyAlignment="1">
      <alignment horizontal="right" vertical="top"/>
    </xf>
    <xf numFmtId="0" fontId="34" fillId="2" borderId="0" xfId="0" applyFont="1" applyFill="1" applyAlignment="1">
      <alignment horizontal="center" textRotation="90"/>
    </xf>
    <xf numFmtId="0" fontId="34" fillId="2" borderId="0" xfId="0" applyFont="1" applyFill="1" applyAlignment="1">
      <alignment textRotation="90" wrapText="1"/>
    </xf>
    <xf numFmtId="0" fontId="34" fillId="2" borderId="0" xfId="0" applyFont="1" applyFill="1" applyAlignment="1">
      <alignment textRotation="90"/>
    </xf>
    <xf numFmtId="0" fontId="34" fillId="2" borderId="0" xfId="0" applyFont="1" applyFill="1" applyAlignment="1">
      <alignment horizontal="right"/>
    </xf>
    <xf numFmtId="0" fontId="34" fillId="2" borderId="0" xfId="0" applyFont="1" applyFill="1" applyAlignment="1"/>
    <xf numFmtId="164" fontId="34" fillId="2" borderId="0" xfId="0" applyNumberFormat="1" applyFont="1" applyFill="1" applyAlignment="1">
      <alignment textRotation="90"/>
    </xf>
    <xf numFmtId="0" fontId="34" fillId="2" borderId="0" xfId="0" applyFont="1" applyFill="1" applyAlignment="1">
      <alignment wrapText="1"/>
    </xf>
    <xf numFmtId="165" fontId="34" fillId="2" borderId="0" xfId="0" applyNumberFormat="1" applyFont="1" applyFill="1" applyAlignment="1"/>
    <xf numFmtId="0" fontId="34" fillId="2" borderId="0" xfId="0" applyFont="1" applyFill="1" applyAlignment="1">
      <alignment horizontal="center"/>
    </xf>
    <xf numFmtId="0" fontId="34" fillId="0" borderId="0" xfId="0" applyFont="1" applyFill="1" applyAlignment="1"/>
    <xf numFmtId="0" fontId="35" fillId="3" borderId="0" xfId="0" applyFont="1" applyFill="1" applyAlignment="1">
      <alignment horizontal="center" vertical="top" wrapText="1"/>
    </xf>
    <xf numFmtId="0" fontId="35" fillId="3" borderId="0" xfId="0" applyFont="1" applyFill="1" applyAlignment="1">
      <alignment vertical="top" wrapText="1"/>
    </xf>
    <xf numFmtId="164" fontId="35" fillId="3" borderId="0" xfId="0" applyNumberFormat="1" applyFont="1" applyFill="1" applyAlignment="1">
      <alignment vertical="top" wrapText="1"/>
    </xf>
    <xf numFmtId="0" fontId="35" fillId="3" borderId="0" xfId="0" quotePrefix="1" applyFont="1" applyFill="1" applyAlignment="1">
      <alignment vertical="top" wrapText="1"/>
    </xf>
    <xf numFmtId="0" fontId="36" fillId="3" borderId="0" xfId="0" applyFont="1" applyFill="1" applyAlignment="1">
      <alignment vertical="top" wrapText="1"/>
    </xf>
    <xf numFmtId="165" fontId="35" fillId="3" borderId="0" xfId="0" applyNumberFormat="1" applyFont="1" applyFill="1" applyAlignment="1">
      <alignment vertical="top"/>
    </xf>
    <xf numFmtId="0" fontId="37" fillId="3" borderId="0" xfId="0" applyFont="1" applyFill="1" applyAlignment="1">
      <alignment vertical="top" wrapText="1"/>
    </xf>
    <xf numFmtId="0" fontId="35" fillId="5" borderId="0" xfId="0" applyFont="1" applyFill="1" applyAlignment="1">
      <alignment vertical="top" wrapText="1"/>
    </xf>
    <xf numFmtId="0" fontId="35" fillId="0" borderId="0" xfId="0" applyFont="1" applyFill="1" applyAlignment="1">
      <alignment horizontal="center" vertical="top" wrapText="1"/>
    </xf>
    <xf numFmtId="0" fontId="35" fillId="0" borderId="0" xfId="0" applyFont="1" applyFill="1" applyAlignment="1">
      <alignment vertical="top" wrapText="1"/>
    </xf>
    <xf numFmtId="164" fontId="35" fillId="0" borderId="0" xfId="0" applyNumberFormat="1" applyFont="1" applyFill="1" applyAlignment="1">
      <alignment vertical="top" wrapText="1"/>
    </xf>
    <xf numFmtId="0" fontId="35" fillId="0" borderId="0" xfId="0" quotePrefix="1" applyFont="1" applyFill="1" applyAlignment="1">
      <alignment vertical="top" wrapText="1"/>
    </xf>
    <xf numFmtId="0" fontId="36" fillId="0" borderId="0" xfId="0" applyFont="1" applyFill="1" applyAlignment="1">
      <alignment vertical="top" wrapText="1"/>
    </xf>
    <xf numFmtId="165" fontId="35" fillId="0" borderId="0" xfId="0" applyNumberFormat="1" applyFont="1" applyFill="1" applyAlignment="1">
      <alignment vertical="top"/>
    </xf>
    <xf numFmtId="0" fontId="37" fillId="5" borderId="0" xfId="0" applyFont="1" applyFill="1" applyAlignment="1">
      <alignment vertical="top" wrapText="1"/>
    </xf>
    <xf numFmtId="0" fontId="37" fillId="0" borderId="0" xfId="0" applyFont="1" applyFill="1" applyAlignment="1">
      <alignment vertical="top" wrapText="1"/>
    </xf>
    <xf numFmtId="0" fontId="35" fillId="5" borderId="0" xfId="0" applyFont="1" applyFill="1" applyAlignment="1">
      <alignment horizontal="center" vertical="top" wrapText="1"/>
    </xf>
    <xf numFmtId="0" fontId="35" fillId="5" borderId="0" xfId="0" applyFont="1" applyFill="1" applyAlignment="1">
      <alignment vertical="top"/>
    </xf>
    <xf numFmtId="164" fontId="35" fillId="5" borderId="0" xfId="0" applyNumberFormat="1" applyFont="1" applyFill="1" applyAlignment="1">
      <alignment vertical="top" wrapText="1"/>
    </xf>
    <xf numFmtId="0" fontId="35" fillId="5" borderId="0" xfId="0" quotePrefix="1" applyFont="1" applyFill="1" applyAlignment="1">
      <alignment vertical="top" wrapText="1"/>
    </xf>
    <xf numFmtId="0" fontId="36" fillId="5" borderId="0" xfId="0" applyFont="1" applyFill="1" applyAlignment="1">
      <alignment vertical="top" wrapText="1"/>
    </xf>
    <xf numFmtId="165" fontId="35" fillId="5" borderId="0" xfId="0" applyNumberFormat="1" applyFont="1" applyFill="1" applyAlignment="1">
      <alignment vertical="top"/>
    </xf>
    <xf numFmtId="0" fontId="35" fillId="7" borderId="0" xfId="0" applyFont="1" applyFill="1" applyAlignment="1">
      <alignment horizontal="center" vertical="top" wrapText="1"/>
    </xf>
    <xf numFmtId="0" fontId="38" fillId="7" borderId="0" xfId="0" applyFont="1" applyFill="1" applyAlignment="1">
      <alignment vertical="top" wrapText="1"/>
    </xf>
    <xf numFmtId="0" fontId="35" fillId="7" borderId="0" xfId="0" applyFont="1" applyFill="1" applyAlignment="1">
      <alignment vertical="top" wrapText="1"/>
    </xf>
    <xf numFmtId="164" fontId="35" fillId="7" borderId="0" xfId="0" applyNumberFormat="1" applyFont="1" applyFill="1" applyAlignment="1">
      <alignment vertical="top" wrapText="1"/>
    </xf>
    <xf numFmtId="0" fontId="35" fillId="7" borderId="0" xfId="0" quotePrefix="1" applyFont="1" applyFill="1" applyAlignment="1">
      <alignment vertical="top" wrapText="1"/>
    </xf>
    <xf numFmtId="165" fontId="35" fillId="7" borderId="0" xfId="0" applyNumberFormat="1" applyFont="1" applyFill="1" applyAlignment="1">
      <alignment vertical="top"/>
    </xf>
    <xf numFmtId="0" fontId="39" fillId="0" borderId="0" xfId="1" applyFont="1" applyFill="1" applyAlignment="1" applyProtection="1">
      <alignment vertical="top" wrapText="1"/>
    </xf>
    <xf numFmtId="164" fontId="35" fillId="3" borderId="0" xfId="0" applyNumberFormat="1" applyFont="1" applyFill="1" applyAlignment="1">
      <alignment vertical="top"/>
    </xf>
    <xf numFmtId="164" fontId="35" fillId="0" borderId="0" xfId="0" applyNumberFormat="1" applyFont="1" applyFill="1" applyAlignment="1">
      <alignment vertical="top"/>
    </xf>
    <xf numFmtId="0" fontId="40" fillId="7" borderId="0" xfId="0" applyFont="1" applyFill="1" applyAlignment="1">
      <alignment vertical="top" wrapText="1"/>
    </xf>
    <xf numFmtId="2" fontId="35" fillId="7" borderId="0" xfId="0" applyNumberFormat="1" applyFont="1" applyFill="1" applyAlignment="1">
      <alignment vertical="top"/>
    </xf>
    <xf numFmtId="0" fontId="36" fillId="7" borderId="0" xfId="0" applyFont="1" applyFill="1" applyAlignment="1">
      <alignment vertical="top" wrapText="1"/>
    </xf>
    <xf numFmtId="0" fontId="41" fillId="7" borderId="0" xfId="0" applyFont="1" applyFill="1" applyAlignment="1">
      <alignment vertical="top" wrapText="1"/>
    </xf>
    <xf numFmtId="2" fontId="35" fillId="0" borderId="0" xfId="0" applyNumberFormat="1" applyFont="1" applyFill="1" applyAlignment="1">
      <alignment vertical="top"/>
    </xf>
    <xf numFmtId="0" fontId="37" fillId="7" borderId="0" xfId="0" applyFont="1" applyFill="1" applyAlignment="1">
      <alignment vertical="top" wrapText="1"/>
    </xf>
    <xf numFmtId="0" fontId="35" fillId="0" borderId="0" xfId="0" applyFont="1" applyFill="1" applyAlignment="1">
      <alignment vertical="top"/>
    </xf>
    <xf numFmtId="0" fontId="35" fillId="3" borderId="0" xfId="0" applyFont="1" applyFill="1" applyAlignment="1">
      <alignment horizontal="center" vertical="top"/>
    </xf>
    <xf numFmtId="0" fontId="35" fillId="3" borderId="0" xfId="0" applyFont="1" applyFill="1" applyAlignment="1">
      <alignment vertical="top"/>
    </xf>
    <xf numFmtId="0" fontId="35" fillId="3" borderId="0" xfId="0" applyFont="1" applyFill="1" applyAlignment="1">
      <alignment horizontal="right" vertical="top"/>
    </xf>
    <xf numFmtId="0" fontId="35" fillId="0" borderId="0" xfId="0" applyFont="1" applyFill="1" applyAlignment="1">
      <alignment horizontal="center" vertical="top"/>
    </xf>
    <xf numFmtId="0" fontId="35" fillId="0" borderId="0" xfId="0" applyFont="1" applyFill="1" applyAlignment="1">
      <alignment horizontal="right" vertical="top"/>
    </xf>
    <xf numFmtId="0" fontId="35" fillId="0" borderId="0" xfId="0" applyFont="1" applyAlignment="1">
      <alignment horizontal="center" vertical="top"/>
    </xf>
    <xf numFmtId="0" fontId="35" fillId="0" borderId="0" xfId="0" applyFont="1" applyAlignment="1">
      <alignment vertical="top"/>
    </xf>
    <xf numFmtId="0" fontId="39" fillId="0" borderId="0" xfId="1" applyFont="1" applyFill="1" applyAlignment="1" applyProtection="1">
      <alignment vertical="top"/>
    </xf>
    <xf numFmtId="0" fontId="35" fillId="5" borderId="0" xfId="0" applyFont="1" applyFill="1" applyAlignment="1">
      <alignment horizontal="center" vertical="top"/>
    </xf>
    <xf numFmtId="0" fontId="35" fillId="5" borderId="0" xfId="0" applyFont="1" applyFill="1" applyAlignment="1">
      <alignment horizontal="right" vertical="top"/>
    </xf>
    <xf numFmtId="164" fontId="35" fillId="5" borderId="0" xfId="0" applyNumberFormat="1" applyFont="1" applyFill="1" applyAlignment="1">
      <alignment vertical="top"/>
    </xf>
    <xf numFmtId="0" fontId="35" fillId="3" borderId="0" xfId="0" applyFont="1" applyFill="1" applyAlignment="1">
      <alignment horizontal="right" vertical="top" wrapText="1"/>
    </xf>
    <xf numFmtId="0" fontId="35" fillId="0" borderId="0" xfId="0" applyFont="1" applyFill="1" applyAlignment="1">
      <alignment horizontal="right" vertical="top" wrapText="1"/>
    </xf>
    <xf numFmtId="0" fontId="37" fillId="3" borderId="0" xfId="0" applyFont="1" applyFill="1" applyAlignment="1">
      <alignment vertical="top"/>
    </xf>
    <xf numFmtId="2" fontId="35" fillId="3" borderId="0" xfId="0" applyNumberFormat="1" applyFont="1" applyFill="1" applyAlignment="1">
      <alignment vertical="top"/>
    </xf>
    <xf numFmtId="2" fontId="35" fillId="5" borderId="0" xfId="0" applyNumberFormat="1" applyFont="1" applyFill="1" applyAlignment="1">
      <alignment vertical="top"/>
    </xf>
    <xf numFmtId="0" fontId="42" fillId="0" borderId="0" xfId="0" applyFont="1" applyFill="1" applyAlignment="1">
      <alignment vertical="top" wrapText="1"/>
    </xf>
    <xf numFmtId="0" fontId="35" fillId="3" borderId="0" xfId="0" quotePrefix="1" applyFont="1" applyFill="1" applyAlignment="1">
      <alignment vertical="top"/>
    </xf>
    <xf numFmtId="0" fontId="35" fillId="0" borderId="0" xfId="0" quotePrefix="1" applyFont="1" applyFill="1" applyAlignment="1">
      <alignment vertical="top"/>
    </xf>
    <xf numFmtId="14" fontId="35" fillId="0" borderId="0" xfId="0" applyNumberFormat="1" applyFont="1" applyFill="1" applyAlignment="1">
      <alignment vertical="top"/>
    </xf>
    <xf numFmtId="0" fontId="37" fillId="15" borderId="0" xfId="0" applyFont="1" applyFill="1" applyAlignment="1">
      <alignment horizontal="center" vertical="top" wrapText="1"/>
    </xf>
    <xf numFmtId="0" fontId="43" fillId="7" borderId="0" xfId="0" applyFont="1" applyFill="1" applyAlignment="1">
      <alignment vertical="top" wrapText="1"/>
    </xf>
    <xf numFmtId="0" fontId="35" fillId="5" borderId="0" xfId="0" quotePrefix="1" applyFont="1" applyFill="1" applyAlignment="1">
      <alignment vertical="top"/>
    </xf>
    <xf numFmtId="0" fontId="35" fillId="7" borderId="0" xfId="0" applyFont="1" applyFill="1" applyAlignment="1">
      <alignment horizontal="center" vertical="top"/>
    </xf>
    <xf numFmtId="0" fontId="35" fillId="7" borderId="0" xfId="0" applyFont="1" applyFill="1" applyAlignment="1">
      <alignment vertical="top"/>
    </xf>
    <xf numFmtId="0" fontId="35" fillId="7" borderId="0" xfId="0" applyFont="1" applyFill="1" applyAlignment="1">
      <alignment horizontal="right" vertical="top"/>
    </xf>
    <xf numFmtId="0" fontId="35" fillId="7" borderId="0" xfId="0" quotePrefix="1" applyFont="1" applyFill="1" applyAlignment="1">
      <alignment vertical="top"/>
    </xf>
    <xf numFmtId="0" fontId="37" fillId="11" borderId="0" xfId="0" applyFont="1" applyFill="1" applyAlignment="1">
      <alignment horizontal="center" vertical="top" wrapText="1"/>
    </xf>
    <xf numFmtId="0" fontId="44" fillId="5" borderId="0" xfId="0" applyFont="1" applyFill="1" applyAlignment="1">
      <alignment vertical="top" wrapText="1"/>
    </xf>
    <xf numFmtId="0" fontId="44" fillId="0" borderId="0" xfId="0" applyFont="1" applyFill="1" applyAlignment="1">
      <alignment vertical="top" wrapText="1"/>
    </xf>
    <xf numFmtId="0" fontId="35" fillId="0" borderId="0" xfId="0" applyFont="1" applyAlignment="1">
      <alignment horizontal="right" vertical="top"/>
    </xf>
    <xf numFmtId="164" fontId="35" fillId="0" borderId="0" xfId="0" applyNumberFormat="1" applyFont="1" applyAlignment="1">
      <alignment vertical="top"/>
    </xf>
    <xf numFmtId="0" fontId="35" fillId="0" borderId="0" xfId="0" quotePrefix="1" applyFont="1" applyAlignment="1">
      <alignment vertical="top" wrapText="1"/>
    </xf>
    <xf numFmtId="0" fontId="35" fillId="0" borderId="0" xfId="0" applyFont="1" applyAlignment="1">
      <alignment vertical="top" wrapText="1"/>
    </xf>
    <xf numFmtId="0" fontId="36" fillId="0" borderId="0" xfId="0" applyFont="1" applyAlignment="1">
      <alignment vertical="top" wrapText="1"/>
    </xf>
    <xf numFmtId="0" fontId="39" fillId="0" borderId="0" xfId="1" applyFont="1" applyAlignment="1" applyProtection="1">
      <alignment vertical="top"/>
    </xf>
    <xf numFmtId="0" fontId="45" fillId="10" borderId="0" xfId="0" applyFont="1" applyFill="1" applyAlignment="1">
      <alignment vertical="top" wrapText="1"/>
    </xf>
    <xf numFmtId="0" fontId="45" fillId="16" borderId="0" xfId="0" applyFont="1" applyFill="1" applyAlignment="1">
      <alignment vertical="top" wrapText="1"/>
    </xf>
    <xf numFmtId="0" fontId="35" fillId="8" borderId="0" xfId="0" applyFont="1" applyFill="1" applyAlignment="1">
      <alignment vertical="top" wrapText="1"/>
    </xf>
    <xf numFmtId="20" fontId="37" fillId="3" borderId="0" xfId="0" applyNumberFormat="1" applyFont="1" applyFill="1" applyAlignment="1">
      <alignment vertical="top" wrapText="1"/>
    </xf>
    <xf numFmtId="20" fontId="37" fillId="0" borderId="0" xfId="0" applyNumberFormat="1" applyFont="1" applyFill="1" applyAlignment="1">
      <alignment vertical="top" wrapText="1"/>
    </xf>
    <xf numFmtId="20" fontId="35" fillId="5" borderId="0" xfId="0" applyNumberFormat="1" applyFont="1" applyFill="1" applyAlignment="1">
      <alignment vertical="top" wrapText="1"/>
    </xf>
    <xf numFmtId="20" fontId="42" fillId="5" borderId="0" xfId="0" applyNumberFormat="1" applyFont="1" applyFill="1" applyAlignment="1">
      <alignment vertical="top" wrapText="1"/>
    </xf>
    <xf numFmtId="20" fontId="35" fillId="0" borderId="0" xfId="0" applyNumberFormat="1" applyFont="1" applyFill="1" applyAlignment="1">
      <alignment vertical="top" wrapText="1"/>
    </xf>
    <xf numFmtId="16" fontId="35" fillId="0" borderId="0" xfId="0" applyNumberFormat="1" applyFont="1" applyFill="1" applyAlignment="1">
      <alignment vertical="top"/>
    </xf>
    <xf numFmtId="0" fontId="37" fillId="12" borderId="0" xfId="0" applyFont="1" applyFill="1" applyAlignment="1">
      <alignment horizontal="center" vertical="top" wrapText="1"/>
    </xf>
    <xf numFmtId="0" fontId="37" fillId="14" borderId="0" xfId="0" applyFont="1" applyFill="1" applyAlignment="1">
      <alignment horizontal="center" vertical="top" wrapText="1"/>
    </xf>
    <xf numFmtId="0" fontId="37" fillId="13" borderId="0" xfId="0" applyFont="1" applyFill="1" applyAlignment="1">
      <alignment horizontal="center" vertical="top" wrapText="1"/>
    </xf>
    <xf numFmtId="0" fontId="35" fillId="5" borderId="0" xfId="0" applyNumberFormat="1" applyFont="1" applyFill="1" applyAlignment="1">
      <alignment vertical="top"/>
    </xf>
    <xf numFmtId="0" fontId="35" fillId="0" borderId="0" xfId="0" applyNumberFormat="1" applyFont="1" applyFill="1" applyAlignment="1">
      <alignment vertical="top" wrapText="1"/>
    </xf>
    <xf numFmtId="0" fontId="35" fillId="0" borderId="0" xfId="0" applyNumberFormat="1" applyFont="1" applyFill="1" applyAlignment="1">
      <alignment vertical="top"/>
    </xf>
    <xf numFmtId="165" fontId="35" fillId="0" borderId="0" xfId="0" applyNumberFormat="1" applyFont="1" applyFill="1" applyAlignment="1">
      <alignment horizontal="right" vertical="top"/>
    </xf>
    <xf numFmtId="0" fontId="45" fillId="7" borderId="0" xfId="0" applyFont="1" applyFill="1" applyAlignment="1">
      <alignment vertical="top" wrapText="1"/>
    </xf>
    <xf numFmtId="20" fontId="44" fillId="5" borderId="0" xfId="0" applyNumberFormat="1" applyFont="1" applyFill="1" applyAlignment="1">
      <alignment vertical="top" wrapText="1"/>
    </xf>
    <xf numFmtId="0" fontId="46" fillId="0" borderId="0" xfId="0" applyFont="1" applyFill="1" applyAlignment="1">
      <alignment vertical="top" wrapText="1"/>
    </xf>
    <xf numFmtId="20" fontId="35" fillId="3" borderId="0" xfId="0" applyNumberFormat="1" applyFont="1" applyFill="1" applyAlignment="1">
      <alignment vertical="top"/>
    </xf>
    <xf numFmtId="20" fontId="35" fillId="0" borderId="0" xfId="0" applyNumberFormat="1" applyFont="1" applyFill="1" applyAlignment="1">
      <alignment vertical="top"/>
    </xf>
    <xf numFmtId="0" fontId="37" fillId="0" borderId="0" xfId="0" applyFont="1" applyFill="1" applyAlignment="1">
      <alignment horizontal="center" vertical="top"/>
    </xf>
    <xf numFmtId="0" fontId="37" fillId="0" borderId="0" xfId="0" applyFont="1" applyFill="1" applyAlignment="1">
      <alignment vertical="top"/>
    </xf>
    <xf numFmtId="0" fontId="37" fillId="0" borderId="0" xfId="0" applyFont="1" applyFill="1" applyAlignment="1">
      <alignment horizontal="right" vertical="top"/>
    </xf>
    <xf numFmtId="0" fontId="37" fillId="0" borderId="0" xfId="0" applyFont="1" applyAlignment="1">
      <alignment horizontal="center" vertical="top"/>
    </xf>
    <xf numFmtId="0" fontId="37" fillId="0" borderId="0" xfId="0" applyFont="1" applyAlignment="1">
      <alignment vertical="top" wrapText="1"/>
    </xf>
    <xf numFmtId="0" fontId="37" fillId="0" borderId="0" xfId="0" applyFont="1" applyAlignment="1">
      <alignment vertical="top"/>
    </xf>
    <xf numFmtId="0" fontId="37" fillId="0" borderId="0" xfId="0" applyFont="1" applyAlignment="1">
      <alignment horizontal="right" vertical="top"/>
    </xf>
    <xf numFmtId="0" fontId="1" fillId="3" borderId="0" xfId="0" applyFont="1" applyFill="1" applyAlignment="1">
      <alignment horizontal="center" vertical="top"/>
    </xf>
    <xf numFmtId="0" fontId="2" fillId="3" borderId="0" xfId="0" applyFont="1" applyFill="1" applyAlignment="1">
      <alignment vertical="top" wrapText="1"/>
    </xf>
    <xf numFmtId="2" fontId="1" fillId="3" borderId="0" xfId="0" applyNumberFormat="1" applyFont="1" applyFill="1" applyAlignment="1">
      <alignment vertical="top"/>
    </xf>
    <xf numFmtId="2" fontId="1" fillId="5" borderId="0" xfId="0" applyNumberFormat="1" applyFont="1" applyFill="1" applyAlignment="1">
      <alignment vertical="top"/>
    </xf>
    <xf numFmtId="0" fontId="1" fillId="3" borderId="0" xfId="0" quotePrefix="1" applyFont="1" applyFill="1" applyAlignment="1">
      <alignment vertical="top" wrapText="1"/>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6"/>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77"/>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0325760"/>
        <c:axId val="73207808"/>
      </c:barChart>
      <c:catAx>
        <c:axId val="50325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3207808"/>
        <c:crosses val="autoZero"/>
        <c:auto val="1"/>
        <c:lblAlgn val="ctr"/>
        <c:lblOffset val="100"/>
        <c:tickLblSkip val="1"/>
        <c:tickMarkSkip val="4"/>
        <c:noMultiLvlLbl val="0"/>
      </c:catAx>
      <c:valAx>
        <c:axId val="732078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32576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84"/>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9366400"/>
        <c:axId val="79384576"/>
      </c:barChart>
      <c:catAx>
        <c:axId val="7936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9384576"/>
        <c:crosses val="autoZero"/>
        <c:auto val="1"/>
        <c:lblAlgn val="ctr"/>
        <c:lblOffset val="100"/>
        <c:tickLblSkip val="1"/>
        <c:tickMarkSkip val="4"/>
        <c:noMultiLvlLbl val="0"/>
      </c:catAx>
      <c:valAx>
        <c:axId val="7938457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36640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34"/>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81"/>
          <c:w val="0.89111111111111108"/>
          <c:h val="0.74346405228759893"/>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9415552"/>
        <c:axId val="83038208"/>
      </c:barChart>
      <c:catAx>
        <c:axId val="7941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83038208"/>
        <c:crosses val="autoZero"/>
        <c:auto val="1"/>
        <c:lblAlgn val="ctr"/>
        <c:lblOffset val="100"/>
        <c:tickLblSkip val="4"/>
        <c:tickMarkSkip val="4"/>
        <c:noMultiLvlLbl val="0"/>
      </c:catAx>
      <c:valAx>
        <c:axId val="830382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415552"/>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6"/>
          <c:y val="0.26470588235294867"/>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7.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8.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60" t="s">
        <v>1350</v>
      </c>
      <c r="C1" s="360"/>
      <c r="D1" s="360"/>
      <c r="F1" s="360" t="s">
        <v>1351</v>
      </c>
      <c r="G1" s="360"/>
      <c r="H1" s="360"/>
      <c r="J1" s="360" t="s">
        <v>1356</v>
      </c>
      <c r="K1" s="360"/>
      <c r="L1" s="360"/>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P21"/>
  <sheetViews>
    <sheetView zoomScale="85" workbookViewId="0">
      <pane ySplit="1" topLeftCell="A8" activePane="bottomLeft" state="frozenSplit"/>
      <selection pane="bottomLeft" activeCell="M6" sqref="M6"/>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hidden="1"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hidden="1"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hidden="1"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hidden="1"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filterColumn colId="3">
      <filters>
        <filter val="GX"/>
      </filters>
    </filterColumn>
  </autoFilter>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3"/>
  <sheetViews>
    <sheetView tabSelected="1" zoomScale="80" zoomScaleNormal="80" workbookViewId="0">
      <pane ySplit="1" topLeftCell="A330" activePane="bottomLeft" state="frozenSplit"/>
      <selection pane="bottomLeft" activeCell="J347" sqref="J347"/>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25" x14ac:dyDescent="0.25">
      <c r="A2" s="62"/>
      <c r="B2" s="72"/>
      <c r="C2" s="78" t="s">
        <v>246</v>
      </c>
      <c r="D2" s="68">
        <v>45</v>
      </c>
      <c r="E2" s="68"/>
      <c r="F2" s="68" t="s">
        <v>55</v>
      </c>
      <c r="G2" s="71">
        <v>7.6</v>
      </c>
      <c r="H2" s="71">
        <v>5.4</v>
      </c>
      <c r="I2" s="71">
        <v>10.6</v>
      </c>
      <c r="J2" s="71">
        <f t="shared" ref="J2:J24" si="0">-LOG((1/(H2*G2))*(2.511^(-I2)))/LOG(2.511)</f>
        <v>14.634564498875831</v>
      </c>
      <c r="K2" s="71">
        <v>14.7</v>
      </c>
      <c r="L2" s="68" t="s">
        <v>597</v>
      </c>
      <c r="M2" s="68" t="s">
        <v>534</v>
      </c>
      <c r="N2" s="92" t="s">
        <v>535</v>
      </c>
      <c r="O2" s="68">
        <v>0</v>
      </c>
      <c r="P2" s="68">
        <v>0</v>
      </c>
      <c r="Q2" s="64"/>
      <c r="R2" s="79">
        <v>39013</v>
      </c>
      <c r="S2" s="64"/>
      <c r="T2" s="66"/>
    </row>
    <row r="3" spans="1:20" s="19" customFormat="1" ht="37.5" x14ac:dyDescent="0.25">
      <c r="A3" s="62"/>
      <c r="B3" s="169"/>
      <c r="C3" s="69" t="s">
        <v>246</v>
      </c>
      <c r="D3" s="62">
        <v>55</v>
      </c>
      <c r="E3" s="62"/>
      <c r="F3" s="62" t="s">
        <v>55</v>
      </c>
      <c r="G3" s="63">
        <v>31.2</v>
      </c>
      <c r="H3" s="63">
        <v>5.9</v>
      </c>
      <c r="I3" s="63">
        <v>7.9</v>
      </c>
      <c r="J3" s="63">
        <f t="shared" si="0"/>
        <v>13.564687325532152</v>
      </c>
      <c r="K3" s="63">
        <v>13.4</v>
      </c>
      <c r="L3" s="62" t="s">
        <v>99</v>
      </c>
      <c r="M3" s="62"/>
      <c r="N3" s="62"/>
      <c r="O3" s="62">
        <v>0</v>
      </c>
      <c r="P3" s="62">
        <v>0</v>
      </c>
      <c r="Q3" s="67" t="s">
        <v>1040</v>
      </c>
      <c r="R3" s="75">
        <v>39790</v>
      </c>
      <c r="S3" s="15"/>
      <c r="T3" s="21"/>
    </row>
    <row r="4" spans="1:20" s="19" customFormat="1" ht="37.5" hidden="1" x14ac:dyDescent="0.25">
      <c r="A4" s="62"/>
      <c r="B4" s="195"/>
      <c r="C4" s="78" t="s">
        <v>246</v>
      </c>
      <c r="D4" s="68">
        <v>80</v>
      </c>
      <c r="E4" s="68"/>
      <c r="F4" s="62" t="s">
        <v>703</v>
      </c>
      <c r="G4" s="71">
        <v>2.2000000000000002</v>
      </c>
      <c r="H4" s="71">
        <v>2</v>
      </c>
      <c r="I4" s="71">
        <v>12.1</v>
      </c>
      <c r="J4" s="71">
        <f t="shared" si="0"/>
        <v>13.709248384513208</v>
      </c>
      <c r="K4" s="71">
        <v>13.2</v>
      </c>
      <c r="L4" s="68" t="s">
        <v>1526</v>
      </c>
      <c r="M4" s="68"/>
      <c r="N4" s="68"/>
      <c r="O4" s="68">
        <f>SUM(O5)</f>
        <v>0</v>
      </c>
      <c r="P4" s="68">
        <f>SUM(P5)</f>
        <v>1</v>
      </c>
      <c r="Q4" s="67" t="s">
        <v>1280</v>
      </c>
      <c r="R4" s="75">
        <v>40102</v>
      </c>
      <c r="S4" s="64"/>
      <c r="T4" s="66"/>
    </row>
    <row r="5" spans="1:20" s="19" customFormat="1" ht="37.5" hidden="1" x14ac:dyDescent="0.25">
      <c r="A5" s="19" t="s">
        <v>1794</v>
      </c>
      <c r="B5" s="189"/>
      <c r="C5" s="32" t="s">
        <v>1428</v>
      </c>
      <c r="D5" s="5">
        <v>80</v>
      </c>
      <c r="E5" s="5"/>
      <c r="F5" s="19" t="s">
        <v>703</v>
      </c>
      <c r="G5" s="14">
        <v>2.2000000000000002</v>
      </c>
      <c r="H5" s="14">
        <v>2</v>
      </c>
      <c r="I5" s="14">
        <v>12.1</v>
      </c>
      <c r="J5" s="14">
        <f t="shared" si="0"/>
        <v>13.709248384513208</v>
      </c>
      <c r="K5" s="14">
        <v>13.2</v>
      </c>
      <c r="L5" s="5" t="s">
        <v>1526</v>
      </c>
      <c r="M5" s="5"/>
      <c r="N5" s="5"/>
      <c r="O5" s="5">
        <v>0</v>
      </c>
      <c r="P5" s="5">
        <v>1</v>
      </c>
      <c r="Q5" s="26" t="s">
        <v>1429</v>
      </c>
      <c r="R5" s="57">
        <v>40129</v>
      </c>
      <c r="S5" s="15"/>
      <c r="T5" s="21"/>
    </row>
    <row r="6" spans="1:20" s="19" customFormat="1" ht="50" x14ac:dyDescent="0.25">
      <c r="A6" s="62"/>
      <c r="B6" s="124"/>
      <c r="C6" s="78" t="s">
        <v>246</v>
      </c>
      <c r="D6" s="68">
        <v>147</v>
      </c>
      <c r="E6" s="68"/>
      <c r="F6" s="68" t="s">
        <v>55</v>
      </c>
      <c r="G6" s="71">
        <v>13.5</v>
      </c>
      <c r="H6" s="71">
        <v>8.1999999999999993</v>
      </c>
      <c r="I6" s="71">
        <v>9.5</v>
      </c>
      <c r="J6" s="71">
        <f t="shared" si="0"/>
        <v>14.612328189493851</v>
      </c>
      <c r="K6" s="71">
        <v>14.5</v>
      </c>
      <c r="L6" s="68" t="s">
        <v>100</v>
      </c>
      <c r="M6" s="68"/>
      <c r="N6" s="68"/>
      <c r="O6" s="68">
        <f>SUM(O7)</f>
        <v>0</v>
      </c>
      <c r="P6" s="68">
        <f>SUM(P7)</f>
        <v>1</v>
      </c>
      <c r="Q6" s="64" t="s">
        <v>1803</v>
      </c>
      <c r="R6" s="79">
        <v>39748</v>
      </c>
      <c r="S6" s="15"/>
      <c r="T6" s="21"/>
    </row>
    <row r="7" spans="1:20" s="19" customFormat="1" ht="37.5" x14ac:dyDescent="0.25">
      <c r="A7" s="19" t="s">
        <v>1794</v>
      </c>
      <c r="B7" s="27"/>
      <c r="C7" s="32" t="s">
        <v>986</v>
      </c>
      <c r="D7" s="5">
        <v>147</v>
      </c>
      <c r="E7" s="5"/>
      <c r="F7" s="5" t="s">
        <v>55</v>
      </c>
      <c r="G7" s="14">
        <v>13.5</v>
      </c>
      <c r="H7" s="14">
        <v>8.1999999999999993</v>
      </c>
      <c r="I7" s="14">
        <v>9.5</v>
      </c>
      <c r="J7" s="14">
        <f t="shared" si="0"/>
        <v>14.612328189493851</v>
      </c>
      <c r="K7" s="14">
        <v>14.5</v>
      </c>
      <c r="L7" s="5" t="s">
        <v>100</v>
      </c>
      <c r="M7" s="5"/>
      <c r="N7" s="5"/>
      <c r="O7" s="5">
        <v>0</v>
      </c>
      <c r="P7" s="5">
        <v>1</v>
      </c>
      <c r="Q7" s="15" t="s">
        <v>1184</v>
      </c>
      <c r="R7" s="58">
        <v>39836</v>
      </c>
      <c r="S7" s="15"/>
      <c r="T7" s="21"/>
    </row>
    <row r="8" spans="1:20" s="19" customFormat="1" ht="50" x14ac:dyDescent="0.25">
      <c r="A8" s="62"/>
      <c r="B8" s="124"/>
      <c r="C8" s="78" t="s">
        <v>246</v>
      </c>
      <c r="D8" s="68">
        <v>185</v>
      </c>
      <c r="E8" s="68"/>
      <c r="F8" s="68" t="s">
        <v>55</v>
      </c>
      <c r="G8" s="71">
        <v>12.5</v>
      </c>
      <c r="H8" s="71">
        <v>10.4</v>
      </c>
      <c r="I8" s="71">
        <v>9.1999999999999993</v>
      </c>
      <c r="J8" s="71">
        <f t="shared" si="0"/>
        <v>14.486884411188301</v>
      </c>
      <c r="K8" s="71">
        <v>14.3</v>
      </c>
      <c r="L8" s="68" t="s">
        <v>100</v>
      </c>
      <c r="M8" s="68"/>
      <c r="N8" s="68"/>
      <c r="O8" s="68">
        <f>SUM(O9)</f>
        <v>0</v>
      </c>
      <c r="P8" s="68">
        <f>SUM(P9)</f>
        <v>1</v>
      </c>
      <c r="Q8" s="64" t="s">
        <v>1804</v>
      </c>
      <c r="R8" s="79">
        <v>39748</v>
      </c>
      <c r="S8" s="15"/>
      <c r="T8" s="21"/>
    </row>
    <row r="9" spans="1:20" s="19" customFormat="1" ht="13" x14ac:dyDescent="0.25">
      <c r="A9" s="19" t="s">
        <v>1794</v>
      </c>
      <c r="B9" s="27"/>
      <c r="C9" s="32" t="s">
        <v>986</v>
      </c>
      <c r="D9" s="5">
        <v>185</v>
      </c>
      <c r="E9" s="5"/>
      <c r="F9" s="5" t="s">
        <v>55</v>
      </c>
      <c r="G9" s="14">
        <v>12.5</v>
      </c>
      <c r="H9" s="14">
        <v>10.4</v>
      </c>
      <c r="I9" s="14">
        <v>9.1999999999999993</v>
      </c>
      <c r="J9" s="14">
        <f t="shared" si="0"/>
        <v>14.486884411188301</v>
      </c>
      <c r="K9" s="14">
        <v>14.3</v>
      </c>
      <c r="L9" s="5" t="s">
        <v>100</v>
      </c>
      <c r="M9" s="5"/>
      <c r="N9" s="5"/>
      <c r="O9" s="5">
        <v>0</v>
      </c>
      <c r="P9" s="5">
        <v>1</v>
      </c>
      <c r="Q9" s="15" t="s">
        <v>987</v>
      </c>
      <c r="R9" s="58">
        <v>39755</v>
      </c>
      <c r="S9" s="15"/>
      <c r="T9" s="21"/>
    </row>
    <row r="10" spans="1:20" s="19" customFormat="1" ht="25" x14ac:dyDescent="0.25">
      <c r="A10" s="62"/>
      <c r="B10" s="124"/>
      <c r="C10" s="78" t="s">
        <v>246</v>
      </c>
      <c r="D10" s="68">
        <v>205</v>
      </c>
      <c r="E10" s="68" t="s">
        <v>1525</v>
      </c>
      <c r="F10" s="68" t="s">
        <v>55</v>
      </c>
      <c r="G10" s="71">
        <v>17</v>
      </c>
      <c r="H10" s="71">
        <v>10</v>
      </c>
      <c r="I10" s="71">
        <v>8.5</v>
      </c>
      <c r="J10" s="71">
        <f t="shared" si="0"/>
        <v>14.078259994298534</v>
      </c>
      <c r="K10" s="71">
        <v>21.67</v>
      </c>
      <c r="L10" s="68" t="s">
        <v>1526</v>
      </c>
      <c r="M10" s="68"/>
      <c r="N10" s="68"/>
      <c r="O10" s="68">
        <f>SUM(O11:O29)</f>
        <v>0</v>
      </c>
      <c r="P10" s="68">
        <f>SUM(P11:P29)</f>
        <v>34</v>
      </c>
      <c r="Q10" s="72" t="s">
        <v>248</v>
      </c>
      <c r="R10" s="75">
        <v>38684</v>
      </c>
      <c r="S10" s="15"/>
      <c r="T10" s="21"/>
    </row>
    <row r="11" spans="1:20" s="19" customFormat="1" ht="25" x14ac:dyDescent="0.25">
      <c r="A11" s="19" t="s">
        <v>1794</v>
      </c>
      <c r="B11" s="23"/>
      <c r="C11" s="32" t="s">
        <v>140</v>
      </c>
      <c r="D11" s="5">
        <v>205</v>
      </c>
      <c r="E11" s="5" t="s">
        <v>1525</v>
      </c>
      <c r="F11" s="5" t="s">
        <v>55</v>
      </c>
      <c r="G11" s="14">
        <v>17</v>
      </c>
      <c r="H11" s="14">
        <v>10</v>
      </c>
      <c r="I11" s="14">
        <v>8.5</v>
      </c>
      <c r="J11" s="14">
        <f t="shared" si="0"/>
        <v>14.078259994298534</v>
      </c>
      <c r="K11" s="14">
        <v>21.67</v>
      </c>
      <c r="L11" s="5" t="s">
        <v>1526</v>
      </c>
      <c r="M11" s="5"/>
      <c r="N11" s="5"/>
      <c r="O11" s="19">
        <v>0</v>
      </c>
      <c r="P11" s="19">
        <v>1</v>
      </c>
      <c r="Q11" s="26" t="s">
        <v>970</v>
      </c>
      <c r="R11" s="57">
        <v>40137</v>
      </c>
      <c r="S11" s="15"/>
      <c r="T11" s="21"/>
    </row>
    <row r="12" spans="1:20" s="19" customFormat="1" ht="37.5" x14ac:dyDescent="0.25">
      <c r="A12" s="19" t="s">
        <v>1794</v>
      </c>
      <c r="B12" s="23"/>
      <c r="C12" s="31" t="s">
        <v>254</v>
      </c>
      <c r="D12" s="5">
        <v>205</v>
      </c>
      <c r="E12" s="5" t="s">
        <v>1525</v>
      </c>
      <c r="F12" s="5" t="s">
        <v>55</v>
      </c>
      <c r="G12" s="14">
        <v>17</v>
      </c>
      <c r="H12" s="14">
        <v>10</v>
      </c>
      <c r="I12" s="14">
        <v>8.5</v>
      </c>
      <c r="J12" s="14">
        <f t="shared" si="0"/>
        <v>14.078259994298534</v>
      </c>
      <c r="K12" s="14">
        <v>21.67</v>
      </c>
      <c r="L12" s="5" t="s">
        <v>1526</v>
      </c>
      <c r="M12" s="5"/>
      <c r="N12" s="5"/>
      <c r="O12" s="5">
        <v>0</v>
      </c>
      <c r="P12" s="5">
        <v>1</v>
      </c>
      <c r="Q12" s="25" t="s">
        <v>1657</v>
      </c>
      <c r="R12" s="57">
        <v>38684</v>
      </c>
      <c r="S12" s="15"/>
      <c r="T12" s="21"/>
    </row>
    <row r="13" spans="1:20" s="19" customFormat="1" ht="25" x14ac:dyDescent="0.25">
      <c r="A13" s="19" t="s">
        <v>1794</v>
      </c>
      <c r="B13" s="23"/>
      <c r="C13" s="31" t="s">
        <v>255</v>
      </c>
      <c r="D13" s="5">
        <v>205</v>
      </c>
      <c r="E13" s="5" t="s">
        <v>1525</v>
      </c>
      <c r="F13" s="5" t="s">
        <v>55</v>
      </c>
      <c r="G13" s="14">
        <v>17</v>
      </c>
      <c r="H13" s="14">
        <v>10</v>
      </c>
      <c r="I13" s="14">
        <v>8.5</v>
      </c>
      <c r="J13" s="14">
        <f t="shared" si="0"/>
        <v>14.078259994298534</v>
      </c>
      <c r="K13" s="14">
        <v>21.67</v>
      </c>
      <c r="L13" s="5" t="s">
        <v>1526</v>
      </c>
      <c r="M13" s="5"/>
      <c r="N13" s="5"/>
      <c r="O13" s="5">
        <v>0</v>
      </c>
      <c r="P13" s="5">
        <v>1</v>
      </c>
      <c r="Q13" s="25" t="s">
        <v>1658</v>
      </c>
      <c r="R13" s="57">
        <v>38684</v>
      </c>
      <c r="S13" s="15"/>
      <c r="T13" s="21"/>
    </row>
    <row r="14" spans="1:20" s="19" customFormat="1" x14ac:dyDescent="0.25">
      <c r="A14" s="19" t="s">
        <v>1794</v>
      </c>
      <c r="B14" s="23"/>
      <c r="C14" s="52" t="s">
        <v>94</v>
      </c>
      <c r="D14" s="5">
        <v>205</v>
      </c>
      <c r="E14" s="5" t="s">
        <v>1525</v>
      </c>
      <c r="F14" s="5" t="s">
        <v>55</v>
      </c>
      <c r="G14" s="14">
        <v>17</v>
      </c>
      <c r="H14" s="14">
        <v>10</v>
      </c>
      <c r="I14" s="14">
        <v>8.5</v>
      </c>
      <c r="J14" s="14">
        <f t="shared" si="0"/>
        <v>14.078259994298534</v>
      </c>
      <c r="K14" s="14">
        <v>21.67</v>
      </c>
      <c r="L14" s="5" t="s">
        <v>1526</v>
      </c>
      <c r="M14" s="5"/>
      <c r="N14" s="5"/>
      <c r="O14" s="5">
        <v>0</v>
      </c>
      <c r="P14" s="5">
        <v>1</v>
      </c>
      <c r="Q14" s="26" t="s">
        <v>247</v>
      </c>
      <c r="R14" s="57">
        <v>38684</v>
      </c>
      <c r="S14" s="15"/>
      <c r="T14" s="21"/>
    </row>
    <row r="15" spans="1:20" s="19" customFormat="1" x14ac:dyDescent="0.25">
      <c r="A15" s="19" t="s">
        <v>1794</v>
      </c>
      <c r="B15" s="23"/>
      <c r="C15" s="52" t="s">
        <v>1558</v>
      </c>
      <c r="D15" s="5">
        <v>205</v>
      </c>
      <c r="E15" s="5" t="s">
        <v>1525</v>
      </c>
      <c r="F15" s="5" t="s">
        <v>55</v>
      </c>
      <c r="G15" s="14">
        <v>17</v>
      </c>
      <c r="H15" s="14">
        <v>10</v>
      </c>
      <c r="I15" s="14">
        <v>8.5</v>
      </c>
      <c r="J15" s="14">
        <f t="shared" si="0"/>
        <v>14.078259994298534</v>
      </c>
      <c r="K15" s="14">
        <v>21.67</v>
      </c>
      <c r="L15" s="5" t="s">
        <v>1526</v>
      </c>
      <c r="M15" s="5"/>
      <c r="N15" s="5"/>
      <c r="O15" s="5">
        <v>0</v>
      </c>
      <c r="P15" s="5">
        <v>1</v>
      </c>
      <c r="Q15" s="26" t="s">
        <v>247</v>
      </c>
      <c r="R15" s="57">
        <v>38711</v>
      </c>
      <c r="S15" s="15"/>
      <c r="T15" s="21"/>
    </row>
    <row r="16" spans="1:20" s="19" customFormat="1" x14ac:dyDescent="0.25">
      <c r="A16" s="19" t="s">
        <v>1794</v>
      </c>
      <c r="B16" s="23"/>
      <c r="C16" s="52" t="s">
        <v>330</v>
      </c>
      <c r="D16" s="5">
        <v>205</v>
      </c>
      <c r="E16" s="5" t="s">
        <v>1525</v>
      </c>
      <c r="F16" s="5" t="s">
        <v>55</v>
      </c>
      <c r="G16" s="14">
        <v>17</v>
      </c>
      <c r="H16" s="14">
        <v>10</v>
      </c>
      <c r="I16" s="14">
        <v>8.5</v>
      </c>
      <c r="J16" s="14">
        <f t="shared" si="0"/>
        <v>14.078259994298534</v>
      </c>
      <c r="K16" s="14">
        <v>21.67</v>
      </c>
      <c r="L16" s="5" t="s">
        <v>1526</v>
      </c>
      <c r="M16" s="5"/>
      <c r="N16" s="5"/>
      <c r="O16" s="5">
        <v>0</v>
      </c>
      <c r="P16" s="5">
        <v>1</v>
      </c>
      <c r="Q16" s="26" t="s">
        <v>247</v>
      </c>
      <c r="R16" s="57">
        <v>39039</v>
      </c>
      <c r="S16" s="15"/>
      <c r="T16" s="21"/>
    </row>
    <row r="17" spans="1:20" s="19" customFormat="1" x14ac:dyDescent="0.25">
      <c r="A17" s="19" t="s">
        <v>1794</v>
      </c>
      <c r="B17" s="23"/>
      <c r="C17" s="52" t="s">
        <v>331</v>
      </c>
      <c r="D17" s="5">
        <v>205</v>
      </c>
      <c r="E17" s="5" t="s">
        <v>1525</v>
      </c>
      <c r="F17" s="5" t="s">
        <v>55</v>
      </c>
      <c r="G17" s="14">
        <v>17</v>
      </c>
      <c r="H17" s="14">
        <v>10</v>
      </c>
      <c r="I17" s="14">
        <v>8.5</v>
      </c>
      <c r="J17" s="14">
        <f t="shared" si="0"/>
        <v>14.078259994298534</v>
      </c>
      <c r="K17" s="14">
        <v>21.67</v>
      </c>
      <c r="L17" s="5" t="s">
        <v>1526</v>
      </c>
      <c r="M17" s="5"/>
      <c r="N17" s="5"/>
      <c r="O17" s="5">
        <v>0</v>
      </c>
      <c r="P17" s="5">
        <v>1</v>
      </c>
      <c r="Q17" s="26" t="s">
        <v>247</v>
      </c>
      <c r="R17" s="57">
        <v>39039</v>
      </c>
      <c r="S17" s="15"/>
      <c r="T17" s="21"/>
    </row>
    <row r="18" spans="1:20" s="19" customFormat="1" x14ac:dyDescent="0.25">
      <c r="A18" s="19" t="s">
        <v>1794</v>
      </c>
      <c r="B18" s="23"/>
      <c r="C18" s="154" t="s">
        <v>1796</v>
      </c>
      <c r="D18" s="5">
        <v>205</v>
      </c>
      <c r="E18" s="5" t="s">
        <v>1525</v>
      </c>
      <c r="F18" s="5" t="s">
        <v>55</v>
      </c>
      <c r="G18" s="14">
        <v>17</v>
      </c>
      <c r="H18" s="14">
        <v>10</v>
      </c>
      <c r="I18" s="14">
        <v>8.5</v>
      </c>
      <c r="J18" s="14">
        <f t="shared" si="0"/>
        <v>14.078259994298534</v>
      </c>
      <c r="K18" s="14">
        <v>21.67</v>
      </c>
      <c r="L18" s="5" t="s">
        <v>1526</v>
      </c>
      <c r="M18" s="5"/>
      <c r="N18" s="5"/>
      <c r="O18" s="5">
        <v>0</v>
      </c>
      <c r="P18" s="5">
        <v>1</v>
      </c>
      <c r="Q18" s="26" t="s">
        <v>247</v>
      </c>
      <c r="R18" s="57">
        <v>39748</v>
      </c>
      <c r="S18" s="15"/>
      <c r="T18" s="21"/>
    </row>
    <row r="19" spans="1:20" s="19" customFormat="1" ht="37.5" x14ac:dyDescent="0.25">
      <c r="A19" s="19" t="s">
        <v>1795</v>
      </c>
      <c r="B19" s="23"/>
      <c r="C19" s="154" t="s">
        <v>291</v>
      </c>
      <c r="D19" s="5">
        <v>205</v>
      </c>
      <c r="E19" s="5" t="s">
        <v>1525</v>
      </c>
      <c r="F19" s="5" t="s">
        <v>55</v>
      </c>
      <c r="G19" s="14">
        <v>17</v>
      </c>
      <c r="H19" s="14">
        <v>10</v>
      </c>
      <c r="I19" s="14">
        <v>8.5</v>
      </c>
      <c r="J19" s="14">
        <f t="shared" si="0"/>
        <v>14.078259994298534</v>
      </c>
      <c r="K19" s="14">
        <v>21.67</v>
      </c>
      <c r="L19" s="5" t="s">
        <v>1526</v>
      </c>
      <c r="M19" s="5"/>
      <c r="N19" s="5"/>
      <c r="O19" s="5">
        <v>0</v>
      </c>
      <c r="P19" s="5">
        <v>1</v>
      </c>
      <c r="Q19" s="15" t="s">
        <v>945</v>
      </c>
      <c r="R19" s="57">
        <v>40134</v>
      </c>
      <c r="S19" s="15"/>
      <c r="T19" s="21"/>
    </row>
    <row r="20" spans="1:20" s="19" customFormat="1" x14ac:dyDescent="0.25">
      <c r="A20" s="19" t="s">
        <v>1795</v>
      </c>
      <c r="B20" s="23"/>
      <c r="C20" s="154" t="s">
        <v>978</v>
      </c>
      <c r="D20" s="5">
        <v>205</v>
      </c>
      <c r="E20" s="5" t="s">
        <v>1525</v>
      </c>
      <c r="F20" s="5" t="s">
        <v>55</v>
      </c>
      <c r="G20" s="14">
        <v>17</v>
      </c>
      <c r="H20" s="14">
        <v>10</v>
      </c>
      <c r="I20" s="14">
        <v>8.5</v>
      </c>
      <c r="J20" s="14">
        <f t="shared" si="0"/>
        <v>14.078259994298534</v>
      </c>
      <c r="K20" s="14">
        <v>21.67</v>
      </c>
      <c r="L20" s="5" t="s">
        <v>1526</v>
      </c>
      <c r="M20" s="5"/>
      <c r="N20" s="5"/>
      <c r="O20" s="5">
        <v>0</v>
      </c>
      <c r="P20" s="5">
        <v>1</v>
      </c>
      <c r="Q20" s="15" t="s">
        <v>949</v>
      </c>
      <c r="R20" s="57">
        <v>40140</v>
      </c>
      <c r="S20" s="15"/>
      <c r="T20" s="21"/>
    </row>
    <row r="21" spans="1:20" s="19" customFormat="1" x14ac:dyDescent="0.25">
      <c r="A21" s="19" t="s">
        <v>1794</v>
      </c>
      <c r="B21" s="23"/>
      <c r="C21" s="217" t="s">
        <v>2103</v>
      </c>
      <c r="D21" s="5">
        <v>205</v>
      </c>
      <c r="E21" s="5" t="s">
        <v>1525</v>
      </c>
      <c r="F21" s="5" t="s">
        <v>55</v>
      </c>
      <c r="G21" s="14">
        <v>17</v>
      </c>
      <c r="H21" s="14">
        <v>10</v>
      </c>
      <c r="I21" s="14">
        <v>8.5</v>
      </c>
      <c r="J21" s="14">
        <f t="shared" si="0"/>
        <v>14.078259994298534</v>
      </c>
      <c r="K21" s="14">
        <v>21.67</v>
      </c>
      <c r="L21" s="5" t="s">
        <v>1526</v>
      </c>
      <c r="O21" s="19">
        <v>0</v>
      </c>
      <c r="P21" s="19">
        <v>1</v>
      </c>
      <c r="Q21" s="15" t="s">
        <v>949</v>
      </c>
      <c r="R21" s="57">
        <v>40610</v>
      </c>
      <c r="S21" s="15"/>
      <c r="T21" s="21"/>
    </row>
    <row r="22" spans="1:20" s="19" customFormat="1" x14ac:dyDescent="0.25">
      <c r="A22" s="19" t="s">
        <v>1794</v>
      </c>
      <c r="B22" s="23"/>
      <c r="C22" s="217" t="s">
        <v>2104</v>
      </c>
      <c r="D22" s="5">
        <v>205</v>
      </c>
      <c r="E22" s="5" t="s">
        <v>1525</v>
      </c>
      <c r="F22" s="5" t="s">
        <v>55</v>
      </c>
      <c r="G22" s="14">
        <v>17</v>
      </c>
      <c r="H22" s="14">
        <v>10</v>
      </c>
      <c r="I22" s="14">
        <v>8.5</v>
      </c>
      <c r="J22" s="14">
        <f t="shared" si="0"/>
        <v>14.078259994298534</v>
      </c>
      <c r="K22" s="14">
        <v>21.67</v>
      </c>
      <c r="L22" s="5" t="s">
        <v>1526</v>
      </c>
      <c r="O22" s="19">
        <v>0</v>
      </c>
      <c r="P22" s="19">
        <v>1</v>
      </c>
      <c r="Q22" s="15" t="s">
        <v>949</v>
      </c>
      <c r="R22" s="57">
        <v>40610</v>
      </c>
      <c r="S22" s="15"/>
      <c r="T22" s="21"/>
    </row>
    <row r="23" spans="1:20" s="19" customFormat="1" x14ac:dyDescent="0.25">
      <c r="A23" s="19" t="s">
        <v>1794</v>
      </c>
      <c r="B23" s="23"/>
      <c r="C23" s="217" t="s">
        <v>2202</v>
      </c>
      <c r="D23" s="5">
        <v>205</v>
      </c>
      <c r="E23" s="5" t="s">
        <v>1525</v>
      </c>
      <c r="F23" s="5" t="s">
        <v>55</v>
      </c>
      <c r="G23" s="14">
        <v>17</v>
      </c>
      <c r="H23" s="14">
        <v>10</v>
      </c>
      <c r="I23" s="14">
        <v>8.5</v>
      </c>
      <c r="J23" s="14">
        <f t="shared" si="0"/>
        <v>14.078259994298534</v>
      </c>
      <c r="K23" s="14">
        <v>21.67</v>
      </c>
      <c r="L23" s="5" t="s">
        <v>1526</v>
      </c>
      <c r="O23" s="19">
        <v>0</v>
      </c>
      <c r="P23" s="19">
        <v>1</v>
      </c>
      <c r="Q23" s="15" t="s">
        <v>949</v>
      </c>
      <c r="R23" s="57">
        <v>40904</v>
      </c>
      <c r="S23" s="15"/>
      <c r="T23" s="21"/>
    </row>
    <row r="24" spans="1:20" s="19" customFormat="1" x14ac:dyDescent="0.25">
      <c r="A24" s="19" t="s">
        <v>1794</v>
      </c>
      <c r="B24" s="23"/>
      <c r="C24" s="217" t="s">
        <v>2204</v>
      </c>
      <c r="D24" s="5">
        <v>205</v>
      </c>
      <c r="E24" s="5" t="s">
        <v>1525</v>
      </c>
      <c r="F24" s="5" t="s">
        <v>55</v>
      </c>
      <c r="G24" s="14">
        <v>17</v>
      </c>
      <c r="H24" s="14">
        <v>10</v>
      </c>
      <c r="I24" s="14">
        <v>8.5</v>
      </c>
      <c r="J24" s="14">
        <f t="shared" si="0"/>
        <v>14.078259994298534</v>
      </c>
      <c r="K24" s="14">
        <v>21.67</v>
      </c>
      <c r="L24" s="5" t="s">
        <v>1526</v>
      </c>
      <c r="O24" s="19">
        <v>0</v>
      </c>
      <c r="P24" s="19">
        <v>1</v>
      </c>
      <c r="Q24" s="15" t="s">
        <v>949</v>
      </c>
      <c r="R24" s="57">
        <v>40904</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x14ac:dyDescent="0.25">
      <c r="A43" s="19" t="s">
        <v>1794</v>
      </c>
      <c r="B43" s="23"/>
      <c r="C43" s="217" t="s">
        <v>2206</v>
      </c>
      <c r="D43" s="5">
        <v>205</v>
      </c>
      <c r="E43" s="5" t="s">
        <v>1525</v>
      </c>
      <c r="F43" s="5" t="s">
        <v>55</v>
      </c>
      <c r="G43" s="14">
        <v>17</v>
      </c>
      <c r="H43" s="14">
        <v>10</v>
      </c>
      <c r="I43" s="14">
        <v>8.5</v>
      </c>
      <c r="J43" s="14">
        <f t="shared" ref="J43:J74" si="1">-LOG((1/(H43*G43))*(2.511^(-I43)))/LOG(2.511)</f>
        <v>14.078259994298534</v>
      </c>
      <c r="K43" s="14">
        <v>21.67</v>
      </c>
      <c r="L43" s="5" t="s">
        <v>1526</v>
      </c>
      <c r="O43" s="19">
        <v>0</v>
      </c>
      <c r="P43" s="19">
        <v>1</v>
      </c>
      <c r="Q43" s="15" t="s">
        <v>949</v>
      </c>
      <c r="R43" s="57">
        <v>40904</v>
      </c>
      <c r="S43" s="64"/>
      <c r="T43" s="66"/>
    </row>
    <row r="44" spans="1:20" s="19" customFormat="1" x14ac:dyDescent="0.25">
      <c r="A44" s="19" t="s">
        <v>1794</v>
      </c>
      <c r="B44" s="23"/>
      <c r="C44" s="217" t="s">
        <v>2208</v>
      </c>
      <c r="D44" s="5">
        <v>205</v>
      </c>
      <c r="E44" s="5" t="s">
        <v>1525</v>
      </c>
      <c r="F44" s="5" t="s">
        <v>55</v>
      </c>
      <c r="G44" s="14">
        <v>17</v>
      </c>
      <c r="H44" s="14">
        <v>10</v>
      </c>
      <c r="I44" s="14">
        <v>8.5</v>
      </c>
      <c r="J44" s="14">
        <f t="shared" si="1"/>
        <v>14.078259994298534</v>
      </c>
      <c r="K44" s="14">
        <v>21.67</v>
      </c>
      <c r="L44" s="5" t="s">
        <v>1526</v>
      </c>
      <c r="O44" s="19">
        <v>0</v>
      </c>
      <c r="P44" s="19">
        <v>1</v>
      </c>
      <c r="Q44" s="15" t="s">
        <v>949</v>
      </c>
      <c r="R44" s="57">
        <v>40904</v>
      </c>
      <c r="S44" s="15"/>
      <c r="T44" s="21"/>
    </row>
    <row r="45" spans="1:20" s="19" customFormat="1" x14ac:dyDescent="0.25">
      <c r="A45" s="19" t="s">
        <v>1794</v>
      </c>
      <c r="B45" s="23"/>
      <c r="C45" s="217" t="s">
        <v>2210</v>
      </c>
      <c r="D45" s="5">
        <v>205</v>
      </c>
      <c r="E45" s="5" t="s">
        <v>1525</v>
      </c>
      <c r="F45" s="5" t="s">
        <v>55</v>
      </c>
      <c r="G45" s="14">
        <v>17</v>
      </c>
      <c r="H45" s="14">
        <v>10</v>
      </c>
      <c r="I45" s="14">
        <v>8.5</v>
      </c>
      <c r="J45" s="14">
        <f t="shared" si="1"/>
        <v>14.078259994298534</v>
      </c>
      <c r="K45" s="14">
        <v>21.67</v>
      </c>
      <c r="L45" s="5" t="s">
        <v>1526</v>
      </c>
      <c r="O45" s="19">
        <v>0</v>
      </c>
      <c r="P45" s="19">
        <v>1</v>
      </c>
      <c r="Q45" s="15" t="s">
        <v>949</v>
      </c>
      <c r="R45" s="57">
        <v>40904</v>
      </c>
      <c r="S45" s="15"/>
      <c r="T45" s="21"/>
    </row>
    <row r="46" spans="1:20" s="19" customFormat="1" x14ac:dyDescent="0.25">
      <c r="A46" s="19" t="s">
        <v>1794</v>
      </c>
      <c r="B46" s="23"/>
      <c r="C46" s="217" t="s">
        <v>2212</v>
      </c>
      <c r="D46" s="5">
        <v>205</v>
      </c>
      <c r="E46" s="5" t="s">
        <v>1525</v>
      </c>
      <c r="F46" s="5" t="s">
        <v>55</v>
      </c>
      <c r="G46" s="14">
        <v>17</v>
      </c>
      <c r="H46" s="14">
        <v>10</v>
      </c>
      <c r="I46" s="14">
        <v>8.5</v>
      </c>
      <c r="J46" s="14">
        <f t="shared" si="1"/>
        <v>14.078259994298534</v>
      </c>
      <c r="K46" s="14">
        <v>21.67</v>
      </c>
      <c r="L46" s="5" t="s">
        <v>1526</v>
      </c>
      <c r="O46" s="19">
        <v>0</v>
      </c>
      <c r="P46" s="19">
        <v>1</v>
      </c>
      <c r="Q46" s="15" t="s">
        <v>949</v>
      </c>
      <c r="R46" s="57">
        <v>40904</v>
      </c>
      <c r="S46" s="15"/>
      <c r="T46" s="21"/>
    </row>
    <row r="47" spans="1:20" s="19" customFormat="1" x14ac:dyDescent="0.25">
      <c r="A47" s="19" t="s">
        <v>1794</v>
      </c>
      <c r="B47" s="23"/>
      <c r="C47" s="217" t="s">
        <v>2215</v>
      </c>
      <c r="D47" s="5">
        <v>205</v>
      </c>
      <c r="E47" s="5" t="s">
        <v>1525</v>
      </c>
      <c r="F47" s="5" t="s">
        <v>55</v>
      </c>
      <c r="G47" s="14">
        <v>17</v>
      </c>
      <c r="H47" s="14">
        <v>10</v>
      </c>
      <c r="I47" s="14">
        <v>8.5</v>
      </c>
      <c r="J47" s="14">
        <f t="shared" si="1"/>
        <v>14.078259994298534</v>
      </c>
      <c r="K47" s="14">
        <v>21.67</v>
      </c>
      <c r="L47" s="5" t="s">
        <v>1526</v>
      </c>
      <c r="O47" s="19">
        <v>0</v>
      </c>
      <c r="P47" s="19">
        <v>1</v>
      </c>
      <c r="Q47" s="15" t="s">
        <v>949</v>
      </c>
      <c r="R47" s="57">
        <v>40905</v>
      </c>
      <c r="S47" s="15"/>
      <c r="T47" s="21"/>
    </row>
    <row r="48" spans="1:20" s="19" customFormat="1" x14ac:dyDescent="0.25">
      <c r="A48" s="19" t="s">
        <v>1794</v>
      </c>
      <c r="B48" s="23"/>
      <c r="C48" s="217" t="s">
        <v>2284</v>
      </c>
      <c r="D48" s="5">
        <v>205</v>
      </c>
      <c r="E48" s="5" t="s">
        <v>1525</v>
      </c>
      <c r="F48" s="5" t="s">
        <v>55</v>
      </c>
      <c r="G48" s="14">
        <v>17</v>
      </c>
      <c r="H48" s="14">
        <v>10</v>
      </c>
      <c r="I48" s="14">
        <v>8.5</v>
      </c>
      <c r="J48" s="14">
        <f t="shared" si="1"/>
        <v>14.078259994298534</v>
      </c>
      <c r="K48" s="14">
        <v>21.67</v>
      </c>
      <c r="L48" s="5" t="s">
        <v>1526</v>
      </c>
      <c r="O48" s="19">
        <v>0</v>
      </c>
      <c r="P48" s="19">
        <v>1</v>
      </c>
      <c r="Q48" s="15" t="s">
        <v>949</v>
      </c>
      <c r="R48" s="57">
        <v>40905</v>
      </c>
      <c r="S48" s="15"/>
      <c r="T48" s="21"/>
    </row>
    <row r="49" spans="1:20" s="19" customFormat="1" ht="25" x14ac:dyDescent="0.25">
      <c r="A49" s="62"/>
      <c r="B49" s="124"/>
      <c r="C49" s="78" t="s">
        <v>246</v>
      </c>
      <c r="D49" s="68">
        <v>221</v>
      </c>
      <c r="E49" s="68" t="s">
        <v>1522</v>
      </c>
      <c r="F49" s="68" t="s">
        <v>55</v>
      </c>
      <c r="G49" s="71">
        <v>8</v>
      </c>
      <c r="H49" s="71">
        <v>6</v>
      </c>
      <c r="I49" s="71">
        <v>8.1</v>
      </c>
      <c r="J49" s="71">
        <f t="shared" si="1"/>
        <v>12.304714416603611</v>
      </c>
      <c r="K49" s="71">
        <v>19.21</v>
      </c>
      <c r="L49" s="68" t="s">
        <v>1526</v>
      </c>
      <c r="M49" s="68"/>
      <c r="N49" s="68"/>
      <c r="O49" s="68">
        <f>SUM(O50:O71)</f>
        <v>1</v>
      </c>
      <c r="P49" s="68">
        <f>SUM(P50:P71)</f>
        <v>22</v>
      </c>
      <c r="Q49" s="92" t="s">
        <v>1659</v>
      </c>
      <c r="R49" s="75">
        <v>38684</v>
      </c>
      <c r="S49" s="15"/>
      <c r="T49" s="21"/>
    </row>
    <row r="50" spans="1:20" s="19" customFormat="1" ht="50" x14ac:dyDescent="0.25">
      <c r="A50" s="19" t="s">
        <v>1794</v>
      </c>
      <c r="B50" s="26"/>
      <c r="C50" s="32" t="s">
        <v>960</v>
      </c>
      <c r="D50" s="5">
        <v>221</v>
      </c>
      <c r="E50" s="5" t="s">
        <v>1522</v>
      </c>
      <c r="F50" s="5" t="s">
        <v>55</v>
      </c>
      <c r="G50" s="14">
        <v>8</v>
      </c>
      <c r="H50" s="14">
        <v>6</v>
      </c>
      <c r="I50" s="14">
        <v>8.1</v>
      </c>
      <c r="J50" s="14">
        <f t="shared" si="1"/>
        <v>12.304714416603611</v>
      </c>
      <c r="K50" s="14">
        <v>19.21</v>
      </c>
      <c r="L50" s="5" t="s">
        <v>1526</v>
      </c>
      <c r="M50" s="5"/>
      <c r="N50" s="5"/>
      <c r="O50" s="19">
        <v>1</v>
      </c>
      <c r="P50" s="19">
        <v>0</v>
      </c>
      <c r="Q50" s="26" t="s">
        <v>959</v>
      </c>
      <c r="R50" s="57">
        <v>40137</v>
      </c>
      <c r="S50" s="15"/>
      <c r="T50" s="21"/>
    </row>
    <row r="51" spans="1:20" s="19" customFormat="1" x14ac:dyDescent="0.25">
      <c r="A51" s="19" t="s">
        <v>1794</v>
      </c>
      <c r="B51" s="26"/>
      <c r="C51" s="32" t="s">
        <v>962</v>
      </c>
      <c r="D51" s="5">
        <v>221</v>
      </c>
      <c r="E51" s="5" t="s">
        <v>1522</v>
      </c>
      <c r="F51" s="5" t="s">
        <v>55</v>
      </c>
      <c r="G51" s="14">
        <v>8</v>
      </c>
      <c r="H51" s="14">
        <v>6</v>
      </c>
      <c r="I51" s="14">
        <v>8.1</v>
      </c>
      <c r="J51" s="14">
        <f t="shared" si="1"/>
        <v>12.304714416603611</v>
      </c>
      <c r="K51" s="14">
        <v>19.21</v>
      </c>
      <c r="L51" s="5" t="s">
        <v>1526</v>
      </c>
      <c r="M51" s="5"/>
      <c r="N51" s="5"/>
      <c r="O51" s="19">
        <v>0</v>
      </c>
      <c r="P51" s="19">
        <v>2</v>
      </c>
      <c r="Q51" s="26" t="s">
        <v>967</v>
      </c>
      <c r="R51" s="57">
        <v>40137</v>
      </c>
      <c r="S51" s="15"/>
      <c r="T51" s="21"/>
    </row>
    <row r="52" spans="1:20" s="19" customFormat="1" ht="25" x14ac:dyDescent="0.25">
      <c r="A52" s="19" t="s">
        <v>1794</v>
      </c>
      <c r="B52" s="26"/>
      <c r="C52" s="32" t="s">
        <v>140</v>
      </c>
      <c r="D52" s="5">
        <v>221</v>
      </c>
      <c r="E52" s="5" t="s">
        <v>1522</v>
      </c>
      <c r="F52" s="5" t="s">
        <v>55</v>
      </c>
      <c r="G52" s="14">
        <v>8</v>
      </c>
      <c r="H52" s="14">
        <v>6</v>
      </c>
      <c r="I52" s="14">
        <v>8.1</v>
      </c>
      <c r="J52" s="14">
        <f t="shared" si="1"/>
        <v>12.304714416603611</v>
      </c>
      <c r="K52" s="14">
        <v>19.21</v>
      </c>
      <c r="L52" s="5" t="s">
        <v>1526</v>
      </c>
      <c r="M52" s="5"/>
      <c r="N52" s="5"/>
      <c r="O52" s="19">
        <v>0</v>
      </c>
      <c r="P52" s="19">
        <v>1</v>
      </c>
      <c r="Q52" s="26" t="s">
        <v>970</v>
      </c>
      <c r="R52" s="57">
        <v>40137</v>
      </c>
      <c r="S52" s="15"/>
      <c r="T52" s="21"/>
    </row>
    <row r="53" spans="1:20" s="19" customFormat="1" ht="25" x14ac:dyDescent="0.25">
      <c r="A53" s="19" t="s">
        <v>1794</v>
      </c>
      <c r="B53" s="23"/>
      <c r="C53" s="31" t="s">
        <v>1660</v>
      </c>
      <c r="D53" s="5">
        <v>221</v>
      </c>
      <c r="E53" s="5" t="s">
        <v>1522</v>
      </c>
      <c r="F53" s="5" t="s">
        <v>55</v>
      </c>
      <c r="G53" s="14">
        <v>8</v>
      </c>
      <c r="H53" s="14">
        <v>6</v>
      </c>
      <c r="I53" s="14">
        <v>8.1</v>
      </c>
      <c r="J53" s="14">
        <f t="shared" si="1"/>
        <v>12.304714416603611</v>
      </c>
      <c r="K53" s="14">
        <v>19.21</v>
      </c>
      <c r="L53" s="5" t="s">
        <v>1526</v>
      </c>
      <c r="M53" s="5"/>
      <c r="N53" s="5"/>
      <c r="O53" s="5">
        <v>0</v>
      </c>
      <c r="P53" s="5">
        <v>1</v>
      </c>
      <c r="Q53" s="2" t="s">
        <v>1661</v>
      </c>
      <c r="R53" s="57">
        <v>38684</v>
      </c>
      <c r="S53" s="15"/>
      <c r="T53" s="21"/>
    </row>
    <row r="54" spans="1:20" s="19" customFormat="1" ht="37.5" x14ac:dyDescent="0.25">
      <c r="A54" s="19" t="s">
        <v>1794</v>
      </c>
      <c r="B54" s="23"/>
      <c r="C54" s="31" t="s">
        <v>254</v>
      </c>
      <c r="D54" s="5">
        <v>221</v>
      </c>
      <c r="E54" s="5" t="s">
        <v>1522</v>
      </c>
      <c r="F54" s="5" t="s">
        <v>55</v>
      </c>
      <c r="G54" s="14">
        <v>8</v>
      </c>
      <c r="H54" s="14">
        <v>6</v>
      </c>
      <c r="I54" s="14">
        <v>8.1</v>
      </c>
      <c r="J54" s="14">
        <f t="shared" si="1"/>
        <v>12.304714416603611</v>
      </c>
      <c r="K54" s="14">
        <v>19.21</v>
      </c>
      <c r="L54" s="5" t="s">
        <v>1526</v>
      </c>
      <c r="M54" s="5"/>
      <c r="N54" s="5"/>
      <c r="O54" s="5">
        <v>0</v>
      </c>
      <c r="P54" s="5">
        <v>1</v>
      </c>
      <c r="Q54" s="25" t="s">
        <v>1662</v>
      </c>
      <c r="R54" s="57">
        <v>38684</v>
      </c>
      <c r="S54" s="15"/>
      <c r="T54" s="21"/>
    </row>
    <row r="55" spans="1:20" s="19" customFormat="1" ht="25" x14ac:dyDescent="0.25">
      <c r="A55" s="19" t="s">
        <v>1794</v>
      </c>
      <c r="B55" s="23"/>
      <c r="C55" s="31" t="s">
        <v>255</v>
      </c>
      <c r="D55" s="5">
        <v>221</v>
      </c>
      <c r="E55" s="5" t="s">
        <v>1522</v>
      </c>
      <c r="F55" s="5" t="s">
        <v>55</v>
      </c>
      <c r="G55" s="14">
        <v>8</v>
      </c>
      <c r="H55" s="14">
        <v>6</v>
      </c>
      <c r="I55" s="14">
        <v>8.1</v>
      </c>
      <c r="J55" s="14">
        <f t="shared" si="1"/>
        <v>12.304714416603611</v>
      </c>
      <c r="K55" s="14">
        <v>19.21</v>
      </c>
      <c r="L55" s="5" t="s">
        <v>1526</v>
      </c>
      <c r="M55" s="5"/>
      <c r="N55" s="5"/>
      <c r="O55" s="5">
        <v>0</v>
      </c>
      <c r="P55" s="5">
        <v>1</v>
      </c>
      <c r="Q55" s="2" t="s">
        <v>1951</v>
      </c>
      <c r="R55" s="57">
        <v>38684</v>
      </c>
      <c r="S55" s="15"/>
      <c r="T55" s="21"/>
    </row>
    <row r="56" spans="1:20" s="19" customFormat="1" ht="25" x14ac:dyDescent="0.25">
      <c r="A56" s="19" t="s">
        <v>1794</v>
      </c>
      <c r="B56" s="23"/>
      <c r="C56" s="52" t="s">
        <v>94</v>
      </c>
      <c r="D56" s="5">
        <v>221</v>
      </c>
      <c r="E56" s="5" t="s">
        <v>1522</v>
      </c>
      <c r="F56" s="5" t="s">
        <v>55</v>
      </c>
      <c r="G56" s="14">
        <v>8</v>
      </c>
      <c r="H56" s="14">
        <v>6</v>
      </c>
      <c r="I56" s="14">
        <v>8.1</v>
      </c>
      <c r="J56" s="14">
        <f t="shared" si="1"/>
        <v>12.304714416603611</v>
      </c>
      <c r="K56" s="14">
        <v>19.21</v>
      </c>
      <c r="L56" s="5" t="s">
        <v>1526</v>
      </c>
      <c r="M56" s="5"/>
      <c r="N56" s="5"/>
      <c r="O56" s="5">
        <v>0</v>
      </c>
      <c r="P56" s="5">
        <v>1</v>
      </c>
      <c r="Q56" s="26" t="s">
        <v>252</v>
      </c>
      <c r="R56" s="57">
        <v>38684</v>
      </c>
      <c r="S56" s="15"/>
      <c r="T56" s="21"/>
    </row>
    <row r="57" spans="1:20" s="19" customFormat="1" ht="25" x14ac:dyDescent="0.25">
      <c r="A57" s="19" t="s">
        <v>1794</v>
      </c>
      <c r="B57" s="23"/>
      <c r="C57" s="52" t="s">
        <v>1558</v>
      </c>
      <c r="D57" s="5">
        <v>221</v>
      </c>
      <c r="E57" s="5" t="s">
        <v>1522</v>
      </c>
      <c r="F57" s="5" t="s">
        <v>55</v>
      </c>
      <c r="G57" s="14">
        <v>8</v>
      </c>
      <c r="H57" s="14">
        <v>6</v>
      </c>
      <c r="I57" s="14">
        <v>8.1</v>
      </c>
      <c r="J57" s="14">
        <f t="shared" si="1"/>
        <v>12.304714416603611</v>
      </c>
      <c r="K57" s="14">
        <v>19.21</v>
      </c>
      <c r="L57" s="5" t="s">
        <v>1526</v>
      </c>
      <c r="M57" s="5"/>
      <c r="N57" s="5"/>
      <c r="O57" s="5">
        <v>0</v>
      </c>
      <c r="P57" s="5">
        <v>1</v>
      </c>
      <c r="Q57" s="26" t="s">
        <v>252</v>
      </c>
      <c r="R57" s="57">
        <v>38711</v>
      </c>
      <c r="S57" s="15"/>
      <c r="T57" s="21"/>
    </row>
    <row r="58" spans="1:20" s="19" customFormat="1" ht="25" x14ac:dyDescent="0.25">
      <c r="A58" s="19" t="s">
        <v>1794</v>
      </c>
      <c r="B58" s="23"/>
      <c r="C58" s="52" t="s">
        <v>330</v>
      </c>
      <c r="D58" s="5">
        <v>221</v>
      </c>
      <c r="E58" s="5" t="s">
        <v>1522</v>
      </c>
      <c r="F58" s="5" t="s">
        <v>55</v>
      </c>
      <c r="G58" s="14">
        <v>8</v>
      </c>
      <c r="H58" s="14">
        <v>6</v>
      </c>
      <c r="I58" s="14">
        <v>8.1</v>
      </c>
      <c r="J58" s="14">
        <f t="shared" si="1"/>
        <v>12.304714416603611</v>
      </c>
      <c r="K58" s="14">
        <v>19.21</v>
      </c>
      <c r="L58" s="5" t="s">
        <v>1526</v>
      </c>
      <c r="M58" s="5"/>
      <c r="N58" s="5"/>
      <c r="O58" s="5">
        <v>0</v>
      </c>
      <c r="P58" s="5">
        <v>1</v>
      </c>
      <c r="Q58" s="26" t="s">
        <v>252</v>
      </c>
      <c r="R58" s="57">
        <v>39039</v>
      </c>
      <c r="S58" s="15"/>
      <c r="T58" s="21"/>
    </row>
    <row r="59" spans="1:20" s="19" customFormat="1" ht="25" x14ac:dyDescent="0.25">
      <c r="A59" s="19" t="s">
        <v>1794</v>
      </c>
      <c r="B59" s="23"/>
      <c r="C59" s="52" t="s">
        <v>331</v>
      </c>
      <c r="D59" s="5">
        <v>221</v>
      </c>
      <c r="E59" s="5" t="s">
        <v>1522</v>
      </c>
      <c r="F59" s="5" t="s">
        <v>55</v>
      </c>
      <c r="G59" s="14">
        <v>8</v>
      </c>
      <c r="H59" s="14">
        <v>6</v>
      </c>
      <c r="I59" s="14">
        <v>8.1</v>
      </c>
      <c r="J59" s="14">
        <f t="shared" si="1"/>
        <v>12.304714416603611</v>
      </c>
      <c r="K59" s="14">
        <v>19.21</v>
      </c>
      <c r="L59" s="5" t="s">
        <v>1526</v>
      </c>
      <c r="M59" s="5"/>
      <c r="N59" s="5"/>
      <c r="O59" s="5">
        <v>0</v>
      </c>
      <c r="P59" s="5">
        <v>1</v>
      </c>
      <c r="Q59" s="26" t="s">
        <v>252</v>
      </c>
      <c r="R59" s="57">
        <v>39039</v>
      </c>
      <c r="S59" s="15"/>
      <c r="T59" s="21"/>
    </row>
    <row r="60" spans="1:20" s="19" customFormat="1" ht="25" x14ac:dyDescent="0.25">
      <c r="A60" s="19" t="s">
        <v>1794</v>
      </c>
      <c r="B60" s="23"/>
      <c r="C60" s="154" t="s">
        <v>1796</v>
      </c>
      <c r="D60" s="5">
        <v>221</v>
      </c>
      <c r="E60" s="5" t="s">
        <v>1522</v>
      </c>
      <c r="F60" s="5" t="s">
        <v>55</v>
      </c>
      <c r="G60" s="14">
        <v>8</v>
      </c>
      <c r="H60" s="14">
        <v>6</v>
      </c>
      <c r="I60" s="14">
        <v>8.1</v>
      </c>
      <c r="J60" s="14">
        <f t="shared" si="1"/>
        <v>12.304714416603611</v>
      </c>
      <c r="K60" s="14">
        <v>19.21</v>
      </c>
      <c r="L60" s="5" t="s">
        <v>1526</v>
      </c>
      <c r="M60" s="5"/>
      <c r="N60" s="5"/>
      <c r="O60" s="5">
        <v>0</v>
      </c>
      <c r="P60" s="5">
        <v>1</v>
      </c>
      <c r="Q60" s="26" t="s">
        <v>252</v>
      </c>
      <c r="R60" s="57">
        <v>39748</v>
      </c>
      <c r="S60" s="15"/>
      <c r="T60" s="21"/>
    </row>
    <row r="61" spans="1:20" s="19" customFormat="1" ht="37.5" x14ac:dyDescent="0.25">
      <c r="A61" s="19" t="s">
        <v>1794</v>
      </c>
      <c r="B61" s="23"/>
      <c r="C61" s="154" t="s">
        <v>291</v>
      </c>
      <c r="D61" s="5">
        <v>221</v>
      </c>
      <c r="E61" s="5" t="s">
        <v>1522</v>
      </c>
      <c r="F61" s="5" t="s">
        <v>55</v>
      </c>
      <c r="G61" s="14">
        <v>8</v>
      </c>
      <c r="H61" s="14">
        <v>6</v>
      </c>
      <c r="I61" s="14">
        <v>8.1</v>
      </c>
      <c r="J61" s="14">
        <f t="shared" si="1"/>
        <v>12.304714416603611</v>
      </c>
      <c r="K61" s="14">
        <v>19.21</v>
      </c>
      <c r="L61" s="5" t="s">
        <v>1526</v>
      </c>
      <c r="M61" s="5"/>
      <c r="N61" s="5"/>
      <c r="O61" s="5">
        <v>0</v>
      </c>
      <c r="P61" s="5">
        <v>1</v>
      </c>
      <c r="Q61" s="15" t="s">
        <v>945</v>
      </c>
      <c r="R61" s="57">
        <v>40134</v>
      </c>
      <c r="S61" s="15"/>
      <c r="T61" s="21"/>
    </row>
    <row r="62" spans="1:20" s="19" customFormat="1" x14ac:dyDescent="0.25">
      <c r="A62" s="19" t="s">
        <v>1794</v>
      </c>
      <c r="B62" s="23"/>
      <c r="C62" s="154" t="s">
        <v>946</v>
      </c>
      <c r="D62" s="5">
        <v>221</v>
      </c>
      <c r="E62" s="5" t="s">
        <v>1522</v>
      </c>
      <c r="F62" s="5" t="s">
        <v>55</v>
      </c>
      <c r="G62" s="14">
        <v>8</v>
      </c>
      <c r="H62" s="14">
        <v>6</v>
      </c>
      <c r="I62" s="14">
        <v>8.1</v>
      </c>
      <c r="J62" s="14">
        <f t="shared" si="1"/>
        <v>12.304714416603611</v>
      </c>
      <c r="K62" s="14">
        <v>19.21</v>
      </c>
      <c r="L62" s="5" t="s">
        <v>1526</v>
      </c>
      <c r="O62" s="19">
        <v>0</v>
      </c>
      <c r="P62" s="19">
        <v>1</v>
      </c>
      <c r="Q62" s="15" t="s">
        <v>949</v>
      </c>
      <c r="R62" s="57">
        <v>40136</v>
      </c>
      <c r="S62" s="15"/>
      <c r="T62" s="21"/>
    </row>
    <row r="63" spans="1:20" s="19" customFormat="1" x14ac:dyDescent="0.25">
      <c r="A63" s="19" t="s">
        <v>1794</v>
      </c>
      <c r="B63" s="23"/>
      <c r="C63" s="217" t="s">
        <v>2103</v>
      </c>
      <c r="D63" s="5">
        <v>221</v>
      </c>
      <c r="E63" s="5" t="s">
        <v>1522</v>
      </c>
      <c r="F63" s="5" t="s">
        <v>55</v>
      </c>
      <c r="G63" s="14">
        <v>8</v>
      </c>
      <c r="H63" s="14">
        <v>6</v>
      </c>
      <c r="I63" s="14">
        <v>8.1</v>
      </c>
      <c r="J63" s="14">
        <f t="shared" si="1"/>
        <v>12.304714416603611</v>
      </c>
      <c r="K63" s="14">
        <v>19.21</v>
      </c>
      <c r="L63" s="5" t="s">
        <v>1526</v>
      </c>
      <c r="O63" s="19">
        <v>0</v>
      </c>
      <c r="P63" s="19">
        <v>1</v>
      </c>
      <c r="Q63" s="15" t="s">
        <v>949</v>
      </c>
      <c r="R63" s="57">
        <v>40610</v>
      </c>
      <c r="S63" s="15"/>
      <c r="T63" s="21"/>
    </row>
    <row r="64" spans="1:20" s="19" customFormat="1" x14ac:dyDescent="0.25">
      <c r="A64" s="19" t="s">
        <v>1794</v>
      </c>
      <c r="B64" s="23"/>
      <c r="C64" s="217" t="s">
        <v>2104</v>
      </c>
      <c r="D64" s="5">
        <v>221</v>
      </c>
      <c r="E64" s="5" t="s">
        <v>1522</v>
      </c>
      <c r="F64" s="5" t="s">
        <v>55</v>
      </c>
      <c r="G64" s="14">
        <v>8</v>
      </c>
      <c r="H64" s="14">
        <v>6</v>
      </c>
      <c r="I64" s="14">
        <v>8.1</v>
      </c>
      <c r="J64" s="14">
        <f t="shared" si="1"/>
        <v>12.304714416603611</v>
      </c>
      <c r="K64" s="14">
        <v>19.21</v>
      </c>
      <c r="L64" s="5" t="s">
        <v>1526</v>
      </c>
      <c r="O64" s="19">
        <v>0</v>
      </c>
      <c r="P64" s="19">
        <v>1</v>
      </c>
      <c r="Q64" s="15" t="s">
        <v>949</v>
      </c>
      <c r="R64" s="57">
        <v>40610</v>
      </c>
      <c r="S64" s="15"/>
      <c r="T64" s="21"/>
    </row>
    <row r="65" spans="1:20" s="19" customFormat="1" x14ac:dyDescent="0.25">
      <c r="A65" s="19" t="s">
        <v>1794</v>
      </c>
      <c r="B65" s="23"/>
      <c r="C65" s="217" t="s">
        <v>2202</v>
      </c>
      <c r="D65" s="5">
        <v>221</v>
      </c>
      <c r="E65" s="5" t="s">
        <v>1522</v>
      </c>
      <c r="F65" s="5" t="s">
        <v>55</v>
      </c>
      <c r="G65" s="14">
        <v>8</v>
      </c>
      <c r="H65" s="14">
        <v>6</v>
      </c>
      <c r="I65" s="14">
        <v>8.1</v>
      </c>
      <c r="J65" s="14">
        <f t="shared" si="1"/>
        <v>12.304714416603611</v>
      </c>
      <c r="K65" s="14">
        <v>19.21</v>
      </c>
      <c r="L65" s="5" t="s">
        <v>1526</v>
      </c>
      <c r="O65" s="19">
        <v>0</v>
      </c>
      <c r="P65" s="19">
        <v>1</v>
      </c>
      <c r="Q65" s="15" t="s">
        <v>949</v>
      </c>
      <c r="R65" s="57">
        <v>40904</v>
      </c>
      <c r="S65" s="15"/>
      <c r="T65" s="21"/>
    </row>
    <row r="66" spans="1:20" s="19" customFormat="1" x14ac:dyDescent="0.25">
      <c r="A66" s="19" t="s">
        <v>1794</v>
      </c>
      <c r="B66" s="23"/>
      <c r="C66" s="217" t="s">
        <v>2204</v>
      </c>
      <c r="D66" s="5">
        <v>221</v>
      </c>
      <c r="E66" s="5" t="s">
        <v>1522</v>
      </c>
      <c r="F66" s="5" t="s">
        <v>55</v>
      </c>
      <c r="G66" s="14">
        <v>8</v>
      </c>
      <c r="H66" s="14">
        <v>6</v>
      </c>
      <c r="I66" s="14">
        <v>8.1</v>
      </c>
      <c r="J66" s="14">
        <f t="shared" si="1"/>
        <v>12.304714416603611</v>
      </c>
      <c r="K66" s="14">
        <v>19.21</v>
      </c>
      <c r="L66" s="5" t="s">
        <v>1526</v>
      </c>
      <c r="O66" s="19">
        <v>0</v>
      </c>
      <c r="P66" s="19">
        <v>1</v>
      </c>
      <c r="Q66" s="15" t="s">
        <v>949</v>
      </c>
      <c r="R66" s="57">
        <v>40904</v>
      </c>
      <c r="S66" s="15"/>
      <c r="T66" s="21"/>
    </row>
    <row r="67" spans="1:20" s="19" customFormat="1" x14ac:dyDescent="0.25">
      <c r="A67" s="19" t="s">
        <v>1794</v>
      </c>
      <c r="B67" s="23"/>
      <c r="C67" s="217" t="s">
        <v>2206</v>
      </c>
      <c r="D67" s="5">
        <v>221</v>
      </c>
      <c r="E67" s="5" t="s">
        <v>1522</v>
      </c>
      <c r="F67" s="5" t="s">
        <v>55</v>
      </c>
      <c r="G67" s="14">
        <v>8</v>
      </c>
      <c r="H67" s="14">
        <v>6</v>
      </c>
      <c r="I67" s="14">
        <v>8.1</v>
      </c>
      <c r="J67" s="14">
        <f t="shared" si="1"/>
        <v>12.304714416603611</v>
      </c>
      <c r="K67" s="14">
        <v>19.21</v>
      </c>
      <c r="L67" s="5" t="s">
        <v>1526</v>
      </c>
      <c r="O67" s="19">
        <v>0</v>
      </c>
      <c r="P67" s="19">
        <v>1</v>
      </c>
      <c r="Q67" s="15" t="s">
        <v>949</v>
      </c>
      <c r="R67" s="57">
        <v>40904</v>
      </c>
      <c r="S67" s="64"/>
      <c r="T67" s="66"/>
    </row>
    <row r="68" spans="1:20" s="19" customFormat="1" x14ac:dyDescent="0.25">
      <c r="A68" s="19" t="s">
        <v>1794</v>
      </c>
      <c r="B68" s="23"/>
      <c r="C68" s="217" t="s">
        <v>2208</v>
      </c>
      <c r="D68" s="5">
        <v>221</v>
      </c>
      <c r="E68" s="5" t="s">
        <v>1522</v>
      </c>
      <c r="F68" s="5" t="s">
        <v>55</v>
      </c>
      <c r="G68" s="14">
        <v>8</v>
      </c>
      <c r="H68" s="14">
        <v>6</v>
      </c>
      <c r="I68" s="14">
        <v>8.1</v>
      </c>
      <c r="J68" s="14">
        <f t="shared" si="1"/>
        <v>12.304714416603611</v>
      </c>
      <c r="K68" s="14">
        <v>19.21</v>
      </c>
      <c r="L68" s="5" t="s">
        <v>1526</v>
      </c>
      <c r="O68" s="19">
        <v>0</v>
      </c>
      <c r="P68" s="19">
        <v>1</v>
      </c>
      <c r="Q68" s="15" t="s">
        <v>949</v>
      </c>
      <c r="R68" s="57">
        <v>40904</v>
      </c>
      <c r="S68" s="15"/>
      <c r="T68" s="21"/>
    </row>
    <row r="69" spans="1:20" s="19" customFormat="1" x14ac:dyDescent="0.25">
      <c r="A69" s="19" t="s">
        <v>1794</v>
      </c>
      <c r="B69" s="23"/>
      <c r="C69" s="217" t="s">
        <v>2210</v>
      </c>
      <c r="D69" s="5">
        <v>221</v>
      </c>
      <c r="E69" s="5" t="s">
        <v>1522</v>
      </c>
      <c r="F69" s="5" t="s">
        <v>55</v>
      </c>
      <c r="G69" s="14">
        <v>8</v>
      </c>
      <c r="H69" s="14">
        <v>6</v>
      </c>
      <c r="I69" s="14">
        <v>8.1</v>
      </c>
      <c r="J69" s="14">
        <f t="shared" si="1"/>
        <v>12.304714416603611</v>
      </c>
      <c r="K69" s="14">
        <v>19.21</v>
      </c>
      <c r="L69" s="5" t="s">
        <v>1526</v>
      </c>
      <c r="O69" s="19">
        <v>0</v>
      </c>
      <c r="P69" s="19">
        <v>1</v>
      </c>
      <c r="Q69" s="15" t="s">
        <v>949</v>
      </c>
      <c r="R69" s="57">
        <v>40904</v>
      </c>
      <c r="S69" s="15"/>
      <c r="T69" s="21"/>
    </row>
    <row r="70" spans="1:20" s="19" customFormat="1" x14ac:dyDescent="0.25">
      <c r="A70" s="19" t="s">
        <v>1794</v>
      </c>
      <c r="B70" s="23"/>
      <c r="C70" s="217" t="s">
        <v>2212</v>
      </c>
      <c r="D70" s="5">
        <v>221</v>
      </c>
      <c r="E70" s="5" t="s">
        <v>1522</v>
      </c>
      <c r="F70" s="5" t="s">
        <v>55</v>
      </c>
      <c r="G70" s="14">
        <v>8</v>
      </c>
      <c r="H70" s="14">
        <v>6</v>
      </c>
      <c r="I70" s="14">
        <v>8.1</v>
      </c>
      <c r="J70" s="14">
        <f t="shared" si="1"/>
        <v>12.304714416603611</v>
      </c>
      <c r="K70" s="14">
        <v>19.21</v>
      </c>
      <c r="L70" s="5" t="s">
        <v>1526</v>
      </c>
      <c r="O70" s="19">
        <v>0</v>
      </c>
      <c r="P70" s="19">
        <v>1</v>
      </c>
      <c r="Q70" s="15" t="s">
        <v>949</v>
      </c>
      <c r="R70" s="57">
        <v>40904</v>
      </c>
      <c r="S70" s="15"/>
      <c r="T70" s="21"/>
    </row>
    <row r="71" spans="1:20" s="19" customFormat="1" x14ac:dyDescent="0.25">
      <c r="A71" s="19" t="s">
        <v>1794</v>
      </c>
      <c r="B71" s="23"/>
      <c r="C71" s="217" t="s">
        <v>2215</v>
      </c>
      <c r="D71" s="5">
        <v>221</v>
      </c>
      <c r="E71" s="5" t="s">
        <v>1522</v>
      </c>
      <c r="F71" s="5" t="s">
        <v>55</v>
      </c>
      <c r="G71" s="14">
        <v>8</v>
      </c>
      <c r="H71" s="14">
        <v>6</v>
      </c>
      <c r="I71" s="14">
        <v>8.1</v>
      </c>
      <c r="J71" s="14">
        <f t="shared" si="1"/>
        <v>12.304714416603611</v>
      </c>
      <c r="K71" s="14">
        <v>19.21</v>
      </c>
      <c r="L71" s="5" t="s">
        <v>1526</v>
      </c>
      <c r="O71" s="19">
        <v>0</v>
      </c>
      <c r="P71" s="19">
        <v>1</v>
      </c>
      <c r="Q71" s="15" t="s">
        <v>949</v>
      </c>
      <c r="R71" s="57">
        <v>40905</v>
      </c>
      <c r="S71" s="15"/>
      <c r="T71" s="21"/>
    </row>
    <row r="72" spans="1:20" s="19" customFormat="1" x14ac:dyDescent="0.25">
      <c r="A72" s="19" t="s">
        <v>1794</v>
      </c>
      <c r="B72" s="23"/>
      <c r="C72" s="217" t="s">
        <v>2284</v>
      </c>
      <c r="D72" s="5">
        <v>221</v>
      </c>
      <c r="E72" s="5" t="s">
        <v>1522</v>
      </c>
      <c r="F72" s="5" t="s">
        <v>55</v>
      </c>
      <c r="G72" s="14">
        <v>8</v>
      </c>
      <c r="H72" s="14">
        <v>6</v>
      </c>
      <c r="I72" s="14">
        <v>8.1</v>
      </c>
      <c r="J72" s="14">
        <f t="shared" si="1"/>
        <v>12.304714416603611</v>
      </c>
      <c r="K72" s="14">
        <v>19.21</v>
      </c>
      <c r="L72" s="5" t="s">
        <v>1526</v>
      </c>
      <c r="O72" s="19">
        <v>0</v>
      </c>
      <c r="P72" s="19">
        <v>1</v>
      </c>
      <c r="Q72" s="15" t="s">
        <v>949</v>
      </c>
      <c r="R72" s="57">
        <v>40905</v>
      </c>
      <c r="S72" s="15"/>
      <c r="T72" s="21"/>
    </row>
    <row r="73" spans="1:20" s="19" customFormat="1" ht="25" x14ac:dyDescent="0.25">
      <c r="A73" s="62"/>
      <c r="B73" s="194"/>
      <c r="C73" s="78" t="s">
        <v>246</v>
      </c>
      <c r="D73" s="62">
        <v>224</v>
      </c>
      <c r="E73" s="62" t="s">
        <v>265</v>
      </c>
      <c r="F73" s="62" t="s">
        <v>55</v>
      </c>
      <c r="G73" s="63">
        <v>178</v>
      </c>
      <c r="H73" s="63">
        <v>63</v>
      </c>
      <c r="I73" s="63">
        <v>3.4</v>
      </c>
      <c r="J73" s="71">
        <f t="shared" si="1"/>
        <v>13.52828272185916</v>
      </c>
      <c r="K73" s="63">
        <v>13.5</v>
      </c>
      <c r="L73" s="62" t="s">
        <v>1526</v>
      </c>
      <c r="M73" s="62"/>
      <c r="N73" s="62"/>
      <c r="O73" s="62">
        <f>SUM(O74:O115)</f>
        <v>7</v>
      </c>
      <c r="P73" s="62">
        <f>SUM(P74:P115)</f>
        <v>41</v>
      </c>
      <c r="Q73" s="67" t="s">
        <v>251</v>
      </c>
      <c r="R73" s="75">
        <v>38684</v>
      </c>
      <c r="S73" s="15"/>
      <c r="T73" s="21"/>
    </row>
    <row r="74" spans="1:20" s="19" customFormat="1" ht="112.5" x14ac:dyDescent="0.25">
      <c r="A74" s="19" t="s">
        <v>1794</v>
      </c>
      <c r="B74" s="27"/>
      <c r="C74" s="31" t="s">
        <v>950</v>
      </c>
      <c r="D74" s="19">
        <v>224</v>
      </c>
      <c r="E74" s="19" t="s">
        <v>265</v>
      </c>
      <c r="F74" s="19" t="s">
        <v>55</v>
      </c>
      <c r="G74" s="20">
        <v>178</v>
      </c>
      <c r="H74" s="20">
        <v>63</v>
      </c>
      <c r="I74" s="20">
        <v>3.4</v>
      </c>
      <c r="J74" s="14">
        <f t="shared" si="1"/>
        <v>13.52828272185916</v>
      </c>
      <c r="K74" s="20">
        <v>13.5</v>
      </c>
      <c r="L74" s="19" t="s">
        <v>1526</v>
      </c>
      <c r="O74" s="19">
        <v>1</v>
      </c>
      <c r="P74" s="19">
        <v>0</v>
      </c>
      <c r="Q74" s="26" t="s">
        <v>951</v>
      </c>
      <c r="R74" s="57">
        <v>40137</v>
      </c>
      <c r="S74" s="15"/>
      <c r="T74" s="21"/>
    </row>
    <row r="75" spans="1:20" s="19" customFormat="1" ht="50" x14ac:dyDescent="0.25">
      <c r="A75" s="19" t="s">
        <v>1794</v>
      </c>
      <c r="B75" s="27"/>
      <c r="C75" s="31" t="s">
        <v>950</v>
      </c>
      <c r="D75" s="19">
        <v>224</v>
      </c>
      <c r="E75" s="19" t="s">
        <v>265</v>
      </c>
      <c r="F75" s="19" t="s">
        <v>55</v>
      </c>
      <c r="G75" s="20">
        <v>178</v>
      </c>
      <c r="H75" s="20">
        <v>63</v>
      </c>
      <c r="I75" s="20">
        <v>3.4</v>
      </c>
      <c r="J75" s="14">
        <f t="shared" ref="J75:J106" si="2">-LOG((1/(H75*G75))*(2.511^(-I75)))/LOG(2.511)</f>
        <v>13.52828272185916</v>
      </c>
      <c r="K75" s="20">
        <v>13.5</v>
      </c>
      <c r="L75" s="19" t="s">
        <v>1526</v>
      </c>
      <c r="O75" s="19">
        <v>0</v>
      </c>
      <c r="P75" s="19">
        <v>1</v>
      </c>
      <c r="Q75" s="26" t="s">
        <v>952</v>
      </c>
      <c r="R75" s="57">
        <v>40137</v>
      </c>
      <c r="S75" s="15"/>
      <c r="T75" s="21"/>
    </row>
    <row r="76" spans="1:20" s="19" customFormat="1" ht="62.5" x14ac:dyDescent="0.25">
      <c r="A76" s="19" t="s">
        <v>1794</v>
      </c>
      <c r="B76" s="27"/>
      <c r="C76" s="32" t="s">
        <v>1375</v>
      </c>
      <c r="D76" s="19">
        <v>224</v>
      </c>
      <c r="E76" s="19" t="s">
        <v>265</v>
      </c>
      <c r="F76" s="19" t="s">
        <v>55</v>
      </c>
      <c r="G76" s="20">
        <v>178</v>
      </c>
      <c r="H76" s="20">
        <v>63</v>
      </c>
      <c r="I76" s="20">
        <v>3.4</v>
      </c>
      <c r="J76" s="14">
        <f t="shared" si="2"/>
        <v>13.52828272185916</v>
      </c>
      <c r="K76" s="20">
        <v>13.5</v>
      </c>
      <c r="L76" s="19" t="s">
        <v>1526</v>
      </c>
      <c r="O76" s="19">
        <v>1</v>
      </c>
      <c r="P76" s="19">
        <v>0</v>
      </c>
      <c r="Q76" s="26" t="s">
        <v>954</v>
      </c>
      <c r="R76" s="57">
        <v>40137</v>
      </c>
      <c r="S76" s="15"/>
      <c r="T76" s="21"/>
    </row>
    <row r="77" spans="1:20" s="19" customFormat="1" ht="13" x14ac:dyDescent="0.25">
      <c r="A77" s="19" t="s">
        <v>1794</v>
      </c>
      <c r="B77" s="27"/>
      <c r="C77" s="32" t="s">
        <v>1376</v>
      </c>
      <c r="D77" s="19">
        <v>224</v>
      </c>
      <c r="E77" s="19" t="s">
        <v>265</v>
      </c>
      <c r="F77" s="19" t="s">
        <v>55</v>
      </c>
      <c r="G77" s="20">
        <v>178</v>
      </c>
      <c r="H77" s="20">
        <v>63</v>
      </c>
      <c r="I77" s="20">
        <v>3.4</v>
      </c>
      <c r="J77" s="14">
        <f t="shared" si="2"/>
        <v>13.52828272185916</v>
      </c>
      <c r="K77" s="20">
        <v>13.5</v>
      </c>
      <c r="L77" s="19" t="s">
        <v>1526</v>
      </c>
      <c r="O77" s="19">
        <v>1</v>
      </c>
      <c r="P77" s="19">
        <v>0</v>
      </c>
      <c r="Q77" s="26" t="s">
        <v>953</v>
      </c>
      <c r="R77" s="57">
        <v>40137</v>
      </c>
      <c r="S77" s="15"/>
      <c r="T77" s="21"/>
    </row>
    <row r="78" spans="1:20" s="19" customFormat="1" ht="62.5" x14ac:dyDescent="0.25">
      <c r="A78" s="19" t="s">
        <v>1794</v>
      </c>
      <c r="B78" s="27"/>
      <c r="C78" s="32" t="s">
        <v>865</v>
      </c>
      <c r="D78" s="19">
        <v>224</v>
      </c>
      <c r="E78" s="19" t="s">
        <v>265</v>
      </c>
      <c r="F78" s="19" t="s">
        <v>55</v>
      </c>
      <c r="G78" s="20">
        <v>178</v>
      </c>
      <c r="H78" s="20">
        <v>63</v>
      </c>
      <c r="I78" s="20">
        <v>3.4</v>
      </c>
      <c r="J78" s="14">
        <f t="shared" si="2"/>
        <v>13.52828272185916</v>
      </c>
      <c r="K78" s="20">
        <v>13.5</v>
      </c>
      <c r="L78" s="19" t="s">
        <v>1526</v>
      </c>
      <c r="O78" s="19">
        <v>1</v>
      </c>
      <c r="P78" s="19">
        <v>0</v>
      </c>
      <c r="Q78" s="26" t="s">
        <v>955</v>
      </c>
      <c r="R78" s="57">
        <v>40137</v>
      </c>
      <c r="S78" s="15"/>
      <c r="T78" s="21"/>
    </row>
    <row r="79" spans="1:20" s="19" customFormat="1" ht="50" x14ac:dyDescent="0.25">
      <c r="A79" s="19" t="s">
        <v>1794</v>
      </c>
      <c r="B79" s="27"/>
      <c r="C79" s="32" t="s">
        <v>957</v>
      </c>
      <c r="D79" s="19">
        <v>224</v>
      </c>
      <c r="E79" s="19" t="s">
        <v>265</v>
      </c>
      <c r="F79" s="19" t="s">
        <v>55</v>
      </c>
      <c r="G79" s="20">
        <v>178</v>
      </c>
      <c r="H79" s="20">
        <v>63</v>
      </c>
      <c r="I79" s="20">
        <v>3.4</v>
      </c>
      <c r="J79" s="14">
        <f t="shared" si="2"/>
        <v>13.52828272185916</v>
      </c>
      <c r="K79" s="20">
        <v>13.5</v>
      </c>
      <c r="L79" s="19" t="s">
        <v>1526</v>
      </c>
      <c r="O79" s="19">
        <v>1</v>
      </c>
      <c r="P79" s="19">
        <v>0</v>
      </c>
      <c r="Q79" s="26" t="s">
        <v>956</v>
      </c>
      <c r="R79" s="57">
        <v>40137</v>
      </c>
      <c r="S79" s="15"/>
      <c r="T79" s="21"/>
    </row>
    <row r="80" spans="1:20" s="19" customFormat="1" ht="25" x14ac:dyDescent="0.25">
      <c r="A80" s="19" t="s">
        <v>1794</v>
      </c>
      <c r="B80" s="27"/>
      <c r="C80" s="32" t="s">
        <v>1371</v>
      </c>
      <c r="D80" s="19">
        <v>224</v>
      </c>
      <c r="E80" s="19" t="s">
        <v>265</v>
      </c>
      <c r="F80" s="19" t="s">
        <v>55</v>
      </c>
      <c r="G80" s="20">
        <v>178</v>
      </c>
      <c r="H80" s="20">
        <v>63</v>
      </c>
      <c r="I80" s="20">
        <v>3.4</v>
      </c>
      <c r="J80" s="14">
        <f t="shared" si="2"/>
        <v>13.52828272185916</v>
      </c>
      <c r="K80" s="20">
        <v>13.5</v>
      </c>
      <c r="L80" s="19" t="s">
        <v>1526</v>
      </c>
      <c r="O80" s="19">
        <v>1</v>
      </c>
      <c r="P80" s="19">
        <v>0</v>
      </c>
      <c r="Q80" s="26" t="s">
        <v>958</v>
      </c>
      <c r="R80" s="57">
        <v>40137</v>
      </c>
      <c r="S80" s="15"/>
      <c r="T80" s="21"/>
    </row>
    <row r="81" spans="1:20" s="19" customFormat="1" ht="50" x14ac:dyDescent="0.25">
      <c r="A81" s="19" t="s">
        <v>1794</v>
      </c>
      <c r="B81" s="27"/>
      <c r="C81" s="32" t="s">
        <v>960</v>
      </c>
      <c r="D81" s="19">
        <v>224</v>
      </c>
      <c r="E81" s="19" t="s">
        <v>265</v>
      </c>
      <c r="F81" s="19" t="s">
        <v>55</v>
      </c>
      <c r="G81" s="20">
        <v>178</v>
      </c>
      <c r="H81" s="20">
        <v>63</v>
      </c>
      <c r="I81" s="20">
        <v>3.4</v>
      </c>
      <c r="J81" s="14">
        <f t="shared" si="2"/>
        <v>13.52828272185916</v>
      </c>
      <c r="K81" s="20">
        <v>13.5</v>
      </c>
      <c r="L81" s="19" t="s">
        <v>1526</v>
      </c>
      <c r="O81" s="19">
        <v>1</v>
      </c>
      <c r="P81" s="19">
        <v>0</v>
      </c>
      <c r="Q81" s="26" t="s">
        <v>959</v>
      </c>
      <c r="R81" s="57">
        <v>40137</v>
      </c>
      <c r="S81" s="15"/>
      <c r="T81" s="21"/>
    </row>
    <row r="82" spans="1:20" s="19" customFormat="1" ht="62.5" x14ac:dyDescent="0.25">
      <c r="A82" s="19" t="s">
        <v>1794</v>
      </c>
      <c r="B82" s="27"/>
      <c r="C82" s="32" t="s">
        <v>960</v>
      </c>
      <c r="D82" s="19">
        <v>224</v>
      </c>
      <c r="E82" s="19" t="s">
        <v>265</v>
      </c>
      <c r="F82" s="19" t="s">
        <v>55</v>
      </c>
      <c r="G82" s="20">
        <v>178</v>
      </c>
      <c r="H82" s="20">
        <v>63</v>
      </c>
      <c r="I82" s="20">
        <v>3.4</v>
      </c>
      <c r="J82" s="14">
        <f t="shared" si="2"/>
        <v>13.52828272185916</v>
      </c>
      <c r="K82" s="20">
        <v>13.5</v>
      </c>
      <c r="L82" s="19" t="s">
        <v>1526</v>
      </c>
      <c r="O82" s="19">
        <v>0</v>
      </c>
      <c r="P82" s="19">
        <v>2</v>
      </c>
      <c r="Q82" s="26" t="s">
        <v>966</v>
      </c>
      <c r="R82" s="57">
        <v>40137</v>
      </c>
      <c r="S82" s="15"/>
      <c r="T82" s="21"/>
    </row>
    <row r="83" spans="1:20" s="19" customFormat="1" ht="87.5" x14ac:dyDescent="0.25">
      <c r="A83" s="19" t="s">
        <v>1794</v>
      </c>
      <c r="B83" s="27"/>
      <c r="C83" s="32" t="s">
        <v>961</v>
      </c>
      <c r="D83" s="19">
        <v>224</v>
      </c>
      <c r="E83" s="19" t="s">
        <v>265</v>
      </c>
      <c r="F83" s="19" t="s">
        <v>55</v>
      </c>
      <c r="G83" s="20">
        <v>178</v>
      </c>
      <c r="H83" s="20">
        <v>63</v>
      </c>
      <c r="I83" s="20">
        <v>3.4</v>
      </c>
      <c r="J83" s="14">
        <f t="shared" si="2"/>
        <v>13.52828272185916</v>
      </c>
      <c r="K83" s="20">
        <v>13.5</v>
      </c>
      <c r="L83" s="19" t="s">
        <v>1526</v>
      </c>
      <c r="O83" s="19">
        <v>0</v>
      </c>
      <c r="P83" s="19">
        <v>2</v>
      </c>
      <c r="Q83" s="26" t="s">
        <v>965</v>
      </c>
      <c r="R83" s="57">
        <v>40137</v>
      </c>
      <c r="S83" s="15"/>
      <c r="T83" s="21"/>
    </row>
    <row r="84" spans="1:20" s="19" customFormat="1" ht="112.5" x14ac:dyDescent="0.25">
      <c r="A84" s="19" t="s">
        <v>1794</v>
      </c>
      <c r="B84" s="27"/>
      <c r="C84" s="32" t="s">
        <v>962</v>
      </c>
      <c r="D84" s="19">
        <v>224</v>
      </c>
      <c r="E84" s="19" t="s">
        <v>265</v>
      </c>
      <c r="F84" s="19" t="s">
        <v>55</v>
      </c>
      <c r="G84" s="20">
        <v>178</v>
      </c>
      <c r="H84" s="20">
        <v>63</v>
      </c>
      <c r="I84" s="20">
        <v>3.4</v>
      </c>
      <c r="J84" s="14">
        <f t="shared" si="2"/>
        <v>13.52828272185916</v>
      </c>
      <c r="K84" s="20">
        <v>13.5</v>
      </c>
      <c r="L84" s="19" t="s">
        <v>1526</v>
      </c>
      <c r="O84" s="19">
        <v>0</v>
      </c>
      <c r="P84" s="19">
        <v>2</v>
      </c>
      <c r="Q84" s="26" t="s">
        <v>968</v>
      </c>
      <c r="R84" s="57">
        <v>40137</v>
      </c>
      <c r="S84" s="15"/>
      <c r="T84" s="21"/>
    </row>
    <row r="85" spans="1:20" s="19" customFormat="1" ht="150" x14ac:dyDescent="0.25">
      <c r="A85" s="19" t="s">
        <v>1794</v>
      </c>
      <c r="B85" s="27"/>
      <c r="C85" s="32" t="s">
        <v>140</v>
      </c>
      <c r="D85" s="19">
        <v>224</v>
      </c>
      <c r="E85" s="19" t="s">
        <v>265</v>
      </c>
      <c r="F85" s="19" t="s">
        <v>55</v>
      </c>
      <c r="G85" s="20">
        <v>178</v>
      </c>
      <c r="H85" s="20">
        <v>63</v>
      </c>
      <c r="I85" s="20">
        <v>3.4</v>
      </c>
      <c r="J85" s="14">
        <f t="shared" si="2"/>
        <v>13.52828272185916</v>
      </c>
      <c r="K85" s="20">
        <v>13.5</v>
      </c>
      <c r="L85" s="19" t="s">
        <v>1526</v>
      </c>
      <c r="O85" s="19">
        <v>0</v>
      </c>
      <c r="P85" s="19">
        <v>3</v>
      </c>
      <c r="Q85" s="26" t="s">
        <v>969</v>
      </c>
      <c r="R85" s="57">
        <v>40137</v>
      </c>
      <c r="S85" s="15"/>
      <c r="T85" s="21"/>
    </row>
    <row r="86" spans="1:20" s="19" customFormat="1" ht="50" x14ac:dyDescent="0.25">
      <c r="A86" s="19" t="s">
        <v>1794</v>
      </c>
      <c r="B86" s="27"/>
      <c r="C86" s="32" t="s">
        <v>963</v>
      </c>
      <c r="D86" s="19">
        <v>224</v>
      </c>
      <c r="E86" s="19" t="s">
        <v>265</v>
      </c>
      <c r="F86" s="19" t="s">
        <v>55</v>
      </c>
      <c r="G86" s="20">
        <v>178</v>
      </c>
      <c r="H86" s="20">
        <v>63</v>
      </c>
      <c r="I86" s="20">
        <v>3.4</v>
      </c>
      <c r="J86" s="14">
        <f t="shared" si="2"/>
        <v>13.52828272185916</v>
      </c>
      <c r="K86" s="20">
        <v>13.5</v>
      </c>
      <c r="L86" s="19" t="s">
        <v>1526</v>
      </c>
      <c r="O86" s="19">
        <v>0</v>
      </c>
      <c r="P86" s="19">
        <v>1</v>
      </c>
      <c r="Q86" s="26" t="s">
        <v>972</v>
      </c>
      <c r="R86" s="57">
        <v>40137</v>
      </c>
      <c r="S86" s="15"/>
      <c r="T86" s="21"/>
    </row>
    <row r="87" spans="1:20" s="19" customFormat="1" ht="75" x14ac:dyDescent="0.25">
      <c r="A87" s="19" t="s">
        <v>1794</v>
      </c>
      <c r="B87" s="27"/>
      <c r="C87" s="32" t="s">
        <v>964</v>
      </c>
      <c r="D87" s="19">
        <v>224</v>
      </c>
      <c r="E87" s="19" t="s">
        <v>265</v>
      </c>
      <c r="F87" s="19" t="s">
        <v>55</v>
      </c>
      <c r="G87" s="20">
        <v>178</v>
      </c>
      <c r="H87" s="20">
        <v>63</v>
      </c>
      <c r="I87" s="20">
        <v>3.4</v>
      </c>
      <c r="J87" s="14">
        <f t="shared" si="2"/>
        <v>13.52828272185916</v>
      </c>
      <c r="K87" s="20">
        <v>13.5</v>
      </c>
      <c r="L87" s="19" t="s">
        <v>1526</v>
      </c>
      <c r="O87" s="19">
        <v>0</v>
      </c>
      <c r="P87" s="19">
        <v>3</v>
      </c>
      <c r="Q87" s="26" t="s">
        <v>971</v>
      </c>
      <c r="R87" s="57">
        <v>40137</v>
      </c>
      <c r="S87" s="15"/>
      <c r="T87" s="21"/>
    </row>
    <row r="88" spans="1:20" s="19" customFormat="1" ht="25" x14ac:dyDescent="0.25">
      <c r="A88" s="19" t="s">
        <v>1794</v>
      </c>
      <c r="B88" s="23"/>
      <c r="C88" s="31" t="s">
        <v>1952</v>
      </c>
      <c r="D88" s="19">
        <v>224</v>
      </c>
      <c r="E88" s="19" t="s">
        <v>265</v>
      </c>
      <c r="F88" s="19" t="s">
        <v>55</v>
      </c>
      <c r="G88" s="20">
        <v>178</v>
      </c>
      <c r="H88" s="20">
        <v>63</v>
      </c>
      <c r="I88" s="20">
        <v>3.4</v>
      </c>
      <c r="J88" s="14">
        <f t="shared" si="2"/>
        <v>13.52828272185916</v>
      </c>
      <c r="K88" s="20">
        <v>13.5</v>
      </c>
      <c r="L88" s="19" t="s">
        <v>1526</v>
      </c>
      <c r="O88" s="19">
        <v>0</v>
      </c>
      <c r="P88" s="19">
        <v>1</v>
      </c>
      <c r="Q88" s="26" t="s">
        <v>1953</v>
      </c>
      <c r="R88" s="57">
        <v>38684</v>
      </c>
      <c r="S88" s="15"/>
      <c r="T88" s="21"/>
    </row>
    <row r="89" spans="1:20" s="19" customFormat="1" ht="25" x14ac:dyDescent="0.25">
      <c r="A89" s="19" t="s">
        <v>1794</v>
      </c>
      <c r="B89" s="23"/>
      <c r="C89" s="31" t="s">
        <v>1660</v>
      </c>
      <c r="D89" s="19">
        <v>224</v>
      </c>
      <c r="E89" s="19" t="s">
        <v>265</v>
      </c>
      <c r="F89" s="19" t="s">
        <v>55</v>
      </c>
      <c r="G89" s="20">
        <v>178</v>
      </c>
      <c r="H89" s="20">
        <v>63</v>
      </c>
      <c r="I89" s="20">
        <v>3.4</v>
      </c>
      <c r="J89" s="14">
        <f t="shared" si="2"/>
        <v>13.52828272185916</v>
      </c>
      <c r="K89" s="20">
        <v>13.5</v>
      </c>
      <c r="L89" s="19" t="s">
        <v>1526</v>
      </c>
      <c r="O89" s="19">
        <v>0</v>
      </c>
      <c r="P89" s="19">
        <v>1</v>
      </c>
      <c r="Q89" s="26" t="s">
        <v>1537</v>
      </c>
      <c r="R89" s="57">
        <v>38684</v>
      </c>
      <c r="S89" s="15"/>
      <c r="T89" s="21"/>
    </row>
    <row r="90" spans="1:20" s="19" customFormat="1" ht="25" x14ac:dyDescent="0.25">
      <c r="A90" s="19" t="s">
        <v>1795</v>
      </c>
      <c r="B90" s="23"/>
      <c r="C90" s="32" t="s">
        <v>1284</v>
      </c>
      <c r="D90" s="19">
        <v>224</v>
      </c>
      <c r="E90" s="19" t="s">
        <v>265</v>
      </c>
      <c r="F90" s="19" t="s">
        <v>55</v>
      </c>
      <c r="G90" s="20">
        <v>178</v>
      </c>
      <c r="H90" s="20">
        <v>63</v>
      </c>
      <c r="I90" s="20">
        <v>3.4</v>
      </c>
      <c r="J90" s="14">
        <f t="shared" si="2"/>
        <v>13.52828272185916</v>
      </c>
      <c r="K90" s="20">
        <v>13.5</v>
      </c>
      <c r="L90" s="19" t="s">
        <v>1526</v>
      </c>
      <c r="O90" s="19">
        <v>0</v>
      </c>
      <c r="P90" s="19">
        <v>1</v>
      </c>
      <c r="Q90" s="26" t="s">
        <v>973</v>
      </c>
      <c r="R90" s="57">
        <v>40137</v>
      </c>
      <c r="S90" s="15"/>
      <c r="T90" s="21"/>
    </row>
    <row r="91" spans="1:20" s="19" customFormat="1" ht="62.5" x14ac:dyDescent="0.25">
      <c r="A91" s="19" t="s">
        <v>1795</v>
      </c>
      <c r="B91" s="23"/>
      <c r="C91" s="31" t="s">
        <v>254</v>
      </c>
      <c r="D91" s="19">
        <v>224</v>
      </c>
      <c r="E91" s="19" t="s">
        <v>265</v>
      </c>
      <c r="F91" s="19" t="s">
        <v>55</v>
      </c>
      <c r="G91" s="20">
        <v>178</v>
      </c>
      <c r="H91" s="20">
        <v>63</v>
      </c>
      <c r="I91" s="20">
        <v>3.4</v>
      </c>
      <c r="J91" s="14">
        <f t="shared" si="2"/>
        <v>13.52828272185916</v>
      </c>
      <c r="K91" s="20">
        <v>13.5</v>
      </c>
      <c r="L91" s="19" t="s">
        <v>1526</v>
      </c>
      <c r="O91" s="19">
        <v>0</v>
      </c>
      <c r="P91" s="19">
        <v>1</v>
      </c>
      <c r="Q91" s="26" t="s">
        <v>975</v>
      </c>
      <c r="R91" s="57">
        <v>38684</v>
      </c>
      <c r="S91" s="15"/>
      <c r="T91" s="21"/>
    </row>
    <row r="92" spans="1:20" s="19" customFormat="1" ht="37.5" x14ac:dyDescent="0.25">
      <c r="A92" s="19" t="s">
        <v>1794</v>
      </c>
      <c r="B92" s="23"/>
      <c r="C92" s="31" t="s">
        <v>255</v>
      </c>
      <c r="D92" s="19">
        <v>224</v>
      </c>
      <c r="E92" s="19" t="s">
        <v>265</v>
      </c>
      <c r="F92" s="19" t="s">
        <v>55</v>
      </c>
      <c r="G92" s="20">
        <v>178</v>
      </c>
      <c r="H92" s="20">
        <v>63</v>
      </c>
      <c r="I92" s="20">
        <v>3.4</v>
      </c>
      <c r="J92" s="14">
        <f t="shared" si="2"/>
        <v>13.52828272185916</v>
      </c>
      <c r="K92" s="20">
        <v>13.5</v>
      </c>
      <c r="L92" s="19" t="s">
        <v>1526</v>
      </c>
      <c r="O92" s="19">
        <v>0</v>
      </c>
      <c r="P92" s="19">
        <v>1</v>
      </c>
      <c r="Q92" s="26" t="s">
        <v>2006</v>
      </c>
      <c r="R92" s="57">
        <v>38684</v>
      </c>
      <c r="S92" s="15"/>
      <c r="T92" s="21"/>
    </row>
    <row r="93" spans="1:20" s="19" customFormat="1" ht="62.5" x14ac:dyDescent="0.25">
      <c r="A93" s="19" t="s">
        <v>1795</v>
      </c>
      <c r="B93" s="23"/>
      <c r="C93" s="31" t="s">
        <v>2106</v>
      </c>
      <c r="D93" s="19">
        <v>224</v>
      </c>
      <c r="E93" s="1" t="s">
        <v>265</v>
      </c>
      <c r="F93" s="19" t="s">
        <v>55</v>
      </c>
      <c r="G93" s="20">
        <v>178</v>
      </c>
      <c r="H93" s="20">
        <v>63</v>
      </c>
      <c r="I93" s="20">
        <v>3.4</v>
      </c>
      <c r="J93" s="14">
        <f t="shared" si="2"/>
        <v>13.52828272185916</v>
      </c>
      <c r="K93" s="20">
        <v>13.5</v>
      </c>
      <c r="L93" s="19" t="s">
        <v>1526</v>
      </c>
      <c r="O93" s="19">
        <v>0</v>
      </c>
      <c r="P93" s="19">
        <v>1</v>
      </c>
      <c r="Q93" s="26" t="s">
        <v>976</v>
      </c>
      <c r="R93" s="57">
        <v>38684</v>
      </c>
      <c r="S93" s="15"/>
      <c r="T93" s="21"/>
    </row>
    <row r="94" spans="1:20" s="19" customFormat="1" ht="99.75" customHeight="1" x14ac:dyDescent="0.25">
      <c r="A94" s="19" t="s">
        <v>1795</v>
      </c>
      <c r="B94" s="23"/>
      <c r="C94" s="32" t="s">
        <v>974</v>
      </c>
      <c r="D94" s="19">
        <v>224</v>
      </c>
      <c r="E94" s="19" t="s">
        <v>265</v>
      </c>
      <c r="F94" s="19" t="s">
        <v>55</v>
      </c>
      <c r="G94" s="20">
        <v>178</v>
      </c>
      <c r="H94" s="20">
        <v>63</v>
      </c>
      <c r="I94" s="20">
        <v>3.4</v>
      </c>
      <c r="J94" s="14">
        <f t="shared" si="2"/>
        <v>13.52828272185916</v>
      </c>
      <c r="K94" s="20">
        <v>13.5</v>
      </c>
      <c r="L94" s="19" t="s">
        <v>1526</v>
      </c>
      <c r="O94" s="19">
        <v>0</v>
      </c>
      <c r="P94" s="19">
        <v>1</v>
      </c>
      <c r="Q94" s="26" t="s">
        <v>973</v>
      </c>
      <c r="R94" s="57">
        <v>40137</v>
      </c>
      <c r="S94" s="15"/>
      <c r="T94" s="21"/>
    </row>
    <row r="95" spans="1:20" s="19" customFormat="1" ht="50" x14ac:dyDescent="0.25">
      <c r="A95" s="19" t="s">
        <v>1794</v>
      </c>
      <c r="B95" s="23"/>
      <c r="C95" s="52" t="s">
        <v>1558</v>
      </c>
      <c r="D95" s="19">
        <v>224</v>
      </c>
      <c r="E95" s="55" t="s">
        <v>265</v>
      </c>
      <c r="F95" s="19" t="s">
        <v>55</v>
      </c>
      <c r="G95" s="20">
        <v>178</v>
      </c>
      <c r="H95" s="20">
        <v>63</v>
      </c>
      <c r="I95" s="20">
        <v>3.4</v>
      </c>
      <c r="J95" s="14">
        <f t="shared" si="2"/>
        <v>13.52828272185916</v>
      </c>
      <c r="K95" s="20">
        <v>13.5</v>
      </c>
      <c r="L95" s="19" t="s">
        <v>1526</v>
      </c>
      <c r="O95" s="19">
        <v>0</v>
      </c>
      <c r="P95" s="19">
        <v>1</v>
      </c>
      <c r="Q95" s="15" t="s">
        <v>351</v>
      </c>
      <c r="R95" s="57">
        <v>38711</v>
      </c>
      <c r="S95" s="15"/>
      <c r="T95" s="21"/>
    </row>
    <row r="96" spans="1:20" s="19" customFormat="1" ht="50" x14ac:dyDescent="0.25">
      <c r="A96" s="19" t="s">
        <v>1794</v>
      </c>
      <c r="B96" s="23"/>
      <c r="C96" s="52" t="s">
        <v>330</v>
      </c>
      <c r="D96" s="19">
        <v>224</v>
      </c>
      <c r="E96" s="1" t="s">
        <v>265</v>
      </c>
      <c r="F96" s="19" t="s">
        <v>55</v>
      </c>
      <c r="G96" s="20">
        <v>178</v>
      </c>
      <c r="H96" s="20">
        <v>63</v>
      </c>
      <c r="I96" s="20">
        <v>3.4</v>
      </c>
      <c r="J96" s="14">
        <f t="shared" si="2"/>
        <v>13.52828272185916</v>
      </c>
      <c r="K96" s="20">
        <v>13.5</v>
      </c>
      <c r="L96" s="19" t="s">
        <v>1526</v>
      </c>
      <c r="O96" s="19">
        <v>0</v>
      </c>
      <c r="P96" s="19">
        <v>1</v>
      </c>
      <c r="Q96" s="15" t="s">
        <v>242</v>
      </c>
      <c r="R96" s="57">
        <v>39039</v>
      </c>
      <c r="S96" s="15"/>
      <c r="T96" s="21"/>
    </row>
    <row r="97" spans="1:22" s="19" customFormat="1" ht="62.5" x14ac:dyDescent="0.25">
      <c r="A97" s="19" t="s">
        <v>1794</v>
      </c>
      <c r="B97" s="23"/>
      <c r="C97" s="52" t="s">
        <v>331</v>
      </c>
      <c r="D97" s="19">
        <v>224</v>
      </c>
      <c r="E97" s="1" t="s">
        <v>265</v>
      </c>
      <c r="F97" s="19" t="s">
        <v>55</v>
      </c>
      <c r="G97" s="20">
        <v>178</v>
      </c>
      <c r="H97" s="20">
        <v>63</v>
      </c>
      <c r="I97" s="20">
        <v>3.4</v>
      </c>
      <c r="J97" s="14">
        <f t="shared" si="2"/>
        <v>13.52828272185916</v>
      </c>
      <c r="K97" s="20">
        <v>13.5</v>
      </c>
      <c r="L97" s="19" t="s">
        <v>1526</v>
      </c>
      <c r="O97" s="19">
        <v>0</v>
      </c>
      <c r="P97" s="19">
        <v>1</v>
      </c>
      <c r="Q97" s="15" t="s">
        <v>821</v>
      </c>
      <c r="R97" s="57">
        <v>39039</v>
      </c>
      <c r="S97" s="15"/>
      <c r="T97" s="21"/>
    </row>
    <row r="98" spans="1:22" s="19" customFormat="1" ht="100" x14ac:dyDescent="0.25">
      <c r="A98" s="19" t="s">
        <v>1794</v>
      </c>
      <c r="B98" s="23"/>
      <c r="C98" s="52" t="s">
        <v>1796</v>
      </c>
      <c r="D98" s="19">
        <v>224</v>
      </c>
      <c r="E98" s="1" t="s">
        <v>265</v>
      </c>
      <c r="F98" s="19" t="s">
        <v>55</v>
      </c>
      <c r="G98" s="20">
        <v>178</v>
      </c>
      <c r="H98" s="20">
        <v>63</v>
      </c>
      <c r="I98" s="20">
        <v>3.4</v>
      </c>
      <c r="J98" s="14">
        <f t="shared" si="2"/>
        <v>13.52828272185916</v>
      </c>
      <c r="K98" s="20">
        <v>13.5</v>
      </c>
      <c r="L98" s="19" t="s">
        <v>1526</v>
      </c>
      <c r="O98" s="19">
        <v>0</v>
      </c>
      <c r="P98" s="19">
        <v>1</v>
      </c>
      <c r="Q98" s="15" t="s">
        <v>1798</v>
      </c>
      <c r="R98" s="57">
        <v>39748</v>
      </c>
      <c r="S98" s="15"/>
      <c r="T98" s="21"/>
      <c r="V98" s="19">
        <f>25*0.1+50*0.05+75*0.05+75*1</f>
        <v>83.75</v>
      </c>
    </row>
    <row r="99" spans="1:22" s="19" customFormat="1" ht="137.5" x14ac:dyDescent="0.25">
      <c r="A99" s="19" t="s">
        <v>1795</v>
      </c>
      <c r="B99" s="23"/>
      <c r="C99" s="154" t="s">
        <v>291</v>
      </c>
      <c r="D99" s="19">
        <v>224</v>
      </c>
      <c r="E99" s="1" t="s">
        <v>265</v>
      </c>
      <c r="F99" s="19" t="s">
        <v>55</v>
      </c>
      <c r="G99" s="20">
        <v>178</v>
      </c>
      <c r="H99" s="20">
        <v>63</v>
      </c>
      <c r="I99" s="20">
        <v>3.4</v>
      </c>
      <c r="J99" s="14">
        <f t="shared" si="2"/>
        <v>13.52828272185916</v>
      </c>
      <c r="K99" s="20">
        <v>13.5</v>
      </c>
      <c r="L99" s="19" t="s">
        <v>1526</v>
      </c>
      <c r="O99" s="19">
        <v>0</v>
      </c>
      <c r="P99" s="19">
        <v>1</v>
      </c>
      <c r="Q99" s="15" t="s">
        <v>295</v>
      </c>
      <c r="R99" s="57">
        <v>40134</v>
      </c>
      <c r="S99" s="15"/>
      <c r="T99" s="21"/>
    </row>
    <row r="100" spans="1:22" s="19" customFormat="1" ht="75.5" x14ac:dyDescent="0.25">
      <c r="A100" s="19" t="s">
        <v>1794</v>
      </c>
      <c r="B100" s="23"/>
      <c r="C100" s="154" t="s">
        <v>292</v>
      </c>
      <c r="D100" s="19">
        <v>224</v>
      </c>
      <c r="E100" s="1" t="s">
        <v>265</v>
      </c>
      <c r="F100" s="19" t="s">
        <v>55</v>
      </c>
      <c r="G100" s="20">
        <v>178</v>
      </c>
      <c r="H100" s="20">
        <v>63</v>
      </c>
      <c r="I100" s="20">
        <v>3.4</v>
      </c>
      <c r="J100" s="14">
        <f t="shared" si="2"/>
        <v>13.52828272185916</v>
      </c>
      <c r="K100" s="20">
        <v>13.5</v>
      </c>
      <c r="L100" s="19" t="s">
        <v>1526</v>
      </c>
      <c r="O100" s="19">
        <v>0</v>
      </c>
      <c r="P100" s="19">
        <v>1</v>
      </c>
      <c r="Q100" s="15" t="s">
        <v>948</v>
      </c>
      <c r="R100" s="57">
        <v>40134</v>
      </c>
      <c r="S100" s="15"/>
      <c r="T100" s="21"/>
    </row>
    <row r="101" spans="1:22" s="19" customFormat="1" ht="76" x14ac:dyDescent="0.25">
      <c r="A101" s="19" t="s">
        <v>1794</v>
      </c>
      <c r="B101" s="23"/>
      <c r="C101" s="154" t="s">
        <v>294</v>
      </c>
      <c r="D101" s="19">
        <v>224</v>
      </c>
      <c r="E101" s="1" t="s">
        <v>265</v>
      </c>
      <c r="F101" s="19" t="s">
        <v>55</v>
      </c>
      <c r="G101" s="20">
        <v>178</v>
      </c>
      <c r="H101" s="20">
        <v>63</v>
      </c>
      <c r="I101" s="20">
        <v>3.4</v>
      </c>
      <c r="J101" s="14">
        <f t="shared" si="2"/>
        <v>13.52828272185916</v>
      </c>
      <c r="K101" s="20">
        <v>13.5</v>
      </c>
      <c r="L101" s="19" t="s">
        <v>1526</v>
      </c>
      <c r="O101" s="19">
        <v>0</v>
      </c>
      <c r="P101" s="19">
        <v>1</v>
      </c>
      <c r="Q101" s="15" t="s">
        <v>293</v>
      </c>
      <c r="R101" s="57">
        <v>40135</v>
      </c>
      <c r="S101" s="15"/>
      <c r="T101" s="21"/>
    </row>
    <row r="102" spans="1:22" s="19" customFormat="1" ht="101" x14ac:dyDescent="0.25">
      <c r="A102" s="19" t="s">
        <v>1794</v>
      </c>
      <c r="B102" s="23"/>
      <c r="C102" s="154" t="s">
        <v>946</v>
      </c>
      <c r="D102" s="19">
        <v>224</v>
      </c>
      <c r="E102" s="1" t="s">
        <v>265</v>
      </c>
      <c r="F102" s="19" t="s">
        <v>55</v>
      </c>
      <c r="G102" s="20">
        <v>178</v>
      </c>
      <c r="H102" s="20">
        <v>63</v>
      </c>
      <c r="I102" s="20">
        <v>3.4</v>
      </c>
      <c r="J102" s="14">
        <f t="shared" si="2"/>
        <v>13.52828272185916</v>
      </c>
      <c r="K102" s="20">
        <v>13.5</v>
      </c>
      <c r="L102" s="19" t="s">
        <v>1526</v>
      </c>
      <c r="O102" s="19">
        <v>0</v>
      </c>
      <c r="P102" s="19">
        <v>1</v>
      </c>
      <c r="Q102" s="15" t="s">
        <v>947</v>
      </c>
      <c r="R102" s="57">
        <v>40136</v>
      </c>
      <c r="S102" s="15"/>
      <c r="T102" s="21"/>
    </row>
    <row r="103" spans="1:22" s="19" customFormat="1" ht="88" x14ac:dyDescent="0.25">
      <c r="A103" s="19" t="s">
        <v>1794</v>
      </c>
      <c r="B103" s="23"/>
      <c r="C103" s="154" t="s">
        <v>977</v>
      </c>
      <c r="D103" s="19">
        <v>224</v>
      </c>
      <c r="E103" s="1" t="s">
        <v>265</v>
      </c>
      <c r="F103" s="19" t="s">
        <v>55</v>
      </c>
      <c r="G103" s="20">
        <v>178</v>
      </c>
      <c r="H103" s="20">
        <v>63</v>
      </c>
      <c r="I103" s="20">
        <v>3.4</v>
      </c>
      <c r="J103" s="14">
        <f t="shared" si="2"/>
        <v>13.52828272185916</v>
      </c>
      <c r="K103" s="20">
        <v>13.5</v>
      </c>
      <c r="L103" s="19" t="s">
        <v>1526</v>
      </c>
      <c r="O103" s="19">
        <v>0</v>
      </c>
      <c r="P103" s="19">
        <v>1</v>
      </c>
      <c r="Q103" s="15" t="s">
        <v>979</v>
      </c>
      <c r="R103" s="57">
        <v>40140</v>
      </c>
      <c r="S103" s="15"/>
      <c r="T103" s="21"/>
    </row>
    <row r="104" spans="1:22" s="19" customFormat="1" ht="88.5" x14ac:dyDescent="0.25">
      <c r="A104" s="19" t="s">
        <v>1794</v>
      </c>
      <c r="B104" s="23"/>
      <c r="C104" s="154" t="s">
        <v>978</v>
      </c>
      <c r="D104" s="19">
        <v>224</v>
      </c>
      <c r="E104" s="1" t="s">
        <v>265</v>
      </c>
      <c r="F104" s="19" t="s">
        <v>55</v>
      </c>
      <c r="G104" s="20">
        <v>178</v>
      </c>
      <c r="H104" s="20">
        <v>63</v>
      </c>
      <c r="I104" s="20">
        <v>3.4</v>
      </c>
      <c r="J104" s="14">
        <f t="shared" si="2"/>
        <v>13.52828272185916</v>
      </c>
      <c r="K104" s="20">
        <v>13.5</v>
      </c>
      <c r="L104" s="19" t="s">
        <v>1526</v>
      </c>
      <c r="O104" s="19">
        <v>0</v>
      </c>
      <c r="P104" s="19">
        <v>1</v>
      </c>
      <c r="Q104" s="15" t="s">
        <v>980</v>
      </c>
      <c r="R104" s="57">
        <v>40140</v>
      </c>
      <c r="S104" s="15"/>
      <c r="T104" s="21"/>
    </row>
    <row r="105" spans="1:22" s="19" customFormat="1" ht="63" x14ac:dyDescent="0.25">
      <c r="A105" s="19" t="s">
        <v>1794</v>
      </c>
      <c r="B105" s="23"/>
      <c r="C105" s="154" t="s">
        <v>2085</v>
      </c>
      <c r="D105" s="19">
        <v>224</v>
      </c>
      <c r="E105" s="1" t="s">
        <v>265</v>
      </c>
      <c r="F105" s="19" t="s">
        <v>55</v>
      </c>
      <c r="G105" s="20">
        <v>178</v>
      </c>
      <c r="H105" s="20">
        <v>63</v>
      </c>
      <c r="I105" s="20">
        <v>3.4</v>
      </c>
      <c r="J105" s="14">
        <f t="shared" si="2"/>
        <v>13.52828272185916</v>
      </c>
      <c r="K105" s="20">
        <v>13.5</v>
      </c>
      <c r="L105" s="19" t="s">
        <v>1526</v>
      </c>
      <c r="O105" s="19">
        <v>0</v>
      </c>
      <c r="P105" s="19">
        <v>1</v>
      </c>
      <c r="Q105" s="15" t="s">
        <v>2086</v>
      </c>
      <c r="R105" s="57">
        <v>40537</v>
      </c>
      <c r="S105" s="15"/>
      <c r="T105" s="21"/>
    </row>
    <row r="106" spans="1:22" s="19" customFormat="1" ht="100" x14ac:dyDescent="0.25">
      <c r="A106" s="19" t="s">
        <v>1794</v>
      </c>
      <c r="B106" s="23"/>
      <c r="C106" s="154" t="s">
        <v>2088</v>
      </c>
      <c r="D106" s="19">
        <v>224</v>
      </c>
      <c r="E106" s="1" t="s">
        <v>265</v>
      </c>
      <c r="F106" s="19" t="s">
        <v>55</v>
      </c>
      <c r="G106" s="20">
        <v>178</v>
      </c>
      <c r="H106" s="20">
        <v>63</v>
      </c>
      <c r="I106" s="20">
        <v>3.4</v>
      </c>
      <c r="J106" s="14">
        <f t="shared" si="2"/>
        <v>13.52828272185916</v>
      </c>
      <c r="K106" s="20">
        <v>13.5</v>
      </c>
      <c r="L106" s="19" t="s">
        <v>1526</v>
      </c>
      <c r="O106" s="19">
        <v>0</v>
      </c>
      <c r="P106" s="19">
        <v>1</v>
      </c>
      <c r="Q106" s="15" t="s">
        <v>2087</v>
      </c>
      <c r="R106" s="57">
        <v>40546</v>
      </c>
      <c r="S106" s="15"/>
      <c r="T106" s="21"/>
    </row>
    <row r="107" spans="1:22" s="19" customFormat="1" ht="25" x14ac:dyDescent="0.25">
      <c r="A107" s="19" t="s">
        <v>1794</v>
      </c>
      <c r="B107" s="23"/>
      <c r="C107" s="217" t="s">
        <v>2103</v>
      </c>
      <c r="D107" s="19">
        <v>224</v>
      </c>
      <c r="E107" s="1" t="s">
        <v>265</v>
      </c>
      <c r="F107" s="19" t="s">
        <v>55</v>
      </c>
      <c r="G107" s="20">
        <v>178</v>
      </c>
      <c r="H107" s="20">
        <v>63</v>
      </c>
      <c r="I107" s="20">
        <v>3.4</v>
      </c>
      <c r="J107" s="14">
        <f t="shared" ref="J107:J123" si="3">-LOG((1/(H107*G107))*(2.511^(-I107)))/LOG(2.511)</f>
        <v>13.52828272185916</v>
      </c>
      <c r="K107" s="20">
        <v>13.5</v>
      </c>
      <c r="L107" s="19" t="s">
        <v>1526</v>
      </c>
      <c r="O107" s="19">
        <v>0</v>
      </c>
      <c r="P107" s="19">
        <v>1</v>
      </c>
      <c r="Q107" s="15" t="s">
        <v>2105</v>
      </c>
      <c r="R107" s="57">
        <v>40610</v>
      </c>
      <c r="S107" s="15"/>
      <c r="T107" s="21"/>
    </row>
    <row r="108" spans="1:22" s="19" customFormat="1" ht="100" x14ac:dyDescent="0.25">
      <c r="A108" s="19" t="s">
        <v>1794</v>
      </c>
      <c r="B108" s="23"/>
      <c r="C108" s="217" t="s">
        <v>2104</v>
      </c>
      <c r="D108" s="19">
        <v>224</v>
      </c>
      <c r="E108" s="1" t="s">
        <v>265</v>
      </c>
      <c r="F108" s="19" t="s">
        <v>55</v>
      </c>
      <c r="G108" s="20">
        <v>178</v>
      </c>
      <c r="H108" s="20">
        <v>63</v>
      </c>
      <c r="I108" s="20">
        <v>3.4</v>
      </c>
      <c r="J108" s="14">
        <f t="shared" si="3"/>
        <v>13.52828272185916</v>
      </c>
      <c r="K108" s="20">
        <v>13.5</v>
      </c>
      <c r="L108" s="19" t="s">
        <v>1526</v>
      </c>
      <c r="O108" s="19">
        <v>0</v>
      </c>
      <c r="P108" s="19">
        <v>1</v>
      </c>
      <c r="Q108" s="15" t="s">
        <v>2200</v>
      </c>
      <c r="R108" s="57">
        <v>40610</v>
      </c>
      <c r="S108" s="15"/>
      <c r="T108" s="21"/>
    </row>
    <row r="109" spans="1:22" s="19" customFormat="1" ht="50" x14ac:dyDescent="0.25">
      <c r="A109" s="19" t="s">
        <v>1794</v>
      </c>
      <c r="B109" s="23"/>
      <c r="C109" s="217" t="s">
        <v>2202</v>
      </c>
      <c r="D109" s="19">
        <v>224</v>
      </c>
      <c r="E109" s="1" t="s">
        <v>265</v>
      </c>
      <c r="F109" s="19" t="s">
        <v>55</v>
      </c>
      <c r="G109" s="20">
        <v>178</v>
      </c>
      <c r="H109" s="20">
        <v>63</v>
      </c>
      <c r="I109" s="20">
        <v>3.4</v>
      </c>
      <c r="J109" s="14">
        <f t="shared" si="3"/>
        <v>13.52828272185916</v>
      </c>
      <c r="K109" s="20">
        <v>13.5</v>
      </c>
      <c r="L109" s="19" t="s">
        <v>1526</v>
      </c>
      <c r="O109" s="19">
        <v>0</v>
      </c>
      <c r="P109" s="19">
        <v>1</v>
      </c>
      <c r="Q109" s="15" t="s">
        <v>2201</v>
      </c>
      <c r="R109" s="57">
        <v>40876</v>
      </c>
      <c r="S109" s="15"/>
      <c r="T109" s="21"/>
    </row>
    <row r="110" spans="1:22" s="19" customFormat="1" ht="50" x14ac:dyDescent="0.25">
      <c r="A110" s="19" t="s">
        <v>1794</v>
      </c>
      <c r="B110" s="23"/>
      <c r="C110" s="217" t="s">
        <v>2204</v>
      </c>
      <c r="D110" s="19">
        <v>224</v>
      </c>
      <c r="E110" s="1" t="s">
        <v>265</v>
      </c>
      <c r="F110" s="19" t="s">
        <v>55</v>
      </c>
      <c r="G110" s="20">
        <v>178</v>
      </c>
      <c r="H110" s="20">
        <v>63</v>
      </c>
      <c r="I110" s="20">
        <v>3.4</v>
      </c>
      <c r="J110" s="14">
        <f t="shared" si="3"/>
        <v>13.52828272185916</v>
      </c>
      <c r="K110" s="20">
        <v>13.5</v>
      </c>
      <c r="L110" s="19" t="s">
        <v>1526</v>
      </c>
      <c r="O110" s="19">
        <v>0</v>
      </c>
      <c r="P110" s="19">
        <v>1</v>
      </c>
      <c r="Q110" s="15" t="s">
        <v>2203</v>
      </c>
      <c r="R110" s="57">
        <v>40876</v>
      </c>
      <c r="S110" s="15"/>
      <c r="T110" s="21"/>
    </row>
    <row r="111" spans="1:22" s="19" customFormat="1" ht="100" x14ac:dyDescent="0.25">
      <c r="A111" s="19" t="s">
        <v>1794</v>
      </c>
      <c r="B111" s="23"/>
      <c r="C111" s="217" t="s">
        <v>2206</v>
      </c>
      <c r="D111" s="19">
        <v>224</v>
      </c>
      <c r="E111" s="1" t="s">
        <v>265</v>
      </c>
      <c r="F111" s="19" t="s">
        <v>55</v>
      </c>
      <c r="G111" s="20">
        <v>178</v>
      </c>
      <c r="H111" s="20">
        <v>63</v>
      </c>
      <c r="I111" s="20">
        <v>3.4</v>
      </c>
      <c r="J111" s="14">
        <f t="shared" si="3"/>
        <v>13.52828272185916</v>
      </c>
      <c r="K111" s="20">
        <v>13.5</v>
      </c>
      <c r="L111" s="19" t="s">
        <v>1526</v>
      </c>
      <c r="O111" s="19">
        <v>0</v>
      </c>
      <c r="P111" s="19">
        <v>1</v>
      </c>
      <c r="Q111" s="15" t="s">
        <v>2207</v>
      </c>
      <c r="R111" s="57">
        <v>40898</v>
      </c>
      <c r="S111" s="64"/>
      <c r="T111" s="66"/>
    </row>
    <row r="112" spans="1:22" s="19" customFormat="1" hidden="1" x14ac:dyDescent="0.25">
      <c r="A112" s="62"/>
      <c r="B112" s="124"/>
      <c r="C112" s="69" t="s">
        <v>246</v>
      </c>
      <c r="D112" s="62">
        <v>752</v>
      </c>
      <c r="E112" s="62"/>
      <c r="F112" s="62" t="s">
        <v>273</v>
      </c>
      <c r="G112" s="63">
        <v>50</v>
      </c>
      <c r="H112" s="63">
        <v>50</v>
      </c>
      <c r="I112" s="63">
        <v>5.7</v>
      </c>
      <c r="J112" s="71">
        <f t="shared" si="3"/>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si="3"/>
        <v>14.198106650964649</v>
      </c>
      <c r="K113" s="20">
        <v>13.9</v>
      </c>
      <c r="L113" s="19" t="s">
        <v>1526</v>
      </c>
      <c r="O113" s="19">
        <v>0</v>
      </c>
      <c r="P113" s="19">
        <v>1</v>
      </c>
      <c r="Q113" s="15" t="s">
        <v>374</v>
      </c>
      <c r="R113" s="57">
        <v>38726</v>
      </c>
      <c r="S113" s="15"/>
      <c r="T113" s="21"/>
    </row>
    <row r="114" spans="1:22" s="19" customFormat="1" ht="62.5" x14ac:dyDescent="0.25">
      <c r="A114" s="19" t="s">
        <v>1794</v>
      </c>
      <c r="B114" s="23"/>
      <c r="C114" s="217" t="s">
        <v>2208</v>
      </c>
      <c r="D114" s="19">
        <v>224</v>
      </c>
      <c r="E114" s="1" t="s">
        <v>265</v>
      </c>
      <c r="F114" s="19" t="s">
        <v>55</v>
      </c>
      <c r="G114" s="20">
        <v>178</v>
      </c>
      <c r="H114" s="20">
        <v>63</v>
      </c>
      <c r="I114" s="20">
        <v>3.4</v>
      </c>
      <c r="J114" s="14">
        <f t="shared" si="3"/>
        <v>13.52828272185916</v>
      </c>
      <c r="K114" s="20">
        <v>13.5</v>
      </c>
      <c r="L114" s="19" t="s">
        <v>1526</v>
      </c>
      <c r="O114" s="19">
        <v>0</v>
      </c>
      <c r="P114" s="19">
        <v>1</v>
      </c>
      <c r="Q114" s="15" t="s">
        <v>2218</v>
      </c>
      <c r="R114" s="57">
        <v>40904</v>
      </c>
      <c r="S114" s="64"/>
      <c r="T114" s="66"/>
    </row>
    <row r="115" spans="1:22" s="19" customFormat="1" ht="50" x14ac:dyDescent="0.25">
      <c r="A115" s="19" t="s">
        <v>1794</v>
      </c>
      <c r="B115" s="23"/>
      <c r="C115" s="217" t="s">
        <v>2210</v>
      </c>
      <c r="D115" s="19">
        <v>224</v>
      </c>
      <c r="E115" s="1" t="s">
        <v>265</v>
      </c>
      <c r="F115" s="19" t="s">
        <v>55</v>
      </c>
      <c r="G115" s="20">
        <v>178</v>
      </c>
      <c r="H115" s="20">
        <v>63</v>
      </c>
      <c r="I115" s="20">
        <v>3.4</v>
      </c>
      <c r="J115" s="14">
        <f t="shared" si="3"/>
        <v>13.52828272185916</v>
      </c>
      <c r="K115" s="20">
        <v>13.5</v>
      </c>
      <c r="L115" s="19" t="s">
        <v>1526</v>
      </c>
      <c r="O115" s="19">
        <v>0</v>
      </c>
      <c r="P115" s="19">
        <v>1</v>
      </c>
      <c r="Q115" s="15" t="s">
        <v>2217</v>
      </c>
      <c r="R115" s="57">
        <v>40904</v>
      </c>
      <c r="S115" s="15"/>
      <c r="T115" s="21"/>
    </row>
    <row r="116" spans="1:22" s="19" customFormat="1" ht="50" x14ac:dyDescent="0.25">
      <c r="A116" s="19" t="s">
        <v>1794</v>
      </c>
      <c r="B116" s="23"/>
      <c r="C116" s="217" t="s">
        <v>2212</v>
      </c>
      <c r="D116" s="19">
        <v>224</v>
      </c>
      <c r="E116" s="1" t="s">
        <v>265</v>
      </c>
      <c r="F116" s="19" t="s">
        <v>55</v>
      </c>
      <c r="G116" s="20">
        <v>178</v>
      </c>
      <c r="H116" s="20">
        <v>63</v>
      </c>
      <c r="I116" s="20">
        <v>3.4</v>
      </c>
      <c r="J116" s="14">
        <f t="shared" si="3"/>
        <v>13.52828272185916</v>
      </c>
      <c r="K116" s="20">
        <v>13.5</v>
      </c>
      <c r="L116" s="19" t="s">
        <v>1526</v>
      </c>
      <c r="O116" s="19">
        <v>0</v>
      </c>
      <c r="P116" s="19">
        <v>1</v>
      </c>
      <c r="Q116" s="15" t="s">
        <v>2216</v>
      </c>
      <c r="R116" s="57">
        <v>40904</v>
      </c>
      <c r="S116" s="15"/>
      <c r="T116" s="21"/>
    </row>
    <row r="117" spans="1:22" s="19" customFormat="1" ht="62.5" x14ac:dyDescent="0.25">
      <c r="A117" s="19" t="s">
        <v>1794</v>
      </c>
      <c r="B117" s="23"/>
      <c r="C117" s="217" t="s">
        <v>2215</v>
      </c>
      <c r="D117" s="19">
        <v>224</v>
      </c>
      <c r="E117" s="1" t="s">
        <v>265</v>
      </c>
      <c r="F117" s="19" t="s">
        <v>55</v>
      </c>
      <c r="G117" s="20">
        <v>178</v>
      </c>
      <c r="H117" s="20">
        <v>63</v>
      </c>
      <c r="I117" s="20">
        <v>3.4</v>
      </c>
      <c r="J117" s="14">
        <f t="shared" si="3"/>
        <v>13.52828272185916</v>
      </c>
      <c r="K117" s="20">
        <v>13.5</v>
      </c>
      <c r="L117" s="19" t="s">
        <v>1526</v>
      </c>
      <c r="O117" s="19">
        <v>0</v>
      </c>
      <c r="P117" s="19">
        <v>1</v>
      </c>
      <c r="Q117" s="15" t="s">
        <v>2219</v>
      </c>
      <c r="R117" s="57">
        <v>40905</v>
      </c>
      <c r="S117" s="15"/>
      <c r="T117" s="21"/>
    </row>
    <row r="118" spans="1:22" s="19" customFormat="1" hidden="1" x14ac:dyDescent="0.25">
      <c r="A118" s="62"/>
      <c r="B118" s="123"/>
      <c r="C118" s="69" t="s">
        <v>246</v>
      </c>
      <c r="D118" s="62">
        <v>956</v>
      </c>
      <c r="E118" s="62"/>
      <c r="F118" s="62" t="s">
        <v>273</v>
      </c>
      <c r="G118" s="63">
        <v>8</v>
      </c>
      <c r="H118" s="63">
        <v>8</v>
      </c>
      <c r="I118" s="63">
        <v>8.9</v>
      </c>
      <c r="J118" s="71">
        <f t="shared" si="3"/>
        <v>13.417181001011926</v>
      </c>
      <c r="K118" s="63">
        <v>13.16</v>
      </c>
      <c r="L118" s="62" t="s">
        <v>1526</v>
      </c>
      <c r="M118" s="62"/>
      <c r="N118" s="62"/>
      <c r="O118" s="62">
        <v>0</v>
      </c>
      <c r="P118" s="62">
        <v>0</v>
      </c>
      <c r="Q118" s="64" t="s">
        <v>1630</v>
      </c>
      <c r="R118" s="75">
        <v>38775</v>
      </c>
      <c r="S118" s="64"/>
      <c r="T118" s="66"/>
    </row>
    <row r="119" spans="1:22" s="19" customFormat="1" ht="37.5" x14ac:dyDescent="0.25">
      <c r="A119" s="19" t="s">
        <v>1794</v>
      </c>
      <c r="B119" s="23"/>
      <c r="C119" s="217" t="s">
        <v>2284</v>
      </c>
      <c r="D119" s="19">
        <v>224</v>
      </c>
      <c r="E119" s="1" t="s">
        <v>265</v>
      </c>
      <c r="F119" s="19" t="s">
        <v>55</v>
      </c>
      <c r="G119" s="20">
        <v>178</v>
      </c>
      <c r="H119" s="20">
        <v>63</v>
      </c>
      <c r="I119" s="20">
        <v>3.4</v>
      </c>
      <c r="J119" s="14">
        <f t="shared" si="3"/>
        <v>13.52828272185916</v>
      </c>
      <c r="K119" s="20">
        <v>13.5</v>
      </c>
      <c r="L119" s="19" t="s">
        <v>1526</v>
      </c>
      <c r="O119" s="19">
        <v>0</v>
      </c>
      <c r="P119" s="19">
        <v>1</v>
      </c>
      <c r="Q119" s="15" t="s">
        <v>2285</v>
      </c>
      <c r="R119" s="57">
        <v>40905</v>
      </c>
      <c r="S119" s="64"/>
      <c r="T119" s="66"/>
    </row>
    <row r="120" spans="1:22" s="19" customFormat="1" ht="37.5" x14ac:dyDescent="0.25">
      <c r="A120" s="62"/>
      <c r="B120" s="192"/>
      <c r="C120" s="78" t="s">
        <v>246</v>
      </c>
      <c r="D120" s="68">
        <v>247</v>
      </c>
      <c r="E120" s="68"/>
      <c r="F120" s="68" t="s">
        <v>55</v>
      </c>
      <c r="G120" s="71">
        <v>21</v>
      </c>
      <c r="H120" s="71">
        <v>5.6</v>
      </c>
      <c r="I120" s="71">
        <v>9.1</v>
      </c>
      <c r="J120" s="71">
        <f t="shared" si="3"/>
        <v>14.278002609281444</v>
      </c>
      <c r="K120" s="71">
        <v>14.4</v>
      </c>
      <c r="L120" s="68" t="s">
        <v>597</v>
      </c>
      <c r="M120" s="68"/>
      <c r="N120" s="68"/>
      <c r="O120" s="68">
        <v>0</v>
      </c>
      <c r="P120" s="68">
        <v>0</v>
      </c>
      <c r="Q120" s="67" t="s">
        <v>1571</v>
      </c>
      <c r="R120" s="79">
        <v>40185</v>
      </c>
      <c r="S120" s="15"/>
      <c r="T120" s="21"/>
    </row>
    <row r="121" spans="1:22" s="5" customFormat="1" ht="37.5" hidden="1" x14ac:dyDescent="0.25">
      <c r="A121" s="68"/>
      <c r="B121" s="125"/>
      <c r="C121" s="69" t="s">
        <v>246</v>
      </c>
      <c r="D121" s="62">
        <v>7662</v>
      </c>
      <c r="E121" s="62" t="s">
        <v>1524</v>
      </c>
      <c r="F121" s="62" t="s">
        <v>275</v>
      </c>
      <c r="G121" s="63">
        <v>0.3</v>
      </c>
      <c r="H121" s="63">
        <v>0.2</v>
      </c>
      <c r="I121" s="63">
        <v>8.6</v>
      </c>
      <c r="J121" s="71">
        <f t="shared" si="3"/>
        <v>5.5442070904466698</v>
      </c>
      <c r="K121" s="63">
        <v>5.6</v>
      </c>
      <c r="L121" s="62" t="s">
        <v>1526</v>
      </c>
      <c r="M121" s="62"/>
      <c r="N121" s="62"/>
      <c r="O121" s="62">
        <v>0</v>
      </c>
      <c r="P121" s="62">
        <v>0</v>
      </c>
      <c r="Q121" s="64" t="s">
        <v>1649</v>
      </c>
      <c r="R121" s="75">
        <v>39014</v>
      </c>
      <c r="S121" s="76"/>
      <c r="T121" s="77"/>
      <c r="U121" s="19"/>
      <c r="V121" s="19"/>
    </row>
    <row r="122" spans="1:22" s="5" customFormat="1" ht="50" hidden="1" x14ac:dyDescent="0.25">
      <c r="A122" s="5" t="s">
        <v>1794</v>
      </c>
      <c r="B122" s="27"/>
      <c r="C122" s="32" t="s">
        <v>1555</v>
      </c>
      <c r="D122" s="19">
        <v>7662</v>
      </c>
      <c r="E122" s="19" t="s">
        <v>1524</v>
      </c>
      <c r="F122" s="19" t="s">
        <v>275</v>
      </c>
      <c r="G122" s="20">
        <v>0.3</v>
      </c>
      <c r="H122" s="20">
        <v>0.2</v>
      </c>
      <c r="I122" s="20">
        <v>8.6</v>
      </c>
      <c r="J122" s="14">
        <f t="shared" si="3"/>
        <v>5.5442070904466698</v>
      </c>
      <c r="K122" s="20">
        <v>5.6</v>
      </c>
      <c r="L122" s="19" t="s">
        <v>1526</v>
      </c>
      <c r="M122" s="19"/>
      <c r="N122" s="19"/>
      <c r="O122" s="19">
        <v>0</v>
      </c>
      <c r="P122" s="19">
        <v>1</v>
      </c>
      <c r="Q122" s="15" t="s">
        <v>599</v>
      </c>
      <c r="R122" s="57">
        <v>39047</v>
      </c>
      <c r="S122" s="39"/>
      <c r="T122" s="40"/>
      <c r="U122" s="19"/>
      <c r="V122" s="19"/>
    </row>
    <row r="123" spans="1:22" s="5" customFormat="1" ht="37.5" x14ac:dyDescent="0.25">
      <c r="A123" s="62"/>
      <c r="B123" s="195"/>
      <c r="C123" s="69" t="s">
        <v>246</v>
      </c>
      <c r="D123" s="62">
        <v>253</v>
      </c>
      <c r="E123" s="62" t="s">
        <v>596</v>
      </c>
      <c r="F123" s="62" t="s">
        <v>55</v>
      </c>
      <c r="G123" s="63">
        <v>26.4</v>
      </c>
      <c r="H123" s="63">
        <v>6</v>
      </c>
      <c r="I123" s="63">
        <v>7.2</v>
      </c>
      <c r="J123" s="63">
        <f t="shared" si="3"/>
        <v>12.701496216708502</v>
      </c>
      <c r="K123" s="63">
        <v>12.7</v>
      </c>
      <c r="L123" s="62" t="s">
        <v>99</v>
      </c>
      <c r="M123" s="62" t="s">
        <v>1282</v>
      </c>
      <c r="N123" s="103" t="s">
        <v>1283</v>
      </c>
      <c r="O123" s="62">
        <v>0</v>
      </c>
      <c r="P123" s="62">
        <v>0</v>
      </c>
      <c r="Q123" s="64" t="s">
        <v>1037</v>
      </c>
      <c r="R123" s="75">
        <v>39790</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43" si="4">-LOG((1/(H129*G129))*(2.511^(-I129)))/LOG(2.511)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4"/>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4"/>
        <v>11.136647280695614</v>
      </c>
      <c r="K131" s="161">
        <v>10.88</v>
      </c>
      <c r="L131" s="68" t="s">
        <v>101</v>
      </c>
      <c r="M131" s="68"/>
      <c r="N131" s="68"/>
      <c r="O131" s="68">
        <v>0</v>
      </c>
      <c r="P131" s="68">
        <v>0</v>
      </c>
      <c r="Q131" s="64" t="s">
        <v>1407</v>
      </c>
      <c r="R131" s="79">
        <v>38624</v>
      </c>
      <c r="S131" s="80"/>
      <c r="T131" s="77"/>
    </row>
    <row r="132" spans="1:20" s="19" customFormat="1" ht="75" hidden="1" x14ac:dyDescent="0.25">
      <c r="A132" s="62"/>
      <c r="B132" s="125"/>
      <c r="C132" s="78" t="s">
        <v>246</v>
      </c>
      <c r="D132" s="68">
        <v>7009</v>
      </c>
      <c r="E132" s="68" t="s">
        <v>1521</v>
      </c>
      <c r="F132" s="68" t="s">
        <v>275</v>
      </c>
      <c r="G132" s="71">
        <v>0.5</v>
      </c>
      <c r="H132" s="71">
        <v>0.4</v>
      </c>
      <c r="I132" s="71">
        <v>8.3000000000000007</v>
      </c>
      <c r="J132" s="71">
        <f t="shared" si="4"/>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hidden="1" x14ac:dyDescent="0.25">
      <c r="A133" s="19" t="s">
        <v>1794</v>
      </c>
      <c r="B133" s="27"/>
      <c r="C133" s="32" t="s">
        <v>316</v>
      </c>
      <c r="D133" s="5">
        <v>7009</v>
      </c>
      <c r="E133" s="5" t="s">
        <v>1521</v>
      </c>
      <c r="F133" s="5" t="s">
        <v>275</v>
      </c>
      <c r="G133" s="14">
        <v>0.5</v>
      </c>
      <c r="H133" s="14">
        <v>0.4</v>
      </c>
      <c r="I133" s="14">
        <v>8.3000000000000007</v>
      </c>
      <c r="J133" s="14">
        <f t="shared" si="4"/>
        <v>6.5519050873431661</v>
      </c>
      <c r="K133" s="161">
        <v>6.2</v>
      </c>
      <c r="L133" s="5" t="s">
        <v>101</v>
      </c>
      <c r="M133" s="5" t="s">
        <v>849</v>
      </c>
      <c r="N133" s="37" t="s">
        <v>850</v>
      </c>
      <c r="O133" s="5">
        <v>0</v>
      </c>
      <c r="P133" s="5">
        <v>1</v>
      </c>
      <c r="Q133" s="15" t="s">
        <v>318</v>
      </c>
      <c r="R133" s="57">
        <v>39776</v>
      </c>
      <c r="S133" s="41"/>
      <c r="T133" s="40"/>
    </row>
    <row r="134" spans="1:20" s="19" customFormat="1" ht="37.5" hidden="1" x14ac:dyDescent="0.25">
      <c r="A134" s="19" t="s">
        <v>1794</v>
      </c>
      <c r="B134" s="27"/>
      <c r="C134" s="32" t="s">
        <v>1660</v>
      </c>
      <c r="D134" s="5">
        <v>7009</v>
      </c>
      <c r="E134" s="5" t="s">
        <v>1521</v>
      </c>
      <c r="F134" s="5" t="s">
        <v>275</v>
      </c>
      <c r="G134" s="14">
        <v>0.5</v>
      </c>
      <c r="H134" s="14">
        <v>0.4</v>
      </c>
      <c r="I134" s="14">
        <v>8.3000000000000007</v>
      </c>
      <c r="J134" s="14">
        <f t="shared" si="4"/>
        <v>6.5519050873431661</v>
      </c>
      <c r="K134" s="161">
        <v>6.2</v>
      </c>
      <c r="L134" s="5" t="s">
        <v>101</v>
      </c>
      <c r="M134" s="5" t="s">
        <v>849</v>
      </c>
      <c r="N134" s="37" t="s">
        <v>850</v>
      </c>
      <c r="O134" s="5">
        <v>0</v>
      </c>
      <c r="P134" s="5">
        <v>1</v>
      </c>
      <c r="Q134" s="15" t="s">
        <v>317</v>
      </c>
      <c r="R134" s="57">
        <v>39776</v>
      </c>
      <c r="S134" s="41"/>
      <c r="T134" s="40"/>
    </row>
    <row r="135" spans="1:20" s="19" customFormat="1" ht="100" hidden="1" x14ac:dyDescent="0.25">
      <c r="A135" s="19" t="s">
        <v>1794</v>
      </c>
      <c r="B135" s="27"/>
      <c r="C135" s="31" t="s">
        <v>920</v>
      </c>
      <c r="D135" s="5">
        <v>7009</v>
      </c>
      <c r="E135" s="5" t="s">
        <v>1521</v>
      </c>
      <c r="F135" s="5" t="s">
        <v>275</v>
      </c>
      <c r="G135" s="14">
        <v>0.5</v>
      </c>
      <c r="H135" s="14">
        <v>0.4</v>
      </c>
      <c r="I135" s="14">
        <v>8.3000000000000007</v>
      </c>
      <c r="J135" s="14">
        <f t="shared" si="4"/>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4"/>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 t="shared" si="4"/>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4"/>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4"/>
        <v>11.842976834790615</v>
      </c>
      <c r="K139" s="161">
        <v>11</v>
      </c>
      <c r="L139" s="5" t="s">
        <v>101</v>
      </c>
      <c r="M139" s="5" t="s">
        <v>1044</v>
      </c>
      <c r="N139" s="37" t="s">
        <v>1045</v>
      </c>
      <c r="O139" s="5">
        <v>0</v>
      </c>
      <c r="P139" s="5">
        <v>1</v>
      </c>
      <c r="Q139" s="15" t="s">
        <v>1168</v>
      </c>
      <c r="R139" s="58" t="s">
        <v>1167</v>
      </c>
      <c r="S139" s="41"/>
      <c r="T139" s="40"/>
    </row>
    <row r="140" spans="1:20" s="19" customFormat="1" ht="37.5" hidden="1" x14ac:dyDescent="0.25">
      <c r="A140" s="62"/>
      <c r="B140" s="125"/>
      <c r="C140" s="69" t="s">
        <v>246</v>
      </c>
      <c r="D140" s="62">
        <v>7293</v>
      </c>
      <c r="E140" s="62" t="s">
        <v>1530</v>
      </c>
      <c r="F140" s="62" t="s">
        <v>275</v>
      </c>
      <c r="G140" s="63">
        <v>16</v>
      </c>
      <c r="H140" s="63">
        <v>12</v>
      </c>
      <c r="I140" s="63">
        <v>6.3</v>
      </c>
      <c r="J140" s="63">
        <f t="shared" si="4"/>
        <v>12.010441416940919</v>
      </c>
      <c r="K140" s="161">
        <v>13.6</v>
      </c>
      <c r="L140" s="62" t="s">
        <v>101</v>
      </c>
      <c r="M140" s="62"/>
      <c r="N140" s="62"/>
      <c r="O140" s="62">
        <f>SUM(O141:O142)</f>
        <v>0</v>
      </c>
      <c r="P140" s="62">
        <f>SUM(P141:P142)</f>
        <v>2</v>
      </c>
      <c r="Q140" s="64" t="s">
        <v>102</v>
      </c>
      <c r="R140" s="75">
        <v>39391</v>
      </c>
      <c r="S140" s="64"/>
      <c r="T140" s="66"/>
    </row>
    <row r="141" spans="1:20" s="19" customFormat="1" ht="75.5" hidden="1" x14ac:dyDescent="0.25">
      <c r="A141" s="19" t="s">
        <v>1794</v>
      </c>
      <c r="B141" s="27"/>
      <c r="C141" s="32" t="s">
        <v>397</v>
      </c>
      <c r="D141" s="19">
        <v>7293</v>
      </c>
      <c r="E141" s="19" t="s">
        <v>1530</v>
      </c>
      <c r="F141" s="19" t="s">
        <v>275</v>
      </c>
      <c r="G141" s="20">
        <v>16</v>
      </c>
      <c r="H141" s="20">
        <v>12</v>
      </c>
      <c r="I141" s="20">
        <v>6.3</v>
      </c>
      <c r="J141" s="20">
        <f t="shared" si="4"/>
        <v>12.010441416940919</v>
      </c>
      <c r="K141" s="161">
        <v>13.6</v>
      </c>
      <c r="L141" s="19" t="s">
        <v>101</v>
      </c>
      <c r="O141" s="19">
        <v>0</v>
      </c>
      <c r="P141" s="19">
        <v>1</v>
      </c>
      <c r="Q141" s="15" t="s">
        <v>2007</v>
      </c>
      <c r="R141" s="57">
        <v>39041</v>
      </c>
      <c r="S141" s="15"/>
      <c r="T141" s="21"/>
    </row>
    <row r="142" spans="1:20" s="19" customFormat="1" ht="37.5" hidden="1" x14ac:dyDescent="0.25">
      <c r="A142" s="19" t="s">
        <v>1794</v>
      </c>
      <c r="B142" s="27"/>
      <c r="C142" s="32" t="s">
        <v>986</v>
      </c>
      <c r="D142" s="19">
        <v>7293</v>
      </c>
      <c r="E142" s="19" t="s">
        <v>1530</v>
      </c>
      <c r="F142" s="19" t="s">
        <v>275</v>
      </c>
      <c r="G142" s="20">
        <v>16</v>
      </c>
      <c r="H142" s="20">
        <v>12</v>
      </c>
      <c r="I142" s="20">
        <v>6.3</v>
      </c>
      <c r="J142" s="20">
        <f t="shared" si="4"/>
        <v>12.010441416940919</v>
      </c>
      <c r="K142" s="161">
        <v>13.6</v>
      </c>
      <c r="L142" s="19" t="s">
        <v>101</v>
      </c>
      <c r="O142" s="19">
        <v>0</v>
      </c>
      <c r="P142" s="19">
        <v>1</v>
      </c>
      <c r="Q142" s="15" t="s">
        <v>1699</v>
      </c>
      <c r="R142" s="57">
        <v>39755</v>
      </c>
      <c r="S142" s="15"/>
      <c r="T142" s="21"/>
    </row>
    <row r="143" spans="1:20" s="19" customFormat="1" x14ac:dyDescent="0.25">
      <c r="A143" s="19" t="s">
        <v>1794</v>
      </c>
      <c r="B143" s="26"/>
      <c r="C143" s="32" t="s">
        <v>1284</v>
      </c>
      <c r="D143" s="19">
        <v>253</v>
      </c>
      <c r="E143" s="19" t="s">
        <v>596</v>
      </c>
      <c r="F143" s="19" t="s">
        <v>55</v>
      </c>
      <c r="G143" s="20">
        <v>26.4</v>
      </c>
      <c r="H143" s="20">
        <v>6</v>
      </c>
      <c r="I143" s="20">
        <v>7.2</v>
      </c>
      <c r="J143" s="20">
        <f t="shared" si="4"/>
        <v>12.701496216708502</v>
      </c>
      <c r="K143" s="20">
        <v>12.7</v>
      </c>
      <c r="L143" s="19" t="s">
        <v>99</v>
      </c>
      <c r="M143" s="19" t="s">
        <v>1282</v>
      </c>
      <c r="N143" s="29" t="s">
        <v>1283</v>
      </c>
      <c r="O143" s="19">
        <v>1</v>
      </c>
      <c r="P143" s="19">
        <v>0</v>
      </c>
      <c r="Q143" s="15" t="s">
        <v>433</v>
      </c>
      <c r="R143" s="57">
        <v>39794</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ref="J146:J165" si="5">-LOG((1/(H146*G146))*(2.511^(-I146)))/LOG(2.511)</f>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5"/>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 t="shared" si="5"/>
        <v>12.597974832532604</v>
      </c>
      <c r="K148" s="14">
        <v>11</v>
      </c>
      <c r="L148" s="5" t="s">
        <v>1955</v>
      </c>
      <c r="M148" s="5"/>
      <c r="N148" s="5"/>
      <c r="O148" s="5">
        <v>0</v>
      </c>
      <c r="P148" s="5">
        <v>1</v>
      </c>
      <c r="Q148" s="15" t="s">
        <v>319</v>
      </c>
      <c r="R148" s="58">
        <v>39776</v>
      </c>
      <c r="S148" s="41"/>
      <c r="T148" s="40"/>
    </row>
    <row r="149" spans="1:20" s="19" customFormat="1" ht="25" x14ac:dyDescent="0.25">
      <c r="A149" s="19" t="s">
        <v>1794</v>
      </c>
      <c r="B149" s="26"/>
      <c r="C149" s="32" t="s">
        <v>1236</v>
      </c>
      <c r="D149" s="19">
        <v>253</v>
      </c>
      <c r="E149" s="19" t="s">
        <v>596</v>
      </c>
      <c r="F149" s="19" t="s">
        <v>55</v>
      </c>
      <c r="G149" s="20">
        <v>26.4</v>
      </c>
      <c r="H149" s="20">
        <v>6</v>
      </c>
      <c r="I149" s="20">
        <v>7.2</v>
      </c>
      <c r="J149" s="20">
        <f t="shared" si="5"/>
        <v>12.701496216708502</v>
      </c>
      <c r="K149" s="20">
        <v>12.7</v>
      </c>
      <c r="L149" s="19" t="s">
        <v>99</v>
      </c>
      <c r="M149" s="19" t="s">
        <v>1282</v>
      </c>
      <c r="N149" s="29" t="s">
        <v>1283</v>
      </c>
      <c r="O149" s="19">
        <v>0</v>
      </c>
      <c r="P149" s="19">
        <v>1</v>
      </c>
      <c r="Q149" s="15" t="s">
        <v>1285</v>
      </c>
      <c r="R149" s="57">
        <v>38960</v>
      </c>
      <c r="S149" s="80"/>
      <c r="T149" s="77"/>
    </row>
    <row r="150" spans="1:20" s="19" customFormat="1" ht="37.5" x14ac:dyDescent="0.25">
      <c r="A150" s="19" t="s">
        <v>1794</v>
      </c>
      <c r="B150" s="26"/>
      <c r="C150" s="32" t="s">
        <v>604</v>
      </c>
      <c r="D150" s="19">
        <v>253</v>
      </c>
      <c r="E150" s="19" t="s">
        <v>596</v>
      </c>
      <c r="F150" s="19" t="s">
        <v>55</v>
      </c>
      <c r="G150" s="20">
        <v>26.4</v>
      </c>
      <c r="H150" s="20">
        <v>6</v>
      </c>
      <c r="I150" s="20">
        <v>7.2</v>
      </c>
      <c r="J150" s="20">
        <f t="shared" si="5"/>
        <v>12.701496216708502</v>
      </c>
      <c r="K150" s="20">
        <v>12.7</v>
      </c>
      <c r="L150" s="19" t="s">
        <v>99</v>
      </c>
      <c r="M150" s="19" t="s">
        <v>1282</v>
      </c>
      <c r="N150" s="29" t="s">
        <v>1283</v>
      </c>
      <c r="O150" s="19">
        <v>0</v>
      </c>
      <c r="P150" s="19">
        <v>1</v>
      </c>
      <c r="Q150" s="15" t="s">
        <v>605</v>
      </c>
      <c r="R150" s="57">
        <v>39094</v>
      </c>
      <c r="S150" s="41"/>
      <c r="T150" s="40"/>
    </row>
    <row r="151" spans="1:20" s="19" customFormat="1" x14ac:dyDescent="0.25">
      <c r="A151" s="62"/>
      <c r="B151" s="72"/>
      <c r="C151" s="78" t="s">
        <v>246</v>
      </c>
      <c r="D151" s="68">
        <v>278</v>
      </c>
      <c r="E151" s="68"/>
      <c r="F151" s="68" t="s">
        <v>55</v>
      </c>
      <c r="G151" s="71">
        <v>2.4</v>
      </c>
      <c r="H151" s="71">
        <v>2.4</v>
      </c>
      <c r="I151" s="71">
        <v>10.8</v>
      </c>
      <c r="J151" s="71">
        <f t="shared" si="5"/>
        <v>12.701785007218934</v>
      </c>
      <c r="K151" s="71">
        <v>12.2</v>
      </c>
      <c r="L151" s="68" t="s">
        <v>100</v>
      </c>
      <c r="M151" s="68"/>
      <c r="N151" s="68"/>
      <c r="O151" s="68">
        <v>0</v>
      </c>
      <c r="P151" s="68">
        <v>0</v>
      </c>
      <c r="Q151" s="64"/>
      <c r="R151" s="79">
        <v>38286</v>
      </c>
      <c r="S151" s="80"/>
      <c r="T151" s="77"/>
    </row>
    <row r="152" spans="1:20" s="19" customFormat="1" ht="37.5" x14ac:dyDescent="0.25">
      <c r="A152" s="62"/>
      <c r="B152" s="169"/>
      <c r="C152" s="69" t="s">
        <v>246</v>
      </c>
      <c r="D152" s="62">
        <v>300</v>
      </c>
      <c r="E152" s="62"/>
      <c r="F152" s="62" t="s">
        <v>55</v>
      </c>
      <c r="G152" s="63">
        <v>19.3</v>
      </c>
      <c r="H152" s="63">
        <v>13.3</v>
      </c>
      <c r="I152" s="63">
        <v>8.1</v>
      </c>
      <c r="J152" s="63">
        <f t="shared" si="5"/>
        <v>14.125831583376653</v>
      </c>
      <c r="K152" s="63">
        <v>14.3</v>
      </c>
      <c r="L152" s="62" t="s">
        <v>99</v>
      </c>
      <c r="M152" s="62"/>
      <c r="N152" s="62"/>
      <c r="O152" s="62">
        <v>0</v>
      </c>
      <c r="P152" s="62">
        <v>0</v>
      </c>
      <c r="Q152" s="64" t="s">
        <v>1039</v>
      </c>
      <c r="R152" s="75">
        <v>39790</v>
      </c>
      <c r="S152" s="41"/>
      <c r="T152" s="40"/>
    </row>
    <row r="153" spans="1:20" s="19" customFormat="1" x14ac:dyDescent="0.25">
      <c r="A153" s="62"/>
      <c r="B153" s="149"/>
      <c r="C153" s="78" t="s">
        <v>246</v>
      </c>
      <c r="D153" s="68">
        <v>404</v>
      </c>
      <c r="E153" s="68"/>
      <c r="F153" s="68" t="s">
        <v>55</v>
      </c>
      <c r="G153" s="71">
        <v>4.4000000000000004</v>
      </c>
      <c r="H153" s="71">
        <v>4.4000000000000004</v>
      </c>
      <c r="I153" s="71">
        <v>10.1</v>
      </c>
      <c r="J153" s="71">
        <f t="shared" si="5"/>
        <v>13.318496769026417</v>
      </c>
      <c r="K153" s="71">
        <v>22.73</v>
      </c>
      <c r="L153" s="68" t="s">
        <v>1526</v>
      </c>
      <c r="M153" s="68"/>
      <c r="N153" s="68"/>
      <c r="O153" s="68">
        <v>0</v>
      </c>
      <c r="P153" s="68">
        <v>0</v>
      </c>
      <c r="Q153" s="64" t="s">
        <v>579</v>
      </c>
      <c r="R153" s="79">
        <v>38306</v>
      </c>
      <c r="S153" s="64"/>
      <c r="T153" s="66"/>
    </row>
    <row r="154" spans="1:20" s="19" customFormat="1" hidden="1" x14ac:dyDescent="0.25">
      <c r="A154" s="62"/>
      <c r="B154" s="124"/>
      <c r="C154" s="78" t="s">
        <v>246</v>
      </c>
      <c r="D154" s="68">
        <v>281</v>
      </c>
      <c r="E154" s="68"/>
      <c r="F154" s="68" t="s">
        <v>272</v>
      </c>
      <c r="G154" s="71">
        <v>4</v>
      </c>
      <c r="H154" s="71">
        <v>4</v>
      </c>
      <c r="I154" s="71">
        <v>7.4</v>
      </c>
      <c r="J154" s="71">
        <f t="shared" si="5"/>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5"/>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5"/>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 t="shared" si="5"/>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5"/>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5"/>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5"/>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5"/>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5"/>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5"/>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5"/>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5"/>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3" si="6">-LOG((1/(H168*G168))*(2.511^(-I168)))/LOG(2.511)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25" hidden="1" x14ac:dyDescent="0.25">
      <c r="A169" s="19" t="s">
        <v>1794</v>
      </c>
      <c r="B169" s="23"/>
      <c r="C169" s="31" t="s">
        <v>2550</v>
      </c>
      <c r="D169" s="5">
        <v>7635</v>
      </c>
      <c r="E169" s="5" t="s">
        <v>1768</v>
      </c>
      <c r="F169" s="5" t="s">
        <v>272</v>
      </c>
      <c r="G169" s="14">
        <v>15</v>
      </c>
      <c r="H169" s="14">
        <v>8</v>
      </c>
      <c r="I169" s="14">
        <v>11</v>
      </c>
      <c r="J169" s="14">
        <f t="shared" si="6"/>
        <v>16.199945829091792</v>
      </c>
      <c r="K169" s="14">
        <v>15.94</v>
      </c>
      <c r="L169" s="5" t="s">
        <v>100</v>
      </c>
      <c r="M169" s="5"/>
      <c r="N169" s="5"/>
      <c r="O169" s="5">
        <v>0</v>
      </c>
      <c r="P169" s="5">
        <v>1</v>
      </c>
      <c r="Q169" s="15" t="s">
        <v>2551</v>
      </c>
      <c r="R169" s="58">
        <v>43941</v>
      </c>
      <c r="S169" s="39"/>
      <c r="T169" s="40"/>
      <c r="U169" s="5"/>
      <c r="V169" s="5"/>
    </row>
    <row r="170" spans="1:22" s="19" customFormat="1" ht="50" hidden="1" x14ac:dyDescent="0.25">
      <c r="A170" s="19" t="s">
        <v>1794</v>
      </c>
      <c r="B170" s="23"/>
      <c r="C170" s="31" t="s">
        <v>705</v>
      </c>
      <c r="D170" s="5">
        <v>7635</v>
      </c>
      <c r="E170" s="5" t="s">
        <v>1768</v>
      </c>
      <c r="F170" s="5" t="s">
        <v>272</v>
      </c>
      <c r="G170" s="14">
        <v>15</v>
      </c>
      <c r="H170" s="14">
        <v>8</v>
      </c>
      <c r="I170" s="14">
        <v>11</v>
      </c>
      <c r="J170" s="14">
        <f t="shared" si="6"/>
        <v>16.199945829091792</v>
      </c>
      <c r="K170" s="14">
        <v>15.94</v>
      </c>
      <c r="L170" s="5" t="s">
        <v>100</v>
      </c>
      <c r="M170" s="5"/>
      <c r="N170" s="5"/>
      <c r="O170" s="5">
        <v>0</v>
      </c>
      <c r="P170" s="5">
        <v>1</v>
      </c>
      <c r="Q170" s="15" t="s">
        <v>722</v>
      </c>
      <c r="R170" s="58">
        <v>38702</v>
      </c>
      <c r="S170" s="39"/>
      <c r="T170" s="40"/>
      <c r="U170" s="5"/>
      <c r="V170" s="5"/>
    </row>
    <row r="171" spans="1:22" s="19" customFormat="1" ht="75" hidden="1" x14ac:dyDescent="0.25">
      <c r="A171" s="19" t="s">
        <v>1794</v>
      </c>
      <c r="B171" s="23"/>
      <c r="C171" s="31" t="s">
        <v>1556</v>
      </c>
      <c r="D171" s="5">
        <v>7635</v>
      </c>
      <c r="E171" s="5" t="s">
        <v>1768</v>
      </c>
      <c r="F171" s="5" t="s">
        <v>272</v>
      </c>
      <c r="G171" s="14">
        <v>15</v>
      </c>
      <c r="H171" s="14">
        <v>8</v>
      </c>
      <c r="I171" s="14">
        <v>11</v>
      </c>
      <c r="J171" s="14">
        <f t="shared" si="6"/>
        <v>16.199945829091792</v>
      </c>
      <c r="K171" s="14">
        <v>15.94</v>
      </c>
      <c r="L171" s="5" t="s">
        <v>100</v>
      </c>
      <c r="M171" s="5"/>
      <c r="N171" s="5"/>
      <c r="O171" s="5">
        <v>0</v>
      </c>
      <c r="P171" s="5">
        <v>1</v>
      </c>
      <c r="Q171" s="15" t="s">
        <v>1766</v>
      </c>
      <c r="R171" s="58">
        <v>39047</v>
      </c>
      <c r="S171" s="39"/>
      <c r="T171" s="40"/>
      <c r="U171" s="5"/>
      <c r="V171" s="5"/>
    </row>
    <row r="172" spans="1:22" s="19" customFormat="1" hidden="1" x14ac:dyDescent="0.25">
      <c r="A172" s="19" t="s">
        <v>1794</v>
      </c>
      <c r="B172" s="23"/>
      <c r="C172" s="31" t="s">
        <v>558</v>
      </c>
      <c r="D172" s="5">
        <v>7635</v>
      </c>
      <c r="E172" s="5" t="s">
        <v>1768</v>
      </c>
      <c r="F172" s="5" t="s">
        <v>272</v>
      </c>
      <c r="G172" s="14">
        <v>15</v>
      </c>
      <c r="H172" s="14">
        <v>8</v>
      </c>
      <c r="I172" s="14">
        <v>11</v>
      </c>
      <c r="J172" s="14">
        <f t="shared" si="6"/>
        <v>16.199945829091792</v>
      </c>
      <c r="K172" s="14">
        <v>15.94</v>
      </c>
      <c r="L172" s="5" t="s">
        <v>100</v>
      </c>
      <c r="M172" s="5"/>
      <c r="N172" s="5"/>
      <c r="O172" s="5">
        <v>0</v>
      </c>
      <c r="P172" s="5">
        <v>1</v>
      </c>
      <c r="Q172" s="15" t="s">
        <v>559</v>
      </c>
      <c r="R172" s="111" t="s">
        <v>557</v>
      </c>
      <c r="S172" s="39"/>
      <c r="T172" s="40"/>
      <c r="U172" s="5"/>
      <c r="V172" s="5"/>
    </row>
    <row r="173" spans="1:22" s="19" customFormat="1" ht="50" hidden="1" x14ac:dyDescent="0.25">
      <c r="A173" s="19" t="s">
        <v>1794</v>
      </c>
      <c r="B173" s="23"/>
      <c r="C173" s="31" t="s">
        <v>30</v>
      </c>
      <c r="D173" s="5">
        <v>7635</v>
      </c>
      <c r="E173" s="5" t="s">
        <v>1768</v>
      </c>
      <c r="F173" s="5" t="s">
        <v>272</v>
      </c>
      <c r="G173" s="14">
        <v>15</v>
      </c>
      <c r="H173" s="14">
        <v>8</v>
      </c>
      <c r="I173" s="14">
        <v>11</v>
      </c>
      <c r="J173" s="14">
        <f t="shared" si="6"/>
        <v>16.199945829091792</v>
      </c>
      <c r="K173" s="14">
        <v>15.94</v>
      </c>
      <c r="L173" s="5" t="s">
        <v>100</v>
      </c>
      <c r="M173" s="5"/>
      <c r="N173" s="5"/>
      <c r="O173" s="5">
        <v>0</v>
      </c>
      <c r="P173" s="5">
        <v>1</v>
      </c>
      <c r="Q173" s="15" t="s">
        <v>39</v>
      </c>
      <c r="R173" s="111">
        <v>39405</v>
      </c>
      <c r="S173" s="39"/>
      <c r="T173" s="40"/>
      <c r="U173" s="5"/>
      <c r="V173" s="5"/>
    </row>
    <row r="174" spans="1:22" s="19" customFormat="1" ht="62.5" hidden="1" x14ac:dyDescent="0.25">
      <c r="A174" s="19" t="s">
        <v>1794</v>
      </c>
      <c r="B174" s="23"/>
      <c r="C174" s="31" t="s">
        <v>323</v>
      </c>
      <c r="D174" s="5">
        <v>7635</v>
      </c>
      <c r="E174" s="5" t="s">
        <v>1768</v>
      </c>
      <c r="F174" s="5" t="s">
        <v>272</v>
      </c>
      <c r="G174" s="14">
        <v>15</v>
      </c>
      <c r="H174" s="14">
        <v>8</v>
      </c>
      <c r="I174" s="14">
        <v>11</v>
      </c>
      <c r="J174" s="14">
        <f t="shared" si="6"/>
        <v>16.199945829091792</v>
      </c>
      <c r="K174" s="14">
        <v>15.94</v>
      </c>
      <c r="L174" s="5" t="s">
        <v>100</v>
      </c>
      <c r="M174" s="5"/>
      <c r="N174" s="5"/>
      <c r="O174" s="5">
        <v>0</v>
      </c>
      <c r="P174" s="5">
        <v>1</v>
      </c>
      <c r="Q174" s="15" t="s">
        <v>40</v>
      </c>
      <c r="R174" s="111">
        <v>39405</v>
      </c>
      <c r="S174" s="39"/>
      <c r="T174" s="40"/>
      <c r="U174" s="5"/>
      <c r="V174" s="5"/>
    </row>
    <row r="175" spans="1:22" s="19" customFormat="1" ht="37.5" hidden="1" x14ac:dyDescent="0.25">
      <c r="B175" s="23"/>
      <c r="C175" s="31" t="s">
        <v>2331</v>
      </c>
      <c r="D175" s="5">
        <v>7635</v>
      </c>
      <c r="E175" s="5" t="s">
        <v>1768</v>
      </c>
      <c r="F175" s="5" t="s">
        <v>272</v>
      </c>
      <c r="G175" s="14">
        <v>15</v>
      </c>
      <c r="H175" s="14">
        <v>8</v>
      </c>
      <c r="I175" s="14">
        <v>11</v>
      </c>
      <c r="J175" s="14">
        <f t="shared" si="6"/>
        <v>16.199945829091792</v>
      </c>
      <c r="K175" s="14">
        <v>15.94</v>
      </c>
      <c r="L175" s="5" t="s">
        <v>100</v>
      </c>
      <c r="M175" s="5"/>
      <c r="N175" s="5"/>
      <c r="O175" s="5">
        <v>0</v>
      </c>
      <c r="P175" s="5">
        <v>1</v>
      </c>
      <c r="Q175" s="15" t="s">
        <v>2332</v>
      </c>
      <c r="R175" s="111">
        <v>41981</v>
      </c>
      <c r="S175" s="39"/>
      <c r="T175" s="40"/>
      <c r="U175" s="5"/>
      <c r="V175" s="5"/>
    </row>
    <row r="176" spans="1:22" s="19" customFormat="1" ht="37.5" hidden="1" x14ac:dyDescent="0.25">
      <c r="B176" s="23"/>
      <c r="C176" s="214" t="s">
        <v>2333</v>
      </c>
      <c r="D176" s="5">
        <v>7635</v>
      </c>
      <c r="E176" s="5" t="s">
        <v>1768</v>
      </c>
      <c r="F176" s="5" t="s">
        <v>272</v>
      </c>
      <c r="G176" s="14">
        <v>15</v>
      </c>
      <c r="H176" s="14">
        <v>8</v>
      </c>
      <c r="I176" s="14">
        <v>11</v>
      </c>
      <c r="J176" s="14">
        <f t="shared" si="6"/>
        <v>16.199945829091792</v>
      </c>
      <c r="K176" s="14">
        <v>15.94</v>
      </c>
      <c r="L176" s="5" t="s">
        <v>100</v>
      </c>
      <c r="M176" s="5"/>
      <c r="N176" s="5"/>
      <c r="O176" s="5">
        <v>0</v>
      </c>
      <c r="P176" s="5">
        <v>1</v>
      </c>
      <c r="Q176" s="15" t="s">
        <v>2334</v>
      </c>
      <c r="R176" s="111">
        <v>41981</v>
      </c>
      <c r="S176" s="39"/>
      <c r="T176" s="40"/>
      <c r="U176" s="5"/>
      <c r="V176" s="5"/>
    </row>
    <row r="177" spans="1:22" s="19" customFormat="1" ht="37.5" hidden="1" x14ac:dyDescent="0.25">
      <c r="B177" s="23"/>
      <c r="C177" s="214" t="s">
        <v>2335</v>
      </c>
      <c r="D177" s="5">
        <v>7635</v>
      </c>
      <c r="E177" s="5" t="s">
        <v>1768</v>
      </c>
      <c r="F177" s="5" t="s">
        <v>272</v>
      </c>
      <c r="G177" s="14">
        <v>15</v>
      </c>
      <c r="H177" s="14">
        <v>8</v>
      </c>
      <c r="I177" s="14">
        <v>11</v>
      </c>
      <c r="J177" s="14">
        <f t="shared" si="6"/>
        <v>16.199945829091792</v>
      </c>
      <c r="K177" s="14">
        <v>15.94</v>
      </c>
      <c r="L177" s="5" t="s">
        <v>100</v>
      </c>
      <c r="M177" s="5"/>
      <c r="N177" s="5"/>
      <c r="O177" s="5">
        <v>0</v>
      </c>
      <c r="P177" s="5">
        <v>1</v>
      </c>
      <c r="Q177" s="15" t="s">
        <v>2336</v>
      </c>
      <c r="R177" s="111">
        <v>41981</v>
      </c>
      <c r="S177" s="39"/>
      <c r="T177" s="40"/>
      <c r="U177" s="5"/>
      <c r="V177" s="5"/>
    </row>
    <row r="178" spans="1:22" s="19" customFormat="1" ht="37.5" hidden="1" x14ac:dyDescent="0.25">
      <c r="B178" s="23"/>
      <c r="C178" s="214" t="s">
        <v>2337</v>
      </c>
      <c r="D178" s="5">
        <v>7635</v>
      </c>
      <c r="E178" s="5" t="s">
        <v>1768</v>
      </c>
      <c r="F178" s="5" t="s">
        <v>272</v>
      </c>
      <c r="G178" s="14">
        <v>15</v>
      </c>
      <c r="H178" s="14">
        <v>8</v>
      </c>
      <c r="I178" s="14">
        <v>11</v>
      </c>
      <c r="J178" s="14">
        <f t="shared" si="6"/>
        <v>16.199945829091792</v>
      </c>
      <c r="K178" s="14">
        <v>15.94</v>
      </c>
      <c r="L178" s="5" t="s">
        <v>100</v>
      </c>
      <c r="M178" s="5"/>
      <c r="N178" s="5"/>
      <c r="O178" s="5">
        <v>0</v>
      </c>
      <c r="P178" s="5">
        <v>1</v>
      </c>
      <c r="Q178" s="15" t="s">
        <v>2338</v>
      </c>
      <c r="R178" s="111">
        <v>41981</v>
      </c>
      <c r="S178" s="39"/>
      <c r="T178" s="40"/>
      <c r="U178" s="5"/>
      <c r="V178" s="5"/>
    </row>
    <row r="179" spans="1:22" s="19" customFormat="1" ht="37.5" hidden="1" x14ac:dyDescent="0.25">
      <c r="B179" s="23"/>
      <c r="C179" s="214" t="s">
        <v>2339</v>
      </c>
      <c r="D179" s="5">
        <v>7635</v>
      </c>
      <c r="E179" s="5" t="s">
        <v>1768</v>
      </c>
      <c r="F179" s="5" t="s">
        <v>272</v>
      </c>
      <c r="G179" s="14">
        <v>15</v>
      </c>
      <c r="H179" s="14">
        <v>8</v>
      </c>
      <c r="I179" s="14">
        <v>11</v>
      </c>
      <c r="J179" s="14">
        <f t="shared" si="6"/>
        <v>16.199945829091792</v>
      </c>
      <c r="K179" s="14">
        <v>15.94</v>
      </c>
      <c r="L179" s="5" t="s">
        <v>100</v>
      </c>
      <c r="M179" s="5"/>
      <c r="N179" s="5"/>
      <c r="O179" s="5">
        <v>0</v>
      </c>
      <c r="P179" s="5">
        <v>1</v>
      </c>
      <c r="Q179" s="15" t="s">
        <v>2346</v>
      </c>
      <c r="R179" s="111">
        <v>41981</v>
      </c>
      <c r="S179" s="39"/>
      <c r="T179" s="40"/>
      <c r="U179" s="5"/>
      <c r="V179" s="5"/>
    </row>
    <row r="180" spans="1:22" s="19" customFormat="1" ht="37.5" hidden="1" x14ac:dyDescent="0.25">
      <c r="B180" s="23"/>
      <c r="C180" s="214" t="s">
        <v>2340</v>
      </c>
      <c r="D180" s="5">
        <v>7635</v>
      </c>
      <c r="E180" s="5" t="s">
        <v>1768</v>
      </c>
      <c r="F180" s="5" t="s">
        <v>272</v>
      </c>
      <c r="G180" s="14">
        <v>15</v>
      </c>
      <c r="H180" s="14">
        <v>8</v>
      </c>
      <c r="I180" s="14">
        <v>11</v>
      </c>
      <c r="J180" s="14">
        <f t="shared" si="6"/>
        <v>16.199945829091792</v>
      </c>
      <c r="K180" s="14">
        <v>15.94</v>
      </c>
      <c r="L180" s="5" t="s">
        <v>100</v>
      </c>
      <c r="M180" s="5"/>
      <c r="N180" s="5"/>
      <c r="O180" s="5">
        <v>0</v>
      </c>
      <c r="P180" s="5">
        <v>1</v>
      </c>
      <c r="Q180" s="15" t="s">
        <v>2345</v>
      </c>
      <c r="R180" s="111">
        <v>41981</v>
      </c>
      <c r="S180" s="39"/>
      <c r="T180" s="40"/>
      <c r="U180" s="5"/>
      <c r="V180" s="5"/>
    </row>
    <row r="181" spans="1:22" s="19" customFormat="1" ht="62.5" hidden="1" x14ac:dyDescent="0.25">
      <c r="B181" s="23"/>
      <c r="C181" s="214" t="s">
        <v>2341</v>
      </c>
      <c r="D181" s="5">
        <v>7635</v>
      </c>
      <c r="E181" s="5" t="s">
        <v>1768</v>
      </c>
      <c r="F181" s="5" t="s">
        <v>272</v>
      </c>
      <c r="G181" s="14">
        <v>15</v>
      </c>
      <c r="H181" s="14">
        <v>8</v>
      </c>
      <c r="I181" s="14">
        <v>11</v>
      </c>
      <c r="J181" s="14">
        <f t="shared" si="6"/>
        <v>16.199945829091792</v>
      </c>
      <c r="K181" s="14">
        <v>15.94</v>
      </c>
      <c r="L181" s="5" t="s">
        <v>100</v>
      </c>
      <c r="M181" s="5"/>
      <c r="N181" s="5"/>
      <c r="O181" s="5">
        <v>0</v>
      </c>
      <c r="P181" s="5">
        <v>1</v>
      </c>
      <c r="Q181" s="15" t="s">
        <v>2344</v>
      </c>
      <c r="R181" s="111">
        <v>41981</v>
      </c>
      <c r="S181" s="39"/>
      <c r="T181" s="40"/>
      <c r="U181" s="5"/>
      <c r="V181" s="5"/>
    </row>
    <row r="182" spans="1:22" s="19" customFormat="1" ht="62.5" hidden="1" x14ac:dyDescent="0.25">
      <c r="B182" s="23"/>
      <c r="C182" s="214" t="s">
        <v>2342</v>
      </c>
      <c r="D182" s="5">
        <v>7635</v>
      </c>
      <c r="E182" s="5" t="s">
        <v>1768</v>
      </c>
      <c r="F182" s="5" t="s">
        <v>272</v>
      </c>
      <c r="G182" s="14">
        <v>15</v>
      </c>
      <c r="H182" s="14">
        <v>8</v>
      </c>
      <c r="I182" s="14">
        <v>11</v>
      </c>
      <c r="J182" s="14">
        <f t="shared" si="6"/>
        <v>16.199945829091792</v>
      </c>
      <c r="K182" s="14">
        <v>15.94</v>
      </c>
      <c r="L182" s="5" t="s">
        <v>100</v>
      </c>
      <c r="M182" s="5"/>
      <c r="N182" s="5"/>
      <c r="O182" s="5">
        <v>0</v>
      </c>
      <c r="P182" s="5">
        <v>1</v>
      </c>
      <c r="Q182" s="15" t="s">
        <v>2343</v>
      </c>
      <c r="R182" s="111">
        <v>41981</v>
      </c>
      <c r="S182" s="39"/>
      <c r="T182" s="40"/>
      <c r="U182" s="5"/>
      <c r="V182" s="5"/>
    </row>
    <row r="183" spans="1:22" s="19" customFormat="1" hidden="1" x14ac:dyDescent="0.25">
      <c r="A183" s="62"/>
      <c r="B183" s="123"/>
      <c r="C183" s="78" t="s">
        <v>246</v>
      </c>
      <c r="D183" s="68">
        <v>7654</v>
      </c>
      <c r="E183" s="68" t="s">
        <v>244</v>
      </c>
      <c r="F183" s="68" t="s">
        <v>273</v>
      </c>
      <c r="G183" s="71">
        <v>13</v>
      </c>
      <c r="H183" s="71">
        <v>13</v>
      </c>
      <c r="I183" s="71">
        <v>7.3</v>
      </c>
      <c r="J183" s="71">
        <f t="shared" si="6"/>
        <v>12.871851996725624</v>
      </c>
      <c r="K183" s="71"/>
      <c r="L183" s="68" t="s">
        <v>100</v>
      </c>
      <c r="M183" s="68"/>
      <c r="N183" s="68"/>
      <c r="O183" s="68">
        <f>SUM(O184:O188)</f>
        <v>1</v>
      </c>
      <c r="P183" s="68">
        <f>SUM(P184:P188)</f>
        <v>4</v>
      </c>
      <c r="Q183" s="64"/>
      <c r="R183" s="79">
        <v>38286</v>
      </c>
      <c r="S183" s="80"/>
      <c r="T183" s="77"/>
      <c r="U183" s="5"/>
      <c r="V183" s="5"/>
    </row>
    <row r="184" spans="1:22" s="19" customFormat="1" ht="125" hidden="1" x14ac:dyDescent="0.25">
      <c r="A184" s="19" t="s">
        <v>1794</v>
      </c>
      <c r="B184" s="27"/>
      <c r="C184" s="31" t="s">
        <v>558</v>
      </c>
      <c r="D184" s="5">
        <v>7654</v>
      </c>
      <c r="E184" s="5" t="s">
        <v>244</v>
      </c>
      <c r="F184" s="5" t="s">
        <v>273</v>
      </c>
      <c r="G184" s="14">
        <v>13</v>
      </c>
      <c r="H184" s="14">
        <v>13</v>
      </c>
      <c r="I184" s="14">
        <v>7.3</v>
      </c>
      <c r="J184" s="14">
        <f t="shared" si="6"/>
        <v>12.871851996725624</v>
      </c>
      <c r="K184" s="14"/>
      <c r="L184" s="5" t="s">
        <v>100</v>
      </c>
      <c r="M184" s="5"/>
      <c r="N184" s="5"/>
      <c r="O184" s="5">
        <v>0</v>
      </c>
      <c r="P184" s="5">
        <v>1</v>
      </c>
      <c r="Q184" s="15" t="s">
        <v>682</v>
      </c>
      <c r="R184" s="111">
        <v>39426</v>
      </c>
      <c r="S184" s="41"/>
      <c r="T184" s="40"/>
      <c r="U184" s="5"/>
      <c r="V184" s="5"/>
    </row>
    <row r="185" spans="1:22" s="19" customFormat="1" ht="75" hidden="1" x14ac:dyDescent="0.25">
      <c r="A185" s="19" t="s">
        <v>1794</v>
      </c>
      <c r="B185" s="27"/>
      <c r="C185" s="31" t="s">
        <v>30</v>
      </c>
      <c r="D185" s="5">
        <v>7654</v>
      </c>
      <c r="E185" s="5" t="s">
        <v>244</v>
      </c>
      <c r="F185" s="5" t="s">
        <v>273</v>
      </c>
      <c r="G185" s="14">
        <v>13</v>
      </c>
      <c r="H185" s="14">
        <v>13</v>
      </c>
      <c r="I185" s="14">
        <v>7.3</v>
      </c>
      <c r="J185" s="14">
        <f t="shared" si="6"/>
        <v>12.871851996725624</v>
      </c>
      <c r="K185" s="14"/>
      <c r="L185" s="5" t="s">
        <v>100</v>
      </c>
      <c r="M185" s="5"/>
      <c r="N185" s="5"/>
      <c r="O185" s="5">
        <v>0</v>
      </c>
      <c r="P185" s="5">
        <v>1</v>
      </c>
      <c r="Q185" s="15" t="s">
        <v>324</v>
      </c>
      <c r="R185" s="111">
        <v>39401</v>
      </c>
      <c r="S185" s="41"/>
      <c r="T185" s="40"/>
      <c r="U185" s="5"/>
      <c r="V185" s="5"/>
    </row>
    <row r="186" spans="1:22" s="19" customFormat="1" ht="125" hidden="1" x14ac:dyDescent="0.25">
      <c r="A186" s="19" t="s">
        <v>1794</v>
      </c>
      <c r="B186" s="27"/>
      <c r="C186" s="31" t="s">
        <v>323</v>
      </c>
      <c r="D186" s="5">
        <v>7654</v>
      </c>
      <c r="E186" s="5" t="s">
        <v>244</v>
      </c>
      <c r="F186" s="5" t="s">
        <v>273</v>
      </c>
      <c r="G186" s="14">
        <v>13</v>
      </c>
      <c r="H186" s="14">
        <v>13</v>
      </c>
      <c r="I186" s="14">
        <v>7.3</v>
      </c>
      <c r="J186" s="14">
        <f t="shared" si="6"/>
        <v>12.871851996725624</v>
      </c>
      <c r="K186" s="14"/>
      <c r="L186" s="5" t="s">
        <v>100</v>
      </c>
      <c r="M186" s="5"/>
      <c r="N186" s="5"/>
      <c r="O186" s="5">
        <v>0</v>
      </c>
      <c r="P186" s="5">
        <v>1</v>
      </c>
      <c r="Q186" s="15" t="s">
        <v>325</v>
      </c>
      <c r="R186" s="111">
        <v>39401</v>
      </c>
      <c r="S186" s="41"/>
      <c r="T186" s="40"/>
      <c r="U186" s="5"/>
      <c r="V186" s="5"/>
    </row>
    <row r="187" spans="1:22" s="19" customFormat="1" ht="75" hidden="1" x14ac:dyDescent="0.25">
      <c r="A187" s="19" t="s">
        <v>1794</v>
      </c>
      <c r="B187" s="27"/>
      <c r="C187" s="32" t="s">
        <v>1430</v>
      </c>
      <c r="D187" s="5">
        <v>7654</v>
      </c>
      <c r="E187" s="5" t="s">
        <v>244</v>
      </c>
      <c r="F187" s="5" t="s">
        <v>273</v>
      </c>
      <c r="G187" s="14">
        <v>13</v>
      </c>
      <c r="H187" s="14">
        <v>13</v>
      </c>
      <c r="I187" s="14">
        <v>7.3</v>
      </c>
      <c r="J187" s="14">
        <f t="shared" si="6"/>
        <v>12.871851996725624</v>
      </c>
      <c r="K187" s="14"/>
      <c r="L187" s="5" t="s">
        <v>100</v>
      </c>
      <c r="M187" s="5"/>
      <c r="N187" s="5"/>
      <c r="O187" s="5">
        <v>1</v>
      </c>
      <c r="P187" s="5">
        <v>0</v>
      </c>
      <c r="Q187" s="15" t="s">
        <v>981</v>
      </c>
      <c r="R187" s="111">
        <v>40143</v>
      </c>
      <c r="S187" s="41"/>
      <c r="T187" s="40"/>
      <c r="U187" s="5"/>
      <c r="V187" s="5"/>
    </row>
    <row r="188" spans="1:22" s="19" customFormat="1" ht="62.5" hidden="1" x14ac:dyDescent="0.25">
      <c r="A188" s="19" t="s">
        <v>1795</v>
      </c>
      <c r="B188" s="27"/>
      <c r="C188" s="32" t="s">
        <v>291</v>
      </c>
      <c r="D188" s="5">
        <v>7654</v>
      </c>
      <c r="E188" s="5" t="s">
        <v>244</v>
      </c>
      <c r="F188" s="5" t="s">
        <v>273</v>
      </c>
      <c r="G188" s="14">
        <v>13</v>
      </c>
      <c r="H188" s="14">
        <v>13</v>
      </c>
      <c r="I188" s="14">
        <v>7.3</v>
      </c>
      <c r="J188" s="14">
        <f t="shared" si="6"/>
        <v>12.871851996725624</v>
      </c>
      <c r="K188" s="14"/>
      <c r="L188" s="5" t="s">
        <v>100</v>
      </c>
      <c r="M188" s="5"/>
      <c r="N188" s="5"/>
      <c r="O188" s="5">
        <v>0</v>
      </c>
      <c r="P188" s="5">
        <v>1</v>
      </c>
      <c r="Q188" s="15" t="s">
        <v>982</v>
      </c>
      <c r="R188" s="111">
        <v>40143</v>
      </c>
      <c r="S188" s="41"/>
      <c r="T188" s="40"/>
      <c r="U188" s="5"/>
      <c r="V188" s="5"/>
    </row>
    <row r="189" spans="1:22" s="19" customFormat="1" ht="25" hidden="1" x14ac:dyDescent="0.25">
      <c r="A189" s="62"/>
      <c r="B189" s="123"/>
      <c r="C189" s="78" t="s">
        <v>246</v>
      </c>
      <c r="D189" s="68">
        <v>7788</v>
      </c>
      <c r="E189" s="68"/>
      <c r="F189" s="68" t="s">
        <v>273</v>
      </c>
      <c r="G189" s="71">
        <v>9</v>
      </c>
      <c r="H189" s="71">
        <v>9</v>
      </c>
      <c r="I189" s="71">
        <v>9.4</v>
      </c>
      <c r="J189" s="71">
        <f t="shared" si="6"/>
        <v>14.173041663715972</v>
      </c>
      <c r="K189" s="71">
        <v>13.91</v>
      </c>
      <c r="L189" s="68" t="s">
        <v>100</v>
      </c>
      <c r="M189" s="68"/>
      <c r="N189" s="68"/>
      <c r="O189" s="68">
        <v>0</v>
      </c>
      <c r="P189" s="68">
        <v>0</v>
      </c>
      <c r="Q189" s="64" t="s">
        <v>1714</v>
      </c>
      <c r="R189" s="79">
        <v>39358</v>
      </c>
      <c r="S189" s="80"/>
      <c r="T189" s="77"/>
      <c r="U189" s="5"/>
      <c r="V189" s="5"/>
    </row>
    <row r="190" spans="1:22" s="19" customFormat="1" ht="13" hidden="1" x14ac:dyDescent="0.25">
      <c r="A190" s="62"/>
      <c r="B190" s="125"/>
      <c r="C190" s="78" t="s">
        <v>246</v>
      </c>
      <c r="D190" s="68">
        <v>7789</v>
      </c>
      <c r="E190" s="68"/>
      <c r="F190" s="68" t="s">
        <v>273</v>
      </c>
      <c r="G190" s="71">
        <v>16</v>
      </c>
      <c r="H190" s="71">
        <v>16</v>
      </c>
      <c r="I190" s="71">
        <v>6.7</v>
      </c>
      <c r="J190" s="71">
        <f t="shared" si="6"/>
        <v>12.722908001349236</v>
      </c>
      <c r="K190" s="71">
        <v>12.46</v>
      </c>
      <c r="L190" s="68" t="s">
        <v>100</v>
      </c>
      <c r="M190" s="68"/>
      <c r="N190" s="68"/>
      <c r="O190" s="68">
        <v>0</v>
      </c>
      <c r="P190" s="68">
        <v>0</v>
      </c>
      <c r="Q190" s="67"/>
      <c r="R190" s="79">
        <v>38707</v>
      </c>
      <c r="S190" s="80"/>
      <c r="T190" s="77"/>
      <c r="U190" s="5"/>
      <c r="V190" s="5"/>
    </row>
    <row r="191" spans="1:22" s="19" customFormat="1" ht="87.5" hidden="1" x14ac:dyDescent="0.25">
      <c r="A191" s="19" t="s">
        <v>1794</v>
      </c>
      <c r="B191" s="27"/>
      <c r="C191" s="31" t="s">
        <v>556</v>
      </c>
      <c r="D191" s="5">
        <v>7789</v>
      </c>
      <c r="E191" s="5"/>
      <c r="F191" s="5" t="s">
        <v>273</v>
      </c>
      <c r="G191" s="14">
        <v>16</v>
      </c>
      <c r="H191" s="14">
        <v>16</v>
      </c>
      <c r="I191" s="14">
        <v>6.7</v>
      </c>
      <c r="J191" s="14">
        <f t="shared" si="6"/>
        <v>12.722908001349236</v>
      </c>
      <c r="K191" s="14">
        <v>12.46</v>
      </c>
      <c r="L191" s="5" t="s">
        <v>100</v>
      </c>
      <c r="M191" s="5"/>
      <c r="N191" s="5"/>
      <c r="O191" s="5">
        <v>0</v>
      </c>
      <c r="P191" s="5">
        <v>1</v>
      </c>
      <c r="Q191" s="15" t="s">
        <v>1854</v>
      </c>
      <c r="R191" s="52">
        <v>39075</v>
      </c>
      <c r="S191" s="41"/>
      <c r="T191" s="40"/>
      <c r="U191" s="5"/>
      <c r="V191" s="5"/>
    </row>
    <row r="192" spans="1:22" s="19" customFormat="1" ht="25" hidden="1" x14ac:dyDescent="0.25">
      <c r="A192" s="62"/>
      <c r="B192" s="123"/>
      <c r="C192" s="78" t="s">
        <v>246</v>
      </c>
      <c r="D192" s="68">
        <v>7790</v>
      </c>
      <c r="E192" s="68"/>
      <c r="F192" s="68" t="s">
        <v>273</v>
      </c>
      <c r="G192" s="71">
        <v>17</v>
      </c>
      <c r="H192" s="71">
        <v>17</v>
      </c>
      <c r="I192" s="71">
        <v>8.5</v>
      </c>
      <c r="J192" s="71">
        <f t="shared" si="6"/>
        <v>14.654603162946088</v>
      </c>
      <c r="K192" s="71">
        <v>14.39</v>
      </c>
      <c r="L192" s="68" t="s">
        <v>100</v>
      </c>
      <c r="M192" s="68"/>
      <c r="N192" s="68"/>
      <c r="O192" s="68">
        <v>0</v>
      </c>
      <c r="P192" s="68">
        <v>0</v>
      </c>
      <c r="Q192" s="64" t="s">
        <v>1715</v>
      </c>
      <c r="R192" s="79">
        <v>39358</v>
      </c>
      <c r="S192" s="80"/>
      <c r="T192" s="77"/>
      <c r="U192" s="5"/>
      <c r="V192" s="5"/>
    </row>
    <row r="193" spans="1:22" s="19" customFormat="1" ht="62.5" x14ac:dyDescent="0.25">
      <c r="A193" s="62"/>
      <c r="B193" s="194"/>
      <c r="C193" s="69" t="s">
        <v>246</v>
      </c>
      <c r="D193" s="62">
        <v>598</v>
      </c>
      <c r="E193" s="67" t="s">
        <v>1818</v>
      </c>
      <c r="F193" s="62" t="s">
        <v>55</v>
      </c>
      <c r="G193" s="63">
        <v>62</v>
      </c>
      <c r="H193" s="63">
        <v>62</v>
      </c>
      <c r="I193" s="63">
        <v>5.7</v>
      </c>
      <c r="J193" s="71">
        <f t="shared" si="6"/>
        <v>14.665394149858301</v>
      </c>
      <c r="K193" s="63">
        <v>22.22</v>
      </c>
      <c r="L193" s="62" t="s">
        <v>580</v>
      </c>
      <c r="M193" s="62"/>
      <c r="N193" s="62"/>
      <c r="O193" s="62">
        <f>SUM(O194:O202)</f>
        <v>0</v>
      </c>
      <c r="P193" s="62">
        <f>SUM(P194:P202)</f>
        <v>13</v>
      </c>
      <c r="Q193" s="67" t="s">
        <v>1805</v>
      </c>
      <c r="R193" s="75">
        <v>39748</v>
      </c>
      <c r="S193" s="80"/>
      <c r="T193" s="77"/>
      <c r="U193" s="5"/>
      <c r="V193" s="5"/>
    </row>
    <row r="194" spans="1:22" s="19" customFormat="1" hidden="1" x14ac:dyDescent="0.25">
      <c r="A194" s="62"/>
      <c r="B194" s="149"/>
      <c r="C194" s="78" t="s">
        <v>246</v>
      </c>
      <c r="D194" s="68" t="s">
        <v>1198</v>
      </c>
      <c r="E194" s="68"/>
      <c r="F194" s="68" t="s">
        <v>272</v>
      </c>
      <c r="G194" s="71">
        <v>20</v>
      </c>
      <c r="H194" s="71">
        <v>20</v>
      </c>
      <c r="I194" s="71"/>
      <c r="J194" s="71"/>
      <c r="K194" s="71"/>
      <c r="L194" s="68" t="s">
        <v>100</v>
      </c>
      <c r="M194" s="68"/>
      <c r="N194" s="68"/>
      <c r="O194" s="68">
        <v>0</v>
      </c>
      <c r="P194" s="68">
        <v>0</v>
      </c>
      <c r="Q194" s="67"/>
      <c r="R194" s="79"/>
      <c r="S194" s="80"/>
      <c r="T194" s="77"/>
      <c r="U194" s="5"/>
      <c r="V194" s="5"/>
    </row>
    <row r="195" spans="1:22" s="19" customFormat="1" hidden="1" x14ac:dyDescent="0.25">
      <c r="A195" s="19" t="s">
        <v>1794</v>
      </c>
      <c r="B195" s="23"/>
      <c r="C195" s="31" t="s">
        <v>1558</v>
      </c>
      <c r="D195" s="5" t="s">
        <v>1198</v>
      </c>
      <c r="E195" s="5"/>
      <c r="F195" s="5" t="s">
        <v>272</v>
      </c>
      <c r="G195" s="14">
        <v>20</v>
      </c>
      <c r="H195" s="14">
        <v>20</v>
      </c>
      <c r="I195" s="14"/>
      <c r="J195" s="14"/>
      <c r="K195" s="14"/>
      <c r="L195" s="5" t="s">
        <v>100</v>
      </c>
      <c r="M195" s="5"/>
      <c r="N195" s="5"/>
      <c r="O195" s="5">
        <v>0</v>
      </c>
      <c r="P195" s="5">
        <v>1</v>
      </c>
      <c r="Q195" s="15" t="s">
        <v>1200</v>
      </c>
      <c r="R195" s="58"/>
      <c r="S195" s="41"/>
      <c r="T195" s="40"/>
      <c r="U195" s="5"/>
      <c r="V195" s="5"/>
    </row>
    <row r="196" spans="1:22" s="19" customFormat="1" ht="25" hidden="1" x14ac:dyDescent="0.25">
      <c r="A196" s="62"/>
      <c r="B196" s="125"/>
      <c r="C196" s="78" t="s">
        <v>246</v>
      </c>
      <c r="D196" s="68" t="s">
        <v>515</v>
      </c>
      <c r="E196" s="68" t="s">
        <v>1636</v>
      </c>
      <c r="F196" s="68" t="s">
        <v>272</v>
      </c>
      <c r="G196" s="71">
        <v>60</v>
      </c>
      <c r="H196" s="71">
        <v>60</v>
      </c>
      <c r="I196" s="71">
        <v>6.5</v>
      </c>
      <c r="J196" s="71">
        <f t="shared" ref="J196:J210" si="7">-LOG((1/(H196*G196))*(2.511^(-I196)))/LOG(2.511)</f>
        <v>15.394164657846275</v>
      </c>
      <c r="K196" s="71">
        <v>15.13</v>
      </c>
      <c r="L196" s="68" t="s">
        <v>100</v>
      </c>
      <c r="M196" s="68"/>
      <c r="N196" s="68"/>
      <c r="O196" s="68">
        <f>SUM(O197:O202)</f>
        <v>0</v>
      </c>
      <c r="P196" s="68">
        <f>SUM(P197:P202)</f>
        <v>6</v>
      </c>
      <c r="Q196" s="67" t="s">
        <v>1432</v>
      </c>
      <c r="R196" s="79">
        <v>39086</v>
      </c>
      <c r="S196" s="80"/>
      <c r="T196" s="77"/>
      <c r="U196" s="5"/>
      <c r="V196" s="5"/>
    </row>
    <row r="197" spans="1:22" s="19" customFormat="1" ht="75" hidden="1" x14ac:dyDescent="0.25">
      <c r="A197" s="19" t="s">
        <v>1794</v>
      </c>
      <c r="B197" s="23"/>
      <c r="C197" s="31" t="s">
        <v>1558</v>
      </c>
      <c r="D197" s="5" t="s">
        <v>515</v>
      </c>
      <c r="E197" s="5" t="s">
        <v>1636</v>
      </c>
      <c r="F197" s="5" t="s">
        <v>272</v>
      </c>
      <c r="G197" s="14">
        <v>60</v>
      </c>
      <c r="H197" s="14">
        <v>60</v>
      </c>
      <c r="I197" s="14">
        <v>6.5</v>
      </c>
      <c r="J197" s="14">
        <f t="shared" si="7"/>
        <v>15.394164657846275</v>
      </c>
      <c r="K197" s="14">
        <v>15.13</v>
      </c>
      <c r="L197" s="5" t="s">
        <v>100</v>
      </c>
      <c r="M197" s="5"/>
      <c r="N197" s="5"/>
      <c r="O197" s="5">
        <v>0</v>
      </c>
      <c r="P197" s="5">
        <v>1</v>
      </c>
      <c r="Q197" s="15" t="s">
        <v>1199</v>
      </c>
      <c r="R197" s="58">
        <v>38711</v>
      </c>
      <c r="S197" s="41"/>
      <c r="T197" s="40"/>
      <c r="U197" s="5"/>
      <c r="V197" s="5"/>
    </row>
    <row r="198" spans="1:22" s="19" customFormat="1" ht="50" hidden="1" x14ac:dyDescent="0.25">
      <c r="A198" s="19" t="s">
        <v>1794</v>
      </c>
      <c r="B198" s="23"/>
      <c r="C198" s="32" t="s">
        <v>679</v>
      </c>
      <c r="D198" s="5" t="s">
        <v>515</v>
      </c>
      <c r="E198" s="5" t="s">
        <v>1636</v>
      </c>
      <c r="F198" s="5" t="s">
        <v>272</v>
      </c>
      <c r="G198" s="14">
        <v>60</v>
      </c>
      <c r="H198" s="14">
        <v>60</v>
      </c>
      <c r="I198" s="14">
        <v>6.5</v>
      </c>
      <c r="J198" s="14">
        <f t="shared" si="7"/>
        <v>15.394164657846275</v>
      </c>
      <c r="K198" s="14">
        <v>15.13</v>
      </c>
      <c r="L198" s="5" t="s">
        <v>100</v>
      </c>
      <c r="M198" s="5"/>
      <c r="N198" s="5"/>
      <c r="O198" s="5">
        <v>0</v>
      </c>
      <c r="P198" s="5">
        <v>1</v>
      </c>
      <c r="Q198" s="15" t="s">
        <v>680</v>
      </c>
      <c r="R198" s="58">
        <v>39419</v>
      </c>
      <c r="S198" s="41"/>
      <c r="T198" s="40"/>
      <c r="U198" s="5"/>
      <c r="V198" s="5"/>
    </row>
    <row r="199" spans="1:22" s="19" customFormat="1" ht="50" hidden="1" x14ac:dyDescent="0.25">
      <c r="A199" s="19" t="s">
        <v>1794</v>
      </c>
      <c r="B199" s="23"/>
      <c r="C199" s="32" t="s">
        <v>1207</v>
      </c>
      <c r="D199" s="5" t="s">
        <v>515</v>
      </c>
      <c r="E199" s="5" t="s">
        <v>1636</v>
      </c>
      <c r="F199" s="5" t="s">
        <v>272</v>
      </c>
      <c r="G199" s="14">
        <v>60</v>
      </c>
      <c r="H199" s="14">
        <v>60</v>
      </c>
      <c r="I199" s="14">
        <v>6.5</v>
      </c>
      <c r="J199" s="14">
        <f t="shared" si="7"/>
        <v>15.394164657846275</v>
      </c>
      <c r="K199" s="14">
        <v>15.13</v>
      </c>
      <c r="L199" s="5" t="s">
        <v>100</v>
      </c>
      <c r="M199" s="5"/>
      <c r="N199" s="5"/>
      <c r="O199" s="5">
        <v>0</v>
      </c>
      <c r="P199" s="5">
        <v>1</v>
      </c>
      <c r="Q199" s="15" t="s">
        <v>1208</v>
      </c>
      <c r="R199" s="58">
        <v>39484</v>
      </c>
      <c r="S199" s="41"/>
      <c r="T199" s="40"/>
      <c r="U199" s="5"/>
      <c r="V199" s="5"/>
    </row>
    <row r="200" spans="1:22" s="19" customFormat="1" ht="100" hidden="1" x14ac:dyDescent="0.25">
      <c r="A200" s="213" t="s">
        <v>98</v>
      </c>
      <c r="B200" s="23"/>
      <c r="C200" s="214" t="s">
        <v>2206</v>
      </c>
      <c r="D200" s="5" t="s">
        <v>515</v>
      </c>
      <c r="E200" s="5" t="s">
        <v>1636</v>
      </c>
      <c r="F200" s="5" t="s">
        <v>272</v>
      </c>
      <c r="G200" s="14">
        <v>60</v>
      </c>
      <c r="H200" s="14">
        <v>60</v>
      </c>
      <c r="I200" s="14">
        <v>6.5</v>
      </c>
      <c r="J200" s="14">
        <f t="shared" si="7"/>
        <v>15.394164657846275</v>
      </c>
      <c r="K200" s="14">
        <v>15.13</v>
      </c>
      <c r="L200" s="5" t="s">
        <v>100</v>
      </c>
      <c r="M200" s="5"/>
      <c r="N200" s="5"/>
      <c r="O200" s="5">
        <v>0</v>
      </c>
      <c r="P200" s="5">
        <v>1</v>
      </c>
      <c r="Q200" s="15" t="s">
        <v>2211</v>
      </c>
      <c r="R200" s="58">
        <v>40904</v>
      </c>
      <c r="S200" s="41"/>
      <c r="T200" s="40"/>
      <c r="U200" s="5"/>
      <c r="V200" s="5"/>
    </row>
    <row r="201" spans="1:22" s="19" customFormat="1" ht="62.5" hidden="1" x14ac:dyDescent="0.25">
      <c r="A201" s="213" t="s">
        <v>98</v>
      </c>
      <c r="B201" s="23"/>
      <c r="C201" s="214" t="s">
        <v>2208</v>
      </c>
      <c r="D201" s="5" t="s">
        <v>515</v>
      </c>
      <c r="E201" s="5" t="s">
        <v>1636</v>
      </c>
      <c r="F201" s="5" t="s">
        <v>272</v>
      </c>
      <c r="G201" s="14">
        <v>60</v>
      </c>
      <c r="H201" s="14">
        <v>60</v>
      </c>
      <c r="I201" s="14">
        <v>6.5</v>
      </c>
      <c r="J201" s="14">
        <f t="shared" si="7"/>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2210</v>
      </c>
      <c r="D202" s="5" t="s">
        <v>515</v>
      </c>
      <c r="E202" s="5" t="s">
        <v>1636</v>
      </c>
      <c r="F202" s="5" t="s">
        <v>272</v>
      </c>
      <c r="G202" s="14">
        <v>60</v>
      </c>
      <c r="H202" s="14">
        <v>60</v>
      </c>
      <c r="I202" s="14">
        <v>6.5</v>
      </c>
      <c r="J202" s="14">
        <f t="shared" si="7"/>
        <v>15.394164657846275</v>
      </c>
      <c r="K202" s="14">
        <v>15.13</v>
      </c>
      <c r="L202" s="5" t="s">
        <v>100</v>
      </c>
      <c r="M202" s="5"/>
      <c r="N202" s="5"/>
      <c r="O202" s="5">
        <v>0</v>
      </c>
      <c r="P202" s="5">
        <v>1</v>
      </c>
      <c r="Q202" s="15" t="s">
        <v>2209</v>
      </c>
      <c r="R202" s="58">
        <v>40904</v>
      </c>
      <c r="S202" s="41"/>
      <c r="T202" s="40"/>
      <c r="U202" s="5"/>
      <c r="V202" s="5"/>
    </row>
    <row r="203" spans="1:22" s="19" customFormat="1" ht="62.5" hidden="1" x14ac:dyDescent="0.25">
      <c r="A203" s="213" t="s">
        <v>98</v>
      </c>
      <c r="B203" s="23"/>
      <c r="C203" s="214" t="s">
        <v>2215</v>
      </c>
      <c r="D203" s="5" t="s">
        <v>515</v>
      </c>
      <c r="E203" s="5" t="s">
        <v>1636</v>
      </c>
      <c r="F203" s="5" t="s">
        <v>272</v>
      </c>
      <c r="G203" s="14">
        <v>60</v>
      </c>
      <c r="H203" s="14">
        <v>60</v>
      </c>
      <c r="I203" s="14">
        <v>6.5</v>
      </c>
      <c r="J203" s="14">
        <f t="shared" si="7"/>
        <v>15.394164657846275</v>
      </c>
      <c r="K203" s="14">
        <v>15.13</v>
      </c>
      <c r="L203" s="5" t="s">
        <v>100</v>
      </c>
      <c r="M203" s="5"/>
      <c r="N203" s="5"/>
      <c r="O203" s="5">
        <v>0</v>
      </c>
      <c r="P203" s="5">
        <v>1</v>
      </c>
      <c r="Q203" s="15" t="s">
        <v>2220</v>
      </c>
      <c r="R203" s="58">
        <v>40905</v>
      </c>
      <c r="S203" s="41"/>
      <c r="T203" s="40"/>
      <c r="U203" s="5"/>
      <c r="V203" s="5"/>
    </row>
    <row r="204" spans="1:22" s="19" customFormat="1" ht="25" hidden="1" x14ac:dyDescent="0.25">
      <c r="A204" s="62"/>
      <c r="B204" s="194"/>
      <c r="C204" s="78" t="s">
        <v>246</v>
      </c>
      <c r="D204" s="68" t="s">
        <v>516</v>
      </c>
      <c r="E204" s="68" t="s">
        <v>1637</v>
      </c>
      <c r="F204" s="68" t="s">
        <v>272</v>
      </c>
      <c r="G204" s="71">
        <v>40</v>
      </c>
      <c r="H204" s="71">
        <v>10</v>
      </c>
      <c r="I204" s="71">
        <v>6.5</v>
      </c>
      <c r="J204" s="71">
        <f t="shared" si="7"/>
        <v>13.007643825988287</v>
      </c>
      <c r="K204" s="71">
        <v>12.75</v>
      </c>
      <c r="L204" s="68" t="s">
        <v>100</v>
      </c>
      <c r="M204" s="68"/>
      <c r="N204" s="68"/>
      <c r="O204" s="68">
        <f>SUM(O205:O209)</f>
        <v>0</v>
      </c>
      <c r="P204" s="68">
        <f>SUM(P205:P209)</f>
        <v>5</v>
      </c>
      <c r="Q204" s="67" t="s">
        <v>1432</v>
      </c>
      <c r="R204" s="79">
        <v>39086</v>
      </c>
      <c r="S204" s="80"/>
      <c r="T204" s="77"/>
      <c r="U204" s="5"/>
      <c r="V204" s="5"/>
    </row>
    <row r="205" spans="1:22" s="19" customFormat="1" hidden="1" x14ac:dyDescent="0.25">
      <c r="A205" s="19" t="s">
        <v>1794</v>
      </c>
      <c r="B205" s="23"/>
      <c r="C205" s="32" t="s">
        <v>679</v>
      </c>
      <c r="D205" s="5" t="s">
        <v>516</v>
      </c>
      <c r="E205" s="5" t="s">
        <v>1637</v>
      </c>
      <c r="F205" s="5" t="s">
        <v>272</v>
      </c>
      <c r="G205" s="14">
        <v>40</v>
      </c>
      <c r="H205" s="14">
        <v>10</v>
      </c>
      <c r="I205" s="14">
        <v>6.5</v>
      </c>
      <c r="J205" s="14">
        <f t="shared" si="7"/>
        <v>13.007643825988287</v>
      </c>
      <c r="K205" s="14">
        <v>12.75</v>
      </c>
      <c r="L205" s="5" t="s">
        <v>100</v>
      </c>
      <c r="M205" s="5"/>
      <c r="N205" s="5"/>
      <c r="O205" s="5">
        <v>0</v>
      </c>
      <c r="P205" s="5">
        <v>1</v>
      </c>
      <c r="Q205" s="26" t="s">
        <v>681</v>
      </c>
      <c r="R205" s="58">
        <v>39419</v>
      </c>
      <c r="S205" s="41"/>
      <c r="T205" s="40"/>
      <c r="U205" s="5"/>
      <c r="V205" s="5"/>
    </row>
    <row r="206" spans="1:22" s="19" customFormat="1" hidden="1" x14ac:dyDescent="0.25">
      <c r="A206" s="19" t="s">
        <v>1794</v>
      </c>
      <c r="B206" s="23"/>
      <c r="C206" s="32" t="s">
        <v>1207</v>
      </c>
      <c r="D206" s="5" t="s">
        <v>516</v>
      </c>
      <c r="E206" s="5" t="s">
        <v>1637</v>
      </c>
      <c r="F206" s="5" t="s">
        <v>272</v>
      </c>
      <c r="G206" s="14">
        <v>40</v>
      </c>
      <c r="H206" s="14">
        <v>10</v>
      </c>
      <c r="I206" s="14">
        <v>6.5</v>
      </c>
      <c r="J206" s="14">
        <f t="shared" si="7"/>
        <v>13.007643825988287</v>
      </c>
      <c r="K206" s="14">
        <v>12.75</v>
      </c>
      <c r="L206" s="5" t="s">
        <v>100</v>
      </c>
      <c r="M206" s="5"/>
      <c r="N206" s="5"/>
      <c r="O206" s="5">
        <v>0</v>
      </c>
      <c r="P206" s="5">
        <v>1</v>
      </c>
      <c r="Q206" s="26" t="s">
        <v>681</v>
      </c>
      <c r="R206" s="58">
        <v>39484</v>
      </c>
      <c r="S206" s="41"/>
      <c r="T206" s="40"/>
      <c r="U206" s="5"/>
      <c r="V206" s="5"/>
    </row>
    <row r="207" spans="1:22" s="19" customFormat="1" hidden="1" x14ac:dyDescent="0.25">
      <c r="A207" s="213" t="s">
        <v>98</v>
      </c>
      <c r="B207" s="23"/>
      <c r="C207" s="214" t="s">
        <v>2206</v>
      </c>
      <c r="D207" s="5" t="s">
        <v>516</v>
      </c>
      <c r="E207" s="5" t="s">
        <v>1637</v>
      </c>
      <c r="F207" s="5" t="s">
        <v>272</v>
      </c>
      <c r="G207" s="14">
        <v>40</v>
      </c>
      <c r="H207" s="14">
        <v>10</v>
      </c>
      <c r="I207" s="14">
        <v>6.5</v>
      </c>
      <c r="J207" s="14">
        <f t="shared" si="7"/>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2208</v>
      </c>
      <c r="D208" s="5" t="s">
        <v>516</v>
      </c>
      <c r="E208" s="5" t="s">
        <v>1637</v>
      </c>
      <c r="F208" s="5" t="s">
        <v>272</v>
      </c>
      <c r="G208" s="14">
        <v>40</v>
      </c>
      <c r="H208" s="14">
        <v>10</v>
      </c>
      <c r="I208" s="14">
        <v>6.5</v>
      </c>
      <c r="J208" s="14">
        <f t="shared" si="7"/>
        <v>13.007643825988287</v>
      </c>
      <c r="K208" s="14">
        <v>12.75</v>
      </c>
      <c r="L208" s="5" t="s">
        <v>100</v>
      </c>
      <c r="M208" s="5"/>
      <c r="N208" s="5"/>
      <c r="O208" s="5">
        <v>0</v>
      </c>
      <c r="P208" s="5">
        <v>1</v>
      </c>
      <c r="Q208" s="26" t="s">
        <v>681</v>
      </c>
      <c r="R208" s="58">
        <v>40898</v>
      </c>
      <c r="S208" s="41"/>
      <c r="T208" s="40"/>
      <c r="U208" s="5"/>
      <c r="V208" s="5"/>
    </row>
    <row r="209" spans="1:22" s="19" customFormat="1" hidden="1" x14ac:dyDescent="0.25">
      <c r="A209" s="213" t="s">
        <v>98</v>
      </c>
      <c r="B209" s="23"/>
      <c r="C209" s="214" t="s">
        <v>2210</v>
      </c>
      <c r="D209" s="5" t="s">
        <v>516</v>
      </c>
      <c r="E209" s="5" t="s">
        <v>1637</v>
      </c>
      <c r="F209" s="5" t="s">
        <v>272</v>
      </c>
      <c r="G209" s="14">
        <v>40</v>
      </c>
      <c r="H209" s="14">
        <v>10</v>
      </c>
      <c r="I209" s="14">
        <v>6.5</v>
      </c>
      <c r="J209" s="14">
        <f t="shared" si="7"/>
        <v>13.007643825988287</v>
      </c>
      <c r="K209" s="14">
        <v>12.75</v>
      </c>
      <c r="L209" s="5" t="s">
        <v>100</v>
      </c>
      <c r="M209" s="5"/>
      <c r="N209" s="5"/>
      <c r="O209" s="5">
        <v>0</v>
      </c>
      <c r="P209" s="5">
        <v>1</v>
      </c>
      <c r="Q209" s="26" t="s">
        <v>681</v>
      </c>
      <c r="R209" s="58">
        <v>40904</v>
      </c>
      <c r="S209" s="41"/>
      <c r="T209" s="40"/>
      <c r="U209" s="5"/>
      <c r="V209" s="5"/>
    </row>
    <row r="210" spans="1:22" s="19" customFormat="1" hidden="1" x14ac:dyDescent="0.25">
      <c r="A210" s="213" t="s">
        <v>98</v>
      </c>
      <c r="B210" s="23"/>
      <c r="C210" s="214" t="s">
        <v>2215</v>
      </c>
      <c r="D210" s="5" t="s">
        <v>516</v>
      </c>
      <c r="E210" s="5" t="s">
        <v>1637</v>
      </c>
      <c r="F210" s="5" t="s">
        <v>272</v>
      </c>
      <c r="G210" s="14">
        <v>40</v>
      </c>
      <c r="H210" s="14">
        <v>10</v>
      </c>
      <c r="I210" s="14">
        <v>6.5</v>
      </c>
      <c r="J210" s="14">
        <f t="shared" si="7"/>
        <v>13.007643825988287</v>
      </c>
      <c r="K210" s="14">
        <v>12.75</v>
      </c>
      <c r="L210" s="5" t="s">
        <v>100</v>
      </c>
      <c r="M210" s="5"/>
      <c r="N210" s="5"/>
      <c r="O210" s="5">
        <v>0</v>
      </c>
      <c r="P210" s="5">
        <v>1</v>
      </c>
      <c r="Q210" s="26" t="s">
        <v>681</v>
      </c>
      <c r="R210" s="58">
        <v>40905</v>
      </c>
      <c r="S210" s="41"/>
      <c r="T210" s="40"/>
      <c r="U210" s="5"/>
      <c r="V210" s="5"/>
    </row>
    <row r="211" spans="1:22" s="62" customFormat="1" ht="37.5" hidden="1" x14ac:dyDescent="0.25">
      <c r="A211" s="89"/>
      <c r="B211" s="215"/>
      <c r="C211" s="69" t="s">
        <v>246</v>
      </c>
      <c r="D211" s="68"/>
      <c r="E211" s="67" t="s">
        <v>1332</v>
      </c>
      <c r="F211" s="62" t="s">
        <v>704</v>
      </c>
      <c r="G211" s="71">
        <v>3.52</v>
      </c>
      <c r="H211" s="71">
        <v>7.36</v>
      </c>
      <c r="I211" s="71">
        <v>13</v>
      </c>
      <c r="J211" s="162">
        <f t="shared" ref="J211:J225" si="8">1.6225-1.2026*(H211-G211)/I211-0.5765*H211/I211+1.9348*(200^2)*3/100000</f>
        <v>3.2626427692307689</v>
      </c>
      <c r="K211" s="161">
        <f t="shared" ref="K211:K225" si="9">EXP(J211)/(1+EXP(J211))</f>
        <v>0.96312476481087506</v>
      </c>
      <c r="L211" s="62" t="s">
        <v>100</v>
      </c>
      <c r="M211" s="68"/>
      <c r="N211" s="68"/>
      <c r="O211" s="68">
        <f>SUM(O212:O216)</f>
        <v>1</v>
      </c>
      <c r="P211" s="68">
        <f>SUM(P212:P216)</f>
        <v>7</v>
      </c>
      <c r="Q211" s="64" t="s">
        <v>984</v>
      </c>
      <c r="R211" s="79">
        <v>39850</v>
      </c>
      <c r="S211" s="80"/>
      <c r="T211" s="77"/>
      <c r="U211" s="68"/>
      <c r="V211" s="68"/>
    </row>
    <row r="212" spans="1:22" s="19" customFormat="1" ht="62.5" hidden="1" x14ac:dyDescent="0.25">
      <c r="A212" s="19" t="s">
        <v>1795</v>
      </c>
      <c r="B212" s="27"/>
      <c r="C212" s="32" t="s">
        <v>1681</v>
      </c>
      <c r="D212" s="5"/>
      <c r="E212" s="26" t="s">
        <v>1332</v>
      </c>
      <c r="F212" s="19" t="s">
        <v>704</v>
      </c>
      <c r="G212" s="14">
        <v>3.52</v>
      </c>
      <c r="H212" s="14">
        <v>7.36</v>
      </c>
      <c r="I212" s="14">
        <v>13</v>
      </c>
      <c r="J212" s="163">
        <f t="shared" si="8"/>
        <v>3.2626427692307689</v>
      </c>
      <c r="K212" s="164">
        <f t="shared" si="9"/>
        <v>0.96312476481087506</v>
      </c>
      <c r="L212" s="19" t="s">
        <v>100</v>
      </c>
      <c r="M212" s="5"/>
      <c r="N212" s="5"/>
      <c r="O212" s="5">
        <v>0</v>
      </c>
      <c r="P212" s="5">
        <v>4</v>
      </c>
      <c r="Q212" s="15" t="s">
        <v>1682</v>
      </c>
      <c r="R212" s="58">
        <v>39843</v>
      </c>
      <c r="S212" s="41"/>
      <c r="T212" s="40"/>
      <c r="U212" s="5"/>
      <c r="V212" s="5"/>
    </row>
    <row r="213" spans="1:22" s="19" customFormat="1" ht="62.5" hidden="1" x14ac:dyDescent="0.25">
      <c r="A213" s="19" t="s">
        <v>1794</v>
      </c>
      <c r="B213" s="27"/>
      <c r="C213" s="32" t="s">
        <v>1679</v>
      </c>
      <c r="D213" s="5"/>
      <c r="E213" s="26" t="s">
        <v>1332</v>
      </c>
      <c r="F213" s="19" t="s">
        <v>704</v>
      </c>
      <c r="G213" s="14">
        <v>3.52</v>
      </c>
      <c r="H213" s="14">
        <v>7.36</v>
      </c>
      <c r="I213" s="14">
        <v>13</v>
      </c>
      <c r="J213" s="163">
        <f t="shared" si="8"/>
        <v>3.2626427692307689</v>
      </c>
      <c r="K213" s="164">
        <f t="shared" si="9"/>
        <v>0.96312476481087506</v>
      </c>
      <c r="L213" s="19" t="s">
        <v>100</v>
      </c>
      <c r="M213" s="5"/>
      <c r="N213" s="5"/>
      <c r="O213" s="5">
        <v>0</v>
      </c>
      <c r="P213" s="5">
        <v>1</v>
      </c>
      <c r="Q213" s="15" t="s">
        <v>1680</v>
      </c>
      <c r="R213" s="58">
        <v>39843</v>
      </c>
      <c r="S213" s="41"/>
      <c r="T213" s="40"/>
      <c r="U213" s="5"/>
      <c r="V213" s="5"/>
    </row>
    <row r="214" spans="1:22" s="19" customFormat="1" ht="50" hidden="1" x14ac:dyDescent="0.25">
      <c r="A214" s="19" t="s">
        <v>98</v>
      </c>
      <c r="B214" s="27"/>
      <c r="C214" s="32" t="s">
        <v>142</v>
      </c>
      <c r="D214" s="5"/>
      <c r="E214" s="26" t="s">
        <v>1332</v>
      </c>
      <c r="F214" s="19" t="s">
        <v>704</v>
      </c>
      <c r="G214" s="14">
        <v>3.52</v>
      </c>
      <c r="H214" s="14">
        <v>7.36</v>
      </c>
      <c r="I214" s="14">
        <v>13</v>
      </c>
      <c r="J214" s="163">
        <f t="shared" si="8"/>
        <v>3.2626427692307689</v>
      </c>
      <c r="K214" s="164">
        <f t="shared" si="9"/>
        <v>0.96312476481087506</v>
      </c>
      <c r="L214" s="19" t="s">
        <v>100</v>
      </c>
      <c r="M214" s="5"/>
      <c r="N214" s="5"/>
      <c r="O214" s="5">
        <v>0</v>
      </c>
      <c r="P214" s="5">
        <v>1</v>
      </c>
      <c r="Q214" s="15" t="s">
        <v>143</v>
      </c>
      <c r="R214" s="58">
        <v>40210</v>
      </c>
      <c r="S214" s="41"/>
      <c r="T214" s="40"/>
      <c r="U214" s="5"/>
      <c r="V214" s="5"/>
    </row>
    <row r="215" spans="1:22" s="19" customFormat="1" ht="87.5" hidden="1" x14ac:dyDescent="0.25">
      <c r="A215" s="19" t="s">
        <v>98</v>
      </c>
      <c r="B215" s="27"/>
      <c r="C215" s="214" t="s">
        <v>2098</v>
      </c>
      <c r="D215" s="5"/>
      <c r="E215" s="26" t="s">
        <v>1332</v>
      </c>
      <c r="F215" s="19" t="s">
        <v>704</v>
      </c>
      <c r="G215" s="14">
        <v>3.52</v>
      </c>
      <c r="H215" s="14">
        <v>7.36</v>
      </c>
      <c r="I215" s="14">
        <v>13</v>
      </c>
      <c r="J215" s="163">
        <f t="shared" si="8"/>
        <v>3.2626427692307689</v>
      </c>
      <c r="K215" s="164">
        <f t="shared" si="9"/>
        <v>0.96312476481087506</v>
      </c>
      <c r="L215" s="19" t="s">
        <v>100</v>
      </c>
      <c r="M215" s="5"/>
      <c r="N215" s="5"/>
      <c r="O215" s="5">
        <v>1</v>
      </c>
      <c r="P215" s="5">
        <v>0</v>
      </c>
      <c r="Q215" s="15" t="s">
        <v>2099</v>
      </c>
      <c r="R215" s="58">
        <v>40577</v>
      </c>
      <c r="S215" s="41"/>
      <c r="T215" s="40"/>
      <c r="U215" s="5"/>
      <c r="V215" s="5"/>
    </row>
    <row r="216" spans="1:22" s="19" customFormat="1" ht="37.5" hidden="1" x14ac:dyDescent="0.25">
      <c r="A216" s="19" t="s">
        <v>98</v>
      </c>
      <c r="B216" s="27"/>
      <c r="C216" s="214" t="s">
        <v>2098</v>
      </c>
      <c r="D216" s="5"/>
      <c r="E216" s="26" t="s">
        <v>1332</v>
      </c>
      <c r="F216" s="19" t="s">
        <v>704</v>
      </c>
      <c r="G216" s="14">
        <v>3.52</v>
      </c>
      <c r="H216" s="14">
        <v>7.36</v>
      </c>
      <c r="I216" s="14">
        <v>13</v>
      </c>
      <c r="J216" s="163">
        <f t="shared" si="8"/>
        <v>3.2626427692307689</v>
      </c>
      <c r="K216" s="164">
        <f t="shared" si="9"/>
        <v>0.96312476481087506</v>
      </c>
      <c r="L216" s="19" t="s">
        <v>100</v>
      </c>
      <c r="M216" s="5"/>
      <c r="N216" s="5"/>
      <c r="O216" s="5">
        <v>0</v>
      </c>
      <c r="P216" s="5">
        <v>1</v>
      </c>
      <c r="Q216" s="15" t="s">
        <v>2100</v>
      </c>
      <c r="R216" s="58">
        <v>40577</v>
      </c>
      <c r="S216" s="41"/>
      <c r="T216" s="40"/>
      <c r="U216" s="5"/>
      <c r="V216" s="5"/>
    </row>
    <row r="217" spans="1:22" s="19" customFormat="1" ht="25" hidden="1" x14ac:dyDescent="0.25">
      <c r="A217" s="19" t="s">
        <v>98</v>
      </c>
      <c r="B217" s="27"/>
      <c r="C217" s="214" t="s">
        <v>2319</v>
      </c>
      <c r="D217" s="5"/>
      <c r="E217" s="26" t="s">
        <v>1332</v>
      </c>
      <c r="F217" s="19" t="s">
        <v>704</v>
      </c>
      <c r="G217" s="14">
        <v>3.52</v>
      </c>
      <c r="H217" s="14">
        <v>7.36</v>
      </c>
      <c r="I217" s="14">
        <v>13</v>
      </c>
      <c r="J217" s="163">
        <f t="shared" si="8"/>
        <v>3.2626427692307689</v>
      </c>
      <c r="K217" s="164">
        <f t="shared" si="9"/>
        <v>0.96312476481087506</v>
      </c>
      <c r="L217" s="19" t="s">
        <v>100</v>
      </c>
      <c r="M217" s="5"/>
      <c r="N217" s="5"/>
      <c r="O217" s="5">
        <v>0</v>
      </c>
      <c r="P217" s="5">
        <v>1</v>
      </c>
      <c r="Q217" s="15" t="s">
        <v>2353</v>
      </c>
      <c r="R217" s="58">
        <v>42235</v>
      </c>
      <c r="S217" s="41"/>
      <c r="T217" s="40"/>
      <c r="U217" s="5"/>
      <c r="V217" s="5"/>
    </row>
    <row r="218" spans="1:22" s="62" customFormat="1" ht="25" hidden="1" x14ac:dyDescent="0.25">
      <c r="A218" s="131"/>
      <c r="B218" s="215"/>
      <c r="C218" s="69" t="s">
        <v>246</v>
      </c>
      <c r="D218" s="68"/>
      <c r="E218" s="67" t="s">
        <v>1577</v>
      </c>
      <c r="F218" s="62" t="s">
        <v>704</v>
      </c>
      <c r="G218" s="71">
        <v>6.42</v>
      </c>
      <c r="H218" s="71">
        <v>7.32</v>
      </c>
      <c r="I218" s="71">
        <v>1.5</v>
      </c>
      <c r="J218" s="162">
        <f t="shared" si="8"/>
        <v>0.40937999999999919</v>
      </c>
      <c r="K218" s="161">
        <f t="shared" si="9"/>
        <v>0.60093920516582067</v>
      </c>
      <c r="L218" s="62" t="s">
        <v>100</v>
      </c>
      <c r="M218" s="68"/>
      <c r="N218" s="68"/>
      <c r="O218" s="68">
        <f>SUM(O219:O221)</f>
        <v>1</v>
      </c>
      <c r="P218" s="68">
        <f>SUM(P219:P221)</f>
        <v>3</v>
      </c>
      <c r="Q218" s="64" t="s">
        <v>1578</v>
      </c>
      <c r="R218" s="79">
        <v>40189</v>
      </c>
      <c r="S218" s="80"/>
      <c r="T218" s="77"/>
      <c r="U218" s="68"/>
      <c r="V218" s="68"/>
    </row>
    <row r="219" spans="1:22" s="19" customFormat="1" ht="87.5" hidden="1" x14ac:dyDescent="0.25">
      <c r="A219" s="19" t="s">
        <v>1794</v>
      </c>
      <c r="B219" s="27"/>
      <c r="C219" s="32" t="s">
        <v>1679</v>
      </c>
      <c r="D219" s="5"/>
      <c r="E219" s="19" t="s">
        <v>1327</v>
      </c>
      <c r="F219" s="19" t="s">
        <v>704</v>
      </c>
      <c r="G219" s="14">
        <v>6.42</v>
      </c>
      <c r="H219" s="14">
        <v>7.32</v>
      </c>
      <c r="I219" s="14">
        <v>1.5</v>
      </c>
      <c r="J219" s="163">
        <f t="shared" si="8"/>
        <v>0.40937999999999919</v>
      </c>
      <c r="K219" s="164">
        <f t="shared" si="9"/>
        <v>0.60093920516582067</v>
      </c>
      <c r="L219" s="19" t="s">
        <v>100</v>
      </c>
      <c r="M219" s="5"/>
      <c r="N219" s="5"/>
      <c r="O219" s="5">
        <v>1</v>
      </c>
      <c r="P219" s="5">
        <v>0</v>
      </c>
      <c r="Q219" s="15" t="s">
        <v>1683</v>
      </c>
      <c r="R219" s="58">
        <v>39843</v>
      </c>
      <c r="S219" s="41"/>
      <c r="T219" s="40"/>
      <c r="U219" s="5"/>
      <c r="V219" s="5"/>
    </row>
    <row r="220" spans="1:22" s="19" customFormat="1" ht="62.5" hidden="1" x14ac:dyDescent="0.25">
      <c r="A220" s="19" t="s">
        <v>98</v>
      </c>
      <c r="B220" s="27"/>
      <c r="C220" s="32" t="s">
        <v>142</v>
      </c>
      <c r="D220" s="5"/>
      <c r="E220" s="19" t="s">
        <v>1327</v>
      </c>
      <c r="F220" s="19" t="s">
        <v>704</v>
      </c>
      <c r="G220" s="14">
        <v>6.42</v>
      </c>
      <c r="H220" s="14">
        <v>7.32</v>
      </c>
      <c r="I220" s="14">
        <v>1.5</v>
      </c>
      <c r="J220" s="163">
        <f t="shared" si="8"/>
        <v>0.40937999999999919</v>
      </c>
      <c r="K220" s="164">
        <f t="shared" si="9"/>
        <v>0.60093920516582067</v>
      </c>
      <c r="L220" s="19" t="s">
        <v>100</v>
      </c>
      <c r="M220" s="5"/>
      <c r="N220" s="5"/>
      <c r="O220" s="5">
        <v>0</v>
      </c>
      <c r="P220" s="5">
        <v>1</v>
      </c>
      <c r="Q220" s="15" t="s">
        <v>144</v>
      </c>
      <c r="R220" s="58">
        <v>40210</v>
      </c>
      <c r="S220" s="41"/>
      <c r="T220" s="40"/>
      <c r="U220" s="5"/>
      <c r="V220" s="5"/>
    </row>
    <row r="221" spans="1:22" s="19" customFormat="1" ht="50" hidden="1" x14ac:dyDescent="0.25">
      <c r="A221" s="19" t="s">
        <v>98</v>
      </c>
      <c r="B221" s="27"/>
      <c r="C221" s="214" t="s">
        <v>2098</v>
      </c>
      <c r="D221" s="5"/>
      <c r="E221" s="19" t="s">
        <v>1327</v>
      </c>
      <c r="F221" s="19" t="s">
        <v>704</v>
      </c>
      <c r="G221" s="14">
        <v>6.42</v>
      </c>
      <c r="H221" s="14">
        <v>7.32</v>
      </c>
      <c r="I221" s="14">
        <v>1.5</v>
      </c>
      <c r="J221" s="163">
        <f t="shared" si="8"/>
        <v>0.40937999999999919</v>
      </c>
      <c r="K221" s="164">
        <f t="shared" si="9"/>
        <v>0.60093920516582067</v>
      </c>
      <c r="L221" s="19" t="s">
        <v>100</v>
      </c>
      <c r="M221" s="5"/>
      <c r="N221" s="5"/>
      <c r="O221" s="5">
        <v>0</v>
      </c>
      <c r="P221" s="5">
        <v>2</v>
      </c>
      <c r="Q221" s="15" t="s">
        <v>2101</v>
      </c>
      <c r="R221" s="58">
        <v>40577</v>
      </c>
      <c r="S221" s="41"/>
      <c r="T221" s="40"/>
      <c r="U221" s="5"/>
      <c r="V221" s="5"/>
    </row>
    <row r="222" spans="1:22" s="62" customFormat="1" ht="37.5" hidden="1" x14ac:dyDescent="0.25">
      <c r="A222" s="131"/>
      <c r="B222" s="215"/>
      <c r="C222" s="69" t="s">
        <v>246</v>
      </c>
      <c r="D222" s="68"/>
      <c r="E222" s="67" t="s">
        <v>1331</v>
      </c>
      <c r="F222" s="62" t="s">
        <v>704</v>
      </c>
      <c r="G222" s="71">
        <v>4.5999999999999996</v>
      </c>
      <c r="H222" s="71">
        <v>6.9</v>
      </c>
      <c r="I222" s="71">
        <v>2.5</v>
      </c>
      <c r="J222" s="162">
        <f t="shared" si="8"/>
        <v>1.2467279999999996</v>
      </c>
      <c r="K222" s="161">
        <f t="shared" si="9"/>
        <v>0.77673294844325469</v>
      </c>
      <c r="L222" s="62" t="s">
        <v>100</v>
      </c>
      <c r="M222" s="68"/>
      <c r="N222" s="68"/>
      <c r="O222" s="68">
        <f>SUM(O223:O225)</f>
        <v>0</v>
      </c>
      <c r="P222" s="68">
        <f>SUM(P223:P225)</f>
        <v>4</v>
      </c>
      <c r="Q222" s="64" t="s">
        <v>451</v>
      </c>
      <c r="R222" s="79">
        <v>39850</v>
      </c>
      <c r="S222" s="80"/>
      <c r="T222" s="77"/>
      <c r="U222" s="68"/>
      <c r="V222" s="68"/>
    </row>
    <row r="223" spans="1:22" s="19" customFormat="1" ht="75" hidden="1" x14ac:dyDescent="0.25">
      <c r="A223" s="19" t="s">
        <v>1794</v>
      </c>
      <c r="B223" s="27"/>
      <c r="C223" s="32" t="s">
        <v>1679</v>
      </c>
      <c r="D223" s="5"/>
      <c r="E223" s="26" t="s">
        <v>1331</v>
      </c>
      <c r="F223" s="19" t="s">
        <v>704</v>
      </c>
      <c r="G223" s="14">
        <v>4.5999999999999996</v>
      </c>
      <c r="H223" s="14">
        <v>6.9</v>
      </c>
      <c r="I223" s="14">
        <v>2.5</v>
      </c>
      <c r="J223" s="163">
        <f t="shared" si="8"/>
        <v>1.2467279999999996</v>
      </c>
      <c r="K223" s="164">
        <f t="shared" si="9"/>
        <v>0.77673294844325469</v>
      </c>
      <c r="L223" s="19" t="s">
        <v>100</v>
      </c>
      <c r="M223" s="5"/>
      <c r="N223" s="5"/>
      <c r="O223" s="5">
        <v>0</v>
      </c>
      <c r="P223" s="5">
        <v>1</v>
      </c>
      <c r="Q223" s="15" t="s">
        <v>1684</v>
      </c>
      <c r="R223" s="58">
        <v>39843</v>
      </c>
      <c r="S223" s="41"/>
      <c r="T223" s="40"/>
      <c r="U223" s="5"/>
      <c r="V223" s="5"/>
    </row>
    <row r="224" spans="1:22" s="19" customFormat="1" ht="62.5" hidden="1" x14ac:dyDescent="0.25">
      <c r="A224" s="19" t="s">
        <v>98</v>
      </c>
      <c r="B224" s="27"/>
      <c r="C224" s="32" t="s">
        <v>142</v>
      </c>
      <c r="D224" s="5"/>
      <c r="E224" s="26" t="s">
        <v>1331</v>
      </c>
      <c r="F224" s="19" t="s">
        <v>704</v>
      </c>
      <c r="G224" s="14">
        <v>4.5999999999999996</v>
      </c>
      <c r="H224" s="14">
        <v>6.9</v>
      </c>
      <c r="I224" s="14">
        <v>2.5</v>
      </c>
      <c r="J224" s="163">
        <f t="shared" si="8"/>
        <v>1.2467279999999996</v>
      </c>
      <c r="K224" s="164">
        <f t="shared" si="9"/>
        <v>0.77673294844325469</v>
      </c>
      <c r="L224" s="19" t="s">
        <v>100</v>
      </c>
      <c r="M224" s="5"/>
      <c r="N224" s="5"/>
      <c r="O224" s="5">
        <v>0</v>
      </c>
      <c r="P224" s="5">
        <v>1</v>
      </c>
      <c r="Q224" s="15" t="s">
        <v>144</v>
      </c>
      <c r="R224" s="58">
        <v>39843</v>
      </c>
      <c r="S224" s="41"/>
      <c r="T224" s="40"/>
      <c r="U224" s="5"/>
      <c r="V224" s="5"/>
    </row>
    <row r="225" spans="1:22" s="19" customFormat="1" ht="50" hidden="1" x14ac:dyDescent="0.25">
      <c r="A225" s="19" t="s">
        <v>98</v>
      </c>
      <c r="B225" s="27"/>
      <c r="C225" s="214" t="s">
        <v>2098</v>
      </c>
      <c r="D225" s="5"/>
      <c r="E225" s="26" t="s">
        <v>1331</v>
      </c>
      <c r="F225" s="19" t="s">
        <v>704</v>
      </c>
      <c r="G225" s="14">
        <v>4.5999999999999996</v>
      </c>
      <c r="H225" s="14">
        <v>6.9</v>
      </c>
      <c r="I225" s="14">
        <v>2.5</v>
      </c>
      <c r="J225" s="163">
        <f t="shared" si="8"/>
        <v>1.2467279999999996</v>
      </c>
      <c r="K225" s="164">
        <f t="shared" si="9"/>
        <v>0.77673294844325469</v>
      </c>
      <c r="L225" s="19" t="s">
        <v>100</v>
      </c>
      <c r="M225" s="5"/>
      <c r="N225" s="5"/>
      <c r="O225" s="5">
        <v>0</v>
      </c>
      <c r="P225" s="5">
        <v>2</v>
      </c>
      <c r="Q225" s="15" t="s">
        <v>2101</v>
      </c>
      <c r="R225" s="58">
        <v>40577</v>
      </c>
      <c r="S225" s="41"/>
      <c r="T225" s="40"/>
      <c r="U225" s="5"/>
      <c r="V225" s="5"/>
    </row>
    <row r="226" spans="1:22" s="131" customFormat="1" hidden="1" x14ac:dyDescent="0.25">
      <c r="B226" s="124"/>
      <c r="C226" s="132" t="s">
        <v>246</v>
      </c>
      <c r="D226" s="141"/>
      <c r="E226" s="141" t="s">
        <v>312</v>
      </c>
      <c r="F226" s="141" t="s">
        <v>313</v>
      </c>
      <c r="G226" s="144"/>
      <c r="H226" s="144"/>
      <c r="I226" s="144"/>
      <c r="J226" s="144"/>
      <c r="K226" s="144"/>
      <c r="L226" s="141" t="s">
        <v>100</v>
      </c>
      <c r="M226" s="141"/>
      <c r="N226" s="141"/>
      <c r="O226" s="141">
        <f>SUM(O227)</f>
        <v>0</v>
      </c>
      <c r="P226" s="141">
        <f>SUM(P227)</f>
        <v>1</v>
      </c>
      <c r="Q226" s="134" t="s">
        <v>1326</v>
      </c>
      <c r="R226" s="157">
        <v>39786</v>
      </c>
      <c r="S226" s="158"/>
      <c r="T226" s="159"/>
      <c r="U226" s="141"/>
      <c r="V226" s="141"/>
    </row>
    <row r="227" spans="1:22" s="19" customFormat="1" ht="37.5" hidden="1" x14ac:dyDescent="0.25">
      <c r="A227" s="19" t="s">
        <v>1795</v>
      </c>
      <c r="B227" s="23"/>
      <c r="C227" s="31" t="s">
        <v>311</v>
      </c>
      <c r="D227" s="5"/>
      <c r="E227" s="5" t="s">
        <v>312</v>
      </c>
      <c r="F227" s="5" t="s">
        <v>313</v>
      </c>
      <c r="G227" s="14"/>
      <c r="H227" s="14"/>
      <c r="I227" s="14"/>
      <c r="J227" s="14"/>
      <c r="K227" s="14"/>
      <c r="L227" s="5" t="s">
        <v>100</v>
      </c>
      <c r="M227" s="5"/>
      <c r="N227" s="5"/>
      <c r="O227" s="5">
        <v>0</v>
      </c>
      <c r="P227" s="5">
        <v>1</v>
      </c>
      <c r="Q227" s="15" t="s">
        <v>519</v>
      </c>
      <c r="R227" s="58">
        <v>38699</v>
      </c>
      <c r="S227" s="41"/>
      <c r="T227" s="40"/>
      <c r="U227" s="5"/>
      <c r="V227" s="5"/>
    </row>
    <row r="228" spans="1:22" s="19" customFormat="1" ht="25" hidden="1" x14ac:dyDescent="0.25">
      <c r="A228" s="62"/>
      <c r="B228" s="124"/>
      <c r="C228" s="78" t="s">
        <v>246</v>
      </c>
      <c r="D228" s="68">
        <v>40</v>
      </c>
      <c r="E228" s="68"/>
      <c r="F228" s="68" t="s">
        <v>275</v>
      </c>
      <c r="G228" s="71">
        <v>1</v>
      </c>
      <c r="H228" s="71">
        <v>0.7</v>
      </c>
      <c r="I228" s="71">
        <v>10.7</v>
      </c>
      <c r="J228" s="71">
        <f t="shared" ref="J228:J245" si="10">-LOG((1/(H228*G228))*(2.511^(-I228)))/LOG(2.511)</f>
        <v>10.312596640010497</v>
      </c>
      <c r="K228" s="71">
        <v>7.3</v>
      </c>
      <c r="L228" s="68" t="s">
        <v>1954</v>
      </c>
      <c r="M228" s="68"/>
      <c r="N228" s="68"/>
      <c r="O228" s="68">
        <v>0</v>
      </c>
      <c r="P228" s="68">
        <v>0</v>
      </c>
      <c r="Q228" s="90" t="s">
        <v>1493</v>
      </c>
      <c r="R228" s="79">
        <v>39086</v>
      </c>
      <c r="S228" s="64"/>
      <c r="T228" s="66"/>
      <c r="U228" s="5"/>
      <c r="V228" s="5"/>
    </row>
    <row r="229" spans="1:22" s="19" customFormat="1" ht="25" hidden="1" x14ac:dyDescent="0.25">
      <c r="A229" s="62"/>
      <c r="B229" s="195"/>
      <c r="C229" s="78" t="s">
        <v>246</v>
      </c>
      <c r="D229" s="68">
        <v>6939</v>
      </c>
      <c r="E229" s="68"/>
      <c r="F229" s="68" t="s">
        <v>273</v>
      </c>
      <c r="G229" s="71">
        <v>8</v>
      </c>
      <c r="H229" s="71">
        <v>8</v>
      </c>
      <c r="I229" s="71">
        <v>7.8</v>
      </c>
      <c r="J229" s="71">
        <f t="shared" si="10"/>
        <v>12.317181001011926</v>
      </c>
      <c r="K229" s="71">
        <v>12.06</v>
      </c>
      <c r="L229" s="68" t="s">
        <v>1954</v>
      </c>
      <c r="M229" s="68" t="s">
        <v>1454</v>
      </c>
      <c r="N229" s="92" t="s">
        <v>9</v>
      </c>
      <c r="O229" s="68">
        <v>0</v>
      </c>
      <c r="P229" s="68">
        <v>0</v>
      </c>
      <c r="Q229" s="64" t="s">
        <v>10</v>
      </c>
      <c r="R229" s="79">
        <v>38951</v>
      </c>
      <c r="S229" s="64"/>
      <c r="T229" s="66"/>
      <c r="U229" s="5"/>
      <c r="V229" s="5"/>
    </row>
    <row r="230" spans="1:22" s="19" customFormat="1" ht="37.5" x14ac:dyDescent="0.25">
      <c r="A230" s="19" t="s">
        <v>1794</v>
      </c>
      <c r="B230" s="27"/>
      <c r="C230" s="32" t="s">
        <v>712</v>
      </c>
      <c r="D230" s="19">
        <v>598</v>
      </c>
      <c r="E230" s="26" t="s">
        <v>1818</v>
      </c>
      <c r="F230" s="19" t="s">
        <v>55</v>
      </c>
      <c r="G230" s="20">
        <v>62</v>
      </c>
      <c r="H230" s="20">
        <v>62</v>
      </c>
      <c r="I230" s="20">
        <v>5.7</v>
      </c>
      <c r="J230" s="14">
        <f t="shared" si="10"/>
        <v>14.665394149858301</v>
      </c>
      <c r="K230" s="20">
        <v>22.22</v>
      </c>
      <c r="L230" s="19" t="s">
        <v>580</v>
      </c>
      <c r="O230" s="19">
        <v>0</v>
      </c>
      <c r="P230" s="19">
        <v>3</v>
      </c>
      <c r="Q230" s="26" t="s">
        <v>713</v>
      </c>
      <c r="R230" s="57">
        <v>40164</v>
      </c>
      <c r="S230" s="64"/>
      <c r="T230" s="66"/>
      <c r="U230" s="5"/>
      <c r="V230" s="5"/>
    </row>
    <row r="231" spans="1:22" s="19" customFormat="1" ht="25" x14ac:dyDescent="0.25">
      <c r="A231" s="19" t="s">
        <v>1794</v>
      </c>
      <c r="B231" s="27"/>
      <c r="C231" s="32" t="s">
        <v>255</v>
      </c>
      <c r="D231" s="19">
        <v>598</v>
      </c>
      <c r="E231" s="26" t="s">
        <v>1818</v>
      </c>
      <c r="F231" s="19" t="s">
        <v>55</v>
      </c>
      <c r="G231" s="20">
        <v>62</v>
      </c>
      <c r="H231" s="20">
        <v>62</v>
      </c>
      <c r="I231" s="20">
        <v>5.7</v>
      </c>
      <c r="J231" s="14">
        <f t="shared" si="10"/>
        <v>14.665394149858301</v>
      </c>
      <c r="K231" s="20">
        <v>22.22</v>
      </c>
      <c r="L231" s="19" t="s">
        <v>580</v>
      </c>
      <c r="O231" s="19">
        <v>0</v>
      </c>
      <c r="P231" s="19">
        <v>1</v>
      </c>
      <c r="Q231" s="26" t="s">
        <v>434</v>
      </c>
      <c r="R231" s="57">
        <v>39794</v>
      </c>
      <c r="S231" s="15"/>
      <c r="T231" s="21"/>
      <c r="U231" s="5"/>
      <c r="V231" s="5"/>
    </row>
    <row r="232" spans="1:22" s="19" customFormat="1" ht="37.5" x14ac:dyDescent="0.25">
      <c r="A232" s="19" t="s">
        <v>1794</v>
      </c>
      <c r="B232" s="26"/>
      <c r="C232" s="32" t="s">
        <v>94</v>
      </c>
      <c r="D232" s="19">
        <v>598</v>
      </c>
      <c r="E232" s="26" t="s">
        <v>1818</v>
      </c>
      <c r="F232" s="19" t="s">
        <v>55</v>
      </c>
      <c r="G232" s="20">
        <v>62</v>
      </c>
      <c r="H232" s="20">
        <v>62</v>
      </c>
      <c r="I232" s="20">
        <v>5.7</v>
      </c>
      <c r="J232" s="14">
        <f t="shared" si="10"/>
        <v>14.665394149858301</v>
      </c>
      <c r="K232" s="20">
        <v>22.22</v>
      </c>
      <c r="L232" s="19" t="s">
        <v>580</v>
      </c>
      <c r="O232" s="19">
        <v>0</v>
      </c>
      <c r="P232" s="19">
        <v>1</v>
      </c>
      <c r="Q232" s="15" t="s">
        <v>1815</v>
      </c>
      <c r="R232" s="57">
        <v>38726</v>
      </c>
      <c r="S232" s="15"/>
      <c r="T232" s="21"/>
      <c r="U232" s="5"/>
      <c r="V232" s="5"/>
    </row>
    <row r="233" spans="1:22" s="19" customFormat="1" ht="25" hidden="1" x14ac:dyDescent="0.25">
      <c r="A233" s="62"/>
      <c r="B233" s="195"/>
      <c r="C233" s="78" t="s">
        <v>246</v>
      </c>
      <c r="D233" s="68">
        <v>7023</v>
      </c>
      <c r="E233" s="68" t="s">
        <v>1757</v>
      </c>
      <c r="F233" s="68" t="s">
        <v>272</v>
      </c>
      <c r="G233" s="71">
        <v>5</v>
      </c>
      <c r="H233" s="71">
        <v>5</v>
      </c>
      <c r="I233" s="71">
        <v>7.1</v>
      </c>
      <c r="J233" s="71">
        <f t="shared" si="10"/>
        <v>10.596189825313671</v>
      </c>
      <c r="K233" s="71">
        <v>10.33</v>
      </c>
      <c r="L233" s="68" t="s">
        <v>1954</v>
      </c>
      <c r="M233" s="68" t="s">
        <v>542</v>
      </c>
      <c r="N233" s="92" t="s">
        <v>543</v>
      </c>
      <c r="O233" s="68">
        <v>0</v>
      </c>
      <c r="P233" s="68">
        <v>0</v>
      </c>
      <c r="Q233" s="64" t="s">
        <v>1902</v>
      </c>
      <c r="R233" s="79">
        <v>38702</v>
      </c>
      <c r="S233" s="64"/>
      <c r="T233" s="66"/>
      <c r="U233" s="5"/>
      <c r="V233" s="5"/>
    </row>
    <row r="234" spans="1:22" s="19" customFormat="1" ht="50" hidden="1" x14ac:dyDescent="0.25">
      <c r="A234" s="19" t="s">
        <v>1794</v>
      </c>
      <c r="B234" s="23"/>
      <c r="C234" s="31" t="s">
        <v>1903</v>
      </c>
      <c r="D234" s="5">
        <v>7023</v>
      </c>
      <c r="E234" s="5" t="s">
        <v>1757</v>
      </c>
      <c r="F234" s="5" t="s">
        <v>272</v>
      </c>
      <c r="G234" s="14">
        <v>5</v>
      </c>
      <c r="H234" s="14">
        <v>5</v>
      </c>
      <c r="I234" s="14">
        <v>7.1</v>
      </c>
      <c r="J234" s="14">
        <f t="shared" si="10"/>
        <v>10.596189825313671</v>
      </c>
      <c r="K234" s="14">
        <v>10.33</v>
      </c>
      <c r="L234" s="5" t="s">
        <v>1954</v>
      </c>
      <c r="M234" s="5" t="s">
        <v>542</v>
      </c>
      <c r="N234" s="37" t="s">
        <v>543</v>
      </c>
      <c r="O234" s="5">
        <v>0</v>
      </c>
      <c r="P234" s="5">
        <v>1</v>
      </c>
      <c r="Q234" s="15" t="s">
        <v>1984</v>
      </c>
      <c r="R234" s="58">
        <v>38702</v>
      </c>
      <c r="S234" s="15"/>
      <c r="T234" s="21"/>
      <c r="U234" s="5"/>
      <c r="V234" s="5"/>
    </row>
    <row r="235" spans="1:22" s="19" customFormat="1" ht="50" hidden="1" x14ac:dyDescent="0.25">
      <c r="A235" s="19" t="s">
        <v>1794</v>
      </c>
      <c r="B235" s="23"/>
      <c r="C235" s="31" t="s">
        <v>678</v>
      </c>
      <c r="D235" s="5">
        <v>7023</v>
      </c>
      <c r="E235" s="55" t="s">
        <v>1757</v>
      </c>
      <c r="F235" s="5" t="s">
        <v>272</v>
      </c>
      <c r="G235" s="14">
        <v>5</v>
      </c>
      <c r="H235" s="14">
        <v>5</v>
      </c>
      <c r="I235" s="14">
        <v>7.1</v>
      </c>
      <c r="J235" s="14">
        <f t="shared" si="10"/>
        <v>10.596189825313671</v>
      </c>
      <c r="K235" s="14">
        <v>10.33</v>
      </c>
      <c r="L235" s="5" t="s">
        <v>1954</v>
      </c>
      <c r="M235" s="5" t="s">
        <v>542</v>
      </c>
      <c r="N235" s="37" t="s">
        <v>543</v>
      </c>
      <c r="O235" s="5">
        <v>0</v>
      </c>
      <c r="P235" s="5">
        <v>1</v>
      </c>
      <c r="Q235" s="15" t="s">
        <v>233</v>
      </c>
      <c r="R235" s="58">
        <v>38702</v>
      </c>
      <c r="S235" s="15"/>
      <c r="T235" s="21"/>
      <c r="U235" s="5"/>
      <c r="V235" s="5"/>
    </row>
    <row r="236" spans="1:22" s="19" customFormat="1" ht="75" hidden="1" x14ac:dyDescent="0.25">
      <c r="A236" s="19" t="s">
        <v>1794</v>
      </c>
      <c r="B236" s="23"/>
      <c r="C236" s="31" t="s">
        <v>36</v>
      </c>
      <c r="D236" s="5">
        <v>7023</v>
      </c>
      <c r="E236" s="55" t="s">
        <v>1757</v>
      </c>
      <c r="F236" s="5" t="s">
        <v>272</v>
      </c>
      <c r="G236" s="14">
        <v>5</v>
      </c>
      <c r="H236" s="14">
        <v>5</v>
      </c>
      <c r="I236" s="14">
        <v>7.1</v>
      </c>
      <c r="J236" s="14">
        <f t="shared" si="10"/>
        <v>10.596189825313671</v>
      </c>
      <c r="K236" s="14">
        <v>10.33</v>
      </c>
      <c r="L236" s="5" t="s">
        <v>1954</v>
      </c>
      <c r="M236" s="5" t="s">
        <v>542</v>
      </c>
      <c r="N236" s="37" t="s">
        <v>543</v>
      </c>
      <c r="O236" s="5">
        <v>0</v>
      </c>
      <c r="P236" s="5">
        <v>1</v>
      </c>
      <c r="Q236" s="15" t="s">
        <v>503</v>
      </c>
      <c r="R236" s="58">
        <v>38985</v>
      </c>
      <c r="S236" s="15"/>
      <c r="T236" s="21"/>
      <c r="U236" s="5"/>
      <c r="V236" s="5"/>
    </row>
    <row r="237" spans="1:22" s="19" customFormat="1" ht="50" hidden="1" x14ac:dyDescent="0.25">
      <c r="A237" s="19" t="s">
        <v>1794</v>
      </c>
      <c r="B237" s="23"/>
      <c r="C237" s="31" t="s">
        <v>1455</v>
      </c>
      <c r="D237" s="5">
        <v>7023</v>
      </c>
      <c r="E237" s="1" t="s">
        <v>1757</v>
      </c>
      <c r="F237" s="5" t="s">
        <v>272</v>
      </c>
      <c r="G237" s="14">
        <v>5</v>
      </c>
      <c r="H237" s="14">
        <v>5</v>
      </c>
      <c r="I237" s="14">
        <v>7.1</v>
      </c>
      <c r="J237" s="14">
        <f t="shared" si="10"/>
        <v>10.596189825313671</v>
      </c>
      <c r="K237" s="14">
        <v>10.33</v>
      </c>
      <c r="L237" s="5" t="s">
        <v>1954</v>
      </c>
      <c r="M237" s="5" t="s">
        <v>542</v>
      </c>
      <c r="N237" s="37" t="s">
        <v>543</v>
      </c>
      <c r="O237" s="5">
        <v>0</v>
      </c>
      <c r="P237" s="5">
        <v>1</v>
      </c>
      <c r="Q237" s="15" t="s">
        <v>1246</v>
      </c>
      <c r="R237" s="58">
        <v>39365</v>
      </c>
      <c r="S237" s="15"/>
      <c r="T237" s="21"/>
      <c r="U237" s="5"/>
      <c r="V237" s="5"/>
    </row>
    <row r="238" spans="1:22" s="19" customFormat="1" ht="50" hidden="1" x14ac:dyDescent="0.25">
      <c r="A238" s="19" t="s">
        <v>1794</v>
      </c>
      <c r="B238" s="23"/>
      <c r="C238" s="31" t="s">
        <v>1245</v>
      </c>
      <c r="D238" s="5">
        <v>7023</v>
      </c>
      <c r="E238" s="1" t="s">
        <v>1757</v>
      </c>
      <c r="F238" s="5" t="s">
        <v>272</v>
      </c>
      <c r="G238" s="14">
        <v>5</v>
      </c>
      <c r="H238" s="14">
        <v>5</v>
      </c>
      <c r="I238" s="14">
        <v>7.1</v>
      </c>
      <c r="J238" s="14">
        <f t="shared" si="10"/>
        <v>10.596189825313671</v>
      </c>
      <c r="K238" s="14">
        <v>10.33</v>
      </c>
      <c r="L238" s="5" t="s">
        <v>1954</v>
      </c>
      <c r="M238" s="5" t="s">
        <v>542</v>
      </c>
      <c r="N238" s="37" t="s">
        <v>543</v>
      </c>
      <c r="O238" s="5">
        <v>0</v>
      </c>
      <c r="P238" s="5">
        <v>1</v>
      </c>
      <c r="Q238" s="15" t="s">
        <v>1247</v>
      </c>
      <c r="R238" s="58">
        <v>39365</v>
      </c>
      <c r="S238" s="15"/>
      <c r="T238" s="21"/>
      <c r="U238" s="5"/>
      <c r="V238" s="5"/>
    </row>
    <row r="239" spans="1:22" s="19" customFormat="1" ht="112.5" hidden="1" x14ac:dyDescent="0.25">
      <c r="A239" s="19" t="s">
        <v>1794</v>
      </c>
      <c r="B239" s="23"/>
      <c r="C239" s="31" t="s">
        <v>492</v>
      </c>
      <c r="D239" s="5">
        <v>7023</v>
      </c>
      <c r="E239" s="239" t="s">
        <v>1757</v>
      </c>
      <c r="F239" s="5" t="s">
        <v>272</v>
      </c>
      <c r="G239" s="14">
        <v>5</v>
      </c>
      <c r="H239" s="14">
        <v>5</v>
      </c>
      <c r="I239" s="14">
        <v>7.1</v>
      </c>
      <c r="J239" s="14">
        <f t="shared" si="10"/>
        <v>10.596189825313671</v>
      </c>
      <c r="K239" s="14">
        <v>10.33</v>
      </c>
      <c r="L239" s="5" t="s">
        <v>1954</v>
      </c>
      <c r="M239" s="5" t="s">
        <v>542</v>
      </c>
      <c r="N239" s="37" t="s">
        <v>543</v>
      </c>
      <c r="O239" s="5">
        <v>0</v>
      </c>
      <c r="P239" s="5">
        <v>1</v>
      </c>
      <c r="Q239" s="15" t="s">
        <v>493</v>
      </c>
      <c r="R239" s="58">
        <v>39371</v>
      </c>
      <c r="S239" s="15"/>
      <c r="T239" s="21"/>
      <c r="U239" s="5"/>
      <c r="V239" s="5"/>
    </row>
    <row r="240" spans="1:22" s="19" customFormat="1" ht="150" hidden="1" x14ac:dyDescent="0.25">
      <c r="A240" s="213" t="s">
        <v>98</v>
      </c>
      <c r="B240" s="23"/>
      <c r="C240" s="31" t="s">
        <v>2179</v>
      </c>
      <c r="D240" s="5">
        <v>7023</v>
      </c>
      <c r="E240" s="1" t="s">
        <v>1757</v>
      </c>
      <c r="F240" s="5" t="s">
        <v>272</v>
      </c>
      <c r="G240" s="14">
        <v>5</v>
      </c>
      <c r="H240" s="14">
        <v>5</v>
      </c>
      <c r="I240" s="14">
        <v>7.1</v>
      </c>
      <c r="J240" s="14">
        <f t="shared" si="10"/>
        <v>10.596189825313671</v>
      </c>
      <c r="K240" s="14">
        <v>10.33</v>
      </c>
      <c r="L240" s="5" t="s">
        <v>1954</v>
      </c>
      <c r="M240" s="5" t="s">
        <v>542</v>
      </c>
      <c r="N240" s="37" t="s">
        <v>543</v>
      </c>
      <c r="O240" s="5">
        <v>0</v>
      </c>
      <c r="P240" s="5">
        <v>1</v>
      </c>
      <c r="Q240" s="15" t="s">
        <v>2180</v>
      </c>
      <c r="R240" s="58">
        <v>40839</v>
      </c>
      <c r="S240" s="15"/>
      <c r="T240" s="21"/>
      <c r="U240" s="5"/>
      <c r="V240" s="5"/>
    </row>
    <row r="241" spans="1:22" s="19" customFormat="1" ht="62.5" hidden="1" x14ac:dyDescent="0.25">
      <c r="A241" s="213" t="s">
        <v>98</v>
      </c>
      <c r="B241" s="23"/>
      <c r="C241" s="31" t="s">
        <v>2181</v>
      </c>
      <c r="D241" s="5">
        <v>7023</v>
      </c>
      <c r="E241" s="1" t="s">
        <v>1757</v>
      </c>
      <c r="F241" s="5" t="s">
        <v>272</v>
      </c>
      <c r="G241" s="14">
        <v>5</v>
      </c>
      <c r="H241" s="14">
        <v>5</v>
      </c>
      <c r="I241" s="14">
        <v>7.1</v>
      </c>
      <c r="J241" s="14">
        <f t="shared" si="10"/>
        <v>10.596189825313671</v>
      </c>
      <c r="K241" s="14">
        <v>10.33</v>
      </c>
      <c r="L241" s="5" t="s">
        <v>1954</v>
      </c>
      <c r="M241" s="5" t="s">
        <v>542</v>
      </c>
      <c r="N241" s="37" t="s">
        <v>543</v>
      </c>
      <c r="O241" s="5">
        <v>0</v>
      </c>
      <c r="P241" s="5">
        <v>1</v>
      </c>
      <c r="Q241" s="15" t="s">
        <v>2182</v>
      </c>
      <c r="R241" s="58">
        <v>40840</v>
      </c>
      <c r="S241" s="15"/>
      <c r="T241" s="21"/>
      <c r="U241" s="5"/>
      <c r="V241" s="5"/>
    </row>
    <row r="242" spans="1:22" s="62" customFormat="1" hidden="1" x14ac:dyDescent="0.25">
      <c r="B242" s="195"/>
      <c r="C242" s="78" t="s">
        <v>246</v>
      </c>
      <c r="D242" s="68">
        <v>7129</v>
      </c>
      <c r="E242" s="68"/>
      <c r="F242" s="68" t="s">
        <v>272</v>
      </c>
      <c r="G242" s="71">
        <v>2.7</v>
      </c>
      <c r="H242" s="71">
        <v>2.7</v>
      </c>
      <c r="I242" s="71">
        <v>11.5</v>
      </c>
      <c r="J242" s="71">
        <f t="shared" si="10"/>
        <v>13.65764566992298</v>
      </c>
      <c r="K242" s="71">
        <v>13.4</v>
      </c>
      <c r="L242" s="68" t="s">
        <v>1954</v>
      </c>
      <c r="M242" s="68"/>
      <c r="N242" s="68"/>
      <c r="O242" s="68">
        <f>SUM(O243)</f>
        <v>0</v>
      </c>
      <c r="P242" s="68">
        <f>SUM(P243)</f>
        <v>1</v>
      </c>
      <c r="Q242" s="72"/>
      <c r="R242" s="79">
        <v>38985</v>
      </c>
      <c r="S242" s="64"/>
      <c r="T242" s="66"/>
      <c r="U242" s="68"/>
      <c r="V242" s="68"/>
    </row>
    <row r="243" spans="1:22" s="19" customFormat="1" ht="50" hidden="1" x14ac:dyDescent="0.25">
      <c r="A243" s="19" t="s">
        <v>1794</v>
      </c>
      <c r="B243" s="155"/>
      <c r="C243" s="32" t="s">
        <v>1807</v>
      </c>
      <c r="D243" s="5">
        <v>7129</v>
      </c>
      <c r="E243" s="5"/>
      <c r="F243" s="5" t="s">
        <v>272</v>
      </c>
      <c r="G243" s="14">
        <v>2.7</v>
      </c>
      <c r="H243" s="14">
        <v>2.7</v>
      </c>
      <c r="I243" s="14">
        <v>11.5</v>
      </c>
      <c r="J243" s="14">
        <f t="shared" si="10"/>
        <v>13.65764566992298</v>
      </c>
      <c r="K243" s="14">
        <v>13.4</v>
      </c>
      <c r="L243" s="5" t="s">
        <v>1954</v>
      </c>
      <c r="M243" s="5"/>
      <c r="N243" s="5"/>
      <c r="O243" s="5">
        <v>0</v>
      </c>
      <c r="P243" s="5">
        <v>1</v>
      </c>
      <c r="Q243" s="26" t="s">
        <v>1806</v>
      </c>
      <c r="R243" s="58">
        <v>39749</v>
      </c>
      <c r="S243" s="15"/>
      <c r="T243" s="21"/>
      <c r="U243" s="5"/>
      <c r="V243" s="5"/>
    </row>
    <row r="244" spans="1:22" s="62" customFormat="1" hidden="1" x14ac:dyDescent="0.25">
      <c r="B244" s="195"/>
      <c r="C244" s="69" t="s">
        <v>246</v>
      </c>
      <c r="D244" s="68">
        <v>7142</v>
      </c>
      <c r="E244" s="68"/>
      <c r="F244" s="62" t="s">
        <v>273</v>
      </c>
      <c r="G244" s="71">
        <v>4.3</v>
      </c>
      <c r="H244" s="71">
        <v>4.3</v>
      </c>
      <c r="I244" s="71">
        <v>9.3000000000000007</v>
      </c>
      <c r="J244" s="71">
        <f t="shared" si="10"/>
        <v>12.468556526482674</v>
      </c>
      <c r="K244" s="71">
        <v>12.21</v>
      </c>
      <c r="L244" s="62" t="s">
        <v>1954</v>
      </c>
      <c r="M244" s="68"/>
      <c r="N244" s="68"/>
      <c r="O244" s="68">
        <f>SUM(O245)</f>
        <v>0</v>
      </c>
      <c r="P244" s="68">
        <f>SUM(P245)</f>
        <v>1</v>
      </c>
      <c r="Q244" s="72"/>
      <c r="R244" s="79">
        <v>39713</v>
      </c>
      <c r="S244" s="64"/>
      <c r="T244" s="66"/>
      <c r="U244" s="68"/>
      <c r="V244" s="68"/>
    </row>
    <row r="245" spans="1:22" s="19" customFormat="1" ht="13" hidden="1" x14ac:dyDescent="0.25">
      <c r="A245" s="19" t="s">
        <v>1794</v>
      </c>
      <c r="B245" s="155"/>
      <c r="C245" s="32" t="s">
        <v>1807</v>
      </c>
      <c r="D245" s="5">
        <v>7142</v>
      </c>
      <c r="E245" s="5"/>
      <c r="F245" s="19" t="s">
        <v>273</v>
      </c>
      <c r="G245" s="14">
        <v>4.3</v>
      </c>
      <c r="H245" s="14">
        <v>4.3</v>
      </c>
      <c r="I245" s="14">
        <v>9.3000000000000007</v>
      </c>
      <c r="J245" s="14">
        <f t="shared" si="10"/>
        <v>12.468556526482674</v>
      </c>
      <c r="K245" s="14">
        <v>12.21</v>
      </c>
      <c r="L245" s="19" t="s">
        <v>1954</v>
      </c>
      <c r="M245" s="5"/>
      <c r="N245" s="5"/>
      <c r="O245" s="5">
        <v>0</v>
      </c>
      <c r="P245" s="5">
        <v>1</v>
      </c>
      <c r="Q245" s="26" t="s">
        <v>1609</v>
      </c>
      <c r="R245" s="58">
        <v>39749</v>
      </c>
      <c r="S245" s="15"/>
      <c r="T245" s="21"/>
      <c r="U245" s="5"/>
      <c r="V245" s="5"/>
    </row>
    <row r="246" spans="1:22" s="62" customFormat="1" hidden="1" x14ac:dyDescent="0.25">
      <c r="B246" s="124"/>
      <c r="C246" s="78" t="s">
        <v>246</v>
      </c>
      <c r="D246" s="68">
        <v>7380</v>
      </c>
      <c r="E246" s="68"/>
      <c r="F246" s="68" t="s">
        <v>272</v>
      </c>
      <c r="G246" s="71"/>
      <c r="H246" s="71"/>
      <c r="I246" s="71"/>
      <c r="J246" s="71"/>
      <c r="K246" s="71"/>
      <c r="L246" s="68" t="s">
        <v>1954</v>
      </c>
      <c r="M246" s="68"/>
      <c r="N246" s="68"/>
      <c r="O246" s="68">
        <f>SUM(O248:O249)</f>
        <v>0</v>
      </c>
      <c r="P246" s="68">
        <f>SUM(P248:P249)</f>
        <v>3</v>
      </c>
      <c r="Q246" s="67" t="s">
        <v>2082</v>
      </c>
      <c r="R246" s="79">
        <v>40448</v>
      </c>
      <c r="S246" s="64"/>
      <c r="T246" s="66"/>
      <c r="U246" s="68"/>
      <c r="V246" s="68"/>
    </row>
    <row r="247" spans="1:22" s="19" customFormat="1" hidden="1" x14ac:dyDescent="0.25">
      <c r="A247" s="19" t="s">
        <v>1794</v>
      </c>
      <c r="B247" s="26"/>
      <c r="C247" s="32" t="s">
        <v>1272</v>
      </c>
      <c r="D247" s="5">
        <v>7380</v>
      </c>
      <c r="E247" s="5"/>
      <c r="F247" s="5" t="s">
        <v>272</v>
      </c>
      <c r="G247" s="14"/>
      <c r="H247" s="14"/>
      <c r="I247" s="14"/>
      <c r="J247" s="14"/>
      <c r="K247" s="14"/>
      <c r="L247" s="5" t="s">
        <v>1954</v>
      </c>
      <c r="M247" s="5"/>
      <c r="N247" s="5"/>
      <c r="O247" s="5">
        <f>SUM(O249:O250)</f>
        <v>0</v>
      </c>
      <c r="P247" s="5">
        <f>SUM(P249:P250)</f>
        <v>2</v>
      </c>
      <c r="Q247" s="26" t="s">
        <v>2082</v>
      </c>
      <c r="R247" s="58">
        <v>40448</v>
      </c>
      <c r="S247" s="15"/>
      <c r="T247" s="21"/>
      <c r="U247" s="5"/>
      <c r="V247" s="5"/>
    </row>
    <row r="248" spans="1:22" s="62" customFormat="1" ht="37.5" hidden="1" x14ac:dyDescent="0.25">
      <c r="B248" s="124"/>
      <c r="C248" s="78" t="s">
        <v>246</v>
      </c>
      <c r="D248" s="68">
        <v>7822</v>
      </c>
      <c r="E248" s="68"/>
      <c r="F248" s="68" t="s">
        <v>272</v>
      </c>
      <c r="G248" s="71">
        <v>20</v>
      </c>
      <c r="H248" s="71">
        <v>4</v>
      </c>
      <c r="I248" s="71"/>
      <c r="J248" s="71"/>
      <c r="K248" s="71"/>
      <c r="L248" s="68" t="s">
        <v>1954</v>
      </c>
      <c r="M248" s="68"/>
      <c r="N248" s="68"/>
      <c r="O248" s="68">
        <f>SUM(O249:O250)</f>
        <v>0</v>
      </c>
      <c r="P248" s="68">
        <f>SUM(P249:P250)</f>
        <v>2</v>
      </c>
      <c r="Q248" s="67" t="s">
        <v>1614</v>
      </c>
      <c r="R248" s="79">
        <v>39481</v>
      </c>
      <c r="S248" s="64"/>
      <c r="T248" s="66"/>
      <c r="U248" s="68"/>
      <c r="V248" s="68"/>
    </row>
    <row r="249" spans="1:22" s="19" customFormat="1" ht="62.5" hidden="1" x14ac:dyDescent="0.25">
      <c r="A249" s="19" t="s">
        <v>1794</v>
      </c>
      <c r="B249" s="23"/>
      <c r="C249" s="19" t="s">
        <v>1610</v>
      </c>
      <c r="D249" s="5">
        <v>7822</v>
      </c>
      <c r="E249" s="5"/>
      <c r="F249" s="5" t="s">
        <v>272</v>
      </c>
      <c r="G249" s="14">
        <v>20</v>
      </c>
      <c r="H249" s="14">
        <v>4</v>
      </c>
      <c r="I249" s="14"/>
      <c r="J249" s="14"/>
      <c r="K249" s="14"/>
      <c r="L249" s="5" t="s">
        <v>1954</v>
      </c>
      <c r="M249" s="5"/>
      <c r="N249" s="5"/>
      <c r="O249" s="5">
        <v>0</v>
      </c>
      <c r="P249" s="5">
        <v>1</v>
      </c>
      <c r="Q249" s="15" t="s">
        <v>502</v>
      </c>
      <c r="R249" s="58">
        <v>39481</v>
      </c>
      <c r="S249" s="15"/>
      <c r="T249" s="21"/>
      <c r="U249" s="5"/>
      <c r="V249" s="5"/>
    </row>
    <row r="250" spans="1:22" s="19" customFormat="1" ht="62.5" hidden="1" x14ac:dyDescent="0.25">
      <c r="A250" s="19" t="s">
        <v>1795</v>
      </c>
      <c r="B250" s="23"/>
      <c r="C250" s="19" t="s">
        <v>1611</v>
      </c>
      <c r="D250" s="5">
        <v>7822</v>
      </c>
      <c r="E250" s="5"/>
      <c r="F250" s="5" t="s">
        <v>272</v>
      </c>
      <c r="G250" s="14">
        <v>20</v>
      </c>
      <c r="H250" s="14">
        <v>4</v>
      </c>
      <c r="I250" s="14"/>
      <c r="J250" s="14"/>
      <c r="K250" s="14"/>
      <c r="L250" s="5" t="s">
        <v>1954</v>
      </c>
      <c r="M250" s="5"/>
      <c r="N250" s="5"/>
      <c r="O250" s="5">
        <v>0</v>
      </c>
      <c r="P250" s="5">
        <v>1</v>
      </c>
      <c r="Q250" s="15" t="s">
        <v>501</v>
      </c>
      <c r="R250" s="58">
        <v>39481</v>
      </c>
      <c r="S250" s="15"/>
      <c r="T250" s="21"/>
      <c r="U250" s="5"/>
      <c r="V250" s="5"/>
    </row>
    <row r="251" spans="1:22" s="19" customFormat="1" ht="87.5" hidden="1" x14ac:dyDescent="0.25">
      <c r="A251" s="19" t="s">
        <v>1795</v>
      </c>
      <c r="B251" s="23"/>
      <c r="C251" s="213" t="s">
        <v>2365</v>
      </c>
      <c r="D251" s="5">
        <v>7822</v>
      </c>
      <c r="E251" s="5"/>
      <c r="F251" s="5" t="s">
        <v>272</v>
      </c>
      <c r="G251" s="14">
        <v>20</v>
      </c>
      <c r="H251" s="14">
        <v>4</v>
      </c>
      <c r="I251" s="14"/>
      <c r="J251" s="14"/>
      <c r="K251" s="14"/>
      <c r="L251" s="5" t="s">
        <v>1954</v>
      </c>
      <c r="M251" s="5"/>
      <c r="N251" s="5"/>
      <c r="O251" s="5">
        <v>0</v>
      </c>
      <c r="P251" s="5">
        <v>1</v>
      </c>
      <c r="Q251" s="15" t="s">
        <v>2367</v>
      </c>
      <c r="R251" s="58">
        <v>42342</v>
      </c>
      <c r="S251" s="15"/>
      <c r="T251" s="21"/>
      <c r="U251" s="5"/>
      <c r="V251" s="5"/>
    </row>
    <row r="252" spans="1:22" s="19" customFormat="1" ht="75" hidden="1" x14ac:dyDescent="0.25">
      <c r="A252" s="62"/>
      <c r="B252" s="195"/>
      <c r="C252" s="78" t="s">
        <v>246</v>
      </c>
      <c r="D252" s="68" t="s">
        <v>1767</v>
      </c>
      <c r="E252" s="68"/>
      <c r="F252" s="68" t="s">
        <v>272</v>
      </c>
      <c r="G252" s="71">
        <v>89</v>
      </c>
      <c r="H252" s="71">
        <v>89</v>
      </c>
      <c r="I252" s="71">
        <v>3.5</v>
      </c>
      <c r="J252" s="71">
        <f t="shared" ref="J252:J257" si="11">-LOG((1/(H252*G252))*(2.511^(-I252)))/LOG(2.511)</f>
        <v>13.250686673993064</v>
      </c>
      <c r="K252" s="71">
        <v>12.99</v>
      </c>
      <c r="L252" s="68" t="s">
        <v>1954</v>
      </c>
      <c r="M252" s="68"/>
      <c r="N252" s="68"/>
      <c r="O252" s="68">
        <v>0</v>
      </c>
      <c r="P252" s="68">
        <v>0</v>
      </c>
      <c r="Q252" s="64" t="s">
        <v>677</v>
      </c>
      <c r="R252" s="79">
        <v>38988</v>
      </c>
      <c r="S252" s="80"/>
      <c r="T252" s="77"/>
      <c r="U252" s="5"/>
      <c r="V252" s="5"/>
    </row>
    <row r="253" spans="1:22" s="19" customFormat="1" ht="37.5" hidden="1" x14ac:dyDescent="0.25">
      <c r="A253" s="19" t="s">
        <v>1794</v>
      </c>
      <c r="B253" s="23"/>
      <c r="C253" s="31" t="s">
        <v>1922</v>
      </c>
      <c r="D253" s="55" t="s">
        <v>1767</v>
      </c>
      <c r="E253" s="5"/>
      <c r="F253" s="5" t="s">
        <v>272</v>
      </c>
      <c r="G253" s="14">
        <v>89</v>
      </c>
      <c r="H253" s="14">
        <v>89</v>
      </c>
      <c r="I253" s="14">
        <v>3.5</v>
      </c>
      <c r="J253" s="14">
        <f t="shared" si="11"/>
        <v>13.250686673993064</v>
      </c>
      <c r="K253" s="14">
        <v>12.99</v>
      </c>
      <c r="L253" s="5" t="s">
        <v>1954</v>
      </c>
      <c r="M253" s="5"/>
      <c r="N253" s="5"/>
      <c r="O253" s="5">
        <v>0</v>
      </c>
      <c r="P253" s="5">
        <v>1</v>
      </c>
      <c r="Q253" s="15" t="s">
        <v>582</v>
      </c>
      <c r="R253" s="58">
        <v>38657</v>
      </c>
      <c r="S253" s="41"/>
      <c r="T253" s="40"/>
      <c r="U253" s="5"/>
      <c r="V253" s="5"/>
    </row>
    <row r="254" spans="1:22" s="19" customFormat="1" ht="50" hidden="1" x14ac:dyDescent="0.25">
      <c r="A254" s="19" t="s">
        <v>1795</v>
      </c>
      <c r="B254" s="23"/>
      <c r="C254" s="32" t="s">
        <v>105</v>
      </c>
      <c r="D254" s="121" t="s">
        <v>1767</v>
      </c>
      <c r="E254" s="5"/>
      <c r="F254" s="5" t="s">
        <v>272</v>
      </c>
      <c r="G254" s="14">
        <v>89</v>
      </c>
      <c r="H254" s="14">
        <v>89</v>
      </c>
      <c r="I254" s="14">
        <v>3.5</v>
      </c>
      <c r="J254" s="14">
        <f t="shared" si="11"/>
        <v>13.250686673993064</v>
      </c>
      <c r="K254" s="14">
        <v>12.99</v>
      </c>
      <c r="L254" s="5" t="s">
        <v>1954</v>
      </c>
      <c r="M254" s="5"/>
      <c r="N254" s="5"/>
      <c r="O254" s="5">
        <v>0</v>
      </c>
      <c r="P254" s="5">
        <v>1</v>
      </c>
      <c r="Q254" s="15" t="s">
        <v>103</v>
      </c>
      <c r="R254" s="58">
        <v>39411</v>
      </c>
      <c r="S254" s="41"/>
      <c r="T254" s="40"/>
      <c r="U254" s="5"/>
      <c r="V254" s="5"/>
    </row>
    <row r="255" spans="1:22" s="19" customFormat="1" ht="50" hidden="1" x14ac:dyDescent="0.25">
      <c r="A255" s="19" t="s">
        <v>1795</v>
      </c>
      <c r="B255" s="23"/>
      <c r="C255" s="32" t="s">
        <v>106</v>
      </c>
      <c r="D255" s="121" t="s">
        <v>1767</v>
      </c>
      <c r="E255" s="5"/>
      <c r="F255" s="5" t="s">
        <v>272</v>
      </c>
      <c r="G255" s="14">
        <v>89</v>
      </c>
      <c r="H255" s="14">
        <v>89</v>
      </c>
      <c r="I255" s="14">
        <v>3.5</v>
      </c>
      <c r="J255" s="14">
        <f t="shared" si="11"/>
        <v>13.250686673993064</v>
      </c>
      <c r="K255" s="14">
        <v>12.99</v>
      </c>
      <c r="L255" s="5" t="s">
        <v>1954</v>
      </c>
      <c r="M255" s="5"/>
      <c r="N255" s="5"/>
      <c r="O255" s="5">
        <v>0</v>
      </c>
      <c r="P255" s="5">
        <v>1</v>
      </c>
      <c r="Q255" s="15" t="s">
        <v>104</v>
      </c>
      <c r="R255" s="58">
        <v>39411</v>
      </c>
      <c r="S255" s="41"/>
      <c r="T255" s="40"/>
      <c r="U255" s="5"/>
      <c r="V255" s="5"/>
    </row>
    <row r="256" spans="1:22" s="19" customFormat="1" ht="62.5" hidden="1" x14ac:dyDescent="0.25">
      <c r="A256" s="19" t="s">
        <v>1795</v>
      </c>
      <c r="B256" s="23"/>
      <c r="C256" s="32" t="s">
        <v>107</v>
      </c>
      <c r="D256" s="121" t="s">
        <v>1767</v>
      </c>
      <c r="E256" s="5"/>
      <c r="F256" s="5" t="s">
        <v>272</v>
      </c>
      <c r="G256" s="14">
        <v>89</v>
      </c>
      <c r="H256" s="14">
        <v>89</v>
      </c>
      <c r="I256" s="14">
        <v>3.5</v>
      </c>
      <c r="J256" s="14">
        <f t="shared" si="11"/>
        <v>13.250686673993064</v>
      </c>
      <c r="K256" s="14">
        <v>12.99</v>
      </c>
      <c r="L256" s="5" t="s">
        <v>1954</v>
      </c>
      <c r="M256" s="5"/>
      <c r="N256" s="5"/>
      <c r="O256" s="5">
        <v>0</v>
      </c>
      <c r="P256" s="5">
        <v>1</v>
      </c>
      <c r="Q256" s="15" t="s">
        <v>111</v>
      </c>
      <c r="R256" s="58">
        <v>39411</v>
      </c>
      <c r="S256" s="41"/>
      <c r="T256" s="40"/>
      <c r="U256" s="5"/>
      <c r="V256" s="5"/>
    </row>
    <row r="257" spans="1:22" s="19" customFormat="1" ht="50" hidden="1" x14ac:dyDescent="0.25">
      <c r="A257" s="19" t="s">
        <v>1795</v>
      </c>
      <c r="B257" s="23"/>
      <c r="C257" s="32" t="s">
        <v>108</v>
      </c>
      <c r="D257" s="121" t="s">
        <v>1767</v>
      </c>
      <c r="E257" s="5"/>
      <c r="F257" s="5" t="s">
        <v>272</v>
      </c>
      <c r="G257" s="14">
        <v>89</v>
      </c>
      <c r="H257" s="14">
        <v>89</v>
      </c>
      <c r="I257" s="14">
        <v>3.5</v>
      </c>
      <c r="J257" s="14">
        <f t="shared" si="11"/>
        <v>13.250686673993064</v>
      </c>
      <c r="K257" s="14">
        <v>12.99</v>
      </c>
      <c r="L257" s="5" t="s">
        <v>1954</v>
      </c>
      <c r="M257" s="5"/>
      <c r="N257" s="5"/>
      <c r="O257" s="5">
        <v>0</v>
      </c>
      <c r="P257" s="5">
        <v>1</v>
      </c>
      <c r="Q257" s="15" t="s">
        <v>112</v>
      </c>
      <c r="R257" s="58">
        <v>39411</v>
      </c>
      <c r="S257" s="41"/>
      <c r="T257" s="40"/>
      <c r="U257" s="5"/>
      <c r="V257" s="5"/>
    </row>
    <row r="258" spans="1:22" s="131" customFormat="1" ht="25.5" hidden="1" x14ac:dyDescent="0.25">
      <c r="B258" s="124"/>
      <c r="C258" s="132" t="s">
        <v>246</v>
      </c>
      <c r="D258" s="160"/>
      <c r="E258" s="131" t="s">
        <v>1119</v>
      </c>
      <c r="F258" s="131" t="s">
        <v>272</v>
      </c>
      <c r="G258" s="144">
        <v>100</v>
      </c>
      <c r="H258" s="144">
        <v>100</v>
      </c>
      <c r="I258" s="144"/>
      <c r="J258" s="144"/>
      <c r="K258" s="144"/>
      <c r="L258" s="131" t="s">
        <v>1954</v>
      </c>
      <c r="M258" s="141"/>
      <c r="N258" s="141"/>
      <c r="O258" s="141">
        <v>0</v>
      </c>
      <c r="P258" s="141">
        <v>0</v>
      </c>
      <c r="Q258" s="124" t="s">
        <v>1278</v>
      </c>
      <c r="R258" s="79">
        <v>40102</v>
      </c>
      <c r="S258" s="158"/>
      <c r="T258" s="159"/>
      <c r="U258" s="141"/>
      <c r="V258" s="141"/>
    </row>
    <row r="259" spans="1:22" s="131" customFormat="1" ht="51.5" hidden="1" x14ac:dyDescent="0.25">
      <c r="B259" s="124"/>
      <c r="C259" s="132" t="s">
        <v>246</v>
      </c>
      <c r="D259" s="160"/>
      <c r="E259" s="131" t="s">
        <v>1120</v>
      </c>
      <c r="F259" s="131" t="s">
        <v>272</v>
      </c>
      <c r="G259" s="144">
        <v>30</v>
      </c>
      <c r="H259" s="144">
        <v>20</v>
      </c>
      <c r="I259" s="144"/>
      <c r="J259" s="144"/>
      <c r="K259" s="144"/>
      <c r="L259" s="131" t="s">
        <v>1954</v>
      </c>
      <c r="M259" s="141"/>
      <c r="N259" s="141"/>
      <c r="O259" s="141">
        <f>SUM(O260)</f>
        <v>0</v>
      </c>
      <c r="P259" s="141">
        <f>SUM(P260)</f>
        <v>1</v>
      </c>
      <c r="Q259" s="124" t="s">
        <v>1279</v>
      </c>
      <c r="R259" s="79">
        <v>40102</v>
      </c>
      <c r="S259" s="158"/>
      <c r="T259" s="159"/>
      <c r="U259" s="141"/>
      <c r="V259" s="141"/>
    </row>
    <row r="260" spans="1:22" s="19" customFormat="1" ht="37.5" hidden="1" x14ac:dyDescent="0.25">
      <c r="B260" s="26"/>
      <c r="C260" s="32" t="s">
        <v>671</v>
      </c>
      <c r="D260" s="121"/>
      <c r="E260" s="19" t="s">
        <v>1120</v>
      </c>
      <c r="F260" s="19" t="s">
        <v>272</v>
      </c>
      <c r="G260" s="14">
        <v>30</v>
      </c>
      <c r="H260" s="14">
        <v>20</v>
      </c>
      <c r="I260" s="14"/>
      <c r="J260" s="14"/>
      <c r="K260" s="14"/>
      <c r="L260" s="19" t="s">
        <v>1954</v>
      </c>
      <c r="M260" s="5"/>
      <c r="N260" s="5"/>
      <c r="O260" s="5">
        <v>0</v>
      </c>
      <c r="P260" s="5">
        <v>1</v>
      </c>
      <c r="Q260" s="26" t="s">
        <v>672</v>
      </c>
      <c r="R260" s="58">
        <v>40118</v>
      </c>
      <c r="S260" s="41"/>
      <c r="T260" s="40"/>
      <c r="U260" s="5"/>
      <c r="V260" s="5"/>
    </row>
    <row r="261" spans="1:22" s="62" customFormat="1" ht="25" hidden="1" x14ac:dyDescent="0.25">
      <c r="B261" s="195"/>
      <c r="C261" s="69" t="s">
        <v>246</v>
      </c>
      <c r="D261" s="122"/>
      <c r="E261" s="67" t="s">
        <v>326</v>
      </c>
      <c r="F261" s="62" t="s">
        <v>272</v>
      </c>
      <c r="G261" s="71"/>
      <c r="H261" s="71"/>
      <c r="I261" s="71"/>
      <c r="J261" s="71"/>
      <c r="K261" s="71"/>
      <c r="L261" s="62" t="s">
        <v>1954</v>
      </c>
      <c r="M261" s="68"/>
      <c r="N261" s="68"/>
      <c r="O261" s="68">
        <v>0</v>
      </c>
      <c r="P261" s="68">
        <v>0</v>
      </c>
      <c r="Q261" s="64" t="s">
        <v>1277</v>
      </c>
      <c r="R261" s="79">
        <v>40102</v>
      </c>
      <c r="S261" s="80"/>
      <c r="T261" s="77"/>
      <c r="U261" s="68"/>
      <c r="V261" s="68"/>
    </row>
    <row r="262" spans="1:22" s="19" customFormat="1" ht="37.5" hidden="1" x14ac:dyDescent="0.25">
      <c r="A262" s="19" t="s">
        <v>1794</v>
      </c>
      <c r="B262" s="23"/>
      <c r="C262" s="32" t="s">
        <v>109</v>
      </c>
      <c r="D262" s="55"/>
      <c r="E262" s="26" t="s">
        <v>326</v>
      </c>
      <c r="F262" s="19" t="s">
        <v>272</v>
      </c>
      <c r="G262" s="14"/>
      <c r="H262" s="14"/>
      <c r="I262" s="14"/>
      <c r="J262" s="14"/>
      <c r="K262" s="14"/>
      <c r="L262" s="19" t="s">
        <v>1954</v>
      </c>
      <c r="M262" s="5"/>
      <c r="N262" s="5"/>
      <c r="O262" s="5">
        <v>0</v>
      </c>
      <c r="P262" s="5">
        <v>1</v>
      </c>
      <c r="Q262" s="15" t="s">
        <v>113</v>
      </c>
      <c r="R262" s="58">
        <v>39411</v>
      </c>
      <c r="S262" s="41"/>
      <c r="T262" s="40"/>
      <c r="U262" s="5"/>
      <c r="V262" s="5"/>
    </row>
    <row r="263" spans="1:22" s="19" customFormat="1" ht="37.5" hidden="1" x14ac:dyDescent="0.25">
      <c r="A263" s="19" t="s">
        <v>1794</v>
      </c>
      <c r="B263" s="23"/>
      <c r="C263" s="32" t="s">
        <v>110</v>
      </c>
      <c r="D263" s="55"/>
      <c r="E263" s="26" t="s">
        <v>326</v>
      </c>
      <c r="F263" s="19" t="s">
        <v>272</v>
      </c>
      <c r="G263" s="14"/>
      <c r="H263" s="14"/>
      <c r="I263" s="14"/>
      <c r="J263" s="14"/>
      <c r="K263" s="14"/>
      <c r="L263" s="19" t="s">
        <v>1954</v>
      </c>
      <c r="M263" s="5"/>
      <c r="N263" s="5"/>
      <c r="O263" s="5">
        <v>0</v>
      </c>
      <c r="P263" s="5">
        <v>1</v>
      </c>
      <c r="Q263" s="15" t="s">
        <v>114</v>
      </c>
      <c r="R263" s="58">
        <v>39411</v>
      </c>
      <c r="S263" s="41"/>
      <c r="T263" s="40"/>
      <c r="U263" s="5"/>
      <c r="V263" s="5"/>
    </row>
    <row r="264" spans="1:22" s="131" customFormat="1" ht="13" hidden="1" x14ac:dyDescent="0.25">
      <c r="B264" s="124"/>
      <c r="C264" s="132" t="s">
        <v>246</v>
      </c>
      <c r="D264" s="174"/>
      <c r="E264" s="124" t="s">
        <v>673</v>
      </c>
      <c r="F264" s="131" t="s">
        <v>272</v>
      </c>
      <c r="G264" s="144">
        <v>13</v>
      </c>
      <c r="H264" s="144">
        <v>5</v>
      </c>
      <c r="I264" s="144"/>
      <c r="J264" s="144"/>
      <c r="K264" s="144"/>
      <c r="L264" s="131" t="s">
        <v>1954</v>
      </c>
      <c r="M264" s="141"/>
      <c r="N264" s="141"/>
      <c r="O264" s="141">
        <f>SUM(O266)</f>
        <v>0</v>
      </c>
      <c r="P264" s="141">
        <f>SUM(P266)</f>
        <v>1</v>
      </c>
      <c r="Q264" s="134" t="s">
        <v>674</v>
      </c>
      <c r="R264" s="157">
        <v>40118</v>
      </c>
      <c r="S264" s="158"/>
      <c r="T264" s="159"/>
      <c r="U264" s="141"/>
      <c r="V264" s="141"/>
    </row>
    <row r="265" spans="1:22" s="19" customFormat="1" ht="37.5" hidden="1" x14ac:dyDescent="0.25">
      <c r="B265" s="26"/>
      <c r="C265" s="32" t="s">
        <v>671</v>
      </c>
      <c r="D265" s="55"/>
      <c r="E265" s="26" t="s">
        <v>673</v>
      </c>
      <c r="F265" s="19" t="s">
        <v>272</v>
      </c>
      <c r="G265" s="14">
        <v>13</v>
      </c>
      <c r="H265" s="14">
        <v>5</v>
      </c>
      <c r="I265" s="14"/>
      <c r="J265" s="14"/>
      <c r="K265" s="14"/>
      <c r="L265" s="19" t="s">
        <v>1954</v>
      </c>
      <c r="M265" s="5"/>
      <c r="N265" s="5"/>
      <c r="O265" s="5">
        <f>SUM(O267)</f>
        <v>0</v>
      </c>
      <c r="P265" s="5">
        <f>SUM(P267)</f>
        <v>1</v>
      </c>
      <c r="Q265" s="26" t="s">
        <v>675</v>
      </c>
      <c r="R265" s="58">
        <v>40118</v>
      </c>
      <c r="S265" s="41"/>
      <c r="T265" s="40"/>
      <c r="U265" s="5"/>
      <c r="V265" s="5"/>
    </row>
    <row r="266" spans="1:22" s="131" customFormat="1" ht="37.5" hidden="1" x14ac:dyDescent="0.25">
      <c r="B266" s="194"/>
      <c r="C266" s="132" t="s">
        <v>246</v>
      </c>
      <c r="D266" s="174"/>
      <c r="E266" s="124" t="s">
        <v>1612</v>
      </c>
      <c r="F266" s="131" t="s">
        <v>272</v>
      </c>
      <c r="G266" s="144">
        <v>50</v>
      </c>
      <c r="H266" s="144">
        <v>40</v>
      </c>
      <c r="I266" s="144"/>
      <c r="J266" s="144"/>
      <c r="K266" s="144"/>
      <c r="L266" s="131" t="s">
        <v>1954</v>
      </c>
      <c r="M266" s="141"/>
      <c r="N266" s="141"/>
      <c r="O266" s="141">
        <f>SUM(O267)</f>
        <v>0</v>
      </c>
      <c r="P266" s="141">
        <f>SUM(P267)</f>
        <v>1</v>
      </c>
      <c r="Q266" s="134" t="s">
        <v>1613</v>
      </c>
      <c r="R266" s="157">
        <v>39800</v>
      </c>
      <c r="S266" s="158"/>
      <c r="T266" s="159"/>
      <c r="U266" s="141"/>
      <c r="V266" s="141"/>
    </row>
    <row r="267" spans="1:22" s="19" customFormat="1" hidden="1" x14ac:dyDescent="0.25">
      <c r="A267" s="19" t="s">
        <v>1795</v>
      </c>
      <c r="B267" s="23"/>
      <c r="C267" s="32" t="s">
        <v>1611</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9" customFormat="1" hidden="1" x14ac:dyDescent="0.25">
      <c r="B268" s="23"/>
      <c r="C268" s="214" t="s">
        <v>2365</v>
      </c>
      <c r="D268" s="55"/>
      <c r="E268" s="26" t="s">
        <v>1612</v>
      </c>
      <c r="F268" s="19" t="s">
        <v>272</v>
      </c>
      <c r="G268" s="14">
        <v>50</v>
      </c>
      <c r="H268" s="14">
        <v>40</v>
      </c>
      <c r="I268" s="14"/>
      <c r="J268" s="14"/>
      <c r="K268" s="14"/>
      <c r="L268" s="19" t="s">
        <v>1954</v>
      </c>
      <c r="M268" s="5"/>
      <c r="N268" s="5"/>
      <c r="O268" s="5">
        <v>0</v>
      </c>
      <c r="P268" s="5">
        <v>1</v>
      </c>
      <c r="Q268" s="15" t="s">
        <v>2366</v>
      </c>
      <c r="R268" s="58">
        <v>42342</v>
      </c>
      <c r="S268" s="41"/>
      <c r="T268" s="40"/>
      <c r="U268" s="5"/>
      <c r="V268" s="5"/>
    </row>
    <row r="269" spans="1:22" s="131" customFormat="1" hidden="1" x14ac:dyDescent="0.25">
      <c r="B269" s="124"/>
      <c r="C269" s="132" t="s">
        <v>246</v>
      </c>
      <c r="D269" s="174"/>
      <c r="E269" s="124" t="s">
        <v>1333</v>
      </c>
      <c r="F269" s="131" t="s">
        <v>704</v>
      </c>
      <c r="G269" s="144">
        <v>4.45</v>
      </c>
      <c r="H269" s="144">
        <v>6.4</v>
      </c>
      <c r="I269" s="144">
        <v>8</v>
      </c>
      <c r="J269" s="178">
        <f>1.6225-1.2026*(H269-G269)/I269-0.5765*H269/I269+1.9348*(200^2)*3/100000</f>
        <v>3.1899262500000001</v>
      </c>
      <c r="K269" s="179">
        <f>EXP(J269)/(1+EXP(J269))</f>
        <v>0.96045341932383343</v>
      </c>
      <c r="L269" s="131" t="s">
        <v>1954</v>
      </c>
      <c r="M269" s="141"/>
      <c r="N269" s="141"/>
      <c r="O269" s="141">
        <v>0</v>
      </c>
      <c r="P269" s="141">
        <v>0</v>
      </c>
      <c r="Q269" s="134" t="s">
        <v>1334</v>
      </c>
      <c r="R269" s="157">
        <v>39786</v>
      </c>
      <c r="S269" s="158"/>
      <c r="T269" s="159"/>
      <c r="U269" s="141"/>
      <c r="V269" s="141"/>
    </row>
    <row r="270" spans="1:22" s="62" customFormat="1" ht="37.5" x14ac:dyDescent="0.25">
      <c r="A270" s="19" t="s">
        <v>1794</v>
      </c>
      <c r="B270" s="26"/>
      <c r="C270" s="32" t="s">
        <v>1948</v>
      </c>
      <c r="D270" s="19">
        <v>598</v>
      </c>
      <c r="E270" s="81" t="s">
        <v>1818</v>
      </c>
      <c r="F270" s="19" t="s">
        <v>55</v>
      </c>
      <c r="G270" s="20">
        <v>62</v>
      </c>
      <c r="H270" s="20">
        <v>62</v>
      </c>
      <c r="I270" s="20">
        <v>5.7</v>
      </c>
      <c r="J270" s="14">
        <f t="shared" ref="J270:J305" si="12">-LOG((1/(H270*G270))*(2.511^(-I270)))/LOG(2.511)</f>
        <v>14.665394149858301</v>
      </c>
      <c r="K270" s="20">
        <v>22.22</v>
      </c>
      <c r="L270" s="19" t="s">
        <v>580</v>
      </c>
      <c r="M270" s="19"/>
      <c r="N270" s="19"/>
      <c r="O270" s="19">
        <v>0</v>
      </c>
      <c r="P270" s="19">
        <v>1</v>
      </c>
      <c r="Q270" s="15" t="s">
        <v>1816</v>
      </c>
      <c r="R270" s="57">
        <v>38726</v>
      </c>
      <c r="S270" s="80"/>
      <c r="T270" s="77"/>
      <c r="U270" s="68"/>
      <c r="V270" s="68"/>
    </row>
    <row r="271" spans="1:22" s="62" customFormat="1" ht="25" hidden="1" x14ac:dyDescent="0.25">
      <c r="B271" s="195"/>
      <c r="C271" s="78" t="s">
        <v>246</v>
      </c>
      <c r="D271" s="68">
        <v>246</v>
      </c>
      <c r="E271" s="68"/>
      <c r="F271" s="68" t="s">
        <v>275</v>
      </c>
      <c r="G271" s="71">
        <v>4</v>
      </c>
      <c r="H271" s="71">
        <v>3.5</v>
      </c>
      <c r="I271" s="71">
        <v>8.5</v>
      </c>
      <c r="J271" s="71">
        <f t="shared" si="12"/>
        <v>11.366418553004642</v>
      </c>
      <c r="K271" s="71">
        <v>13.5</v>
      </c>
      <c r="L271" s="68" t="s">
        <v>597</v>
      </c>
      <c r="M271" s="68" t="s">
        <v>532</v>
      </c>
      <c r="N271" s="92" t="s">
        <v>533</v>
      </c>
      <c r="O271" s="68">
        <v>0</v>
      </c>
      <c r="P271" s="68">
        <v>0</v>
      </c>
      <c r="Q271" s="64" t="s">
        <v>2004</v>
      </c>
      <c r="R271" s="79">
        <v>39829</v>
      </c>
      <c r="S271" s="80"/>
      <c r="T271" s="77"/>
      <c r="U271" s="68"/>
      <c r="V271" s="68"/>
    </row>
    <row r="272" spans="1:22" s="19" customFormat="1" ht="62.5" x14ac:dyDescent="0.25">
      <c r="A272" s="19" t="s">
        <v>1794</v>
      </c>
      <c r="B272" s="26"/>
      <c r="C272" s="32" t="s">
        <v>1947</v>
      </c>
      <c r="D272" s="19">
        <v>598</v>
      </c>
      <c r="E272" s="26" t="s">
        <v>1818</v>
      </c>
      <c r="F272" s="19" t="s">
        <v>55</v>
      </c>
      <c r="G272" s="20">
        <v>62</v>
      </c>
      <c r="H272" s="20">
        <v>62</v>
      </c>
      <c r="I272" s="20">
        <v>5.7</v>
      </c>
      <c r="J272" s="14">
        <f t="shared" si="12"/>
        <v>14.665394149858301</v>
      </c>
      <c r="K272" s="20">
        <v>22.22</v>
      </c>
      <c r="L272" s="19" t="s">
        <v>580</v>
      </c>
      <c r="O272" s="19">
        <v>1</v>
      </c>
      <c r="P272" s="19">
        <v>0</v>
      </c>
      <c r="Q272" s="15" t="s">
        <v>1817</v>
      </c>
      <c r="R272" s="57">
        <v>38726</v>
      </c>
      <c r="S272" s="64"/>
      <c r="T272" s="66"/>
      <c r="U272" s="5"/>
      <c r="V272" s="5"/>
    </row>
    <row r="273" spans="1:22" s="19" customFormat="1" ht="37.5" x14ac:dyDescent="0.25">
      <c r="A273" s="19" t="s">
        <v>1794</v>
      </c>
      <c r="B273" s="26"/>
      <c r="C273" s="32" t="s">
        <v>555</v>
      </c>
      <c r="D273" s="19">
        <v>598</v>
      </c>
      <c r="E273" s="26" t="s">
        <v>1818</v>
      </c>
      <c r="F273" s="19" t="s">
        <v>55</v>
      </c>
      <c r="G273" s="20">
        <v>62</v>
      </c>
      <c r="H273" s="20">
        <v>62</v>
      </c>
      <c r="I273" s="20">
        <v>5.7</v>
      </c>
      <c r="J273" s="14">
        <f t="shared" si="12"/>
        <v>14.665394149858301</v>
      </c>
      <c r="K273" s="20">
        <v>22.22</v>
      </c>
      <c r="L273" s="19" t="s">
        <v>580</v>
      </c>
      <c r="O273" s="19">
        <v>0</v>
      </c>
      <c r="P273" s="19">
        <v>1</v>
      </c>
      <c r="Q273" s="15" t="s">
        <v>554</v>
      </c>
      <c r="R273" s="190" t="s">
        <v>557</v>
      </c>
      <c r="S273" s="62"/>
      <c r="T273" s="62"/>
    </row>
    <row r="274" spans="1:22" s="19" customFormat="1" ht="75" x14ac:dyDescent="0.25">
      <c r="A274" s="19" t="s">
        <v>1794</v>
      </c>
      <c r="B274" s="26"/>
      <c r="C274" s="32" t="s">
        <v>636</v>
      </c>
      <c r="D274" s="19">
        <v>598</v>
      </c>
      <c r="E274" s="26" t="s">
        <v>1818</v>
      </c>
      <c r="F274" s="19" t="s">
        <v>55</v>
      </c>
      <c r="G274" s="20">
        <v>62</v>
      </c>
      <c r="H274" s="20">
        <v>62</v>
      </c>
      <c r="I274" s="20">
        <v>5.7</v>
      </c>
      <c r="J274" s="14">
        <f t="shared" si="12"/>
        <v>14.665394149858301</v>
      </c>
      <c r="K274" s="20">
        <v>22.22</v>
      </c>
      <c r="L274" s="19" t="s">
        <v>580</v>
      </c>
      <c r="O274" s="19">
        <v>0</v>
      </c>
      <c r="P274" s="19">
        <v>1</v>
      </c>
      <c r="Q274" s="15" t="s">
        <v>638</v>
      </c>
      <c r="R274" s="57">
        <v>39833</v>
      </c>
      <c r="S274" s="62"/>
      <c r="T274" s="62"/>
    </row>
    <row r="275" spans="1:22" s="18" customFormat="1" ht="125" x14ac:dyDescent="0.25">
      <c r="A275" s="19" t="s">
        <v>1794</v>
      </c>
      <c r="B275" s="26"/>
      <c r="C275" s="32" t="s">
        <v>1572</v>
      </c>
      <c r="D275" s="19">
        <v>598</v>
      </c>
      <c r="E275" s="26" t="s">
        <v>1818</v>
      </c>
      <c r="F275" s="19" t="s">
        <v>55</v>
      </c>
      <c r="G275" s="20">
        <v>62</v>
      </c>
      <c r="H275" s="20">
        <v>62</v>
      </c>
      <c r="I275" s="20">
        <v>5.7</v>
      </c>
      <c r="J275" s="14">
        <f t="shared" si="12"/>
        <v>14.665394149858301</v>
      </c>
      <c r="K275" s="20">
        <v>22.22</v>
      </c>
      <c r="L275" s="19" t="s">
        <v>580</v>
      </c>
      <c r="M275" s="19"/>
      <c r="N275" s="19"/>
      <c r="O275" s="19">
        <v>0</v>
      </c>
      <c r="P275" s="19">
        <v>1</v>
      </c>
      <c r="Q275" s="15" t="s">
        <v>1574</v>
      </c>
      <c r="R275" s="57">
        <v>40189</v>
      </c>
      <c r="S275" s="19"/>
      <c r="T275" s="19"/>
    </row>
    <row r="276" spans="1:22" s="62" customFormat="1" ht="112.5" x14ac:dyDescent="0.25">
      <c r="A276" s="19" t="s">
        <v>1794</v>
      </c>
      <c r="B276" s="26"/>
      <c r="C276" s="240" t="s">
        <v>1573</v>
      </c>
      <c r="D276" s="241">
        <v>598</v>
      </c>
      <c r="E276" s="26" t="s">
        <v>1818</v>
      </c>
      <c r="F276" s="19" t="s">
        <v>55</v>
      </c>
      <c r="G276" s="20">
        <v>62</v>
      </c>
      <c r="H276" s="20">
        <v>62</v>
      </c>
      <c r="I276" s="20">
        <v>5.7</v>
      </c>
      <c r="J276" s="14">
        <f t="shared" si="12"/>
        <v>14.665394149858301</v>
      </c>
      <c r="K276" s="20">
        <v>22.22</v>
      </c>
      <c r="L276" s="19" t="s">
        <v>580</v>
      </c>
      <c r="M276" s="19"/>
      <c r="N276" s="19"/>
      <c r="O276" s="19">
        <v>0</v>
      </c>
      <c r="P276" s="19">
        <v>1</v>
      </c>
      <c r="Q276" s="15" t="s">
        <v>1576</v>
      </c>
      <c r="R276" s="57">
        <v>40189</v>
      </c>
    </row>
    <row r="277" spans="1:22" s="62" customFormat="1" ht="37.5" x14ac:dyDescent="0.25">
      <c r="A277" s="19"/>
      <c r="B277" s="26"/>
      <c r="C277" s="240" t="s">
        <v>2388</v>
      </c>
      <c r="D277" s="241">
        <v>598</v>
      </c>
      <c r="E277" s="26" t="s">
        <v>1818</v>
      </c>
      <c r="F277" s="19" t="s">
        <v>55</v>
      </c>
      <c r="G277" s="20">
        <v>62</v>
      </c>
      <c r="H277" s="20">
        <v>62</v>
      </c>
      <c r="I277" s="20">
        <v>5.7</v>
      </c>
      <c r="J277" s="14">
        <f t="shared" si="12"/>
        <v>14.665394149858301</v>
      </c>
      <c r="K277" s="20">
        <v>22.22</v>
      </c>
      <c r="L277" s="19" t="s">
        <v>580</v>
      </c>
      <c r="M277" s="19"/>
      <c r="N277" s="19"/>
      <c r="O277" s="19">
        <v>0</v>
      </c>
      <c r="P277" s="19">
        <v>1</v>
      </c>
      <c r="Q277" s="15" t="s">
        <v>2394</v>
      </c>
      <c r="R277" s="57">
        <v>42726</v>
      </c>
    </row>
    <row r="278" spans="1:22" s="62" customFormat="1" hidden="1" x14ac:dyDescent="0.25">
      <c r="B278" s="67"/>
      <c r="C278" s="69" t="s">
        <v>246</v>
      </c>
      <c r="D278" s="78">
        <v>6905</v>
      </c>
      <c r="E278" s="68"/>
      <c r="F278" s="68" t="s">
        <v>275</v>
      </c>
      <c r="G278" s="71">
        <v>0.7</v>
      </c>
      <c r="H278" s="71">
        <v>0.6</v>
      </c>
      <c r="I278" s="71">
        <v>12</v>
      </c>
      <c r="J278" s="71">
        <f t="shared" si="12"/>
        <v>11.057762143282657</v>
      </c>
      <c r="K278" s="71">
        <v>10</v>
      </c>
      <c r="L278" s="68" t="s">
        <v>262</v>
      </c>
      <c r="O278" s="62">
        <v>0</v>
      </c>
      <c r="P278" s="62">
        <v>0</v>
      </c>
      <c r="Q278" s="64"/>
      <c r="R278" s="75">
        <v>38630</v>
      </c>
    </row>
    <row r="279" spans="1:22" s="62" customFormat="1" hidden="1" x14ac:dyDescent="0.25">
      <c r="B279" s="72"/>
      <c r="C279" s="69" t="s">
        <v>246</v>
      </c>
      <c r="D279" s="68">
        <v>6934</v>
      </c>
      <c r="E279" s="68"/>
      <c r="F279" s="68" t="s">
        <v>274</v>
      </c>
      <c r="G279" s="71">
        <v>5.9</v>
      </c>
      <c r="H279" s="71">
        <v>5.9</v>
      </c>
      <c r="I279" s="71">
        <v>8.9</v>
      </c>
      <c r="J279" s="71">
        <f t="shared" si="12"/>
        <v>12.755737647119746</v>
      </c>
      <c r="K279" s="71"/>
      <c r="L279" s="68" t="s">
        <v>262</v>
      </c>
      <c r="M279" s="68"/>
      <c r="N279" s="68"/>
      <c r="O279" s="68">
        <v>0</v>
      </c>
      <c r="P279" s="68">
        <v>0</v>
      </c>
      <c r="Q279" s="72"/>
      <c r="R279" s="79">
        <v>38268</v>
      </c>
      <c r="S279" s="64"/>
      <c r="T279" s="66"/>
    </row>
    <row r="280" spans="1:22" s="62" customFormat="1" ht="37.5" x14ac:dyDescent="0.25">
      <c r="A280" s="19"/>
      <c r="B280" s="26"/>
      <c r="C280" s="240" t="s">
        <v>2389</v>
      </c>
      <c r="D280" s="241">
        <v>598</v>
      </c>
      <c r="E280" s="26" t="s">
        <v>1818</v>
      </c>
      <c r="F280" s="19" t="s">
        <v>55</v>
      </c>
      <c r="G280" s="20">
        <v>62</v>
      </c>
      <c r="H280" s="20">
        <v>62</v>
      </c>
      <c r="I280" s="20">
        <v>5.7</v>
      </c>
      <c r="J280" s="14">
        <f t="shared" si="12"/>
        <v>14.665394149858301</v>
      </c>
      <c r="K280" s="20">
        <v>22.22</v>
      </c>
      <c r="L280" s="19" t="s">
        <v>580</v>
      </c>
      <c r="M280" s="19"/>
      <c r="N280" s="19"/>
      <c r="O280" s="19">
        <v>0</v>
      </c>
      <c r="P280" s="19">
        <v>1</v>
      </c>
      <c r="Q280" s="15" t="s">
        <v>2395</v>
      </c>
      <c r="R280" s="57">
        <v>42726</v>
      </c>
      <c r="S280" s="64"/>
      <c r="T280" s="66"/>
    </row>
    <row r="281" spans="1:22" s="19" customFormat="1" ht="25" hidden="1" x14ac:dyDescent="0.25">
      <c r="A281" s="62"/>
      <c r="B281" s="124"/>
      <c r="C281" s="69" t="s">
        <v>246</v>
      </c>
      <c r="D281" s="62">
        <v>7078</v>
      </c>
      <c r="E281" s="62" t="s">
        <v>1517</v>
      </c>
      <c r="F281" s="62" t="s">
        <v>274</v>
      </c>
      <c r="G281" s="63">
        <v>12.3</v>
      </c>
      <c r="H281" s="63">
        <v>12.3</v>
      </c>
      <c r="I281" s="63">
        <v>6.4</v>
      </c>
      <c r="J281" s="71">
        <f t="shared" si="12"/>
        <v>11.851614715271731</v>
      </c>
      <c r="K281" s="63">
        <v>11</v>
      </c>
      <c r="L281" s="62" t="s">
        <v>578</v>
      </c>
      <c r="M281" s="62"/>
      <c r="N281" s="62"/>
      <c r="O281" s="62">
        <f>SUM(O282:O284)</f>
        <v>0</v>
      </c>
      <c r="P281" s="62">
        <f>SUM(P282:P284)</f>
        <v>3</v>
      </c>
      <c r="Q281" s="64" t="s">
        <v>633</v>
      </c>
      <c r="R281" s="75">
        <v>38484</v>
      </c>
      <c r="S281" s="80"/>
      <c r="T281" s="77"/>
    </row>
    <row r="282" spans="1:22" s="19" customFormat="1" ht="25" hidden="1" x14ac:dyDescent="0.25">
      <c r="A282" s="19" t="s">
        <v>1794</v>
      </c>
      <c r="B282" s="26"/>
      <c r="C282" s="32" t="s">
        <v>1952</v>
      </c>
      <c r="D282" s="19">
        <v>7078</v>
      </c>
      <c r="E282" s="55" t="s">
        <v>1517</v>
      </c>
      <c r="F282" s="19" t="s">
        <v>274</v>
      </c>
      <c r="G282" s="20">
        <v>12.3</v>
      </c>
      <c r="H282" s="20">
        <v>12.3</v>
      </c>
      <c r="I282" s="20">
        <v>6.4</v>
      </c>
      <c r="J282" s="14">
        <f t="shared" si="12"/>
        <v>11.851614715271731</v>
      </c>
      <c r="K282" s="20">
        <v>11</v>
      </c>
      <c r="L282" s="19" t="s">
        <v>578</v>
      </c>
      <c r="O282" s="19">
        <v>0</v>
      </c>
      <c r="P282" s="19">
        <v>1</v>
      </c>
      <c r="Q282" s="15" t="s">
        <v>45</v>
      </c>
      <c r="R282" s="57">
        <v>38775</v>
      </c>
      <c r="S282" s="41"/>
      <c r="T282" s="40"/>
    </row>
    <row r="283" spans="1:22" s="19" customFormat="1" ht="37.5" hidden="1" x14ac:dyDescent="0.25">
      <c r="A283" s="19" t="s">
        <v>1794</v>
      </c>
      <c r="B283" s="26"/>
      <c r="C283" s="32" t="s">
        <v>1191</v>
      </c>
      <c r="D283" s="19">
        <v>7078</v>
      </c>
      <c r="E283" s="19" t="s">
        <v>1517</v>
      </c>
      <c r="F283" s="19" t="s">
        <v>274</v>
      </c>
      <c r="G283" s="20">
        <v>12.3</v>
      </c>
      <c r="H283" s="20">
        <v>12.3</v>
      </c>
      <c r="I283" s="20">
        <v>6.4</v>
      </c>
      <c r="J283" s="14">
        <f t="shared" si="12"/>
        <v>11.851614715271731</v>
      </c>
      <c r="K283" s="20">
        <v>11</v>
      </c>
      <c r="L283" s="19" t="s">
        <v>578</v>
      </c>
      <c r="O283" s="19">
        <v>0</v>
      </c>
      <c r="P283" s="19">
        <v>1</v>
      </c>
      <c r="Q283" s="15" t="s">
        <v>1349</v>
      </c>
      <c r="R283" s="57">
        <v>38775</v>
      </c>
      <c r="S283" s="41"/>
      <c r="T283" s="40"/>
    </row>
    <row r="284" spans="1:22" s="19" customFormat="1" ht="62.5" hidden="1" x14ac:dyDescent="0.25">
      <c r="A284" s="19" t="s">
        <v>1794</v>
      </c>
      <c r="B284" s="26"/>
      <c r="C284" s="32" t="s">
        <v>57</v>
      </c>
      <c r="D284" s="19">
        <v>7078</v>
      </c>
      <c r="E284" s="19" t="s">
        <v>1517</v>
      </c>
      <c r="F284" s="19" t="s">
        <v>274</v>
      </c>
      <c r="G284" s="20">
        <v>12.3</v>
      </c>
      <c r="H284" s="20">
        <v>12.3</v>
      </c>
      <c r="I284" s="20">
        <v>6.4</v>
      </c>
      <c r="J284" s="14">
        <f t="shared" si="12"/>
        <v>11.851614715271731</v>
      </c>
      <c r="K284" s="20">
        <v>11</v>
      </c>
      <c r="L284" s="19" t="s">
        <v>578</v>
      </c>
      <c r="O284" s="19">
        <v>0</v>
      </c>
      <c r="P284" s="19">
        <v>1</v>
      </c>
      <c r="Q284" s="15" t="s">
        <v>56</v>
      </c>
      <c r="R284" s="57">
        <v>38993</v>
      </c>
      <c r="S284" s="41"/>
      <c r="T284" s="40"/>
    </row>
    <row r="285" spans="1:22" s="62" customFormat="1" ht="25" hidden="1" x14ac:dyDescent="0.25">
      <c r="B285" s="67"/>
      <c r="C285" s="69" t="s">
        <v>246</v>
      </c>
      <c r="D285" s="62">
        <v>7094</v>
      </c>
      <c r="F285" s="62" t="s">
        <v>275</v>
      </c>
      <c r="G285" s="63">
        <v>1.6</v>
      </c>
      <c r="H285" s="63">
        <v>1.5</v>
      </c>
      <c r="I285" s="63">
        <v>13.4</v>
      </c>
      <c r="J285" s="71">
        <f t="shared" si="12"/>
        <v>14.350892503609467</v>
      </c>
      <c r="K285" s="63">
        <v>14.7</v>
      </c>
      <c r="L285" s="62" t="s">
        <v>578</v>
      </c>
      <c r="M285" s="62" t="s">
        <v>1231</v>
      </c>
      <c r="N285" s="104" t="s">
        <v>520</v>
      </c>
      <c r="O285" s="62">
        <v>0</v>
      </c>
      <c r="P285" s="62">
        <v>0</v>
      </c>
      <c r="Q285" s="64"/>
      <c r="R285" s="75">
        <v>39013</v>
      </c>
      <c r="S285" s="80"/>
      <c r="T285" s="77"/>
    </row>
    <row r="286" spans="1:22" s="19" customFormat="1" ht="37.5" x14ac:dyDescent="0.25">
      <c r="B286" s="26"/>
      <c r="C286" s="240" t="s">
        <v>2390</v>
      </c>
      <c r="D286" s="241">
        <v>598</v>
      </c>
      <c r="E286" s="26" t="s">
        <v>1818</v>
      </c>
      <c r="F286" s="19" t="s">
        <v>55</v>
      </c>
      <c r="G286" s="20">
        <v>62</v>
      </c>
      <c r="H286" s="20">
        <v>62</v>
      </c>
      <c r="I286" s="20">
        <v>5.7</v>
      </c>
      <c r="J286" s="14">
        <f t="shared" si="12"/>
        <v>14.665394149858301</v>
      </c>
      <c r="K286" s="20">
        <v>22.22</v>
      </c>
      <c r="L286" s="19" t="s">
        <v>580</v>
      </c>
      <c r="O286" s="19">
        <v>0</v>
      </c>
      <c r="P286" s="19">
        <v>1</v>
      </c>
      <c r="Q286" s="15" t="s">
        <v>2396</v>
      </c>
      <c r="R286" s="57">
        <v>42726</v>
      </c>
      <c r="S286" s="64"/>
      <c r="T286" s="66"/>
      <c r="U286" s="5"/>
      <c r="V286" s="5"/>
    </row>
    <row r="287" spans="1:22" s="19" customFormat="1" ht="37.5" x14ac:dyDescent="0.25">
      <c r="B287" s="26"/>
      <c r="C287" s="240" t="s">
        <v>2385</v>
      </c>
      <c r="D287" s="241">
        <v>598</v>
      </c>
      <c r="E287" s="26" t="s">
        <v>1818</v>
      </c>
      <c r="F287" s="19" t="s">
        <v>55</v>
      </c>
      <c r="G287" s="20">
        <v>62</v>
      </c>
      <c r="H287" s="20">
        <v>62</v>
      </c>
      <c r="I287" s="20">
        <v>5.7</v>
      </c>
      <c r="J287" s="14">
        <f t="shared" si="12"/>
        <v>14.665394149858301</v>
      </c>
      <c r="K287" s="20">
        <v>22.22</v>
      </c>
      <c r="L287" s="19" t="s">
        <v>580</v>
      </c>
      <c r="O287" s="19">
        <v>0</v>
      </c>
      <c r="P287" s="19">
        <v>1</v>
      </c>
      <c r="Q287" s="15" t="s">
        <v>2397</v>
      </c>
      <c r="R287" s="57">
        <v>42726</v>
      </c>
      <c r="S287" s="15"/>
      <c r="T287" s="21"/>
      <c r="U287" s="5"/>
      <c r="V287" s="5"/>
    </row>
    <row r="288" spans="1:22" s="62" customFormat="1" ht="37.5" x14ac:dyDescent="0.25">
      <c r="A288" s="19"/>
      <c r="B288" s="26"/>
      <c r="C288" s="240" t="s">
        <v>2386</v>
      </c>
      <c r="D288" s="241">
        <v>598</v>
      </c>
      <c r="E288" s="26" t="s">
        <v>1818</v>
      </c>
      <c r="F288" s="19" t="s">
        <v>55</v>
      </c>
      <c r="G288" s="20">
        <v>62</v>
      </c>
      <c r="H288" s="20">
        <v>62</v>
      </c>
      <c r="I288" s="20">
        <v>5.7</v>
      </c>
      <c r="J288" s="14">
        <f t="shared" si="12"/>
        <v>14.665394149858301</v>
      </c>
      <c r="K288" s="20">
        <v>22.22</v>
      </c>
      <c r="L288" s="19" t="s">
        <v>580</v>
      </c>
      <c r="M288" s="19"/>
      <c r="N288" s="19"/>
      <c r="O288" s="19">
        <v>0</v>
      </c>
      <c r="P288" s="19">
        <v>1</v>
      </c>
      <c r="Q288" s="15" t="s">
        <v>2398</v>
      </c>
      <c r="R288" s="57">
        <v>42726</v>
      </c>
      <c r="S288" s="80"/>
      <c r="T288" s="77"/>
      <c r="U288" s="68"/>
      <c r="V288" s="68"/>
    </row>
    <row r="289" spans="1:22" s="19" customFormat="1" ht="37.5" x14ac:dyDescent="0.25">
      <c r="B289" s="26"/>
      <c r="C289" s="240" t="s">
        <v>2391</v>
      </c>
      <c r="D289" s="241">
        <v>598</v>
      </c>
      <c r="E289" s="26" t="s">
        <v>1818</v>
      </c>
      <c r="F289" s="19" t="s">
        <v>55</v>
      </c>
      <c r="G289" s="20">
        <v>62</v>
      </c>
      <c r="H289" s="20">
        <v>62</v>
      </c>
      <c r="I289" s="20">
        <v>5.7</v>
      </c>
      <c r="J289" s="14">
        <f t="shared" si="12"/>
        <v>14.665394149858301</v>
      </c>
      <c r="K289" s="20">
        <v>22.22</v>
      </c>
      <c r="L289" s="19" t="s">
        <v>580</v>
      </c>
      <c r="O289" s="19">
        <v>0</v>
      </c>
      <c r="P289" s="19">
        <v>1</v>
      </c>
      <c r="Q289" s="15" t="s">
        <v>2399</v>
      </c>
      <c r="R289" s="57">
        <v>42726</v>
      </c>
      <c r="S289" s="41"/>
      <c r="T289" s="40"/>
      <c r="U289" s="5"/>
      <c r="V289" s="5"/>
    </row>
    <row r="290" spans="1:22" s="19" customFormat="1" ht="37.5" x14ac:dyDescent="0.25">
      <c r="B290" s="26"/>
      <c r="C290" s="240" t="s">
        <v>2387</v>
      </c>
      <c r="D290" s="241">
        <v>598</v>
      </c>
      <c r="E290" s="26" t="s">
        <v>1818</v>
      </c>
      <c r="F290" s="19" t="s">
        <v>55</v>
      </c>
      <c r="G290" s="20">
        <v>62</v>
      </c>
      <c r="H290" s="20">
        <v>62</v>
      </c>
      <c r="I290" s="20">
        <v>5.7</v>
      </c>
      <c r="J290" s="14">
        <f t="shared" si="12"/>
        <v>14.665394149858301</v>
      </c>
      <c r="K290" s="20">
        <v>22.22</v>
      </c>
      <c r="L290" s="19" t="s">
        <v>580</v>
      </c>
      <c r="O290" s="19">
        <v>0</v>
      </c>
      <c r="P290" s="19">
        <v>1</v>
      </c>
      <c r="Q290" s="15" t="s">
        <v>2400</v>
      </c>
      <c r="R290" s="57">
        <v>42726</v>
      </c>
      <c r="S290" s="80"/>
      <c r="T290" s="77"/>
    </row>
    <row r="291" spans="1:22" s="19" customFormat="1" ht="37.5" x14ac:dyDescent="0.25">
      <c r="B291" s="26"/>
      <c r="C291" s="240" t="s">
        <v>2392</v>
      </c>
      <c r="D291" s="241">
        <v>598</v>
      </c>
      <c r="E291" s="26" t="s">
        <v>1818</v>
      </c>
      <c r="F291" s="19" t="s">
        <v>55</v>
      </c>
      <c r="G291" s="20">
        <v>62</v>
      </c>
      <c r="H291" s="20">
        <v>62</v>
      </c>
      <c r="I291" s="20">
        <v>5.7</v>
      </c>
      <c r="J291" s="14">
        <f t="shared" si="12"/>
        <v>14.665394149858301</v>
      </c>
      <c r="K291" s="20">
        <v>22.22</v>
      </c>
      <c r="L291" s="19" t="s">
        <v>580</v>
      </c>
      <c r="O291" s="19">
        <v>0</v>
      </c>
      <c r="P291" s="19">
        <v>1</v>
      </c>
      <c r="Q291" s="15" t="s">
        <v>2401</v>
      </c>
      <c r="R291" s="57">
        <v>42726</v>
      </c>
      <c r="S291" s="41"/>
      <c r="T291" s="40"/>
    </row>
    <row r="292" spans="1:22" s="19" customFormat="1" ht="37.5" x14ac:dyDescent="0.25">
      <c r="B292" s="26"/>
      <c r="C292" s="240" t="s">
        <v>2393</v>
      </c>
      <c r="D292" s="241">
        <v>598</v>
      </c>
      <c r="E292" s="26" t="s">
        <v>1818</v>
      </c>
      <c r="F292" s="19" t="s">
        <v>55</v>
      </c>
      <c r="G292" s="20">
        <v>62</v>
      </c>
      <c r="H292" s="20">
        <v>62</v>
      </c>
      <c r="I292" s="20">
        <v>5.7</v>
      </c>
      <c r="J292" s="14">
        <f t="shared" si="12"/>
        <v>14.665394149858301</v>
      </c>
      <c r="K292" s="20">
        <v>22.22</v>
      </c>
      <c r="L292" s="19" t="s">
        <v>580</v>
      </c>
      <c r="O292" s="19">
        <v>0</v>
      </c>
      <c r="P292" s="19">
        <v>1</v>
      </c>
      <c r="Q292" s="15" t="s">
        <v>2402</v>
      </c>
      <c r="R292" s="57">
        <v>42726</v>
      </c>
      <c r="S292" s="41"/>
      <c r="T292" s="40"/>
    </row>
    <row r="293" spans="1:22" s="19" customFormat="1" ht="25" x14ac:dyDescent="0.25">
      <c r="A293" s="62"/>
      <c r="B293" s="124"/>
      <c r="C293" s="69" t="s">
        <v>246</v>
      </c>
      <c r="D293" s="62">
        <v>628</v>
      </c>
      <c r="E293" s="62" t="s">
        <v>572</v>
      </c>
      <c r="F293" s="62" t="s">
        <v>55</v>
      </c>
      <c r="G293" s="63">
        <v>10</v>
      </c>
      <c r="H293" s="63">
        <v>9.4</v>
      </c>
      <c r="I293" s="63">
        <v>9.4</v>
      </c>
      <c r="J293" s="63">
        <f t="shared" si="12"/>
        <v>14.33471070504047</v>
      </c>
      <c r="K293" s="63">
        <v>14.2</v>
      </c>
      <c r="L293" s="62" t="s">
        <v>577</v>
      </c>
      <c r="M293" s="62"/>
      <c r="N293" s="62"/>
      <c r="O293" s="62">
        <v>0</v>
      </c>
      <c r="P293" s="62">
        <v>0</v>
      </c>
      <c r="Q293" s="67" t="s">
        <v>644</v>
      </c>
      <c r="R293" s="75">
        <v>38737</v>
      </c>
      <c r="S293" s="41"/>
      <c r="T293" s="40"/>
    </row>
    <row r="294" spans="1:22" s="19" customFormat="1" ht="37.5" x14ac:dyDescent="0.25">
      <c r="A294" s="19" t="s">
        <v>1794</v>
      </c>
      <c r="B294" s="26"/>
      <c r="C294" s="32" t="s">
        <v>329</v>
      </c>
      <c r="D294" s="19">
        <v>628</v>
      </c>
      <c r="E294" s="19" t="s">
        <v>572</v>
      </c>
      <c r="F294" s="19" t="s">
        <v>55</v>
      </c>
      <c r="G294" s="20">
        <v>10</v>
      </c>
      <c r="H294" s="20">
        <v>9.4</v>
      </c>
      <c r="I294" s="20">
        <v>9.4</v>
      </c>
      <c r="J294" s="20">
        <f t="shared" si="12"/>
        <v>14.33471070504047</v>
      </c>
      <c r="K294" s="20">
        <v>14.2</v>
      </c>
      <c r="L294" s="19" t="s">
        <v>577</v>
      </c>
      <c r="O294" s="19">
        <v>0</v>
      </c>
      <c r="P294" s="19">
        <v>1</v>
      </c>
      <c r="Q294" s="15" t="s">
        <v>328</v>
      </c>
      <c r="R294" s="57">
        <v>39039</v>
      </c>
      <c r="S294" s="80"/>
      <c r="T294" s="77"/>
    </row>
    <row r="295" spans="1:22" s="19" customFormat="1" ht="75" x14ac:dyDescent="0.25">
      <c r="A295" s="19" t="s">
        <v>1794</v>
      </c>
      <c r="B295" s="26"/>
      <c r="C295" s="32" t="s">
        <v>397</v>
      </c>
      <c r="D295" s="19">
        <v>628</v>
      </c>
      <c r="E295" s="19" t="s">
        <v>572</v>
      </c>
      <c r="F295" s="19" t="s">
        <v>55</v>
      </c>
      <c r="G295" s="20">
        <v>10</v>
      </c>
      <c r="H295" s="20">
        <v>9.4</v>
      </c>
      <c r="I295" s="20">
        <v>9.4</v>
      </c>
      <c r="J295" s="20">
        <f t="shared" si="12"/>
        <v>14.33471070504047</v>
      </c>
      <c r="K295" s="20">
        <v>14.2</v>
      </c>
      <c r="L295" s="19" t="s">
        <v>577</v>
      </c>
      <c r="O295" s="19">
        <v>0</v>
      </c>
      <c r="P295" s="19">
        <v>1</v>
      </c>
      <c r="Q295" s="15" t="s">
        <v>1620</v>
      </c>
      <c r="R295" s="57">
        <v>39041</v>
      </c>
      <c r="S295" s="80"/>
      <c r="T295" s="77"/>
    </row>
    <row r="296" spans="1:22" s="19" customFormat="1" x14ac:dyDescent="0.25">
      <c r="A296" s="62"/>
      <c r="B296" s="67"/>
      <c r="C296" s="69" t="s">
        <v>246</v>
      </c>
      <c r="D296" s="62">
        <v>660</v>
      </c>
      <c r="E296" s="62"/>
      <c r="F296" s="62" t="s">
        <v>55</v>
      </c>
      <c r="G296" s="63">
        <v>8</v>
      </c>
      <c r="H296" s="63">
        <v>2.9</v>
      </c>
      <c r="I296" s="63">
        <v>11.2</v>
      </c>
      <c r="J296" s="63">
        <f t="shared" si="12"/>
        <v>14.61502866342502</v>
      </c>
      <c r="K296" s="63">
        <v>14.6</v>
      </c>
      <c r="L296" s="62" t="s">
        <v>577</v>
      </c>
      <c r="M296" s="62"/>
      <c r="N296" s="62"/>
      <c r="O296" s="62">
        <v>0</v>
      </c>
      <c r="P296" s="62">
        <v>0</v>
      </c>
      <c r="Q296" s="67"/>
      <c r="R296" s="75">
        <v>39013</v>
      </c>
      <c r="S296" s="80"/>
      <c r="T296" s="77"/>
    </row>
    <row r="297" spans="1:22" s="19" customFormat="1" ht="25" x14ac:dyDescent="0.25">
      <c r="A297" s="62"/>
      <c r="B297" s="67"/>
      <c r="C297" s="242" t="s">
        <v>246</v>
      </c>
      <c r="D297" s="130">
        <v>672</v>
      </c>
      <c r="E297" s="67"/>
      <c r="F297" s="62" t="s">
        <v>55</v>
      </c>
      <c r="G297" s="63">
        <v>7.5</v>
      </c>
      <c r="H297" s="63">
        <v>2.6</v>
      </c>
      <c r="I297" s="63">
        <v>10.9</v>
      </c>
      <c r="J297" s="71">
        <f t="shared" si="12"/>
        <v>14.126322914123152</v>
      </c>
      <c r="K297" s="63">
        <v>13.9</v>
      </c>
      <c r="L297" s="62" t="s">
        <v>580</v>
      </c>
      <c r="M297" s="62" t="s">
        <v>524</v>
      </c>
      <c r="N297" s="103" t="s">
        <v>525</v>
      </c>
      <c r="O297" s="62">
        <v>0</v>
      </c>
      <c r="P297" s="62">
        <v>0</v>
      </c>
      <c r="Q297" s="64" t="s">
        <v>539</v>
      </c>
      <c r="R297" s="75">
        <v>39013</v>
      </c>
      <c r="S297" s="64"/>
      <c r="T297" s="66"/>
    </row>
    <row r="298" spans="1:22" s="19" customFormat="1" ht="25" x14ac:dyDescent="0.25">
      <c r="A298" s="62"/>
      <c r="B298" s="67"/>
      <c r="C298" s="69" t="s">
        <v>246</v>
      </c>
      <c r="D298" s="62">
        <v>784</v>
      </c>
      <c r="E298" s="67"/>
      <c r="F298" s="62" t="s">
        <v>55</v>
      </c>
      <c r="G298" s="63">
        <v>6.6</v>
      </c>
      <c r="H298" s="63">
        <v>1.6</v>
      </c>
      <c r="I298" s="63">
        <v>11.7</v>
      </c>
      <c r="J298" s="71">
        <f t="shared" si="12"/>
        <v>14.260140888122676</v>
      </c>
      <c r="K298" s="63">
        <v>14.1</v>
      </c>
      <c r="L298" s="62" t="s">
        <v>580</v>
      </c>
      <c r="M298" s="62" t="s">
        <v>1166</v>
      </c>
      <c r="N298" s="104" t="s">
        <v>1217</v>
      </c>
      <c r="O298" s="62">
        <v>0</v>
      </c>
      <c r="P298" s="62">
        <v>0</v>
      </c>
      <c r="Q298" s="64"/>
      <c r="R298" s="75">
        <v>39120</v>
      </c>
      <c r="S298" s="15"/>
      <c r="T298" s="21"/>
    </row>
    <row r="299" spans="1:22" s="19" customFormat="1" ht="37.5" x14ac:dyDescent="0.25">
      <c r="A299" s="62"/>
      <c r="B299" s="123"/>
      <c r="C299" s="69" t="s">
        <v>246</v>
      </c>
      <c r="D299" s="62">
        <v>891</v>
      </c>
      <c r="E299" s="62"/>
      <c r="F299" s="62" t="s">
        <v>55</v>
      </c>
      <c r="G299" s="63">
        <v>13.1</v>
      </c>
      <c r="H299" s="63">
        <v>2.8</v>
      </c>
      <c r="I299" s="63">
        <v>9.9</v>
      </c>
      <c r="J299" s="71">
        <f t="shared" si="12"/>
        <v>13.812572686626526</v>
      </c>
      <c r="K299" s="63">
        <v>13.6</v>
      </c>
      <c r="L299" s="62" t="s">
        <v>1526</v>
      </c>
      <c r="M299" s="62"/>
      <c r="N299" s="62"/>
      <c r="O299" s="62">
        <f>SUM(O300:O302)</f>
        <v>1</v>
      </c>
      <c r="P299" s="62">
        <f>SUM(P300:P302)</f>
        <v>2</v>
      </c>
      <c r="Q299" s="64" t="s">
        <v>1190</v>
      </c>
      <c r="R299" s="75">
        <v>38775</v>
      </c>
      <c r="S299" s="15"/>
      <c r="T299" s="21"/>
    </row>
    <row r="300" spans="1:22" s="19" customFormat="1" ht="75" x14ac:dyDescent="0.25">
      <c r="A300" s="19" t="s">
        <v>1794</v>
      </c>
      <c r="B300" s="108"/>
      <c r="C300" s="32" t="s">
        <v>1191</v>
      </c>
      <c r="D300" s="19">
        <v>891</v>
      </c>
      <c r="F300" s="19" t="s">
        <v>55</v>
      </c>
      <c r="G300" s="20">
        <v>13.1</v>
      </c>
      <c r="H300" s="20">
        <v>2.8</v>
      </c>
      <c r="I300" s="20">
        <v>9.9</v>
      </c>
      <c r="J300" s="14">
        <f t="shared" si="12"/>
        <v>13.812572686626526</v>
      </c>
      <c r="K300" s="20">
        <v>13.6</v>
      </c>
      <c r="L300" s="19" t="s">
        <v>1526</v>
      </c>
      <c r="O300" s="19">
        <v>1</v>
      </c>
      <c r="P300" s="19">
        <v>0</v>
      </c>
      <c r="Q300" s="15" t="s">
        <v>431</v>
      </c>
      <c r="R300" s="57">
        <v>38741</v>
      </c>
      <c r="S300" s="15"/>
      <c r="T300" s="21"/>
    </row>
    <row r="301" spans="1:22" s="19" customFormat="1" ht="88" x14ac:dyDescent="0.25">
      <c r="A301" s="19" t="s">
        <v>1794</v>
      </c>
      <c r="B301" s="108"/>
      <c r="C301" s="32" t="s">
        <v>778</v>
      </c>
      <c r="D301" s="19">
        <v>891</v>
      </c>
      <c r="F301" s="19" t="s">
        <v>55</v>
      </c>
      <c r="G301" s="20">
        <v>13.1</v>
      </c>
      <c r="H301" s="20">
        <v>2.8</v>
      </c>
      <c r="I301" s="20">
        <v>9.9</v>
      </c>
      <c r="J301" s="14">
        <f t="shared" si="12"/>
        <v>13.812572686626526</v>
      </c>
      <c r="K301" s="20">
        <v>13.6</v>
      </c>
      <c r="L301" s="19" t="s">
        <v>1526</v>
      </c>
      <c r="O301" s="19">
        <v>0</v>
      </c>
      <c r="P301" s="19">
        <v>1</v>
      </c>
      <c r="Q301" s="15" t="s">
        <v>1248</v>
      </c>
      <c r="R301" s="57">
        <v>38741</v>
      </c>
      <c r="S301" s="15"/>
      <c r="T301" s="21"/>
    </row>
    <row r="302" spans="1:22" s="19" customFormat="1" ht="100" x14ac:dyDescent="0.25">
      <c r="A302" s="19" t="s">
        <v>1794</v>
      </c>
      <c r="B302" s="108"/>
      <c r="C302" s="32" t="s">
        <v>1555</v>
      </c>
      <c r="D302" s="19">
        <v>891</v>
      </c>
      <c r="F302" s="19" t="s">
        <v>55</v>
      </c>
      <c r="G302" s="20">
        <v>13.1</v>
      </c>
      <c r="H302" s="20">
        <v>2.8</v>
      </c>
      <c r="I302" s="20">
        <v>9.9</v>
      </c>
      <c r="J302" s="14">
        <f t="shared" si="12"/>
        <v>13.812572686626526</v>
      </c>
      <c r="K302" s="20">
        <v>13.6</v>
      </c>
      <c r="L302" s="19" t="s">
        <v>1526</v>
      </c>
      <c r="O302" s="19">
        <v>0</v>
      </c>
      <c r="P302" s="19">
        <v>1</v>
      </c>
      <c r="Q302" s="15" t="s">
        <v>775</v>
      </c>
      <c r="R302" s="57">
        <v>39047</v>
      </c>
      <c r="S302" s="64"/>
      <c r="T302" s="66"/>
    </row>
    <row r="303" spans="1:22" s="19" customFormat="1" ht="25" x14ac:dyDescent="0.25">
      <c r="A303" s="62"/>
      <c r="B303" s="67"/>
      <c r="C303" s="69" t="s">
        <v>246</v>
      </c>
      <c r="D303" s="69">
        <v>925</v>
      </c>
      <c r="E303" s="62"/>
      <c r="F303" s="62" t="s">
        <v>55</v>
      </c>
      <c r="G303" s="62">
        <v>10.9</v>
      </c>
      <c r="H303" s="62">
        <v>6.2</v>
      </c>
      <c r="I303" s="62">
        <v>10.1</v>
      </c>
      <c r="J303" s="62">
        <f t="shared" si="12"/>
        <v>14.676299189816348</v>
      </c>
      <c r="K303" s="62">
        <v>14.4</v>
      </c>
      <c r="L303" s="62" t="s">
        <v>580</v>
      </c>
      <c r="M303" s="62" t="s">
        <v>522</v>
      </c>
      <c r="N303" s="104" t="s">
        <v>523</v>
      </c>
      <c r="O303" s="62">
        <v>0</v>
      </c>
      <c r="P303" s="62">
        <v>0</v>
      </c>
      <c r="Q303" s="67"/>
      <c r="R303" s="75">
        <v>39013</v>
      </c>
      <c r="S303" s="15"/>
      <c r="T303" s="21"/>
    </row>
    <row r="304" spans="1:22" s="19" customFormat="1" ht="25" x14ac:dyDescent="0.25">
      <c r="A304" s="62"/>
      <c r="B304" s="107"/>
      <c r="C304" s="69" t="s">
        <v>246</v>
      </c>
      <c r="D304" s="69">
        <v>1055</v>
      </c>
      <c r="E304" s="67"/>
      <c r="F304" s="62" t="s">
        <v>55</v>
      </c>
      <c r="G304" s="62">
        <v>7.6</v>
      </c>
      <c r="H304" s="62">
        <v>3</v>
      </c>
      <c r="I304" s="62">
        <v>10.6</v>
      </c>
      <c r="J304" s="63">
        <f t="shared" si="12"/>
        <v>13.99613857967468</v>
      </c>
      <c r="K304" s="63"/>
      <c r="L304" s="62" t="s">
        <v>597</v>
      </c>
      <c r="M304" s="62"/>
      <c r="N304" s="62"/>
      <c r="O304" s="62">
        <v>0</v>
      </c>
      <c r="P304" s="62">
        <v>0</v>
      </c>
      <c r="Q304" s="67" t="s">
        <v>1035</v>
      </c>
      <c r="R304" s="66">
        <v>39790</v>
      </c>
      <c r="S304" s="15"/>
      <c r="T304" s="21"/>
    </row>
    <row r="305" spans="1:20" s="19" customFormat="1" ht="50" x14ac:dyDescent="0.25">
      <c r="A305" s="62"/>
      <c r="B305" s="124"/>
      <c r="C305" s="69" t="s">
        <v>246</v>
      </c>
      <c r="D305" s="69">
        <v>1068</v>
      </c>
      <c r="E305" s="67" t="s">
        <v>1110</v>
      </c>
      <c r="F305" s="62" t="s">
        <v>55</v>
      </c>
      <c r="G305" s="62">
        <v>7.3</v>
      </c>
      <c r="H305" s="62">
        <v>6.3</v>
      </c>
      <c r="I305" s="62">
        <v>8.9</v>
      </c>
      <c r="J305" s="63">
        <f t="shared" si="12"/>
        <v>13.058252041871302</v>
      </c>
      <c r="K305" s="63">
        <v>12.8</v>
      </c>
      <c r="L305" s="62" t="s">
        <v>597</v>
      </c>
      <c r="M305" s="62"/>
      <c r="N305" s="62"/>
      <c r="O305" s="62">
        <f>SUM(O306)</f>
        <v>0</v>
      </c>
      <c r="P305" s="62">
        <f>SUM(P306)</f>
        <v>0</v>
      </c>
      <c r="Q305" s="67" t="s">
        <v>1036</v>
      </c>
      <c r="R305" s="66">
        <v>39790</v>
      </c>
      <c r="S305" s="64"/>
      <c r="T305" s="66"/>
    </row>
    <row r="306" spans="1:20" s="19" customFormat="1" ht="13" hidden="1" x14ac:dyDescent="0.25">
      <c r="A306" s="131"/>
      <c r="B306" s="194"/>
      <c r="C306" s="69" t="s">
        <v>246</v>
      </c>
      <c r="D306" s="62"/>
      <c r="E306" s="62" t="s">
        <v>1329</v>
      </c>
      <c r="F306" s="62" t="s">
        <v>704</v>
      </c>
      <c r="G306" s="63">
        <v>4.0999999999999996</v>
      </c>
      <c r="H306" s="63">
        <v>5.17</v>
      </c>
      <c r="I306" s="63">
        <v>1.8</v>
      </c>
      <c r="J306" s="162">
        <f>1.6225-1.2026*(H306-G306)/I306-0.5765*H306/I306+1.9348*(200^2)*3/100000</f>
        <v>1.5735449999999997</v>
      </c>
      <c r="K306" s="161">
        <f>EXP(J306)/(1+EXP(J306))</f>
        <v>0.82828838896321699</v>
      </c>
      <c r="L306" s="62" t="s">
        <v>577</v>
      </c>
      <c r="M306" s="62"/>
      <c r="N306" s="62"/>
      <c r="O306" s="62">
        <v>0</v>
      </c>
      <c r="P306" s="62">
        <v>0</v>
      </c>
      <c r="Q306" s="67" t="s">
        <v>1330</v>
      </c>
      <c r="R306" s="75">
        <v>39786</v>
      </c>
      <c r="S306" s="64"/>
      <c r="T306" s="66"/>
    </row>
    <row r="307" spans="1:20" s="19" customFormat="1" ht="82" hidden="1" customHeight="1" x14ac:dyDescent="0.25">
      <c r="A307" s="19" t="s">
        <v>1794</v>
      </c>
      <c r="B307" s="27"/>
      <c r="C307" s="32" t="s">
        <v>1679</v>
      </c>
      <c r="E307" s="19" t="s">
        <v>1329</v>
      </c>
      <c r="F307" s="19" t="s">
        <v>704</v>
      </c>
      <c r="G307" s="20">
        <v>4.0999999999999996</v>
      </c>
      <c r="H307" s="20">
        <v>5.17</v>
      </c>
      <c r="I307" s="20">
        <v>1.8</v>
      </c>
      <c r="J307" s="163">
        <f>1.6225-1.2026*(H307-G307)/I307-0.5765*H307/I307+1.9348*(200^2)*3/100000</f>
        <v>1.5735449999999997</v>
      </c>
      <c r="K307" s="164">
        <f>EXP(J307)/(1+EXP(J307))</f>
        <v>0.82828838896321699</v>
      </c>
      <c r="L307" s="19" t="s">
        <v>577</v>
      </c>
      <c r="O307" s="19">
        <v>0</v>
      </c>
      <c r="P307" s="19">
        <v>1</v>
      </c>
      <c r="Q307" s="15" t="s">
        <v>1684</v>
      </c>
      <c r="R307" s="57">
        <v>39843</v>
      </c>
      <c r="S307" s="15"/>
      <c r="T307" s="21"/>
    </row>
    <row r="308" spans="1:20" s="19" customFormat="1" ht="175" x14ac:dyDescent="0.25">
      <c r="A308" s="18" t="s">
        <v>1794</v>
      </c>
      <c r="B308" s="26"/>
      <c r="C308" s="19" t="s">
        <v>511</v>
      </c>
      <c r="D308" s="32">
        <v>1068</v>
      </c>
      <c r="E308" s="81" t="s">
        <v>1110</v>
      </c>
      <c r="F308" s="19" t="s">
        <v>55</v>
      </c>
      <c r="G308" s="19">
        <v>7.3</v>
      </c>
      <c r="H308" s="19">
        <v>6.3</v>
      </c>
      <c r="I308" s="19">
        <v>8.9</v>
      </c>
      <c r="J308" s="20">
        <f t="shared" ref="J308:J323" si="13">-LOG((1/(H308*G308))*(2.511^(-I308)))/LOG(2.511)</f>
        <v>13.058252041871302</v>
      </c>
      <c r="K308" s="20">
        <v>12.8</v>
      </c>
      <c r="L308" s="19" t="s">
        <v>597</v>
      </c>
      <c r="O308" s="19">
        <v>0</v>
      </c>
      <c r="P308" s="19">
        <v>1</v>
      </c>
      <c r="Q308" s="15" t="s">
        <v>1170</v>
      </c>
      <c r="R308" s="21">
        <v>38740</v>
      </c>
      <c r="S308" s="64"/>
      <c r="T308" s="66"/>
    </row>
    <row r="309" spans="1:20" s="19" customFormat="1" ht="37.5" x14ac:dyDescent="0.25">
      <c r="A309" s="62"/>
      <c r="B309" s="195"/>
      <c r="C309" s="78" t="s">
        <v>246</v>
      </c>
      <c r="D309" s="68">
        <v>6946</v>
      </c>
      <c r="E309" s="68"/>
      <c r="F309" s="68" t="s">
        <v>55</v>
      </c>
      <c r="G309" s="71">
        <v>11.2</v>
      </c>
      <c r="H309" s="71">
        <v>9.8000000000000007</v>
      </c>
      <c r="I309" s="71">
        <v>8.8000000000000007</v>
      </c>
      <c r="J309" s="71">
        <f t="shared" si="13"/>
        <v>13.903065833700257</v>
      </c>
      <c r="K309" s="71">
        <v>13.8</v>
      </c>
      <c r="L309" s="68" t="s">
        <v>1954</v>
      </c>
      <c r="M309" s="68" t="s">
        <v>642</v>
      </c>
      <c r="N309" s="92" t="s">
        <v>643</v>
      </c>
      <c r="O309" s="68">
        <v>0</v>
      </c>
      <c r="P309" s="68">
        <v>0</v>
      </c>
      <c r="Q309" s="64" t="s">
        <v>517</v>
      </c>
      <c r="R309" s="79">
        <v>38706</v>
      </c>
      <c r="S309" s="62"/>
      <c r="T309" s="62"/>
    </row>
    <row r="310" spans="1:20" s="19" customFormat="1" ht="87.5" x14ac:dyDescent="0.25">
      <c r="A310" s="19" t="s">
        <v>1794</v>
      </c>
      <c r="B310" s="23"/>
      <c r="C310" s="31" t="s">
        <v>668</v>
      </c>
      <c r="D310" s="5">
        <v>6946</v>
      </c>
      <c r="E310" s="5"/>
      <c r="F310" s="5" t="s">
        <v>55</v>
      </c>
      <c r="G310" s="14">
        <v>11.2</v>
      </c>
      <c r="H310" s="14">
        <v>9.8000000000000007</v>
      </c>
      <c r="I310" s="14">
        <v>8.8000000000000007</v>
      </c>
      <c r="J310" s="14">
        <f t="shared" si="13"/>
        <v>13.903065833700257</v>
      </c>
      <c r="K310" s="14">
        <v>13.8</v>
      </c>
      <c r="L310" s="5" t="s">
        <v>1954</v>
      </c>
      <c r="M310" s="5" t="s">
        <v>642</v>
      </c>
      <c r="N310" s="37" t="s">
        <v>643</v>
      </c>
      <c r="O310" s="5">
        <v>0</v>
      </c>
      <c r="P310" s="5">
        <v>1</v>
      </c>
      <c r="Q310" s="15" t="s">
        <v>1053</v>
      </c>
      <c r="R310" s="58">
        <v>38706</v>
      </c>
    </row>
    <row r="311" spans="1:20" s="19" customFormat="1" ht="75" x14ac:dyDescent="0.25">
      <c r="A311" s="19" t="s">
        <v>1794</v>
      </c>
      <c r="B311" s="23"/>
      <c r="C311" s="31" t="s">
        <v>1996</v>
      </c>
      <c r="D311" s="5">
        <v>6946</v>
      </c>
      <c r="E311" s="5"/>
      <c r="F311" s="5" t="s">
        <v>55</v>
      </c>
      <c r="G311" s="14">
        <v>11.2</v>
      </c>
      <c r="H311" s="14">
        <v>9.8000000000000007</v>
      </c>
      <c r="I311" s="14">
        <v>8.8000000000000007</v>
      </c>
      <c r="J311" s="14">
        <f t="shared" si="13"/>
        <v>13.903065833700257</v>
      </c>
      <c r="K311" s="14">
        <v>13.8</v>
      </c>
      <c r="L311" s="5" t="s">
        <v>1954</v>
      </c>
      <c r="M311" s="5" t="s">
        <v>642</v>
      </c>
      <c r="N311" s="37" t="s">
        <v>643</v>
      </c>
      <c r="O311" s="5">
        <v>0</v>
      </c>
      <c r="P311" s="5">
        <v>1</v>
      </c>
      <c r="Q311" s="15" t="s">
        <v>544</v>
      </c>
      <c r="R311" s="58">
        <v>38946</v>
      </c>
    </row>
    <row r="312" spans="1:20" s="19" customFormat="1" x14ac:dyDescent="0.25">
      <c r="A312" s="62"/>
      <c r="B312" s="72"/>
      <c r="C312" s="69" t="s">
        <v>246</v>
      </c>
      <c r="D312" s="68">
        <v>7006</v>
      </c>
      <c r="E312" s="68"/>
      <c r="F312" s="68" t="s">
        <v>55</v>
      </c>
      <c r="G312" s="71">
        <v>2.8</v>
      </c>
      <c r="H312" s="71">
        <v>2.8</v>
      </c>
      <c r="I312" s="71">
        <v>10.6</v>
      </c>
      <c r="J312" s="71">
        <f t="shared" si="13"/>
        <v>12.836647280695614</v>
      </c>
      <c r="K312" s="71"/>
      <c r="L312" s="68" t="s">
        <v>262</v>
      </c>
      <c r="M312" s="68"/>
      <c r="N312" s="68"/>
      <c r="O312" s="68">
        <v>0</v>
      </c>
      <c r="P312" s="68">
        <v>0</v>
      </c>
      <c r="Q312" s="72"/>
      <c r="R312" s="79">
        <v>38268</v>
      </c>
    </row>
    <row r="313" spans="1:20" s="19" customFormat="1" ht="25" hidden="1" x14ac:dyDescent="0.25">
      <c r="A313" s="62"/>
      <c r="B313" s="125"/>
      <c r="C313" s="69" t="s">
        <v>246</v>
      </c>
      <c r="D313" s="62">
        <v>288</v>
      </c>
      <c r="E313" s="62"/>
      <c r="F313" s="62" t="s">
        <v>274</v>
      </c>
      <c r="G313" s="63">
        <v>13.8</v>
      </c>
      <c r="H313" s="63">
        <v>13.8</v>
      </c>
      <c r="I313" s="63">
        <v>8.1</v>
      </c>
      <c r="J313" s="63">
        <f t="shared" si="13"/>
        <v>13.801580381478013</v>
      </c>
      <c r="K313" s="63">
        <v>13.54</v>
      </c>
      <c r="L313" s="62" t="s">
        <v>99</v>
      </c>
      <c r="M313" s="62"/>
      <c r="N313" s="62"/>
      <c r="O313" s="62">
        <v>0</v>
      </c>
      <c r="P313" s="62">
        <v>0</v>
      </c>
      <c r="Q313" s="64" t="s">
        <v>1038</v>
      </c>
      <c r="R313" s="75">
        <v>39790</v>
      </c>
      <c r="S313" s="62"/>
      <c r="T313" s="62"/>
    </row>
    <row r="314" spans="1:20" s="19" customFormat="1" ht="25" x14ac:dyDescent="0.25">
      <c r="A314" s="62"/>
      <c r="B314" s="72"/>
      <c r="C314" s="78" t="s">
        <v>246</v>
      </c>
      <c r="D314" s="68">
        <v>7217</v>
      </c>
      <c r="E314" s="68"/>
      <c r="F314" s="68" t="s">
        <v>55</v>
      </c>
      <c r="G314" s="71">
        <v>4</v>
      </c>
      <c r="H314" s="71">
        <v>3.4</v>
      </c>
      <c r="I314" s="71">
        <v>10.1</v>
      </c>
      <c r="J314" s="71">
        <f t="shared" si="13"/>
        <v>12.934933669153517</v>
      </c>
      <c r="K314" s="68">
        <v>12.7</v>
      </c>
      <c r="L314" s="68" t="s">
        <v>578</v>
      </c>
      <c r="M314" s="68" t="s">
        <v>892</v>
      </c>
      <c r="N314" s="92" t="s">
        <v>1405</v>
      </c>
      <c r="O314" s="68">
        <v>0</v>
      </c>
      <c r="P314" s="68">
        <v>0</v>
      </c>
      <c r="Q314" s="64" t="s">
        <v>1439</v>
      </c>
      <c r="R314" s="79">
        <v>38776</v>
      </c>
      <c r="S314" s="62"/>
      <c r="T314" s="62"/>
    </row>
    <row r="315" spans="1:20" s="19" customFormat="1" ht="37.5" x14ac:dyDescent="0.25">
      <c r="A315" s="19" t="s">
        <v>1794</v>
      </c>
      <c r="B315" s="23"/>
      <c r="C315" s="31" t="s">
        <v>1191</v>
      </c>
      <c r="D315" s="5">
        <v>7217</v>
      </c>
      <c r="E315" s="5"/>
      <c r="F315" s="5" t="s">
        <v>55</v>
      </c>
      <c r="G315" s="14">
        <v>3.7</v>
      </c>
      <c r="H315" s="14">
        <v>3.7</v>
      </c>
      <c r="I315" s="14">
        <v>10.199999999999999</v>
      </c>
      <c r="J315" s="14">
        <f t="shared" si="13"/>
        <v>13.042097763974597</v>
      </c>
      <c r="K315" s="5"/>
      <c r="L315" s="5" t="s">
        <v>578</v>
      </c>
      <c r="M315" s="5"/>
      <c r="N315" s="5"/>
      <c r="O315" s="5">
        <v>1</v>
      </c>
      <c r="P315" s="5">
        <v>0</v>
      </c>
      <c r="Q315" s="15" t="s">
        <v>669</v>
      </c>
      <c r="R315" s="58">
        <v>38775</v>
      </c>
      <c r="S315" s="64"/>
      <c r="T315" s="66"/>
    </row>
    <row r="316" spans="1:20" s="19" customFormat="1" ht="75" hidden="1" x14ac:dyDescent="0.25">
      <c r="A316" s="62"/>
      <c r="B316" s="124"/>
      <c r="C316" s="78" t="s">
        <v>246</v>
      </c>
      <c r="D316" s="68">
        <v>7320</v>
      </c>
      <c r="E316" s="72" t="s">
        <v>595</v>
      </c>
      <c r="F316" s="68" t="s">
        <v>703</v>
      </c>
      <c r="G316" s="71">
        <v>2.2999999999999998</v>
      </c>
      <c r="H316" s="71">
        <v>1.4</v>
      </c>
      <c r="I316" s="71">
        <v>12.6</v>
      </c>
      <c r="J316" s="71">
        <f t="shared" si="13"/>
        <v>13.870126414820511</v>
      </c>
      <c r="K316" s="68">
        <v>13.5</v>
      </c>
      <c r="L316" s="68" t="s">
        <v>578</v>
      </c>
      <c r="M316" s="68"/>
      <c r="N316" s="68"/>
      <c r="O316" s="68"/>
      <c r="P316" s="68"/>
      <c r="Q316" s="64" t="s">
        <v>1716</v>
      </c>
      <c r="R316" s="79">
        <v>38775</v>
      </c>
      <c r="S316" s="15"/>
      <c r="T316" s="21"/>
    </row>
    <row r="317" spans="1:20" s="19" customFormat="1" ht="25" hidden="1" x14ac:dyDescent="0.25">
      <c r="A317" s="19" t="s">
        <v>1795</v>
      </c>
      <c r="B317" s="26"/>
      <c r="C317" s="32" t="s">
        <v>1797</v>
      </c>
      <c r="D317" s="5">
        <v>7320</v>
      </c>
      <c r="E317" s="23" t="s">
        <v>595</v>
      </c>
      <c r="F317" s="5" t="s">
        <v>703</v>
      </c>
      <c r="G317" s="14">
        <v>2.2999999999999998</v>
      </c>
      <c r="H317" s="14">
        <v>1.4</v>
      </c>
      <c r="I317" s="14">
        <v>12.6</v>
      </c>
      <c r="J317" s="14">
        <f t="shared" si="13"/>
        <v>13.870126414820511</v>
      </c>
      <c r="K317" s="5">
        <v>13.5</v>
      </c>
      <c r="L317" s="5" t="s">
        <v>578</v>
      </c>
      <c r="M317" s="5"/>
      <c r="N317" s="5"/>
      <c r="O317" s="5">
        <v>0</v>
      </c>
      <c r="P317" s="5">
        <v>1</v>
      </c>
      <c r="Q317" s="15" t="s">
        <v>1800</v>
      </c>
      <c r="R317" s="58">
        <v>39748</v>
      </c>
      <c r="S317" s="15"/>
      <c r="T317" s="21"/>
    </row>
    <row r="318" spans="1:20" s="19" customFormat="1" ht="50" x14ac:dyDescent="0.25">
      <c r="A318" s="62"/>
      <c r="B318" s="124"/>
      <c r="C318" s="78" t="s">
        <v>246</v>
      </c>
      <c r="D318" s="68">
        <v>7331</v>
      </c>
      <c r="E318" s="68" t="s">
        <v>1755</v>
      </c>
      <c r="F318" s="68" t="s">
        <v>55</v>
      </c>
      <c r="G318" s="71">
        <v>10.199999999999999</v>
      </c>
      <c r="H318" s="71">
        <v>4.2</v>
      </c>
      <c r="I318" s="71">
        <v>9.5</v>
      </c>
      <c r="J318" s="71">
        <f t="shared" si="13"/>
        <v>13.581187640853347</v>
      </c>
      <c r="K318" s="68">
        <v>13.3</v>
      </c>
      <c r="L318" s="68" t="s">
        <v>578</v>
      </c>
      <c r="M318" s="68"/>
      <c r="N318" s="68"/>
      <c r="O318" s="68">
        <f>SUM(O319:O321)</f>
        <v>0</v>
      </c>
      <c r="P318" s="68">
        <f>SUM(P319:P321)</f>
        <v>3</v>
      </c>
      <c r="Q318" s="64" t="s">
        <v>1227</v>
      </c>
      <c r="R318" s="79">
        <v>38682</v>
      </c>
      <c r="S318" s="41"/>
      <c r="T318" s="40"/>
    </row>
    <row r="319" spans="1:20" s="19" customFormat="1" ht="62.5" x14ac:dyDescent="0.25">
      <c r="A319" s="19" t="s">
        <v>1794</v>
      </c>
      <c r="B319" s="23"/>
      <c r="C319" s="31" t="s">
        <v>1243</v>
      </c>
      <c r="D319" s="5">
        <v>7331</v>
      </c>
      <c r="E319" s="55" t="s">
        <v>1755</v>
      </c>
      <c r="F319" s="5" t="s">
        <v>55</v>
      </c>
      <c r="G319" s="14">
        <v>10.199999999999999</v>
      </c>
      <c r="H319" s="14">
        <v>4.2</v>
      </c>
      <c r="I319" s="14">
        <v>9.5</v>
      </c>
      <c r="J319" s="14">
        <f t="shared" si="13"/>
        <v>13.581187640853347</v>
      </c>
      <c r="K319" s="14">
        <v>13.3</v>
      </c>
      <c r="L319" s="5" t="s">
        <v>578</v>
      </c>
      <c r="M319" s="5"/>
      <c r="N319" s="5"/>
      <c r="O319" s="5">
        <v>0</v>
      </c>
      <c r="P319" s="5">
        <v>1</v>
      </c>
      <c r="Q319" s="15" t="s">
        <v>2</v>
      </c>
      <c r="R319" s="58">
        <v>38682</v>
      </c>
      <c r="S319" s="41"/>
      <c r="T319" s="40"/>
    </row>
    <row r="320" spans="1:20" s="19" customFormat="1" ht="112.5" x14ac:dyDescent="0.25">
      <c r="A320" s="19" t="s">
        <v>1794</v>
      </c>
      <c r="B320" s="23"/>
      <c r="C320" s="31" t="s">
        <v>1</v>
      </c>
      <c r="D320" s="5">
        <v>7331</v>
      </c>
      <c r="E320" s="1" t="s">
        <v>1755</v>
      </c>
      <c r="F320" s="5" t="s">
        <v>55</v>
      </c>
      <c r="G320" s="14">
        <v>10.199999999999999</v>
      </c>
      <c r="H320" s="14">
        <v>4.2</v>
      </c>
      <c r="I320" s="14">
        <v>9.5</v>
      </c>
      <c r="J320" s="14">
        <f t="shared" si="13"/>
        <v>13.581187640853347</v>
      </c>
      <c r="K320" s="14">
        <v>13.3</v>
      </c>
      <c r="L320" s="5" t="s">
        <v>578</v>
      </c>
      <c r="M320" s="5"/>
      <c r="N320" s="5"/>
      <c r="O320" s="5">
        <v>0</v>
      </c>
      <c r="P320" s="5">
        <v>1</v>
      </c>
      <c r="Q320" s="15" t="s">
        <v>3</v>
      </c>
      <c r="R320" s="58">
        <v>39017</v>
      </c>
      <c r="S320" s="41"/>
      <c r="T320" s="40"/>
    </row>
    <row r="321" spans="1:20" s="19" customFormat="1" ht="137.5" x14ac:dyDescent="0.25">
      <c r="A321" s="19" t="s">
        <v>1795</v>
      </c>
      <c r="B321" s="23"/>
      <c r="C321" s="32" t="s">
        <v>1797</v>
      </c>
      <c r="D321" s="5">
        <v>7331</v>
      </c>
      <c r="E321" s="1" t="s">
        <v>1755</v>
      </c>
      <c r="F321" s="5" t="s">
        <v>55</v>
      </c>
      <c r="G321" s="14">
        <v>10.199999999999999</v>
      </c>
      <c r="H321" s="14">
        <v>4.2</v>
      </c>
      <c r="I321" s="14">
        <v>9.5</v>
      </c>
      <c r="J321" s="14">
        <f t="shared" si="13"/>
        <v>13.581187640853347</v>
      </c>
      <c r="K321" s="14">
        <v>13.3</v>
      </c>
      <c r="L321" s="5" t="s">
        <v>578</v>
      </c>
      <c r="M321" s="5"/>
      <c r="N321" s="5"/>
      <c r="O321" s="5">
        <v>0</v>
      </c>
      <c r="P321" s="5">
        <v>1</v>
      </c>
      <c r="Q321" s="15" t="s">
        <v>1799</v>
      </c>
      <c r="R321" s="58">
        <v>39748</v>
      </c>
      <c r="S321" s="41"/>
      <c r="T321" s="40"/>
    </row>
    <row r="322" spans="1:20" s="19" customFormat="1" ht="25" x14ac:dyDescent="0.25">
      <c r="A322" s="62"/>
      <c r="B322" s="72"/>
      <c r="C322" s="78" t="s">
        <v>246</v>
      </c>
      <c r="D322" s="68">
        <v>7332</v>
      </c>
      <c r="E322" s="68"/>
      <c r="F322" s="68" t="s">
        <v>55</v>
      </c>
      <c r="G322" s="71">
        <v>3.8</v>
      </c>
      <c r="H322" s="71">
        <v>1.1000000000000001</v>
      </c>
      <c r="I322" s="71">
        <v>11.1</v>
      </c>
      <c r="J322" s="71">
        <f t="shared" si="13"/>
        <v>12.653536047752933</v>
      </c>
      <c r="K322" s="68">
        <v>12.6</v>
      </c>
      <c r="L322" s="68" t="s">
        <v>578</v>
      </c>
      <c r="M322" s="68"/>
      <c r="N322" s="68"/>
      <c r="O322" s="68">
        <v>0</v>
      </c>
      <c r="P322" s="68">
        <v>0</v>
      </c>
      <c r="Q322" s="67" t="s">
        <v>1238</v>
      </c>
      <c r="R322" s="79">
        <v>38775</v>
      </c>
      <c r="S322" s="41"/>
      <c r="T322" s="40"/>
    </row>
    <row r="323" spans="1:20" s="19" customFormat="1" ht="150" customHeight="1" x14ac:dyDescent="0.25">
      <c r="A323" s="62"/>
      <c r="B323" s="72"/>
      <c r="C323" s="78" t="s">
        <v>246</v>
      </c>
      <c r="D323" s="68">
        <v>7339</v>
      </c>
      <c r="E323" s="68"/>
      <c r="F323" s="68" t="s">
        <v>55</v>
      </c>
      <c r="G323" s="71">
        <v>2.8</v>
      </c>
      <c r="H323" s="71">
        <v>0.7</v>
      </c>
      <c r="I323" s="71">
        <v>12.2</v>
      </c>
      <c r="J323" s="71">
        <f t="shared" si="13"/>
        <v>12.930920280358306</v>
      </c>
      <c r="K323" s="68">
        <v>13</v>
      </c>
      <c r="L323" s="68" t="s">
        <v>578</v>
      </c>
      <c r="M323" s="68"/>
      <c r="N323" s="68"/>
      <c r="O323" s="68">
        <v>0</v>
      </c>
      <c r="P323" s="68">
        <v>0</v>
      </c>
      <c r="Q323" s="67" t="s">
        <v>1239</v>
      </c>
      <c r="R323" s="79">
        <v>38775</v>
      </c>
      <c r="S323" s="41"/>
      <c r="T323" s="40"/>
    </row>
    <row r="324" spans="1:20" s="19" customFormat="1" ht="132" hidden="1" customHeight="1" x14ac:dyDescent="0.25">
      <c r="A324" s="62"/>
      <c r="B324" s="72"/>
      <c r="C324" s="78" t="s">
        <v>246</v>
      </c>
      <c r="D324" s="68">
        <v>7619</v>
      </c>
      <c r="E324" s="68"/>
      <c r="F324" s="68" t="s">
        <v>703</v>
      </c>
      <c r="G324" s="71"/>
      <c r="H324" s="71"/>
      <c r="I324" s="71"/>
      <c r="J324" s="71"/>
      <c r="K324" s="68"/>
      <c r="L324" s="68"/>
      <c r="M324" s="68"/>
      <c r="N324" s="68"/>
      <c r="O324" s="68"/>
      <c r="P324" s="68"/>
      <c r="Q324" s="67"/>
      <c r="R324" s="79"/>
      <c r="S324" s="41"/>
      <c r="T324" s="40"/>
    </row>
    <row r="325" spans="1:20" s="19" customFormat="1" ht="50" x14ac:dyDescent="0.25">
      <c r="A325" s="62"/>
      <c r="B325" s="195"/>
      <c r="C325" s="69" t="s">
        <v>246</v>
      </c>
      <c r="D325" s="62">
        <v>7640</v>
      </c>
      <c r="E325" s="62"/>
      <c r="F325" s="62" t="s">
        <v>55</v>
      </c>
      <c r="G325" s="63">
        <v>10</v>
      </c>
      <c r="H325" s="63">
        <v>1.9</v>
      </c>
      <c r="I325" s="63">
        <v>11.3</v>
      </c>
      <c r="J325" s="71">
        <f t="shared" ref="J325:J336" si="14">-LOG((1/(H325*G325))*(2.511^(-I325)))/LOG(2.511)</f>
        <v>14.498109576233867</v>
      </c>
      <c r="K325" s="63">
        <v>14.5</v>
      </c>
      <c r="L325" s="62" t="s">
        <v>1526</v>
      </c>
      <c r="M325" s="62"/>
      <c r="N325" s="62"/>
      <c r="O325" s="62">
        <f>SUM(O326)</f>
        <v>0</v>
      </c>
      <c r="P325" s="62">
        <f>SUM(P326)</f>
        <v>1</v>
      </c>
      <c r="Q325" s="64" t="s">
        <v>1802</v>
      </c>
      <c r="R325" s="75">
        <v>38775</v>
      </c>
      <c r="S325" s="41"/>
      <c r="T325" s="40"/>
    </row>
    <row r="326" spans="1:20" s="19" customFormat="1" ht="62.5" x14ac:dyDescent="0.25">
      <c r="A326" s="19" t="s">
        <v>1795</v>
      </c>
      <c r="B326" s="26"/>
      <c r="C326" s="32" t="s">
        <v>321</v>
      </c>
      <c r="D326" s="19">
        <v>7640</v>
      </c>
      <c r="F326" s="19" t="s">
        <v>55</v>
      </c>
      <c r="G326" s="20">
        <v>10</v>
      </c>
      <c r="H326" s="20">
        <v>1.9</v>
      </c>
      <c r="I326" s="20">
        <v>11.3</v>
      </c>
      <c r="J326" s="14">
        <f t="shared" si="14"/>
        <v>14.498109576233867</v>
      </c>
      <c r="K326" s="20">
        <v>14.5</v>
      </c>
      <c r="L326" s="19" t="s">
        <v>1526</v>
      </c>
      <c r="O326" s="19">
        <v>0</v>
      </c>
      <c r="P326" s="19">
        <v>1</v>
      </c>
      <c r="Q326" s="15" t="s">
        <v>322</v>
      </c>
      <c r="R326" s="57">
        <v>39778</v>
      </c>
      <c r="S326" s="41"/>
      <c r="T326" s="40"/>
    </row>
    <row r="327" spans="1:20" s="19" customFormat="1" ht="25" x14ac:dyDescent="0.25">
      <c r="A327" s="62"/>
      <c r="B327" s="72"/>
      <c r="C327" s="78" t="s">
        <v>246</v>
      </c>
      <c r="D327" s="68">
        <v>7727</v>
      </c>
      <c r="E327" s="68"/>
      <c r="F327" s="68" t="s">
        <v>55</v>
      </c>
      <c r="G327" s="71">
        <v>4.2</v>
      </c>
      <c r="H327" s="71">
        <v>4.2</v>
      </c>
      <c r="I327" s="71">
        <v>10.7</v>
      </c>
      <c r="J327" s="71">
        <f t="shared" si="14"/>
        <v>13.817441112216292</v>
      </c>
      <c r="K327" s="161"/>
      <c r="L327" s="68" t="s">
        <v>101</v>
      </c>
      <c r="M327" s="68"/>
      <c r="N327" s="68"/>
      <c r="O327" s="68">
        <v>0</v>
      </c>
      <c r="P327" s="68">
        <v>0</v>
      </c>
      <c r="Q327" s="64" t="s">
        <v>571</v>
      </c>
      <c r="R327" s="79">
        <v>38278</v>
      </c>
      <c r="S327" s="41"/>
      <c r="T327" s="40"/>
    </row>
    <row r="328" spans="1:20" s="19" customFormat="1" ht="75" x14ac:dyDescent="0.25">
      <c r="A328" s="62"/>
      <c r="B328" s="195"/>
      <c r="C328" s="69" t="s">
        <v>246</v>
      </c>
      <c r="D328" s="62">
        <v>7814</v>
      </c>
      <c r="E328" s="62"/>
      <c r="F328" s="62" t="s">
        <v>55</v>
      </c>
      <c r="G328" s="63">
        <v>4.7</v>
      </c>
      <c r="H328" s="63">
        <v>2.4</v>
      </c>
      <c r="I328" s="63">
        <v>10.6</v>
      </c>
      <c r="J328" s="63">
        <f t="shared" si="14"/>
        <v>13.231781295655791</v>
      </c>
      <c r="K328" s="63">
        <v>13.2</v>
      </c>
      <c r="L328" s="62" t="s">
        <v>578</v>
      </c>
      <c r="M328" s="62"/>
      <c r="N328" s="62"/>
      <c r="O328" s="62">
        <f>SUM(O329:O332)</f>
        <v>1</v>
      </c>
      <c r="P328" s="62">
        <f>SUM(P329:P332)</f>
        <v>3</v>
      </c>
      <c r="Q328" s="64" t="s">
        <v>594</v>
      </c>
      <c r="R328" s="75">
        <v>38306</v>
      </c>
      <c r="S328" s="41"/>
      <c r="T328" s="40"/>
    </row>
    <row r="329" spans="1:20" s="19" customFormat="1" ht="75" x14ac:dyDescent="0.25">
      <c r="A329" s="19" t="s">
        <v>1794</v>
      </c>
      <c r="B329" s="26"/>
      <c r="C329" s="32" t="s">
        <v>1191</v>
      </c>
      <c r="D329" s="19">
        <v>7814</v>
      </c>
      <c r="F329" s="19" t="s">
        <v>55</v>
      </c>
      <c r="G329" s="20">
        <v>4.7</v>
      </c>
      <c r="H329" s="20">
        <v>2.4</v>
      </c>
      <c r="I329" s="20">
        <v>10.6</v>
      </c>
      <c r="J329" s="20">
        <f t="shared" si="14"/>
        <v>13.231781295655791</v>
      </c>
      <c r="K329" s="20">
        <v>13.2</v>
      </c>
      <c r="L329" s="19" t="s">
        <v>578</v>
      </c>
      <c r="O329" s="19">
        <v>1</v>
      </c>
      <c r="P329" s="19">
        <v>0</v>
      </c>
      <c r="Q329" s="15" t="s">
        <v>1234</v>
      </c>
      <c r="R329" s="57">
        <v>38775</v>
      </c>
      <c r="S329" s="41"/>
      <c r="T329" s="40"/>
    </row>
    <row r="330" spans="1:20" s="19" customFormat="1" ht="50" x14ac:dyDescent="0.25">
      <c r="A330" s="19" t="s">
        <v>1794</v>
      </c>
      <c r="B330" s="26"/>
      <c r="C330" s="32" t="s">
        <v>1754</v>
      </c>
      <c r="D330" s="19">
        <v>7814</v>
      </c>
      <c r="F330" s="19" t="s">
        <v>55</v>
      </c>
      <c r="G330" s="20">
        <v>4.7</v>
      </c>
      <c r="H330" s="20">
        <v>2.4</v>
      </c>
      <c r="I330" s="20">
        <v>10.6</v>
      </c>
      <c r="J330" s="20">
        <f t="shared" si="14"/>
        <v>13.231781295655791</v>
      </c>
      <c r="K330" s="20">
        <v>13.2</v>
      </c>
      <c r="L330" s="19" t="s">
        <v>578</v>
      </c>
      <c r="O330" s="19">
        <v>0</v>
      </c>
      <c r="P330" s="19">
        <v>1</v>
      </c>
      <c r="Q330" s="15" t="s">
        <v>1235</v>
      </c>
      <c r="R330" s="57">
        <v>38775</v>
      </c>
      <c r="S330" s="41"/>
      <c r="T330" s="40"/>
    </row>
    <row r="331" spans="1:20" s="19" customFormat="1" ht="25" x14ac:dyDescent="0.25">
      <c r="A331" s="19" t="s">
        <v>1794</v>
      </c>
      <c r="B331" s="26"/>
      <c r="C331" s="32" t="s">
        <v>1236</v>
      </c>
      <c r="D331" s="19">
        <v>7814</v>
      </c>
      <c r="F331" s="19" t="s">
        <v>55</v>
      </c>
      <c r="G331" s="20">
        <v>4.7</v>
      </c>
      <c r="H331" s="20">
        <v>2.4</v>
      </c>
      <c r="I331" s="20">
        <v>10.6</v>
      </c>
      <c r="J331" s="20">
        <f t="shared" si="14"/>
        <v>13.231781295655791</v>
      </c>
      <c r="K331" s="20">
        <v>13.2</v>
      </c>
      <c r="L331" s="19" t="s">
        <v>578</v>
      </c>
      <c r="O331" s="19">
        <v>0</v>
      </c>
      <c r="P331" s="19">
        <v>1</v>
      </c>
      <c r="Q331" s="15" t="s">
        <v>1237</v>
      </c>
      <c r="R331" s="57">
        <v>38775</v>
      </c>
      <c r="S331" s="41"/>
      <c r="T331" s="40"/>
    </row>
    <row r="332" spans="1:20" s="19" customFormat="1" ht="62.5" x14ac:dyDescent="0.25">
      <c r="A332" s="19" t="s">
        <v>1794</v>
      </c>
      <c r="B332" s="26"/>
      <c r="C332" s="32" t="s">
        <v>920</v>
      </c>
      <c r="D332" s="19">
        <v>7814</v>
      </c>
      <c r="F332" s="19" t="s">
        <v>55</v>
      </c>
      <c r="G332" s="20">
        <v>4.7</v>
      </c>
      <c r="H332" s="20">
        <v>2.4</v>
      </c>
      <c r="I332" s="20">
        <v>10.6</v>
      </c>
      <c r="J332" s="20">
        <f t="shared" si="14"/>
        <v>13.231781295655791</v>
      </c>
      <c r="K332" s="20">
        <v>13.2</v>
      </c>
      <c r="L332" s="19" t="s">
        <v>578</v>
      </c>
      <c r="O332" s="19">
        <v>0</v>
      </c>
      <c r="P332" s="19">
        <v>1</v>
      </c>
      <c r="Q332" s="15" t="s">
        <v>314</v>
      </c>
      <c r="R332" s="57">
        <v>39776</v>
      </c>
      <c r="S332" s="41"/>
      <c r="T332" s="40"/>
    </row>
    <row r="333" spans="1:20" s="19" customFormat="1" ht="25" x14ac:dyDescent="0.25">
      <c r="A333" s="62"/>
      <c r="B333" s="149"/>
      <c r="C333" s="78" t="s">
        <v>246</v>
      </c>
      <c r="D333" s="68" t="s">
        <v>667</v>
      </c>
      <c r="E333" s="68"/>
      <c r="F333" s="68" t="s">
        <v>55</v>
      </c>
      <c r="G333" s="71">
        <v>6.4</v>
      </c>
      <c r="H333" s="71">
        <v>5.3</v>
      </c>
      <c r="I333" s="71">
        <v>13.3</v>
      </c>
      <c r="J333" s="71">
        <f t="shared" si="14"/>
        <v>17.127606417471032</v>
      </c>
      <c r="K333" s="71">
        <v>14</v>
      </c>
      <c r="L333" s="68" t="s">
        <v>100</v>
      </c>
      <c r="M333" s="68" t="s">
        <v>526</v>
      </c>
      <c r="N333" s="92" t="s">
        <v>527</v>
      </c>
      <c r="O333" s="68">
        <v>0</v>
      </c>
      <c r="P333" s="68">
        <v>0</v>
      </c>
      <c r="Q333" s="67"/>
      <c r="R333" s="79">
        <v>39013</v>
      </c>
      <c r="S333" s="41"/>
      <c r="T333" s="40"/>
    </row>
    <row r="334" spans="1:20" s="62" customFormat="1" ht="25" x14ac:dyDescent="0.25">
      <c r="B334" s="124"/>
      <c r="C334" s="69" t="s">
        <v>246</v>
      </c>
      <c r="D334" s="69" t="s">
        <v>528</v>
      </c>
      <c r="E334" s="83"/>
      <c r="F334" s="62" t="s">
        <v>55</v>
      </c>
      <c r="G334" s="62">
        <v>16.600000000000001</v>
      </c>
      <c r="H334" s="62">
        <v>14.9</v>
      </c>
      <c r="I334" s="62">
        <v>9.1999999999999993</v>
      </c>
      <c r="J334" s="71">
        <f t="shared" si="14"/>
        <v>15.185529655137218</v>
      </c>
      <c r="K334" s="63">
        <v>15</v>
      </c>
      <c r="L334" s="62" t="s">
        <v>597</v>
      </c>
      <c r="M334" s="62" t="s">
        <v>529</v>
      </c>
      <c r="N334" s="104" t="s">
        <v>530</v>
      </c>
      <c r="O334" s="62">
        <v>0</v>
      </c>
      <c r="P334" s="62">
        <v>0</v>
      </c>
      <c r="Q334" s="64" t="s">
        <v>1483</v>
      </c>
      <c r="R334" s="66">
        <v>39013</v>
      </c>
      <c r="S334" s="80"/>
      <c r="T334" s="77"/>
    </row>
    <row r="335" spans="1:20" s="62" customFormat="1" hidden="1" x14ac:dyDescent="0.25">
      <c r="A335" s="68"/>
      <c r="B335" s="124"/>
      <c r="C335" s="69" t="s">
        <v>246</v>
      </c>
      <c r="E335" s="62" t="s">
        <v>1628</v>
      </c>
      <c r="F335" s="62" t="s">
        <v>703</v>
      </c>
      <c r="G335" s="63">
        <v>174</v>
      </c>
      <c r="H335" s="63">
        <v>174</v>
      </c>
      <c r="I335" s="63">
        <v>13</v>
      </c>
      <c r="J335" s="71">
        <f t="shared" si="14"/>
        <v>24.20704098368439</v>
      </c>
      <c r="K335" s="63">
        <v>23.24</v>
      </c>
      <c r="L335" s="62" t="s">
        <v>1526</v>
      </c>
      <c r="O335" s="62">
        <v>0</v>
      </c>
      <c r="P335" s="62">
        <v>0</v>
      </c>
      <c r="Q335" s="64" t="s">
        <v>1629</v>
      </c>
      <c r="R335" s="75">
        <v>38775</v>
      </c>
      <c r="S335" s="80"/>
      <c r="T335" s="77"/>
    </row>
    <row r="336" spans="1:20" s="62" customFormat="1" ht="25" x14ac:dyDescent="0.25">
      <c r="B336" s="67"/>
      <c r="C336" s="69" t="s">
        <v>246</v>
      </c>
      <c r="D336" s="69"/>
      <c r="E336" s="62" t="s">
        <v>536</v>
      </c>
      <c r="F336" s="62" t="s">
        <v>55</v>
      </c>
      <c r="G336" s="62">
        <v>11</v>
      </c>
      <c r="H336" s="62">
        <v>4</v>
      </c>
      <c r="I336" s="62">
        <v>10.6</v>
      </c>
      <c r="J336" s="71">
        <f t="shared" si="14"/>
        <v>14.710206797338698</v>
      </c>
      <c r="K336" s="63">
        <v>14.6</v>
      </c>
      <c r="L336" s="62" t="s">
        <v>597</v>
      </c>
      <c r="M336" s="62" t="s">
        <v>537</v>
      </c>
      <c r="N336" s="104" t="s">
        <v>538</v>
      </c>
      <c r="O336" s="62">
        <v>0</v>
      </c>
      <c r="P336" s="62">
        <v>0</v>
      </c>
      <c r="Q336" s="64" t="s">
        <v>531</v>
      </c>
      <c r="R336" s="66">
        <v>39013</v>
      </c>
      <c r="S336" s="80"/>
      <c r="T336" s="77"/>
    </row>
    <row r="337" spans="2:20" s="62" customFormat="1" ht="25" hidden="1" x14ac:dyDescent="0.25">
      <c r="B337" s="67"/>
      <c r="C337" s="69" t="s">
        <v>246</v>
      </c>
      <c r="D337" s="69"/>
      <c r="E337" s="62" t="s">
        <v>1218</v>
      </c>
      <c r="F337" s="62" t="s">
        <v>1219</v>
      </c>
      <c r="I337" s="62">
        <v>16</v>
      </c>
      <c r="K337" s="63">
        <v>15.74</v>
      </c>
      <c r="L337" s="62" t="s">
        <v>580</v>
      </c>
      <c r="M337" s="62" t="s">
        <v>522</v>
      </c>
      <c r="N337" s="104" t="s">
        <v>523</v>
      </c>
      <c r="O337" s="62">
        <v>0</v>
      </c>
      <c r="P337" s="62">
        <v>0</v>
      </c>
      <c r="Q337" s="64" t="s">
        <v>1635</v>
      </c>
      <c r="R337" s="75">
        <v>39120</v>
      </c>
      <c r="S337" s="80"/>
      <c r="T337" s="77"/>
    </row>
    <row r="338" spans="2:20" s="19" customFormat="1" x14ac:dyDescent="0.25">
      <c r="B338" s="26"/>
      <c r="C338" s="32"/>
      <c r="D338" s="32"/>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P340" s="29"/>
      <c r="Q340" s="26"/>
      <c r="R340" s="57"/>
      <c r="S340" s="41"/>
      <c r="T340" s="40"/>
    </row>
    <row r="341" spans="2:20" s="19" customFormat="1" x14ac:dyDescent="0.25">
      <c r="B341" s="26"/>
      <c r="C341" s="32"/>
      <c r="D341" s="32"/>
      <c r="G341" s="20"/>
      <c r="H341" s="20"/>
      <c r="I341" s="20"/>
      <c r="Q341" s="26"/>
      <c r="R341" s="57"/>
      <c r="S341" s="41"/>
      <c r="T341" s="40"/>
    </row>
    <row r="342" spans="2:20" s="19" customFormat="1" x14ac:dyDescent="0.25">
      <c r="B342" s="26"/>
      <c r="C342" s="32"/>
      <c r="D342" s="32"/>
      <c r="Q342" s="26"/>
      <c r="R342" s="57"/>
      <c r="S342" s="41"/>
      <c r="T342" s="40"/>
    </row>
    <row r="343" spans="2:20" s="19" customFormat="1" x14ac:dyDescent="0.25">
      <c r="B343" s="26"/>
      <c r="C343" s="32"/>
      <c r="D343" s="32"/>
      <c r="P343" s="29"/>
      <c r="Q343" s="26"/>
      <c r="R343" s="57"/>
      <c r="S343" s="41"/>
      <c r="T343" s="40"/>
    </row>
    <row r="344" spans="2:20" s="19" customFormat="1" x14ac:dyDescent="0.25">
      <c r="B344" s="26"/>
      <c r="C344" s="32"/>
      <c r="D344" s="32"/>
      <c r="Q344" s="26"/>
      <c r="R344" s="57"/>
      <c r="S344" s="41"/>
      <c r="T344" s="40"/>
    </row>
    <row r="345" spans="2:20" s="19" customFormat="1" ht="12.75" customHeigh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J361" s="20"/>
      <c r="Q361" s="26"/>
      <c r="R361" s="57"/>
      <c r="S361" s="41"/>
      <c r="T361" s="40"/>
    </row>
    <row r="362" spans="2:22" s="19" customFormat="1" x14ac:dyDescent="0.25">
      <c r="B362" s="26"/>
      <c r="C362" s="32"/>
      <c r="D362" s="32"/>
      <c r="Q362" s="26"/>
      <c r="R362" s="57"/>
      <c r="S362" s="41"/>
      <c r="T362" s="40"/>
    </row>
    <row r="363" spans="2:22" s="5" customFormat="1" x14ac:dyDescent="0.25">
      <c r="B363" s="26"/>
      <c r="C363" s="32"/>
      <c r="D363" s="32"/>
      <c r="E363" s="26"/>
      <c r="F363" s="19"/>
      <c r="G363" s="19"/>
      <c r="H363" s="19"/>
      <c r="I363" s="19"/>
      <c r="J363" s="20"/>
      <c r="K363" s="19"/>
      <c r="L363" s="19"/>
      <c r="M363" s="19"/>
      <c r="N363" s="19"/>
      <c r="O363" s="19"/>
      <c r="P363" s="19"/>
      <c r="Q363" s="26"/>
      <c r="R363" s="57"/>
      <c r="S363" s="41"/>
      <c r="T363" s="40"/>
      <c r="U363" s="19"/>
      <c r="V363" s="19"/>
    </row>
    <row r="364" spans="2:22" s="5" customFormat="1" x14ac:dyDescent="0.25">
      <c r="B364" s="23"/>
      <c r="C364" s="31"/>
      <c r="D364" s="31"/>
      <c r="G364" s="14"/>
      <c r="H364" s="14"/>
      <c r="I364" s="14"/>
      <c r="J364" s="14"/>
      <c r="K364" s="14"/>
      <c r="Q364" s="23"/>
      <c r="R364" s="58"/>
      <c r="S364" s="42"/>
      <c r="T364" s="40"/>
    </row>
    <row r="365" spans="2:22" s="19" customFormat="1" x14ac:dyDescent="0.25">
      <c r="B365" s="23"/>
      <c r="C365" s="31"/>
      <c r="D365" s="31"/>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6"/>
      <c r="C374" s="32"/>
      <c r="D374" s="32"/>
      <c r="Q374" s="26"/>
      <c r="R374" s="57"/>
      <c r="S374" s="39"/>
      <c r="T374" s="40"/>
    </row>
    <row r="375" spans="2:20" s="19" customFormat="1" x14ac:dyDescent="0.25">
      <c r="B375" s="25"/>
      <c r="C375" s="34"/>
      <c r="D375" s="34"/>
      <c r="Q375" s="26"/>
      <c r="R375" s="57"/>
      <c r="S375" s="39"/>
      <c r="T375" s="40"/>
    </row>
    <row r="376" spans="2:20" s="5" customFormat="1" x14ac:dyDescent="0.25">
      <c r="B376" s="25"/>
      <c r="C376" s="34"/>
      <c r="D376" s="34"/>
      <c r="Q376" s="23"/>
      <c r="R376" s="58"/>
      <c r="S376" s="42"/>
      <c r="T376" s="40"/>
    </row>
    <row r="377" spans="2:20" s="5" customFormat="1" x14ac:dyDescent="0.25">
      <c r="B377" s="23"/>
      <c r="C377" s="31"/>
      <c r="D377" s="31"/>
      <c r="Q377" s="23"/>
      <c r="R377" s="58"/>
      <c r="S377" s="42"/>
      <c r="T377" s="40"/>
    </row>
    <row r="378" spans="2:20" s="5" customFormat="1" x14ac:dyDescent="0.25">
      <c r="B378" s="23"/>
      <c r="C378" s="31"/>
      <c r="D378" s="31"/>
      <c r="Q378" s="23"/>
      <c r="R378" s="58"/>
      <c r="S378" s="42"/>
      <c r="T378" s="40"/>
    </row>
    <row r="379" spans="2:20" s="17" customFormat="1" ht="13" x14ac:dyDescent="0.25">
      <c r="B379" s="27"/>
      <c r="C379" s="35"/>
      <c r="D379" s="35"/>
      <c r="Q379" s="27"/>
      <c r="R379" s="59"/>
      <c r="S379" s="43"/>
      <c r="T379" s="40"/>
    </row>
    <row r="380" spans="2:20" s="5" customFormat="1" x14ac:dyDescent="0.25">
      <c r="B380" s="23"/>
      <c r="C380" s="31"/>
      <c r="D380" s="31"/>
      <c r="Q380" s="23"/>
      <c r="R380" s="58"/>
      <c r="S380" s="42"/>
      <c r="T380" s="40"/>
    </row>
    <row r="381" spans="2:20" x14ac:dyDescent="0.25">
      <c r="C381" s="33"/>
      <c r="G381" s="1"/>
      <c r="H381" s="1"/>
      <c r="I381" s="1"/>
      <c r="J381" s="1"/>
      <c r="K381" s="1"/>
      <c r="R381" s="60"/>
      <c r="S381" s="44"/>
      <c r="T381" s="40"/>
    </row>
    <row r="382" spans="2:20" s="16" customFormat="1" ht="13" x14ac:dyDescent="0.25">
      <c r="B382" s="28"/>
      <c r="C382" s="36"/>
      <c r="D382" s="36"/>
      <c r="Q382" s="28"/>
      <c r="R382" s="61"/>
      <c r="S382" s="45"/>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C388" s="33"/>
      <c r="G388" s="1"/>
      <c r="H388" s="1"/>
      <c r="I388" s="1"/>
      <c r="J388" s="1"/>
      <c r="K388" s="1"/>
      <c r="R388" s="60"/>
      <c r="S388" s="44"/>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B396" s="23"/>
      <c r="C396" s="31"/>
      <c r="D396" s="31"/>
      <c r="E396" s="5"/>
      <c r="F396" s="5"/>
      <c r="G396" s="14"/>
      <c r="H396" s="14"/>
      <c r="I396" s="14"/>
      <c r="J396" s="14"/>
      <c r="K396" s="14"/>
      <c r="L396" s="5"/>
      <c r="M396" s="5"/>
      <c r="N396" s="5"/>
      <c r="O396" s="5"/>
      <c r="P396" s="5"/>
      <c r="Q396" s="23"/>
      <c r="R396" s="58"/>
      <c r="S396" s="42"/>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c r="R439" s="60"/>
      <c r="S439" s="44"/>
      <c r="T439" s="40"/>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row r="563" spans="3:3" x14ac:dyDescent="0.25">
      <c r="C563" s="33"/>
    </row>
  </sheetData>
  <autoFilter ref="A1:R337" xr:uid="{00000000-0009-0000-0000-000005000000}">
    <filterColumn colId="5">
      <filters>
        <filter val="GX"/>
      </filters>
    </filterColumn>
    <sortState xmlns:xlrd2="http://schemas.microsoft.com/office/spreadsheetml/2017/richdata2" ref="A2:R336">
      <sortCondition ref="D1:D337"/>
    </sortState>
  </autoFilter>
  <phoneticPr fontId="0" type="noConversion"/>
  <conditionalFormatting sqref="K269 K124 K211 K218 K222 K306">
    <cfRule type="cellIs" dxfId="190" priority="6" stopIfTrue="1" operator="lessThan">
      <formula>0.5</formula>
    </cfRule>
  </conditionalFormatting>
  <conditionalFormatting sqref="K269 K124 K211 K218 K222 K306">
    <cfRule type="cellIs" dxfId="189" priority="5" stopIfTrue="1" operator="between">
      <formula>0.5</formula>
      <formula>0.8</formula>
    </cfRule>
  </conditionalFormatting>
  <conditionalFormatting sqref="K269 K124 K211 K218 K222 K306">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5" r:id="rId1" xr:uid="{00000000-0004-0000-0500-000000000000}"/>
    <hyperlink ref="E308" r:id="rId2" xr:uid="{00000000-0004-0000-0500-000002000000}"/>
    <hyperlink ref="E95" r:id="rId3" xr:uid="{00000000-0004-0000-0500-000003000000}"/>
    <hyperlink ref="D113" r:id="rId4" display="..\Documents and Settings\steven.hill\Application Data\Microsoft\Documents and Settings\steven.hill\Application Data\Microsoft\Excel\Images\2005\12\29\N0752LVALarge.JPG" xr:uid="{00000000-0004-0000-0500-000004000000}"/>
    <hyperlink ref="E159" r:id="rId5" xr:uid="{00000000-0004-0000-0500-000005000000}"/>
    <hyperlink ref="E165" r:id="rId6" xr:uid="{00000000-0004-0000-0500-000006000000}"/>
    <hyperlink ref="D163" r:id="rId7" display="..\Documents and Settings\steven.hill\Application Data\Microsoft\Documents and Settings\steven.hill\Application Data\Microsoft\Excel\Images\2005\12\24\M103_LVB.JPG" xr:uid="{00000000-0004-0000-0500-000007000000}"/>
    <hyperlink ref="D161" r:id="rId8" display="..\Documents and Settings\steven.hill\Application Data\Microsoft\Documents and Settings\steven.hill\Application Data\Microsoft\Excel\Images\2005\12\24\M103_LVB.JPG" xr:uid="{00000000-0004-0000-0500-000008000000}"/>
    <hyperlink ref="E282" r:id="rId9" xr:uid="{00000000-0004-0000-0500-000009000000}"/>
    <hyperlink ref="E319" r:id="rId10" xr:uid="{00000000-0004-0000-0500-00000A000000}"/>
    <hyperlink ref="E270" r:id="rId11" xr:uid="{00000000-0004-0000-0500-00000B000000}"/>
    <hyperlink ref="D253" r:id="rId12" xr:uid="{00000000-0004-0000-0500-00000C000000}"/>
    <hyperlink ref="E236" r:id="rId13" xr:uid="{00000000-0004-0000-0500-00000D000000}"/>
  </hyperlinks>
  <printOptions gridLines="1"/>
  <pageMargins left="0.75" right="0.75" top="1" bottom="1" header="0.5" footer="0.5"/>
  <pageSetup scale="71" fitToHeight="30" orientation="landscape" r:id="rId14"/>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24"/>
  <sheetViews>
    <sheetView zoomScale="90" zoomScaleNormal="90" workbookViewId="0">
      <pane ySplit="1" topLeftCell="A2" activePane="bottomLeft" state="frozenSplit"/>
      <selection pane="bottomLeft" activeCell="F1" sqref="F1"/>
    </sheetView>
  </sheetViews>
  <sheetFormatPr defaultColWidth="9.1796875" defaultRowHeight="12.5" x14ac:dyDescent="0.25"/>
  <cols>
    <col min="1" max="1" width="3.81640625" style="296" customWidth="1"/>
    <col min="2" max="2" width="9.453125" style="324" customWidth="1"/>
    <col min="3" max="3" width="12" style="297" customWidth="1"/>
    <col min="4" max="4" width="7.1796875" style="321" customWidth="1"/>
    <col min="5" max="5" width="14.1796875" style="297" customWidth="1"/>
    <col min="6" max="6" width="6.81640625" style="297" customWidth="1"/>
    <col min="7" max="7" width="5.54296875" style="322" customWidth="1"/>
    <col min="8" max="8" width="5.26953125" style="322" customWidth="1"/>
    <col min="9" max="10" width="5.54296875" style="322" customWidth="1"/>
    <col min="11" max="11" width="7.81640625" style="322" customWidth="1"/>
    <col min="12" max="12" width="4.81640625" style="297" customWidth="1"/>
    <col min="13" max="13" width="13.54296875" style="297" customWidth="1"/>
    <col min="14" max="14" width="12.54296875" style="297" customWidth="1"/>
    <col min="15" max="15" width="3.26953125" style="297" customWidth="1"/>
    <col min="16" max="16" width="3.1796875" style="297" customWidth="1"/>
    <col min="17" max="17" width="40.7265625" style="324" customWidth="1"/>
    <col min="18" max="18" width="13" style="266" customWidth="1"/>
    <col min="19" max="20" width="9.1796875" style="296"/>
    <col min="21" max="16384" width="9.1796875" style="297"/>
  </cols>
  <sheetData>
    <row r="1" spans="1:20" s="252" customFormat="1" ht="60" x14ac:dyDescent="0.3">
      <c r="A1" s="243" t="s">
        <v>1793</v>
      </c>
      <c r="B1" s="244" t="s">
        <v>96</v>
      </c>
      <c r="C1" s="245" t="s">
        <v>245</v>
      </c>
      <c r="D1" s="246" t="s">
        <v>1518</v>
      </c>
      <c r="E1" s="247" t="s">
        <v>783</v>
      </c>
      <c r="F1" s="247" t="s">
        <v>271</v>
      </c>
      <c r="G1" s="248" t="s">
        <v>736</v>
      </c>
      <c r="H1" s="248" t="s">
        <v>737</v>
      </c>
      <c r="I1" s="248" t="s">
        <v>738</v>
      </c>
      <c r="J1" s="248" t="s">
        <v>1232</v>
      </c>
      <c r="K1" s="248" t="s">
        <v>97</v>
      </c>
      <c r="L1" s="245" t="s">
        <v>264</v>
      </c>
      <c r="M1" s="243" t="s">
        <v>2486</v>
      </c>
      <c r="N1" s="243" t="s">
        <v>2487</v>
      </c>
      <c r="O1" s="245" t="s">
        <v>1531</v>
      </c>
      <c r="P1" s="245" t="s">
        <v>261</v>
      </c>
      <c r="Q1" s="249" t="s">
        <v>1529</v>
      </c>
      <c r="R1" s="250" t="s">
        <v>270</v>
      </c>
      <c r="S1" s="251">
        <f>SUM(O2:O765)</f>
        <v>274</v>
      </c>
      <c r="T1" s="251">
        <f>SUM(P2:P765)</f>
        <v>603</v>
      </c>
    </row>
    <row r="2" spans="1:20" s="254" customFormat="1" ht="38.25" hidden="1" customHeight="1" x14ac:dyDescent="0.25">
      <c r="A2" s="253"/>
      <c r="C2" s="254" t="s">
        <v>246</v>
      </c>
      <c r="D2" s="254">
        <v>6772</v>
      </c>
      <c r="F2" s="254" t="s">
        <v>275</v>
      </c>
      <c r="G2" s="254">
        <v>1.3</v>
      </c>
      <c r="H2" s="254">
        <v>0.9</v>
      </c>
      <c r="I2" s="254">
        <v>14</v>
      </c>
      <c r="J2" s="255">
        <f t="shared" ref="J2:J12" si="0">-LOG((1/(H2*G2))*(2.511^(-I2)))/LOG(2.511)</f>
        <v>14.170530004569819</v>
      </c>
      <c r="K2" s="255">
        <v>13.89</v>
      </c>
      <c r="L2" s="254" t="s">
        <v>777</v>
      </c>
      <c r="M2" s="254" t="s">
        <v>829</v>
      </c>
      <c r="N2" s="256" t="s">
        <v>830</v>
      </c>
      <c r="O2" s="254">
        <v>0</v>
      </c>
      <c r="P2" s="254">
        <v>0</v>
      </c>
      <c r="Q2" s="257" t="s">
        <v>1418</v>
      </c>
      <c r="R2" s="258">
        <v>39687</v>
      </c>
    </row>
    <row r="3" spans="1:20" s="254" customFormat="1" ht="51" hidden="1" customHeight="1" x14ac:dyDescent="0.25">
      <c r="A3" s="253"/>
      <c r="C3" s="254" t="s">
        <v>246</v>
      </c>
      <c r="D3" s="259">
        <v>6778</v>
      </c>
      <c r="F3" s="254" t="s">
        <v>275</v>
      </c>
      <c r="G3" s="254">
        <v>0.3</v>
      </c>
      <c r="H3" s="254">
        <v>0.2</v>
      </c>
      <c r="I3" s="254">
        <v>13.3</v>
      </c>
      <c r="J3" s="255">
        <f t="shared" si="0"/>
        <v>10.24420709044667</v>
      </c>
      <c r="K3" s="255">
        <v>9.1</v>
      </c>
      <c r="L3" s="254" t="s">
        <v>777</v>
      </c>
      <c r="M3" s="254" t="s">
        <v>1415</v>
      </c>
      <c r="N3" s="256" t="s">
        <v>1416</v>
      </c>
      <c r="O3" s="254">
        <v>0</v>
      </c>
      <c r="P3" s="254">
        <v>0</v>
      </c>
      <c r="Q3" s="257" t="s">
        <v>1417</v>
      </c>
      <c r="R3" s="258">
        <v>39687</v>
      </c>
    </row>
    <row r="4" spans="1:20" s="254" customFormat="1" ht="63.75" hidden="1" customHeight="1" x14ac:dyDescent="0.25">
      <c r="A4" s="253"/>
      <c r="B4" s="260"/>
      <c r="C4" s="254" t="s">
        <v>246</v>
      </c>
      <c r="D4" s="254">
        <v>6781</v>
      </c>
      <c r="F4" s="254" t="s">
        <v>275</v>
      </c>
      <c r="G4" s="254">
        <v>1.9</v>
      </c>
      <c r="H4" s="254">
        <v>1.8</v>
      </c>
      <c r="I4" s="254">
        <v>11.8</v>
      </c>
      <c r="J4" s="255">
        <f t="shared" si="0"/>
        <v>13.135577082609529</v>
      </c>
      <c r="K4" s="255">
        <v>12.8</v>
      </c>
      <c r="L4" s="254" t="s">
        <v>777</v>
      </c>
      <c r="M4" s="254" t="s">
        <v>1590</v>
      </c>
      <c r="N4" s="256" t="s">
        <v>1591</v>
      </c>
      <c r="O4" s="254">
        <f>SUM(O5)</f>
        <v>0</v>
      </c>
      <c r="P4" s="254">
        <f>SUM(P5)</f>
        <v>1</v>
      </c>
      <c r="Q4" s="257" t="s">
        <v>716</v>
      </c>
      <c r="R4" s="258">
        <v>39681</v>
      </c>
    </row>
    <row r="5" spans="1:20" s="262" customFormat="1" ht="89.25" hidden="1" customHeight="1" x14ac:dyDescent="0.25">
      <c r="A5" s="261" t="s">
        <v>1794</v>
      </c>
      <c r="C5" s="262" t="s">
        <v>1414</v>
      </c>
      <c r="D5" s="262">
        <v>6781</v>
      </c>
      <c r="F5" s="262" t="s">
        <v>275</v>
      </c>
      <c r="G5" s="262">
        <v>1.9</v>
      </c>
      <c r="H5" s="262">
        <v>1.8</v>
      </c>
      <c r="I5" s="262">
        <v>11.8</v>
      </c>
      <c r="J5" s="263">
        <f>-LOG((1/(H5*G5))*(2.511^(-I5)))/LOG(2.511)</f>
        <v>13.135577082609529</v>
      </c>
      <c r="K5" s="263">
        <v>12.8</v>
      </c>
      <c r="L5" s="262" t="s">
        <v>777</v>
      </c>
      <c r="M5" s="262" t="s">
        <v>1590</v>
      </c>
      <c r="N5" s="264" t="s">
        <v>1591</v>
      </c>
      <c r="O5" s="262">
        <v>0</v>
      </c>
      <c r="P5" s="262">
        <v>1</v>
      </c>
      <c r="Q5" s="15" t="s">
        <v>2539</v>
      </c>
      <c r="R5" s="266">
        <v>39685</v>
      </c>
    </row>
    <row r="6" spans="1:20" s="254" customFormat="1" ht="38.25" hidden="1" customHeight="1" x14ac:dyDescent="0.25">
      <c r="A6" s="253"/>
      <c r="B6" s="267"/>
      <c r="C6" s="254" t="s">
        <v>246</v>
      </c>
      <c r="D6" s="254">
        <v>6804</v>
      </c>
      <c r="F6" s="254" t="s">
        <v>275</v>
      </c>
      <c r="G6" s="254">
        <v>1</v>
      </c>
      <c r="H6" s="254">
        <v>0.8</v>
      </c>
      <c r="I6" s="254">
        <v>12.4</v>
      </c>
      <c r="J6" s="255">
        <f t="shared" si="0"/>
        <v>12.157632087680474</v>
      </c>
      <c r="K6" s="255">
        <v>11</v>
      </c>
      <c r="L6" s="254" t="s">
        <v>777</v>
      </c>
      <c r="M6" s="254" t="s">
        <v>1588</v>
      </c>
      <c r="N6" s="256" t="s">
        <v>1589</v>
      </c>
      <c r="O6" s="254">
        <v>0</v>
      </c>
      <c r="P6" s="254">
        <v>0</v>
      </c>
      <c r="Q6" s="257" t="s">
        <v>1412</v>
      </c>
      <c r="R6" s="258">
        <v>39681</v>
      </c>
    </row>
    <row r="7" spans="1:20" s="254" customFormat="1" ht="25.5" hidden="1" customHeight="1" x14ac:dyDescent="0.25">
      <c r="A7" s="253"/>
      <c r="C7" s="254" t="s">
        <v>246</v>
      </c>
      <c r="D7" s="254">
        <v>6852</v>
      </c>
      <c r="F7" s="254" t="s">
        <v>275</v>
      </c>
      <c r="G7" s="254">
        <v>0.5</v>
      </c>
      <c r="H7" s="254">
        <v>0.5</v>
      </c>
      <c r="I7" s="254">
        <v>11.4</v>
      </c>
      <c r="J7" s="255">
        <f t="shared" si="0"/>
        <v>9.8942729996626912</v>
      </c>
      <c r="K7" s="255">
        <v>11.2</v>
      </c>
      <c r="L7" s="254" t="s">
        <v>777</v>
      </c>
      <c r="M7" s="254" t="s">
        <v>1592</v>
      </c>
      <c r="N7" s="256" t="s">
        <v>1593</v>
      </c>
      <c r="O7" s="254">
        <v>0</v>
      </c>
      <c r="P7" s="254">
        <v>0</v>
      </c>
      <c r="Q7" s="257"/>
      <c r="R7" s="258">
        <v>38987</v>
      </c>
    </row>
    <row r="8" spans="1:20" s="254" customFormat="1" ht="63.75" hidden="1" customHeight="1" x14ac:dyDescent="0.25">
      <c r="A8" s="253"/>
      <c r="B8" s="267"/>
      <c r="C8" s="254" t="s">
        <v>246</v>
      </c>
      <c r="E8" s="254" t="s">
        <v>831</v>
      </c>
      <c r="F8" s="254" t="s">
        <v>275</v>
      </c>
      <c r="G8" s="254">
        <v>0.7</v>
      </c>
      <c r="H8" s="254">
        <v>0.7</v>
      </c>
      <c r="I8" s="254">
        <v>13.5</v>
      </c>
      <c r="J8" s="255">
        <f t="shared" si="0"/>
        <v>12.725193280020997</v>
      </c>
      <c r="K8" s="255">
        <v>12.36</v>
      </c>
      <c r="L8" s="254" t="s">
        <v>777</v>
      </c>
      <c r="M8" s="254" t="s">
        <v>832</v>
      </c>
      <c r="N8" s="256" t="s">
        <v>833</v>
      </c>
      <c r="O8" s="254">
        <v>0</v>
      </c>
      <c r="P8" s="254">
        <v>0</v>
      </c>
      <c r="Q8" s="257" t="s">
        <v>1419</v>
      </c>
      <c r="R8" s="258">
        <v>39687</v>
      </c>
    </row>
    <row r="9" spans="1:20" s="262" customFormat="1" ht="25.5" hidden="1" customHeight="1" x14ac:dyDescent="0.25">
      <c r="A9" s="261" t="s">
        <v>98</v>
      </c>
      <c r="B9" s="268"/>
      <c r="C9" s="262" t="s">
        <v>1789</v>
      </c>
      <c r="E9" s="262" t="s">
        <v>831</v>
      </c>
      <c r="F9" s="262" t="s">
        <v>275</v>
      </c>
      <c r="G9" s="262">
        <v>0.7</v>
      </c>
      <c r="H9" s="262">
        <v>0.7</v>
      </c>
      <c r="I9" s="262">
        <v>13.5</v>
      </c>
      <c r="J9" s="263">
        <f>-LOG((1/(H9*G9))*(2.511^(-I9)))/LOG(2.511)</f>
        <v>12.725193280020997</v>
      </c>
      <c r="K9" s="263">
        <v>12.36</v>
      </c>
      <c r="L9" s="262" t="s">
        <v>777</v>
      </c>
      <c r="M9" s="262" t="s">
        <v>832</v>
      </c>
      <c r="N9" s="264" t="s">
        <v>833</v>
      </c>
      <c r="O9" s="262">
        <v>0</v>
      </c>
      <c r="P9" s="262">
        <v>1</v>
      </c>
      <c r="Q9" s="265" t="s">
        <v>1559</v>
      </c>
      <c r="R9" s="266">
        <v>39717</v>
      </c>
    </row>
    <row r="10" spans="1:20" s="254" customFormat="1" ht="14.25" hidden="1" customHeight="1" x14ac:dyDescent="0.25">
      <c r="A10" s="253"/>
      <c r="C10" s="254" t="s">
        <v>246</v>
      </c>
      <c r="E10" s="254" t="s">
        <v>823</v>
      </c>
      <c r="F10" s="254" t="s">
        <v>275</v>
      </c>
      <c r="G10" s="254">
        <v>3.1</v>
      </c>
      <c r="H10" s="254">
        <v>2.9</v>
      </c>
      <c r="I10" s="254">
        <v>12.4</v>
      </c>
      <c r="J10" s="255">
        <f t="shared" si="0"/>
        <v>14.785313324854066</v>
      </c>
      <c r="K10" s="255">
        <v>14.54</v>
      </c>
      <c r="L10" s="254" t="s">
        <v>777</v>
      </c>
      <c r="M10" s="254" t="s">
        <v>824</v>
      </c>
      <c r="N10" s="256" t="s">
        <v>825</v>
      </c>
      <c r="O10" s="254">
        <v>0</v>
      </c>
      <c r="P10" s="254">
        <v>0</v>
      </c>
      <c r="Q10" s="257"/>
      <c r="R10" s="258">
        <v>38987</v>
      </c>
    </row>
    <row r="11" spans="1:20" s="254" customFormat="1" ht="14.25" hidden="1" customHeight="1" x14ac:dyDescent="0.25">
      <c r="A11" s="253"/>
      <c r="C11" s="254" t="s">
        <v>246</v>
      </c>
      <c r="E11" s="254" t="s">
        <v>1594</v>
      </c>
      <c r="F11" s="254" t="s">
        <v>275</v>
      </c>
      <c r="G11" s="254">
        <v>2.7</v>
      </c>
      <c r="H11" s="254">
        <v>2.5</v>
      </c>
      <c r="I11" s="254">
        <v>13</v>
      </c>
      <c r="J11" s="255">
        <f t="shared" si="0"/>
        <v>15.07405424744967</v>
      </c>
      <c r="K11" s="255">
        <v>14.81</v>
      </c>
      <c r="L11" s="254" t="s">
        <v>777</v>
      </c>
      <c r="M11" s="254" t="s">
        <v>1595</v>
      </c>
      <c r="N11" s="256" t="s">
        <v>822</v>
      </c>
      <c r="O11" s="254">
        <v>0</v>
      </c>
      <c r="P11" s="254">
        <v>0</v>
      </c>
      <c r="Q11" s="257"/>
      <c r="R11" s="258">
        <v>38987</v>
      </c>
    </row>
    <row r="12" spans="1:20" s="254" customFormat="1" ht="14.25" hidden="1" customHeight="1" x14ac:dyDescent="0.25">
      <c r="A12" s="253"/>
      <c r="C12" s="254" t="s">
        <v>246</v>
      </c>
      <c r="E12" s="254" t="s">
        <v>826</v>
      </c>
      <c r="F12" s="254" t="s">
        <v>275</v>
      </c>
      <c r="G12" s="254">
        <v>2.1</v>
      </c>
      <c r="H12" s="254">
        <v>1.3</v>
      </c>
      <c r="I12" s="254">
        <v>13.2</v>
      </c>
      <c r="J12" s="255">
        <f t="shared" si="0"/>
        <v>14.290824641476814</v>
      </c>
      <c r="K12" s="255">
        <v>13.97</v>
      </c>
      <c r="L12" s="254" t="s">
        <v>777</v>
      </c>
      <c r="M12" s="254" t="s">
        <v>827</v>
      </c>
      <c r="N12" s="256" t="s">
        <v>828</v>
      </c>
      <c r="O12" s="254">
        <v>0</v>
      </c>
      <c r="P12" s="254">
        <v>0</v>
      </c>
      <c r="Q12" s="257"/>
      <c r="R12" s="258">
        <v>38987</v>
      </c>
    </row>
    <row r="13" spans="1:20" s="260" customFormat="1" ht="63.75" hidden="1" customHeight="1" x14ac:dyDescent="0.25">
      <c r="A13" s="269"/>
      <c r="B13" s="267"/>
      <c r="C13" s="260" t="s">
        <v>246</v>
      </c>
      <c r="E13" s="270" t="s">
        <v>1420</v>
      </c>
      <c r="F13" s="260" t="s">
        <v>275</v>
      </c>
      <c r="G13" s="260">
        <v>0.2</v>
      </c>
      <c r="H13" s="260">
        <v>0.2</v>
      </c>
      <c r="I13" s="260">
        <v>13.6</v>
      </c>
      <c r="J13" s="271">
        <f>-LOG((1/(H13*G13))*(2.511^(-I13)))/LOG(2.511)</f>
        <v>10.10381017468633</v>
      </c>
      <c r="K13" s="271">
        <v>10.02</v>
      </c>
      <c r="L13" s="260" t="s">
        <v>777</v>
      </c>
      <c r="M13" s="260" t="s">
        <v>1421</v>
      </c>
      <c r="N13" s="272" t="s">
        <v>1422</v>
      </c>
      <c r="O13" s="260">
        <v>0</v>
      </c>
      <c r="P13" s="260">
        <v>0</v>
      </c>
      <c r="Q13" s="273" t="s">
        <v>1423</v>
      </c>
      <c r="R13" s="274">
        <v>39687</v>
      </c>
    </row>
    <row r="14" spans="1:20" s="254" customFormat="1" ht="38.25" hidden="1" customHeight="1" x14ac:dyDescent="0.25">
      <c r="A14" s="253"/>
      <c r="C14" s="254" t="s">
        <v>246</v>
      </c>
      <c r="E14" s="254" t="s">
        <v>139</v>
      </c>
      <c r="F14" s="254" t="s">
        <v>944</v>
      </c>
      <c r="J14" s="255"/>
      <c r="K14" s="255"/>
      <c r="L14" s="254" t="s">
        <v>777</v>
      </c>
      <c r="N14" s="256"/>
      <c r="O14" s="254">
        <f>SUM(O15)</f>
        <v>0</v>
      </c>
      <c r="P14" s="254">
        <f>SUM(P15)</f>
        <v>1</v>
      </c>
      <c r="Q14" s="257" t="s">
        <v>1476</v>
      </c>
      <c r="R14" s="258">
        <v>39345</v>
      </c>
    </row>
    <row r="15" spans="1:20" s="262" customFormat="1" ht="38.25" hidden="1" customHeight="1" x14ac:dyDescent="0.25">
      <c r="A15" s="261" t="s">
        <v>1794</v>
      </c>
      <c r="C15" s="262" t="s">
        <v>552</v>
      </c>
      <c r="E15" s="262" t="s">
        <v>139</v>
      </c>
      <c r="F15" s="262" t="s">
        <v>944</v>
      </c>
      <c r="J15" s="263"/>
      <c r="K15" s="263"/>
      <c r="L15" s="262" t="s">
        <v>777</v>
      </c>
      <c r="N15" s="264"/>
      <c r="O15" s="262">
        <v>0</v>
      </c>
      <c r="P15" s="262">
        <v>1</v>
      </c>
      <c r="Q15" s="265" t="s">
        <v>1477</v>
      </c>
      <c r="R15" s="266">
        <v>39345</v>
      </c>
    </row>
    <row r="16" spans="1:20" s="277" customFormat="1" ht="150" hidden="1" customHeight="1" x14ac:dyDescent="0.25">
      <c r="A16" s="275"/>
      <c r="B16" s="276"/>
      <c r="C16" s="277" t="s">
        <v>246</v>
      </c>
      <c r="E16" s="277" t="s">
        <v>2079</v>
      </c>
      <c r="F16" s="277" t="s">
        <v>1081</v>
      </c>
      <c r="J16" s="278"/>
      <c r="K16" s="278"/>
      <c r="L16" s="277" t="s">
        <v>777</v>
      </c>
      <c r="N16" s="279"/>
      <c r="O16" s="277">
        <v>0</v>
      </c>
      <c r="P16" s="277">
        <v>0</v>
      </c>
      <c r="Q16" s="277" t="s">
        <v>2410</v>
      </c>
      <c r="R16" s="280">
        <v>40723</v>
      </c>
    </row>
    <row r="17" spans="1:18" s="254" customFormat="1" ht="76.5" hidden="1" customHeight="1" x14ac:dyDescent="0.25">
      <c r="A17" s="253"/>
      <c r="C17" s="254" t="s">
        <v>246</v>
      </c>
      <c r="D17" s="254">
        <v>5128</v>
      </c>
      <c r="E17" s="254" t="s">
        <v>1623</v>
      </c>
      <c r="F17" s="254" t="s">
        <v>55</v>
      </c>
      <c r="G17" s="254">
        <v>27.6</v>
      </c>
      <c r="H17" s="254">
        <v>20.5</v>
      </c>
      <c r="I17" s="254">
        <v>6.8</v>
      </c>
      <c r="J17" s="255">
        <f t="shared" ref="J17:J90" si="1">-LOG((1/(H17*G17))*(2.511^(-I17)))/LOG(2.511)</f>
        <v>13.684295545271368</v>
      </c>
      <c r="K17" s="255">
        <v>13.5</v>
      </c>
      <c r="L17" s="254" t="s">
        <v>1624</v>
      </c>
      <c r="O17" s="254">
        <f>SUM(O18)</f>
        <v>0</v>
      </c>
      <c r="P17" s="254">
        <f>SUM(P18)</f>
        <v>1</v>
      </c>
      <c r="Q17" s="257" t="s">
        <v>1693</v>
      </c>
      <c r="R17" s="258">
        <v>38877</v>
      </c>
    </row>
    <row r="18" spans="1:18" s="262" customFormat="1" ht="102" hidden="1" customHeight="1" x14ac:dyDescent="0.25">
      <c r="A18" s="261" t="s">
        <v>1794</v>
      </c>
      <c r="C18" s="262" t="s">
        <v>1451</v>
      </c>
      <c r="D18" s="262">
        <v>5128</v>
      </c>
      <c r="E18" s="281" t="s">
        <v>1623</v>
      </c>
      <c r="F18" s="262" t="s">
        <v>55</v>
      </c>
      <c r="G18" s="262">
        <v>27.6</v>
      </c>
      <c r="H18" s="262">
        <v>20.5</v>
      </c>
      <c r="I18" s="262">
        <v>6.8</v>
      </c>
      <c r="J18" s="263">
        <f t="shared" si="1"/>
        <v>13.684295545271368</v>
      </c>
      <c r="K18" s="263">
        <v>13.5</v>
      </c>
      <c r="L18" s="262" t="s">
        <v>1624</v>
      </c>
      <c r="O18" s="262">
        <v>0</v>
      </c>
      <c r="P18" s="262">
        <v>1</v>
      </c>
      <c r="Q18" s="265" t="s">
        <v>2411</v>
      </c>
      <c r="R18" s="266">
        <v>38891</v>
      </c>
    </row>
    <row r="19" spans="1:18" s="254" customFormat="1" ht="76.5" hidden="1" customHeight="1" x14ac:dyDescent="0.25">
      <c r="A19" s="253"/>
      <c r="C19" s="254" t="s">
        <v>246</v>
      </c>
      <c r="D19" s="254">
        <v>5139</v>
      </c>
      <c r="E19" s="254" t="s">
        <v>1625</v>
      </c>
      <c r="F19" s="254" t="s">
        <v>274</v>
      </c>
      <c r="G19" s="254">
        <v>36.299999999999997</v>
      </c>
      <c r="H19" s="254">
        <v>36.299999999999997</v>
      </c>
      <c r="I19" s="254">
        <v>3.7</v>
      </c>
      <c r="J19" s="282">
        <f t="shared" si="1"/>
        <v>11.502523194212564</v>
      </c>
      <c r="K19" s="255">
        <v>11.24</v>
      </c>
      <c r="L19" s="254" t="s">
        <v>1624</v>
      </c>
      <c r="O19" s="254">
        <f>SUM(O20)</f>
        <v>0</v>
      </c>
      <c r="P19" s="254">
        <f>SUM(P20)</f>
        <v>1</v>
      </c>
      <c r="Q19" s="257" t="s">
        <v>1694</v>
      </c>
      <c r="R19" s="258">
        <v>38877</v>
      </c>
    </row>
    <row r="20" spans="1:18" s="262" customFormat="1" ht="102" hidden="1" customHeight="1" x14ac:dyDescent="0.25">
      <c r="A20" s="261" t="s">
        <v>1794</v>
      </c>
      <c r="C20" s="262" t="s">
        <v>1451</v>
      </c>
      <c r="D20" s="262">
        <v>5139</v>
      </c>
      <c r="E20" s="281" t="s">
        <v>1625</v>
      </c>
      <c r="F20" s="262" t="s">
        <v>274</v>
      </c>
      <c r="G20" s="262">
        <v>36.299999999999997</v>
      </c>
      <c r="H20" s="262">
        <v>36.299999999999997</v>
      </c>
      <c r="I20" s="262">
        <v>3.7</v>
      </c>
      <c r="J20" s="283">
        <f t="shared" si="1"/>
        <v>11.502523194212564</v>
      </c>
      <c r="K20" s="263">
        <v>11.24</v>
      </c>
      <c r="L20" s="262" t="s">
        <v>1624</v>
      </c>
      <c r="O20" s="262">
        <v>0</v>
      </c>
      <c r="P20" s="262">
        <v>1</v>
      </c>
      <c r="Q20" s="265" t="s">
        <v>2412</v>
      </c>
      <c r="R20" s="266">
        <v>38891</v>
      </c>
    </row>
    <row r="21" spans="1:18" s="277" customFormat="1" ht="38.25" hidden="1" customHeight="1" x14ac:dyDescent="0.25">
      <c r="A21" s="275"/>
      <c r="B21" s="284"/>
      <c r="C21" s="277" t="s">
        <v>246</v>
      </c>
      <c r="E21" s="277" t="s">
        <v>1262</v>
      </c>
      <c r="F21" s="277" t="s">
        <v>704</v>
      </c>
      <c r="G21" s="277">
        <v>7.3</v>
      </c>
      <c r="H21" s="277">
        <v>7.4</v>
      </c>
      <c r="I21" s="277">
        <v>1.6</v>
      </c>
      <c r="J21" s="285">
        <f t="shared" ref="J21:J31" si="2">1.6225-1.2026*(H21-G21)/I21-0.5765*H21/I21+1.9348*(200^2)*3/100000</f>
        <v>1.2027849999999993</v>
      </c>
      <c r="K21" s="285">
        <f>EXP(J21)/(1+EXP(J21))</f>
        <v>0.76901984896572018</v>
      </c>
      <c r="L21" s="277" t="s">
        <v>1263</v>
      </c>
      <c r="O21" s="277">
        <v>0</v>
      </c>
      <c r="P21" s="277">
        <v>0</v>
      </c>
      <c r="Q21" s="286" t="s">
        <v>1498</v>
      </c>
      <c r="R21" s="280">
        <v>40001</v>
      </c>
    </row>
    <row r="22" spans="1:18" s="277" customFormat="1" ht="25.5" hidden="1" customHeight="1" x14ac:dyDescent="0.25">
      <c r="A22" s="275"/>
      <c r="B22" s="287"/>
      <c r="C22" s="277" t="s">
        <v>246</v>
      </c>
      <c r="E22" s="277" t="s">
        <v>1266</v>
      </c>
      <c r="F22" s="277" t="s">
        <v>704</v>
      </c>
      <c r="G22" s="277">
        <v>5.64</v>
      </c>
      <c r="H22" s="277">
        <v>5.95</v>
      </c>
      <c r="I22" s="277">
        <v>0.5</v>
      </c>
      <c r="J22" s="285">
        <f t="shared" si="2"/>
        <v>-3.6617020000000013</v>
      </c>
      <c r="K22" s="285">
        <f>EXP(J22)/(1+EXP(J22))</f>
        <v>2.5045368937165205E-2</v>
      </c>
      <c r="L22" s="277" t="s">
        <v>1263</v>
      </c>
      <c r="O22" s="277">
        <f>SUM(O23:O25)</f>
        <v>0</v>
      </c>
      <c r="P22" s="277">
        <f>SUM(P23:P25)</f>
        <v>6</v>
      </c>
      <c r="Q22" s="286" t="s">
        <v>1264</v>
      </c>
      <c r="R22" s="280">
        <v>39972</v>
      </c>
    </row>
    <row r="23" spans="1:18" s="262" customFormat="1" ht="72.75" hidden="1" customHeight="1" x14ac:dyDescent="0.25">
      <c r="A23" s="261" t="s">
        <v>1795</v>
      </c>
      <c r="C23" s="262" t="s">
        <v>1494</v>
      </c>
      <c r="E23" s="262" t="s">
        <v>1266</v>
      </c>
      <c r="F23" s="262" t="s">
        <v>704</v>
      </c>
      <c r="G23" s="262">
        <v>5.64</v>
      </c>
      <c r="H23" s="262">
        <v>5.95</v>
      </c>
      <c r="I23" s="262">
        <v>0.5</v>
      </c>
      <c r="J23" s="288">
        <f t="shared" si="2"/>
        <v>-3.6617020000000013</v>
      </c>
      <c r="K23" s="288">
        <f t="shared" ref="K23:K31" si="3">EXP(J23)/(1+EXP(J23))</f>
        <v>2.5045368937165205E-2</v>
      </c>
      <c r="L23" s="262" t="s">
        <v>1263</v>
      </c>
      <c r="O23" s="262">
        <v>0</v>
      </c>
      <c r="P23" s="262">
        <v>2</v>
      </c>
      <c r="Q23" s="265" t="s">
        <v>1497</v>
      </c>
      <c r="R23" s="266">
        <v>40001</v>
      </c>
    </row>
    <row r="24" spans="1:18" s="262" customFormat="1" ht="72.75" hidden="1" customHeight="1" x14ac:dyDescent="0.25">
      <c r="A24" s="261" t="s">
        <v>98</v>
      </c>
      <c r="C24" s="262" t="s">
        <v>2068</v>
      </c>
      <c r="E24" s="262" t="s">
        <v>1266</v>
      </c>
      <c r="F24" s="262" t="s">
        <v>704</v>
      </c>
      <c r="G24" s="262">
        <v>5.64</v>
      </c>
      <c r="H24" s="262">
        <v>5.95</v>
      </c>
      <c r="I24" s="262">
        <v>0.5</v>
      </c>
      <c r="J24" s="288">
        <f>1.6225-1.2026*(H24-G24)/I24-0.5765*H24/I24+1.9348*(200^2)*3/100000</f>
        <v>-3.6617020000000013</v>
      </c>
      <c r="K24" s="288">
        <f>EXP(J24)/(1+EXP(J24))</f>
        <v>2.5045368937165205E-2</v>
      </c>
      <c r="L24" s="262" t="s">
        <v>1263</v>
      </c>
      <c r="O24" s="262">
        <v>0</v>
      </c>
      <c r="P24" s="262">
        <v>2</v>
      </c>
      <c r="Q24" s="265" t="s">
        <v>2069</v>
      </c>
      <c r="R24" s="266">
        <v>40386</v>
      </c>
    </row>
    <row r="25" spans="1:18" s="262" customFormat="1" ht="72.75" hidden="1" customHeight="1" x14ac:dyDescent="0.25">
      <c r="A25" s="261" t="s">
        <v>98</v>
      </c>
      <c r="C25" s="262" t="s">
        <v>2278</v>
      </c>
      <c r="E25" s="262" t="s">
        <v>1266</v>
      </c>
      <c r="F25" s="262" t="s">
        <v>704</v>
      </c>
      <c r="G25" s="262">
        <v>5.64</v>
      </c>
      <c r="H25" s="262">
        <v>5.95</v>
      </c>
      <c r="I25" s="262">
        <v>0.5</v>
      </c>
      <c r="J25" s="288">
        <f>1.6225-1.2026*(H25-G25)/I25-0.5765*H25/I25+1.9348*(200^2)*3/100000</f>
        <v>-3.6617020000000013</v>
      </c>
      <c r="K25" s="288">
        <f>EXP(J25)/(1+EXP(J25))</f>
        <v>2.5045368937165205E-2</v>
      </c>
      <c r="L25" s="262" t="s">
        <v>1263</v>
      </c>
      <c r="O25" s="262">
        <v>0</v>
      </c>
      <c r="P25" s="262">
        <v>2</v>
      </c>
      <c r="Q25" s="265" t="s">
        <v>2279</v>
      </c>
      <c r="R25" s="266">
        <v>41493</v>
      </c>
    </row>
    <row r="26" spans="1:18" s="277" customFormat="1" ht="25.5" hidden="1" customHeight="1" x14ac:dyDescent="0.25">
      <c r="A26" s="275"/>
      <c r="C26" s="277" t="s">
        <v>246</v>
      </c>
      <c r="E26" s="277" t="s">
        <v>1267</v>
      </c>
      <c r="F26" s="277" t="s">
        <v>704</v>
      </c>
      <c r="G26" s="277">
        <v>5</v>
      </c>
      <c r="H26" s="277">
        <v>5.9</v>
      </c>
      <c r="I26" s="277">
        <v>6.3</v>
      </c>
      <c r="J26" s="285">
        <f t="shared" si="2"/>
        <v>3.2325631746031744</v>
      </c>
      <c r="K26" s="285">
        <f t="shared" si="3"/>
        <v>0.96204146506195953</v>
      </c>
      <c r="L26" s="277" t="s">
        <v>1263</v>
      </c>
      <c r="O26" s="277">
        <f>SUM(O27)</f>
        <v>0</v>
      </c>
      <c r="P26" s="277">
        <f>SUM(P27)</f>
        <v>1</v>
      </c>
      <c r="Q26" s="286" t="s">
        <v>1139</v>
      </c>
      <c r="R26" s="280">
        <v>40014</v>
      </c>
    </row>
    <row r="27" spans="1:18" s="262" customFormat="1" ht="69.75" hidden="1" customHeight="1" x14ac:dyDescent="0.25">
      <c r="A27" s="261" t="s">
        <v>1795</v>
      </c>
      <c r="C27" s="262" t="s">
        <v>1494</v>
      </c>
      <c r="E27" s="262" t="s">
        <v>1267</v>
      </c>
      <c r="F27" s="262" t="s">
        <v>704</v>
      </c>
      <c r="G27" s="262">
        <v>5</v>
      </c>
      <c r="H27" s="262">
        <v>5.9</v>
      </c>
      <c r="I27" s="262">
        <v>6.3</v>
      </c>
      <c r="J27" s="288">
        <f t="shared" si="2"/>
        <v>3.2325631746031744</v>
      </c>
      <c r="K27" s="288">
        <f t="shared" si="3"/>
        <v>0.96204146506195953</v>
      </c>
      <c r="L27" s="262" t="s">
        <v>1263</v>
      </c>
      <c r="O27" s="262">
        <v>0</v>
      </c>
      <c r="P27" s="262">
        <v>1</v>
      </c>
      <c r="Q27" s="265" t="s">
        <v>1496</v>
      </c>
      <c r="R27" s="266">
        <v>40001</v>
      </c>
    </row>
    <row r="28" spans="1:18" s="277" customFormat="1" ht="25.5" hidden="1" customHeight="1" x14ac:dyDescent="0.25">
      <c r="A28" s="275"/>
      <c r="B28" s="289"/>
      <c r="C28" s="277" t="s">
        <v>246</v>
      </c>
      <c r="E28" s="277" t="s">
        <v>1268</v>
      </c>
      <c r="F28" s="277" t="s">
        <v>704</v>
      </c>
      <c r="G28" s="277">
        <v>4</v>
      </c>
      <c r="H28" s="277">
        <v>5.6</v>
      </c>
      <c r="I28" s="277">
        <v>0.7</v>
      </c>
      <c r="J28" s="285">
        <f t="shared" si="2"/>
        <v>-3.416539999999999</v>
      </c>
      <c r="K28" s="285">
        <f t="shared" si="3"/>
        <v>3.1782528565330419E-2</v>
      </c>
      <c r="L28" s="277" t="s">
        <v>1263</v>
      </c>
      <c r="O28" s="277">
        <f>SUM(O29)</f>
        <v>0</v>
      </c>
      <c r="P28" s="277">
        <f>SUM(P29)</f>
        <v>2</v>
      </c>
      <c r="Q28" s="286" t="s">
        <v>1265</v>
      </c>
      <c r="R28" s="280">
        <v>39972</v>
      </c>
    </row>
    <row r="29" spans="1:18" s="262" customFormat="1" ht="69.75" hidden="1" customHeight="1" x14ac:dyDescent="0.25">
      <c r="A29" s="261" t="s">
        <v>1795</v>
      </c>
      <c r="C29" s="262" t="s">
        <v>1494</v>
      </c>
      <c r="E29" s="262" t="s">
        <v>1268</v>
      </c>
      <c r="F29" s="262" t="s">
        <v>704</v>
      </c>
      <c r="G29" s="262">
        <v>4</v>
      </c>
      <c r="H29" s="262">
        <v>5.6</v>
      </c>
      <c r="I29" s="262">
        <v>0.7</v>
      </c>
      <c r="J29" s="288">
        <f t="shared" si="2"/>
        <v>-3.416539999999999</v>
      </c>
      <c r="K29" s="288">
        <f t="shared" si="3"/>
        <v>3.1782528565330419E-2</v>
      </c>
      <c r="L29" s="262" t="s">
        <v>1263</v>
      </c>
      <c r="O29" s="262">
        <v>0</v>
      </c>
      <c r="P29" s="262">
        <v>2</v>
      </c>
      <c r="Q29" s="265" t="s">
        <v>1125</v>
      </c>
      <c r="R29" s="266">
        <v>40001</v>
      </c>
    </row>
    <row r="30" spans="1:18" s="277" customFormat="1" ht="25.5" hidden="1" customHeight="1" x14ac:dyDescent="0.25">
      <c r="A30" s="275"/>
      <c r="B30" s="289"/>
      <c r="C30" s="277" t="s">
        <v>246</v>
      </c>
      <c r="E30" s="277" t="s">
        <v>1269</v>
      </c>
      <c r="F30" s="277" t="s">
        <v>704</v>
      </c>
      <c r="G30" s="277">
        <v>5.62</v>
      </c>
      <c r="H30" s="277">
        <v>6.49</v>
      </c>
      <c r="I30" s="277">
        <v>7</v>
      </c>
      <c r="J30" s="285">
        <f t="shared" si="2"/>
        <v>3.2602961428571424</v>
      </c>
      <c r="K30" s="285">
        <f t="shared" si="3"/>
        <v>0.96304133267987602</v>
      </c>
      <c r="L30" s="277" t="s">
        <v>1263</v>
      </c>
      <c r="O30" s="277">
        <f>SUM(O31)</f>
        <v>0</v>
      </c>
      <c r="P30" s="277">
        <f>SUM(P31)</f>
        <v>1</v>
      </c>
      <c r="Q30" s="286" t="s">
        <v>1270</v>
      </c>
      <c r="R30" s="280">
        <v>39972</v>
      </c>
    </row>
    <row r="31" spans="1:18" s="262" customFormat="1" ht="64.5" hidden="1" customHeight="1" x14ac:dyDescent="0.25">
      <c r="A31" s="261" t="s">
        <v>1795</v>
      </c>
      <c r="C31" s="262" t="s">
        <v>1494</v>
      </c>
      <c r="E31" s="262" t="s">
        <v>1269</v>
      </c>
      <c r="F31" s="262" t="s">
        <v>704</v>
      </c>
      <c r="G31" s="262">
        <v>5.62</v>
      </c>
      <c r="H31" s="262">
        <v>6.49</v>
      </c>
      <c r="I31" s="262">
        <v>7</v>
      </c>
      <c r="J31" s="288">
        <f t="shared" si="2"/>
        <v>3.2602961428571424</v>
      </c>
      <c r="K31" s="288">
        <f t="shared" si="3"/>
        <v>0.96304133267987602</v>
      </c>
      <c r="L31" s="262" t="s">
        <v>1263</v>
      </c>
      <c r="O31" s="262">
        <v>0</v>
      </c>
      <c r="P31" s="262">
        <v>1</v>
      </c>
      <c r="Q31" s="265" t="s">
        <v>1496</v>
      </c>
      <c r="R31" s="266">
        <v>39972</v>
      </c>
    </row>
    <row r="32" spans="1:18" s="260" customFormat="1" ht="25.5" hidden="1" customHeight="1" x14ac:dyDescent="0.25">
      <c r="A32" s="269"/>
      <c r="B32" s="267"/>
      <c r="C32" s="260" t="s">
        <v>246</v>
      </c>
      <c r="E32" s="270" t="s">
        <v>1124</v>
      </c>
      <c r="F32" s="260" t="s">
        <v>313</v>
      </c>
      <c r="J32" s="271"/>
      <c r="K32" s="271"/>
      <c r="L32" s="260" t="s">
        <v>1527</v>
      </c>
      <c r="N32" s="272"/>
      <c r="O32" s="260">
        <f>SUM(O33:O35)</f>
        <v>0</v>
      </c>
      <c r="P32" s="260">
        <f>SUM(P33:P35)</f>
        <v>2</v>
      </c>
      <c r="Q32" s="273" t="s">
        <v>1788</v>
      </c>
      <c r="R32" s="274">
        <v>40172</v>
      </c>
    </row>
    <row r="33" spans="1:20" s="262" customFormat="1" ht="51" hidden="1" customHeight="1" x14ac:dyDescent="0.25">
      <c r="A33" s="261" t="s">
        <v>1794</v>
      </c>
      <c r="B33" s="268"/>
      <c r="C33" s="262" t="s">
        <v>1565</v>
      </c>
      <c r="E33" s="290" t="s">
        <v>1124</v>
      </c>
      <c r="F33" s="262" t="s">
        <v>313</v>
      </c>
      <c r="J33" s="263"/>
      <c r="K33" s="263"/>
      <c r="L33" s="262" t="s">
        <v>1527</v>
      </c>
      <c r="N33" s="264"/>
      <c r="O33" s="290">
        <v>0</v>
      </c>
      <c r="P33" s="290" t="s">
        <v>1563</v>
      </c>
      <c r="Q33" s="262" t="s">
        <v>1564</v>
      </c>
      <c r="R33" s="266">
        <v>40172</v>
      </c>
    </row>
    <row r="34" spans="1:20" s="262" customFormat="1" ht="51" hidden="1" customHeight="1" x14ac:dyDescent="0.25">
      <c r="A34" s="261" t="s">
        <v>1794</v>
      </c>
      <c r="B34" s="268"/>
      <c r="C34" s="262" t="s">
        <v>1560</v>
      </c>
      <c r="E34" s="290" t="s">
        <v>1124</v>
      </c>
      <c r="F34" s="262" t="s">
        <v>313</v>
      </c>
      <c r="J34" s="263"/>
      <c r="K34" s="263"/>
      <c r="L34" s="262" t="s">
        <v>1527</v>
      </c>
      <c r="N34" s="264"/>
      <c r="O34" s="290">
        <v>0</v>
      </c>
      <c r="P34" s="290">
        <v>1</v>
      </c>
      <c r="Q34" s="262" t="s">
        <v>1562</v>
      </c>
      <c r="R34" s="266">
        <v>40172</v>
      </c>
    </row>
    <row r="35" spans="1:20" s="262" customFormat="1" ht="51" hidden="1" customHeight="1" x14ac:dyDescent="0.25">
      <c r="A35" s="261" t="s">
        <v>1794</v>
      </c>
      <c r="B35" s="268"/>
      <c r="C35" s="262" t="s">
        <v>1122</v>
      </c>
      <c r="E35" s="290" t="s">
        <v>1124</v>
      </c>
      <c r="F35" s="262" t="s">
        <v>313</v>
      </c>
      <c r="J35" s="263"/>
      <c r="K35" s="263"/>
      <c r="L35" s="262" t="s">
        <v>1527</v>
      </c>
      <c r="N35" s="264"/>
      <c r="O35" s="290">
        <v>0</v>
      </c>
      <c r="P35" s="290">
        <v>1</v>
      </c>
      <c r="Q35" s="262" t="s">
        <v>1561</v>
      </c>
      <c r="R35" s="266">
        <v>39716</v>
      </c>
    </row>
    <row r="36" spans="1:20" s="292" customFormat="1" ht="38.25" hidden="1" customHeight="1" x14ac:dyDescent="0.25">
      <c r="A36" s="291"/>
      <c r="B36" s="254"/>
      <c r="C36" s="292" t="s">
        <v>246</v>
      </c>
      <c r="D36" s="293">
        <v>6826</v>
      </c>
      <c r="E36" s="292" t="s">
        <v>1523</v>
      </c>
      <c r="F36" s="292" t="s">
        <v>275</v>
      </c>
      <c r="G36" s="282">
        <v>0.4</v>
      </c>
      <c r="H36" s="282">
        <v>0.4</v>
      </c>
      <c r="I36" s="282">
        <v>8.8000000000000007</v>
      </c>
      <c r="J36" s="282">
        <f t="shared" si="1"/>
        <v>6.8095371750236398</v>
      </c>
      <c r="K36" s="282">
        <v>6.9</v>
      </c>
      <c r="L36" s="292" t="s">
        <v>1527</v>
      </c>
      <c r="O36" s="292">
        <f>SUM(O37:O38)</f>
        <v>1</v>
      </c>
      <c r="P36" s="292">
        <f>SUM(P37:P38)</f>
        <v>1</v>
      </c>
      <c r="Q36" s="257" t="s">
        <v>411</v>
      </c>
      <c r="R36" s="258">
        <v>38867</v>
      </c>
    </row>
    <row r="37" spans="1:20" s="290" customFormat="1" ht="12.75" hidden="1" customHeight="1" x14ac:dyDescent="0.25">
      <c r="A37" s="294" t="s">
        <v>1794</v>
      </c>
      <c r="B37" s="262"/>
      <c r="C37" s="290" t="s">
        <v>1191</v>
      </c>
      <c r="D37" s="295">
        <v>6826</v>
      </c>
      <c r="E37" s="290" t="s">
        <v>1523</v>
      </c>
      <c r="F37" s="290" t="s">
        <v>275</v>
      </c>
      <c r="G37" s="283">
        <v>0.4</v>
      </c>
      <c r="H37" s="283">
        <v>0.4</v>
      </c>
      <c r="I37" s="283">
        <v>8.8000000000000007</v>
      </c>
      <c r="J37" s="283">
        <f>-LOG((1/(H37*G37))*(2.511^(-I37)))/LOG(2.511)</f>
        <v>6.8095371750236398</v>
      </c>
      <c r="K37" s="283">
        <v>6.9</v>
      </c>
      <c r="L37" s="290" t="s">
        <v>1527</v>
      </c>
      <c r="O37" s="290">
        <v>1</v>
      </c>
      <c r="P37" s="290">
        <v>0</v>
      </c>
      <c r="Q37" s="265" t="s">
        <v>1060</v>
      </c>
      <c r="R37" s="266">
        <v>39794</v>
      </c>
    </row>
    <row r="38" spans="1:20" ht="153" hidden="1" customHeight="1" x14ac:dyDescent="0.25">
      <c r="A38" s="296" t="s">
        <v>1794</v>
      </c>
      <c r="B38" s="290"/>
      <c r="C38" s="290" t="s">
        <v>1645</v>
      </c>
      <c r="D38" s="295">
        <v>6826</v>
      </c>
      <c r="E38" s="290" t="s">
        <v>1523</v>
      </c>
      <c r="F38" s="290" t="s">
        <v>275</v>
      </c>
      <c r="G38" s="283">
        <v>0.4</v>
      </c>
      <c r="H38" s="283">
        <v>0.4</v>
      </c>
      <c r="I38" s="283">
        <v>8.8000000000000007</v>
      </c>
      <c r="J38" s="283">
        <f t="shared" si="1"/>
        <v>6.8095371750236398</v>
      </c>
      <c r="K38" s="283">
        <v>6.9</v>
      </c>
      <c r="L38" s="290" t="s">
        <v>1527</v>
      </c>
      <c r="M38" s="290"/>
      <c r="N38" s="290"/>
      <c r="O38" s="290">
        <v>0</v>
      </c>
      <c r="P38" s="290">
        <v>1</v>
      </c>
      <c r="Q38" s="15" t="s">
        <v>2549</v>
      </c>
      <c r="R38" s="266">
        <v>38867</v>
      </c>
      <c r="S38" s="297"/>
      <c r="T38" s="290"/>
    </row>
    <row r="39" spans="1:20" s="292" customFormat="1" ht="25.5" hidden="1" customHeight="1" x14ac:dyDescent="0.25">
      <c r="A39" s="291"/>
      <c r="B39" s="267"/>
      <c r="C39" s="292" t="s">
        <v>246</v>
      </c>
      <c r="D39" s="293">
        <v>6888</v>
      </c>
      <c r="E39" s="292" t="s">
        <v>1503</v>
      </c>
      <c r="F39" s="292" t="s">
        <v>272</v>
      </c>
      <c r="G39" s="282">
        <v>20</v>
      </c>
      <c r="H39" s="282">
        <v>10</v>
      </c>
      <c r="I39" s="282">
        <v>10</v>
      </c>
      <c r="J39" s="282">
        <f t="shared" si="1"/>
        <v>15.754780325819633</v>
      </c>
      <c r="K39" s="282">
        <v>15.49</v>
      </c>
      <c r="L39" s="292" t="s">
        <v>1527</v>
      </c>
      <c r="O39" s="292">
        <f>SUM(O40:O42)</f>
        <v>0</v>
      </c>
      <c r="P39" s="292">
        <f>SUM(P40:P42)</f>
        <v>3</v>
      </c>
      <c r="Q39" s="257" t="s">
        <v>1995</v>
      </c>
      <c r="R39" s="258">
        <v>38867</v>
      </c>
    </row>
    <row r="40" spans="1:20" ht="127.5" hidden="1" customHeight="1" x14ac:dyDescent="0.25">
      <c r="A40" s="296" t="s">
        <v>1794</v>
      </c>
      <c r="B40" s="290"/>
      <c r="C40" s="290" t="s">
        <v>460</v>
      </c>
      <c r="D40" s="295">
        <v>6888</v>
      </c>
      <c r="E40" s="298" t="s">
        <v>1503</v>
      </c>
      <c r="F40" s="290" t="s">
        <v>272</v>
      </c>
      <c r="G40" s="283">
        <v>20</v>
      </c>
      <c r="H40" s="283">
        <v>10</v>
      </c>
      <c r="I40" s="283">
        <v>10</v>
      </c>
      <c r="J40" s="283">
        <f t="shared" si="1"/>
        <v>15.754780325819633</v>
      </c>
      <c r="K40" s="283">
        <v>15.49</v>
      </c>
      <c r="L40" s="290" t="s">
        <v>1527</v>
      </c>
      <c r="M40" s="290"/>
      <c r="N40" s="290"/>
      <c r="O40" s="290">
        <v>0</v>
      </c>
      <c r="P40" s="290">
        <v>1</v>
      </c>
      <c r="Q40" s="265" t="s">
        <v>2413</v>
      </c>
      <c r="R40" s="266">
        <v>38867</v>
      </c>
      <c r="S40" s="290"/>
      <c r="T40" s="290"/>
    </row>
    <row r="41" spans="1:20" ht="50.15" hidden="1" customHeight="1" x14ac:dyDescent="0.25">
      <c r="A41" s="296" t="s">
        <v>1794</v>
      </c>
      <c r="B41" s="290"/>
      <c r="C41" s="290" t="s">
        <v>413</v>
      </c>
      <c r="D41" s="295">
        <v>6888</v>
      </c>
      <c r="E41" s="290" t="s">
        <v>1503</v>
      </c>
      <c r="F41" s="290" t="s">
        <v>272</v>
      </c>
      <c r="G41" s="283">
        <v>20</v>
      </c>
      <c r="H41" s="283">
        <v>10</v>
      </c>
      <c r="I41" s="283">
        <v>10</v>
      </c>
      <c r="J41" s="283">
        <f t="shared" si="1"/>
        <v>15.754780325819633</v>
      </c>
      <c r="K41" s="283">
        <v>15.49</v>
      </c>
      <c r="L41" s="290" t="s">
        <v>1527</v>
      </c>
      <c r="M41" s="290"/>
      <c r="N41" s="290"/>
      <c r="O41" s="290">
        <v>0</v>
      </c>
      <c r="P41" s="290">
        <v>1</v>
      </c>
      <c r="Q41" s="265" t="s">
        <v>2409</v>
      </c>
      <c r="R41" s="266">
        <v>42870</v>
      </c>
      <c r="S41" s="290"/>
      <c r="T41" s="290"/>
    </row>
    <row r="42" spans="1:20" ht="50.15" hidden="1" customHeight="1" x14ac:dyDescent="0.25">
      <c r="A42" s="296" t="s">
        <v>1794</v>
      </c>
      <c r="B42" s="290"/>
      <c r="C42" s="290" t="s">
        <v>1272</v>
      </c>
      <c r="D42" s="295">
        <v>6888</v>
      </c>
      <c r="E42" s="290" t="s">
        <v>1503</v>
      </c>
      <c r="F42" s="290" t="s">
        <v>272</v>
      </c>
      <c r="G42" s="283">
        <v>20</v>
      </c>
      <c r="H42" s="283">
        <v>10</v>
      </c>
      <c r="I42" s="283">
        <v>10</v>
      </c>
      <c r="J42" s="283">
        <f t="shared" ref="J42:J47" si="4">-LOG((1/(H42*G42))*(2.511^(-I42)))/LOG(2.511)</f>
        <v>15.754780325819633</v>
      </c>
      <c r="K42" s="283">
        <v>15.49</v>
      </c>
      <c r="L42" s="290" t="s">
        <v>1527</v>
      </c>
      <c r="M42" s="290"/>
      <c r="N42" s="290"/>
      <c r="O42" s="290">
        <v>0</v>
      </c>
      <c r="P42" s="290">
        <v>1</v>
      </c>
      <c r="Q42" s="265" t="s">
        <v>1273</v>
      </c>
      <c r="R42" s="266">
        <v>40102</v>
      </c>
      <c r="S42" s="290"/>
      <c r="T42" s="290"/>
    </row>
    <row r="43" spans="1:20" ht="37.5" hidden="1" customHeight="1" x14ac:dyDescent="0.25">
      <c r="B43" s="290"/>
      <c r="C43" s="290" t="s">
        <v>2374</v>
      </c>
      <c r="D43" s="295">
        <v>6888</v>
      </c>
      <c r="E43" s="290" t="s">
        <v>1503</v>
      </c>
      <c r="F43" s="290" t="s">
        <v>272</v>
      </c>
      <c r="G43" s="283">
        <v>20</v>
      </c>
      <c r="H43" s="283">
        <v>10</v>
      </c>
      <c r="I43" s="283">
        <v>10</v>
      </c>
      <c r="J43" s="283">
        <f t="shared" si="4"/>
        <v>15.754780325819633</v>
      </c>
      <c r="K43" s="283">
        <v>15.49</v>
      </c>
      <c r="L43" s="290" t="s">
        <v>1527</v>
      </c>
      <c r="M43" s="290"/>
      <c r="N43" s="290"/>
      <c r="O43" s="290">
        <v>0</v>
      </c>
      <c r="P43" s="290">
        <v>1</v>
      </c>
      <c r="Q43" s="265" t="s">
        <v>2375</v>
      </c>
      <c r="R43" s="266">
        <v>42649</v>
      </c>
      <c r="S43" s="290"/>
      <c r="T43" s="290"/>
    </row>
    <row r="44" spans="1:20" ht="37.5" hidden="1" customHeight="1" x14ac:dyDescent="0.25">
      <c r="B44" s="290"/>
      <c r="C44" s="290" t="s">
        <v>2376</v>
      </c>
      <c r="D44" s="295">
        <v>6888</v>
      </c>
      <c r="E44" s="290" t="s">
        <v>1503</v>
      </c>
      <c r="F44" s="290" t="s">
        <v>272</v>
      </c>
      <c r="G44" s="283">
        <v>20</v>
      </c>
      <c r="H44" s="283">
        <v>10</v>
      </c>
      <c r="I44" s="283">
        <v>10</v>
      </c>
      <c r="J44" s="283">
        <f t="shared" si="4"/>
        <v>15.754780325819633</v>
      </c>
      <c r="K44" s="283">
        <v>15.49</v>
      </c>
      <c r="L44" s="290" t="s">
        <v>1527</v>
      </c>
      <c r="M44" s="290"/>
      <c r="N44" s="290"/>
      <c r="O44" s="290">
        <v>0</v>
      </c>
      <c r="P44" s="290">
        <v>1</v>
      </c>
      <c r="Q44" s="265" t="s">
        <v>2377</v>
      </c>
      <c r="R44" s="266">
        <v>42649</v>
      </c>
      <c r="S44" s="290"/>
      <c r="T44" s="290"/>
    </row>
    <row r="45" spans="1:20" ht="37.5" hidden="1" customHeight="1" x14ac:dyDescent="0.25">
      <c r="B45" s="290"/>
      <c r="C45" s="290" t="s">
        <v>2378</v>
      </c>
      <c r="D45" s="295">
        <v>6888</v>
      </c>
      <c r="E45" s="290" t="s">
        <v>1503</v>
      </c>
      <c r="F45" s="290" t="s">
        <v>272</v>
      </c>
      <c r="G45" s="283">
        <v>20</v>
      </c>
      <c r="H45" s="283">
        <v>10</v>
      </c>
      <c r="I45" s="283">
        <v>10</v>
      </c>
      <c r="J45" s="283">
        <f t="shared" si="4"/>
        <v>15.754780325819633</v>
      </c>
      <c r="K45" s="283">
        <v>15.49</v>
      </c>
      <c r="L45" s="290" t="s">
        <v>1527</v>
      </c>
      <c r="M45" s="290"/>
      <c r="N45" s="290"/>
      <c r="O45" s="290">
        <v>0</v>
      </c>
      <c r="P45" s="290">
        <v>1</v>
      </c>
      <c r="Q45" s="265" t="s">
        <v>2379</v>
      </c>
      <c r="R45" s="266">
        <v>42649</v>
      </c>
      <c r="S45" s="290"/>
      <c r="T45" s="290"/>
    </row>
    <row r="46" spans="1:20" ht="37.5" hidden="1" customHeight="1" x14ac:dyDescent="0.25">
      <c r="B46" s="290"/>
      <c r="C46" s="290" t="s">
        <v>2380</v>
      </c>
      <c r="D46" s="295">
        <v>6888</v>
      </c>
      <c r="E46" s="290" t="s">
        <v>1503</v>
      </c>
      <c r="F46" s="290" t="s">
        <v>272</v>
      </c>
      <c r="G46" s="283">
        <v>20</v>
      </c>
      <c r="H46" s="283">
        <v>10</v>
      </c>
      <c r="I46" s="283">
        <v>10</v>
      </c>
      <c r="J46" s="283">
        <f t="shared" si="4"/>
        <v>15.754780325819633</v>
      </c>
      <c r="K46" s="283">
        <v>15.49</v>
      </c>
      <c r="L46" s="290" t="s">
        <v>1527</v>
      </c>
      <c r="M46" s="290"/>
      <c r="N46" s="290"/>
      <c r="O46" s="290">
        <v>0</v>
      </c>
      <c r="P46" s="290">
        <v>1</v>
      </c>
      <c r="Q46" s="265" t="s">
        <v>2381</v>
      </c>
      <c r="R46" s="266">
        <v>42649</v>
      </c>
      <c r="S46" s="290"/>
      <c r="T46" s="290"/>
    </row>
    <row r="47" spans="1:20" ht="50.15" hidden="1" customHeight="1" x14ac:dyDescent="0.25">
      <c r="B47" s="290"/>
      <c r="C47" s="290" t="s">
        <v>2382</v>
      </c>
      <c r="D47" s="295">
        <v>6888</v>
      </c>
      <c r="E47" s="290" t="s">
        <v>1503</v>
      </c>
      <c r="F47" s="290" t="s">
        <v>272</v>
      </c>
      <c r="G47" s="283">
        <v>20</v>
      </c>
      <c r="H47" s="283">
        <v>10</v>
      </c>
      <c r="I47" s="283">
        <v>10</v>
      </c>
      <c r="J47" s="283">
        <f t="shared" si="4"/>
        <v>15.754780325819633</v>
      </c>
      <c r="K47" s="283">
        <v>15.49</v>
      </c>
      <c r="L47" s="290" t="s">
        <v>1527</v>
      </c>
      <c r="M47" s="290"/>
      <c r="N47" s="290"/>
      <c r="O47" s="290">
        <v>0</v>
      </c>
      <c r="P47" s="290">
        <v>1</v>
      </c>
      <c r="Q47" s="265" t="s">
        <v>2383</v>
      </c>
      <c r="R47" s="266">
        <v>42649</v>
      </c>
      <c r="S47" s="290"/>
      <c r="T47" s="290"/>
    </row>
    <row r="48" spans="1:20" ht="37.5" hidden="1" customHeight="1" x14ac:dyDescent="0.25">
      <c r="B48" s="290"/>
      <c r="C48" s="290" t="s">
        <v>2403</v>
      </c>
      <c r="D48" s="295">
        <v>6888</v>
      </c>
      <c r="E48" s="290" t="s">
        <v>1503</v>
      </c>
      <c r="F48" s="290" t="s">
        <v>272</v>
      </c>
      <c r="G48" s="283">
        <v>20</v>
      </c>
      <c r="H48" s="283">
        <v>10</v>
      </c>
      <c r="I48" s="283">
        <v>10</v>
      </c>
      <c r="J48" s="283">
        <f>-LOG((1/(H48*G48))*(2.511^(-I48)))/LOG(2.511)</f>
        <v>15.754780325819633</v>
      </c>
      <c r="K48" s="283">
        <v>15.49</v>
      </c>
      <c r="L48" s="290" t="s">
        <v>1527</v>
      </c>
      <c r="M48" s="290"/>
      <c r="N48" s="290"/>
      <c r="O48" s="290">
        <v>0</v>
      </c>
      <c r="P48" s="290">
        <v>1</v>
      </c>
      <c r="Q48" s="265" t="s">
        <v>2406</v>
      </c>
      <c r="R48" s="266">
        <v>42870</v>
      </c>
      <c r="S48" s="290"/>
      <c r="T48" s="290"/>
    </row>
    <row r="49" spans="1:20" ht="37.5" hidden="1" customHeight="1" x14ac:dyDescent="0.25">
      <c r="B49" s="290"/>
      <c r="C49" s="290" t="s">
        <v>2404</v>
      </c>
      <c r="D49" s="295">
        <v>6888</v>
      </c>
      <c r="E49" s="290" t="s">
        <v>1503</v>
      </c>
      <c r="F49" s="290" t="s">
        <v>272</v>
      </c>
      <c r="G49" s="283">
        <v>20</v>
      </c>
      <c r="H49" s="283">
        <v>10</v>
      </c>
      <c r="I49" s="283">
        <v>10</v>
      </c>
      <c r="J49" s="283">
        <f>-LOG((1/(H49*G49))*(2.511^(-I49)))/LOG(2.511)</f>
        <v>15.754780325819633</v>
      </c>
      <c r="K49" s="283">
        <v>15.49</v>
      </c>
      <c r="L49" s="290" t="s">
        <v>1527</v>
      </c>
      <c r="M49" s="290"/>
      <c r="N49" s="290"/>
      <c r="O49" s="290">
        <v>0</v>
      </c>
      <c r="P49" s="290">
        <v>1</v>
      </c>
      <c r="Q49" s="265" t="s">
        <v>2407</v>
      </c>
      <c r="R49" s="266">
        <v>42870</v>
      </c>
      <c r="S49" s="290"/>
      <c r="T49" s="290"/>
    </row>
    <row r="50" spans="1:20" ht="37.5" hidden="1" customHeight="1" x14ac:dyDescent="0.25">
      <c r="B50" s="290"/>
      <c r="C50" s="290" t="s">
        <v>2405</v>
      </c>
      <c r="D50" s="295">
        <v>6888</v>
      </c>
      <c r="E50" s="290" t="s">
        <v>1503</v>
      </c>
      <c r="F50" s="290" t="s">
        <v>272</v>
      </c>
      <c r="G50" s="283">
        <v>20</v>
      </c>
      <c r="H50" s="283">
        <v>10</v>
      </c>
      <c r="I50" s="283">
        <v>10</v>
      </c>
      <c r="J50" s="283">
        <f>-LOG((1/(H50*G50))*(2.511^(-I50)))/LOG(2.511)</f>
        <v>15.754780325819633</v>
      </c>
      <c r="K50" s="283">
        <v>15.49</v>
      </c>
      <c r="L50" s="290" t="s">
        <v>1527</v>
      </c>
      <c r="M50" s="290"/>
      <c r="N50" s="290"/>
      <c r="O50" s="290">
        <v>0</v>
      </c>
      <c r="P50" s="290">
        <v>1</v>
      </c>
      <c r="Q50" s="265" t="s">
        <v>2408</v>
      </c>
      <c r="R50" s="266">
        <v>42870</v>
      </c>
      <c r="S50" s="290"/>
      <c r="T50" s="290"/>
    </row>
    <row r="51" spans="1:20" s="270" customFormat="1" ht="12.75" hidden="1" customHeight="1" x14ac:dyDescent="0.25">
      <c r="A51" s="299"/>
      <c r="C51" s="270" t="s">
        <v>246</v>
      </c>
      <c r="D51" s="300">
        <v>6910</v>
      </c>
      <c r="F51" s="270" t="s">
        <v>273</v>
      </c>
      <c r="G51" s="301">
        <v>8</v>
      </c>
      <c r="H51" s="301">
        <v>8</v>
      </c>
      <c r="I51" s="301">
        <v>7.4</v>
      </c>
      <c r="J51" s="301">
        <f t="shared" si="1"/>
        <v>11.917181001011928</v>
      </c>
      <c r="K51" s="301">
        <v>11.66</v>
      </c>
      <c r="L51" s="270" t="s">
        <v>1527</v>
      </c>
      <c r="O51" s="270">
        <f>SUM(O52)</f>
        <v>1</v>
      </c>
      <c r="P51" s="270">
        <f>SUM(P52)</f>
        <v>0</v>
      </c>
      <c r="Q51" s="273" t="s">
        <v>141</v>
      </c>
      <c r="R51" s="274">
        <v>39584</v>
      </c>
    </row>
    <row r="52" spans="1:20" s="290" customFormat="1" ht="12.75" hidden="1" customHeight="1" x14ac:dyDescent="0.25">
      <c r="A52" s="294" t="s">
        <v>1794</v>
      </c>
      <c r="C52" s="290" t="s">
        <v>140</v>
      </c>
      <c r="D52" s="295">
        <v>6910</v>
      </c>
      <c r="F52" s="290" t="s">
        <v>273</v>
      </c>
      <c r="G52" s="283">
        <v>8</v>
      </c>
      <c r="H52" s="283">
        <v>8</v>
      </c>
      <c r="I52" s="283">
        <v>7.4</v>
      </c>
      <c r="J52" s="283">
        <f t="shared" si="1"/>
        <v>11.917181001011928</v>
      </c>
      <c r="K52" s="283">
        <v>11.66</v>
      </c>
      <c r="L52" s="290" t="s">
        <v>1527</v>
      </c>
      <c r="O52" s="290">
        <v>1</v>
      </c>
      <c r="P52" s="290">
        <v>0</v>
      </c>
      <c r="Q52" s="265" t="s">
        <v>1370</v>
      </c>
      <c r="R52" s="266">
        <v>39584</v>
      </c>
    </row>
    <row r="53" spans="1:20" s="292" customFormat="1" ht="51" hidden="1" customHeight="1" x14ac:dyDescent="0.25">
      <c r="A53" s="291"/>
      <c r="B53" s="254"/>
      <c r="C53" s="292" t="s">
        <v>246</v>
      </c>
      <c r="D53" s="293">
        <v>6913</v>
      </c>
      <c r="E53" s="292" t="s">
        <v>1515</v>
      </c>
      <c r="F53" s="292" t="s">
        <v>273</v>
      </c>
      <c r="G53" s="282">
        <v>7</v>
      </c>
      <c r="H53" s="282">
        <v>7</v>
      </c>
      <c r="I53" s="282">
        <v>6.6</v>
      </c>
      <c r="J53" s="282">
        <f t="shared" si="1"/>
        <v>10.827110105671975</v>
      </c>
      <c r="K53" s="282">
        <v>11</v>
      </c>
      <c r="L53" s="292" t="s">
        <v>1527</v>
      </c>
      <c r="O53" s="292">
        <f>SUM(O54:O56)</f>
        <v>1</v>
      </c>
      <c r="P53" s="292">
        <f>SUM(P54:P56)</f>
        <v>2</v>
      </c>
      <c r="Q53" s="257" t="s">
        <v>1725</v>
      </c>
      <c r="R53" s="258">
        <v>38966</v>
      </c>
    </row>
    <row r="54" spans="1:20" ht="25" hidden="1" customHeight="1" x14ac:dyDescent="0.25">
      <c r="A54" s="296" t="s">
        <v>1794</v>
      </c>
      <c r="B54" s="290"/>
      <c r="C54" s="290" t="s">
        <v>140</v>
      </c>
      <c r="D54" s="295">
        <v>6913</v>
      </c>
      <c r="E54" s="290" t="s">
        <v>1515</v>
      </c>
      <c r="F54" s="290" t="s">
        <v>273</v>
      </c>
      <c r="G54" s="283">
        <v>7</v>
      </c>
      <c r="H54" s="283">
        <v>7</v>
      </c>
      <c r="I54" s="283">
        <v>6.6</v>
      </c>
      <c r="J54" s="283">
        <f>-LOG((1/(H54*G54))*(2.511^(-I54)))/LOG(2.511)</f>
        <v>10.827110105671975</v>
      </c>
      <c r="K54" s="283">
        <v>11</v>
      </c>
      <c r="L54" s="290" t="s">
        <v>1527</v>
      </c>
      <c r="M54" s="290"/>
      <c r="N54" s="290"/>
      <c r="O54" s="290">
        <v>1</v>
      </c>
      <c r="P54" s="290">
        <v>0</v>
      </c>
      <c r="Q54" s="265" t="s">
        <v>1566</v>
      </c>
      <c r="R54" s="266">
        <v>40172</v>
      </c>
      <c r="S54" s="290"/>
      <c r="T54" s="290"/>
    </row>
    <row r="55" spans="1:20" ht="12.75" hidden="1" customHeight="1" x14ac:dyDescent="0.25">
      <c r="A55" s="296" t="s">
        <v>1794</v>
      </c>
      <c r="B55" s="290"/>
      <c r="C55" s="290" t="s">
        <v>413</v>
      </c>
      <c r="D55" s="295">
        <v>6913</v>
      </c>
      <c r="E55" s="290" t="s">
        <v>1515</v>
      </c>
      <c r="F55" s="290" t="s">
        <v>273</v>
      </c>
      <c r="G55" s="283">
        <v>7</v>
      </c>
      <c r="H55" s="283">
        <v>7</v>
      </c>
      <c r="I55" s="283">
        <v>6.6</v>
      </c>
      <c r="J55" s="283">
        <f t="shared" si="1"/>
        <v>10.827110105671975</v>
      </c>
      <c r="K55" s="283">
        <v>11</v>
      </c>
      <c r="L55" s="290" t="s">
        <v>1527</v>
      </c>
      <c r="M55" s="290"/>
      <c r="N55" s="290"/>
      <c r="O55" s="290">
        <v>0</v>
      </c>
      <c r="P55" s="290">
        <v>1</v>
      </c>
      <c r="Q55" s="265" t="s">
        <v>414</v>
      </c>
      <c r="R55" s="266">
        <v>38867</v>
      </c>
      <c r="S55" s="290"/>
      <c r="T55" s="290"/>
    </row>
    <row r="56" spans="1:20" ht="38.25" hidden="1" customHeight="1" x14ac:dyDescent="0.25">
      <c r="A56" s="296" t="s">
        <v>1794</v>
      </c>
      <c r="B56" s="290"/>
      <c r="C56" s="290" t="s">
        <v>339</v>
      </c>
      <c r="D56" s="295">
        <v>6913</v>
      </c>
      <c r="E56" s="290" t="s">
        <v>1515</v>
      </c>
      <c r="F56" s="290" t="s">
        <v>273</v>
      </c>
      <c r="G56" s="283">
        <v>7</v>
      </c>
      <c r="H56" s="283">
        <v>7</v>
      </c>
      <c r="I56" s="283">
        <v>6.6</v>
      </c>
      <c r="J56" s="283">
        <f t="shared" si="1"/>
        <v>10.827110105671975</v>
      </c>
      <c r="K56" s="283">
        <v>11</v>
      </c>
      <c r="L56" s="290" t="s">
        <v>1527</v>
      </c>
      <c r="M56" s="290"/>
      <c r="N56" s="290"/>
      <c r="O56" s="290">
        <v>0</v>
      </c>
      <c r="P56" s="290">
        <v>1</v>
      </c>
      <c r="Q56" s="265" t="s">
        <v>340</v>
      </c>
      <c r="R56" s="266">
        <v>38977</v>
      </c>
      <c r="S56" s="290"/>
      <c r="T56" s="290"/>
    </row>
    <row r="57" spans="1:20" s="270" customFormat="1" ht="38.25" hidden="1" customHeight="1" x14ac:dyDescent="0.25">
      <c r="A57" s="299"/>
      <c r="B57" s="267"/>
      <c r="C57" s="270" t="s">
        <v>246</v>
      </c>
      <c r="D57" s="300">
        <v>6914</v>
      </c>
      <c r="F57" s="270" t="s">
        <v>272</v>
      </c>
      <c r="G57" s="301">
        <v>3</v>
      </c>
      <c r="H57" s="301">
        <v>3</v>
      </c>
      <c r="I57" s="301"/>
      <c r="J57" s="301"/>
      <c r="K57" s="301"/>
      <c r="L57" s="270" t="s">
        <v>1527</v>
      </c>
      <c r="O57" s="270">
        <f>SUM(O58)</f>
        <v>0</v>
      </c>
      <c r="P57" s="270">
        <f>SUM(P58)</f>
        <v>1</v>
      </c>
      <c r="Q57" s="273" t="s">
        <v>1274</v>
      </c>
      <c r="R57" s="274">
        <v>40102</v>
      </c>
    </row>
    <row r="58" spans="1:20" s="290" customFormat="1" ht="37.5" hidden="1" customHeight="1" x14ac:dyDescent="0.25">
      <c r="A58" s="294" t="s">
        <v>1794</v>
      </c>
      <c r="B58" s="268"/>
      <c r="C58" s="290" t="s">
        <v>1871</v>
      </c>
      <c r="D58" s="295">
        <v>6914</v>
      </c>
      <c r="F58" s="290" t="s">
        <v>272</v>
      </c>
      <c r="G58" s="283">
        <v>3</v>
      </c>
      <c r="H58" s="283">
        <v>3</v>
      </c>
      <c r="I58" s="283"/>
      <c r="J58" s="283"/>
      <c r="K58" s="283"/>
      <c r="L58" s="290" t="s">
        <v>1527</v>
      </c>
      <c r="O58" s="290">
        <v>0</v>
      </c>
      <c r="P58" s="290">
        <v>1</v>
      </c>
      <c r="Q58" s="265" t="s">
        <v>1872</v>
      </c>
      <c r="R58" s="266">
        <v>40107</v>
      </c>
    </row>
    <row r="59" spans="1:20" s="292" customFormat="1" ht="38.25" hidden="1" customHeight="1" x14ac:dyDescent="0.25">
      <c r="A59" s="291"/>
      <c r="B59" s="260"/>
      <c r="C59" s="292" t="s">
        <v>246</v>
      </c>
      <c r="D59" s="302" t="s">
        <v>1895</v>
      </c>
      <c r="E59" s="292" t="s">
        <v>1504</v>
      </c>
      <c r="F59" s="292" t="s">
        <v>272</v>
      </c>
      <c r="G59" s="282">
        <v>60</v>
      </c>
      <c r="H59" s="282">
        <v>8</v>
      </c>
      <c r="I59" s="282">
        <v>7</v>
      </c>
      <c r="J59" s="282">
        <f t="shared" si="1"/>
        <v>13.705672829429099</v>
      </c>
      <c r="K59" s="282">
        <v>13.44</v>
      </c>
      <c r="L59" s="292" t="s">
        <v>1527</v>
      </c>
      <c r="O59" s="292">
        <f>SUM(O60:O63)</f>
        <v>0</v>
      </c>
      <c r="P59" s="292">
        <f>SUM(P60:P63)</f>
        <v>4</v>
      </c>
      <c r="Q59" s="257" t="s">
        <v>415</v>
      </c>
      <c r="R59" s="258">
        <v>38867</v>
      </c>
    </row>
    <row r="60" spans="1:20" ht="102" hidden="1" customHeight="1" x14ac:dyDescent="0.25">
      <c r="A60" s="296" t="s">
        <v>1794</v>
      </c>
      <c r="B60" s="290"/>
      <c r="C60" s="290" t="s">
        <v>416</v>
      </c>
      <c r="D60" s="303" t="s">
        <v>1895</v>
      </c>
      <c r="E60" s="290" t="s">
        <v>1504</v>
      </c>
      <c r="F60" s="290" t="s">
        <v>272</v>
      </c>
      <c r="G60" s="283">
        <v>60</v>
      </c>
      <c r="H60" s="283">
        <v>8</v>
      </c>
      <c r="I60" s="283">
        <v>7</v>
      </c>
      <c r="J60" s="283">
        <f t="shared" si="1"/>
        <v>13.705672829429099</v>
      </c>
      <c r="K60" s="283">
        <v>13.44</v>
      </c>
      <c r="L60" s="290" t="s">
        <v>1527</v>
      </c>
      <c r="M60" s="290"/>
      <c r="N60" s="290"/>
      <c r="O60" s="290">
        <v>0</v>
      </c>
      <c r="P60" s="290">
        <v>1</v>
      </c>
      <c r="Q60" s="265" t="s">
        <v>2414</v>
      </c>
      <c r="R60" s="266">
        <v>38867</v>
      </c>
      <c r="S60" s="290"/>
      <c r="T60" s="290"/>
    </row>
    <row r="61" spans="1:20" ht="153" hidden="1" customHeight="1" x14ac:dyDescent="0.25">
      <c r="A61" s="296" t="s">
        <v>1794</v>
      </c>
      <c r="B61" s="290"/>
      <c r="C61" s="290" t="s">
        <v>1406</v>
      </c>
      <c r="D61" s="303" t="s">
        <v>1895</v>
      </c>
      <c r="E61" s="290" t="s">
        <v>1504</v>
      </c>
      <c r="F61" s="290" t="s">
        <v>272</v>
      </c>
      <c r="G61" s="283">
        <v>60</v>
      </c>
      <c r="H61" s="283">
        <v>8</v>
      </c>
      <c r="I61" s="283">
        <v>7</v>
      </c>
      <c r="J61" s="283">
        <f t="shared" si="1"/>
        <v>13.705672829429099</v>
      </c>
      <c r="K61" s="283">
        <v>13.44</v>
      </c>
      <c r="L61" s="290" t="s">
        <v>1527</v>
      </c>
      <c r="M61" s="290"/>
      <c r="N61" s="290"/>
      <c r="O61" s="290">
        <v>0</v>
      </c>
      <c r="P61" s="290">
        <v>1</v>
      </c>
      <c r="Q61" s="265" t="s">
        <v>2415</v>
      </c>
      <c r="R61" s="266">
        <v>39007</v>
      </c>
      <c r="S61" s="290"/>
      <c r="T61" s="290"/>
    </row>
    <row r="62" spans="1:20" ht="153" hidden="1" customHeight="1" x14ac:dyDescent="0.25">
      <c r="A62" s="296" t="s">
        <v>1794</v>
      </c>
      <c r="B62" s="290"/>
      <c r="C62" s="290" t="s">
        <v>1281</v>
      </c>
      <c r="D62" s="303" t="s">
        <v>1895</v>
      </c>
      <c r="E62" s="290" t="s">
        <v>1504</v>
      </c>
      <c r="F62" s="290" t="s">
        <v>272</v>
      </c>
      <c r="G62" s="283">
        <v>60</v>
      </c>
      <c r="H62" s="283">
        <v>8</v>
      </c>
      <c r="I62" s="283">
        <v>7</v>
      </c>
      <c r="J62" s="283">
        <f t="shared" si="1"/>
        <v>13.705672829429099</v>
      </c>
      <c r="K62" s="283">
        <v>13.44</v>
      </c>
      <c r="L62" s="290" t="s">
        <v>1527</v>
      </c>
      <c r="M62" s="290"/>
      <c r="N62" s="290"/>
      <c r="O62" s="290">
        <v>0</v>
      </c>
      <c r="P62" s="290">
        <v>1</v>
      </c>
      <c r="Q62" s="265" t="s">
        <v>2416</v>
      </c>
      <c r="R62" s="266">
        <v>39007</v>
      </c>
      <c r="S62" s="290"/>
      <c r="T62" s="290"/>
    </row>
    <row r="63" spans="1:20" ht="229.5" hidden="1" customHeight="1" x14ac:dyDescent="0.25">
      <c r="A63" s="296" t="s">
        <v>1794</v>
      </c>
      <c r="B63" s="290"/>
      <c r="C63" s="290" t="s">
        <v>420</v>
      </c>
      <c r="D63" s="303" t="s">
        <v>1895</v>
      </c>
      <c r="E63" s="290" t="s">
        <v>1504</v>
      </c>
      <c r="F63" s="290" t="s">
        <v>272</v>
      </c>
      <c r="G63" s="283">
        <v>60</v>
      </c>
      <c r="H63" s="283">
        <v>8</v>
      </c>
      <c r="I63" s="283">
        <v>7</v>
      </c>
      <c r="J63" s="283">
        <f t="shared" si="1"/>
        <v>13.705672829429099</v>
      </c>
      <c r="K63" s="283">
        <v>13.44</v>
      </c>
      <c r="L63" s="290" t="s">
        <v>1527</v>
      </c>
      <c r="M63" s="290"/>
      <c r="N63" s="290"/>
      <c r="O63" s="290">
        <v>0</v>
      </c>
      <c r="P63" s="290">
        <v>1</v>
      </c>
      <c r="Q63" s="265" t="s">
        <v>2417</v>
      </c>
      <c r="R63" s="266">
        <v>39366</v>
      </c>
      <c r="S63" s="290"/>
      <c r="T63" s="290"/>
    </row>
    <row r="64" spans="1:20" s="292" customFormat="1" ht="25.5" hidden="1" customHeight="1" x14ac:dyDescent="0.25">
      <c r="A64" s="291"/>
      <c r="B64" s="260"/>
      <c r="C64" s="292" t="s">
        <v>246</v>
      </c>
      <c r="D64" s="293">
        <v>7000</v>
      </c>
      <c r="E64" s="292" t="s">
        <v>62</v>
      </c>
      <c r="F64" s="292" t="s">
        <v>272</v>
      </c>
      <c r="G64" s="292">
        <v>120</v>
      </c>
      <c r="H64" s="292">
        <v>30</v>
      </c>
      <c r="I64" s="292">
        <v>4</v>
      </c>
      <c r="J64" s="282">
        <f t="shared" si="1"/>
        <v>12.894164657846275</v>
      </c>
      <c r="K64" s="292">
        <v>12.63</v>
      </c>
      <c r="L64" s="292" t="s">
        <v>1527</v>
      </c>
      <c r="M64" s="292" t="s">
        <v>1437</v>
      </c>
      <c r="N64" s="256" t="s">
        <v>1438</v>
      </c>
      <c r="O64" s="292">
        <f>SUM(O65:O68)</f>
        <v>0</v>
      </c>
      <c r="P64" s="292">
        <f>SUM(P65:P68)</f>
        <v>4</v>
      </c>
      <c r="Q64" s="257" t="s">
        <v>1979</v>
      </c>
      <c r="R64" s="258">
        <v>38867</v>
      </c>
    </row>
    <row r="65" spans="1:20" ht="165.75" hidden="1" customHeight="1" x14ac:dyDescent="0.25">
      <c r="A65" s="296" t="s">
        <v>1794</v>
      </c>
      <c r="B65" s="290"/>
      <c r="C65" s="290" t="s">
        <v>416</v>
      </c>
      <c r="D65" s="295">
        <v>7000</v>
      </c>
      <c r="E65" s="290" t="s">
        <v>62</v>
      </c>
      <c r="F65" s="290" t="s">
        <v>272</v>
      </c>
      <c r="G65" s="290">
        <v>120</v>
      </c>
      <c r="H65" s="290">
        <v>30</v>
      </c>
      <c r="I65" s="290">
        <v>4</v>
      </c>
      <c r="J65" s="283">
        <f t="shared" si="1"/>
        <v>12.894164657846275</v>
      </c>
      <c r="K65" s="290">
        <v>12.63</v>
      </c>
      <c r="L65" s="290" t="s">
        <v>1527</v>
      </c>
      <c r="M65" s="290" t="s">
        <v>1437</v>
      </c>
      <c r="N65" s="264" t="s">
        <v>1438</v>
      </c>
      <c r="O65" s="290">
        <v>0</v>
      </c>
      <c r="P65" s="290">
        <v>1</v>
      </c>
      <c r="Q65" s="265" t="s">
        <v>2418</v>
      </c>
      <c r="R65" s="266">
        <v>38867</v>
      </c>
      <c r="S65" s="290"/>
      <c r="T65" s="290"/>
    </row>
    <row r="66" spans="1:20" ht="114.75" hidden="1" customHeight="1" x14ac:dyDescent="0.25">
      <c r="A66" s="296" t="s">
        <v>1794</v>
      </c>
      <c r="B66" s="290"/>
      <c r="C66" s="290" t="s">
        <v>256</v>
      </c>
      <c r="D66" s="295">
        <v>7000</v>
      </c>
      <c r="E66" s="290" t="s">
        <v>62</v>
      </c>
      <c r="F66" s="290" t="s">
        <v>272</v>
      </c>
      <c r="G66" s="290">
        <v>120</v>
      </c>
      <c r="H66" s="290">
        <v>30</v>
      </c>
      <c r="I66" s="290">
        <v>4</v>
      </c>
      <c r="J66" s="283">
        <f t="shared" si="1"/>
        <v>12.894164657846275</v>
      </c>
      <c r="K66" s="290">
        <v>12.63</v>
      </c>
      <c r="L66" s="290" t="s">
        <v>1527</v>
      </c>
      <c r="M66" s="290" t="s">
        <v>1437</v>
      </c>
      <c r="N66" s="264" t="s">
        <v>1438</v>
      </c>
      <c r="O66" s="290">
        <v>0</v>
      </c>
      <c r="P66" s="290">
        <v>1</v>
      </c>
      <c r="Q66" s="265" t="s">
        <v>2419</v>
      </c>
      <c r="R66" s="266">
        <v>39003</v>
      </c>
      <c r="S66" s="290"/>
      <c r="T66" s="290"/>
    </row>
    <row r="67" spans="1:20" ht="191.25" hidden="1" customHeight="1" x14ac:dyDescent="0.25">
      <c r="A67" s="296" t="s">
        <v>1794</v>
      </c>
      <c r="B67" s="290"/>
      <c r="C67" s="290" t="s">
        <v>22</v>
      </c>
      <c r="D67" s="295">
        <v>7000</v>
      </c>
      <c r="E67" s="290" t="s">
        <v>62</v>
      </c>
      <c r="F67" s="290" t="s">
        <v>272</v>
      </c>
      <c r="G67" s="290">
        <v>120</v>
      </c>
      <c r="H67" s="290">
        <v>30</v>
      </c>
      <c r="I67" s="290">
        <v>4</v>
      </c>
      <c r="J67" s="283">
        <f t="shared" si="1"/>
        <v>12.894164657846275</v>
      </c>
      <c r="K67" s="290">
        <v>12.63</v>
      </c>
      <c r="L67" s="290" t="s">
        <v>1527</v>
      </c>
      <c r="M67" s="290" t="s">
        <v>1437</v>
      </c>
      <c r="N67" s="264" t="s">
        <v>1438</v>
      </c>
      <c r="O67" s="290">
        <v>0</v>
      </c>
      <c r="P67" s="290">
        <v>1</v>
      </c>
      <c r="Q67" s="265" t="s">
        <v>2420</v>
      </c>
      <c r="R67" s="266">
        <v>39330</v>
      </c>
      <c r="S67" s="290"/>
      <c r="T67" s="290"/>
    </row>
    <row r="68" spans="1:20" ht="38.25" hidden="1" customHeight="1" x14ac:dyDescent="0.25">
      <c r="A68" s="296" t="s">
        <v>1794</v>
      </c>
      <c r="B68" s="290"/>
      <c r="C68" s="290" t="s">
        <v>1456</v>
      </c>
      <c r="D68" s="295">
        <v>7000</v>
      </c>
      <c r="E68" s="290" t="s">
        <v>62</v>
      </c>
      <c r="F68" s="290" t="s">
        <v>272</v>
      </c>
      <c r="G68" s="290">
        <v>120</v>
      </c>
      <c r="H68" s="290">
        <v>30</v>
      </c>
      <c r="I68" s="290">
        <v>4</v>
      </c>
      <c r="J68" s="283">
        <f t="shared" si="1"/>
        <v>12.894164657846275</v>
      </c>
      <c r="K68" s="290">
        <v>12.63</v>
      </c>
      <c r="L68" s="290" t="s">
        <v>1527</v>
      </c>
      <c r="M68" s="290" t="s">
        <v>1437</v>
      </c>
      <c r="N68" s="264" t="s">
        <v>1438</v>
      </c>
      <c r="O68" s="290">
        <v>0</v>
      </c>
      <c r="P68" s="290">
        <v>1</v>
      </c>
      <c r="Q68" s="265" t="s">
        <v>1457</v>
      </c>
      <c r="R68" s="266">
        <v>39365</v>
      </c>
      <c r="S68" s="290"/>
      <c r="T68" s="290"/>
    </row>
    <row r="69" spans="1:20" ht="38.25" hidden="1" customHeight="1" x14ac:dyDescent="0.25">
      <c r="A69" s="296" t="s">
        <v>98</v>
      </c>
      <c r="B69" s="290"/>
      <c r="C69" s="290" t="s">
        <v>2202</v>
      </c>
      <c r="D69" s="295">
        <v>7000</v>
      </c>
      <c r="E69" s="290" t="s">
        <v>62</v>
      </c>
      <c r="F69" s="290" t="s">
        <v>272</v>
      </c>
      <c r="G69" s="290">
        <v>120</v>
      </c>
      <c r="H69" s="290">
        <v>30</v>
      </c>
      <c r="I69" s="290">
        <v>4</v>
      </c>
      <c r="J69" s="283">
        <f>-LOG((1/(H69*G69))*(2.511^(-I69)))/LOG(2.511)</f>
        <v>12.894164657846275</v>
      </c>
      <c r="K69" s="290">
        <v>12.63</v>
      </c>
      <c r="L69" s="290" t="s">
        <v>1527</v>
      </c>
      <c r="M69" s="290" t="s">
        <v>1437</v>
      </c>
      <c r="N69" s="264" t="s">
        <v>1438</v>
      </c>
      <c r="O69" s="290">
        <v>0</v>
      </c>
      <c r="P69" s="290">
        <v>1</v>
      </c>
      <c r="Q69" s="265" t="s">
        <v>2205</v>
      </c>
      <c r="R69" s="266">
        <v>40885</v>
      </c>
      <c r="S69" s="290"/>
      <c r="T69" s="290"/>
    </row>
    <row r="70" spans="1:20" s="292" customFormat="1" ht="12.75" hidden="1" customHeight="1" x14ac:dyDescent="0.25">
      <c r="A70" s="291"/>
      <c r="B70" s="260"/>
      <c r="C70" s="292" t="s">
        <v>246</v>
      </c>
      <c r="D70" s="293">
        <v>7008</v>
      </c>
      <c r="F70" s="292" t="s">
        <v>275</v>
      </c>
      <c r="G70" s="292">
        <v>1.4</v>
      </c>
      <c r="H70" s="292">
        <v>1.1000000000000001</v>
      </c>
      <c r="I70" s="292">
        <v>12</v>
      </c>
      <c r="J70" s="282">
        <f t="shared" si="1"/>
        <v>12.468981524355051</v>
      </c>
      <c r="K70" s="282">
        <v>11.8</v>
      </c>
      <c r="L70" s="292" t="s">
        <v>1527</v>
      </c>
      <c r="O70" s="292">
        <v>0</v>
      </c>
      <c r="P70" s="292">
        <v>0</v>
      </c>
      <c r="Q70" s="257"/>
      <c r="R70" s="258">
        <v>38630</v>
      </c>
    </row>
    <row r="71" spans="1:20" s="292" customFormat="1" ht="12.75" hidden="1" customHeight="1" x14ac:dyDescent="0.25">
      <c r="A71" s="291"/>
      <c r="B71" s="254"/>
      <c r="C71" s="292" t="s">
        <v>246</v>
      </c>
      <c r="D71" s="293">
        <v>7026</v>
      </c>
      <c r="F71" s="304" t="s">
        <v>275</v>
      </c>
      <c r="G71" s="292">
        <v>0.4</v>
      </c>
      <c r="H71" s="292">
        <v>0.2</v>
      </c>
      <c r="I71" s="292">
        <v>12</v>
      </c>
      <c r="J71" s="282">
        <f t="shared" si="1"/>
        <v>9.2566736748549854</v>
      </c>
      <c r="K71" s="292">
        <v>8.5</v>
      </c>
      <c r="L71" s="292" t="s">
        <v>1527</v>
      </c>
      <c r="O71" s="292">
        <v>0</v>
      </c>
      <c r="P71" s="292">
        <v>0</v>
      </c>
      <c r="Q71" s="257"/>
      <c r="R71" s="258">
        <v>38630</v>
      </c>
    </row>
    <row r="72" spans="1:20" s="292" customFormat="1" ht="25" hidden="1" customHeight="1" x14ac:dyDescent="0.25">
      <c r="A72" s="291"/>
      <c r="B72" s="254"/>
      <c r="C72" s="292" t="s">
        <v>246</v>
      </c>
      <c r="D72" s="293">
        <v>7092</v>
      </c>
      <c r="E72" s="292" t="s">
        <v>1201</v>
      </c>
      <c r="F72" s="292" t="s">
        <v>273</v>
      </c>
      <c r="G72" s="292">
        <v>32</v>
      </c>
      <c r="H72" s="292">
        <v>32</v>
      </c>
      <c r="I72" s="292">
        <v>4.5999999999999996</v>
      </c>
      <c r="J72" s="282">
        <f t="shared" si="1"/>
        <v>12.128635001686545</v>
      </c>
      <c r="K72" s="292">
        <v>11</v>
      </c>
      <c r="L72" s="292" t="s">
        <v>1527</v>
      </c>
      <c r="O72" s="292">
        <f>SUM(O73:O76)</f>
        <v>2</v>
      </c>
      <c r="P72" s="292">
        <f>SUM(P73:P76)</f>
        <v>2</v>
      </c>
      <c r="Q72" s="254" t="s">
        <v>1568</v>
      </c>
      <c r="R72" s="258">
        <v>40172</v>
      </c>
    </row>
    <row r="73" spans="1:20" s="290" customFormat="1" ht="25.5" hidden="1" customHeight="1" x14ac:dyDescent="0.25">
      <c r="A73" s="294" t="s">
        <v>1794</v>
      </c>
      <c r="B73" s="262"/>
      <c r="C73" s="290" t="s">
        <v>140</v>
      </c>
      <c r="D73" s="295">
        <v>7092</v>
      </c>
      <c r="E73" s="290" t="s">
        <v>1201</v>
      </c>
      <c r="F73" s="290" t="s">
        <v>273</v>
      </c>
      <c r="G73" s="290">
        <v>32</v>
      </c>
      <c r="H73" s="290">
        <v>32</v>
      </c>
      <c r="I73" s="290">
        <v>4.5999999999999996</v>
      </c>
      <c r="J73" s="283">
        <f>-LOG((1/(H73*G73))*(2.511^(-I73)))/LOG(2.511)</f>
        <v>12.128635001686545</v>
      </c>
      <c r="K73" s="290">
        <v>11</v>
      </c>
      <c r="L73" s="290" t="s">
        <v>1527</v>
      </c>
      <c r="O73" s="290">
        <v>1</v>
      </c>
      <c r="P73" s="290">
        <v>0</v>
      </c>
      <c r="Q73" s="265" t="s">
        <v>1567</v>
      </c>
      <c r="R73" s="266">
        <v>40172</v>
      </c>
    </row>
    <row r="74" spans="1:20" s="290" customFormat="1" ht="25.5" hidden="1" customHeight="1" x14ac:dyDescent="0.25">
      <c r="A74" s="294" t="s">
        <v>1794</v>
      </c>
      <c r="B74" s="262"/>
      <c r="C74" s="290" t="s">
        <v>1952</v>
      </c>
      <c r="D74" s="295">
        <v>7092</v>
      </c>
      <c r="E74" s="290" t="s">
        <v>1201</v>
      </c>
      <c r="F74" s="290" t="s">
        <v>273</v>
      </c>
      <c r="G74" s="290">
        <v>32</v>
      </c>
      <c r="H74" s="290">
        <v>32</v>
      </c>
      <c r="I74" s="290">
        <v>4.5999999999999996</v>
      </c>
      <c r="J74" s="283">
        <f>-LOG((1/(H74*G74))*(2.511^(-I74)))/LOG(2.511)</f>
        <v>12.128635001686545</v>
      </c>
      <c r="K74" s="290">
        <v>11</v>
      </c>
      <c r="L74" s="290" t="s">
        <v>1527</v>
      </c>
      <c r="O74" s="290">
        <v>0</v>
      </c>
      <c r="P74" s="290">
        <v>1</v>
      </c>
      <c r="Q74" s="265" t="s">
        <v>1696</v>
      </c>
      <c r="R74" s="266">
        <v>39769</v>
      </c>
    </row>
    <row r="75" spans="1:20" s="290" customFormat="1" ht="38.25" hidden="1" customHeight="1" x14ac:dyDescent="0.25">
      <c r="A75" s="294" t="s">
        <v>1794</v>
      </c>
      <c r="B75" s="262"/>
      <c r="C75" s="290" t="s">
        <v>339</v>
      </c>
      <c r="D75" s="295">
        <v>7092</v>
      </c>
      <c r="E75" s="290" t="s">
        <v>1201</v>
      </c>
      <c r="F75" s="290" t="s">
        <v>273</v>
      </c>
      <c r="G75" s="290">
        <v>32</v>
      </c>
      <c r="H75" s="290">
        <v>32</v>
      </c>
      <c r="I75" s="290">
        <v>4.5999999999999996</v>
      </c>
      <c r="J75" s="283">
        <f t="shared" si="1"/>
        <v>12.128635001686545</v>
      </c>
      <c r="K75" s="290">
        <v>11</v>
      </c>
      <c r="L75" s="290" t="s">
        <v>1527</v>
      </c>
      <c r="O75" s="290">
        <v>1</v>
      </c>
      <c r="P75" s="290">
        <v>0</v>
      </c>
      <c r="Q75" s="265" t="s">
        <v>1214</v>
      </c>
      <c r="R75" s="266">
        <v>38977</v>
      </c>
    </row>
    <row r="76" spans="1:20" s="290" customFormat="1" ht="38.25" hidden="1" customHeight="1" x14ac:dyDescent="0.25">
      <c r="A76" s="294" t="s">
        <v>1794</v>
      </c>
      <c r="B76" s="262"/>
      <c r="C76" s="290" t="s">
        <v>339</v>
      </c>
      <c r="D76" s="295">
        <v>7092</v>
      </c>
      <c r="E76" s="290" t="s">
        <v>1201</v>
      </c>
      <c r="F76" s="290" t="s">
        <v>273</v>
      </c>
      <c r="G76" s="290">
        <v>32</v>
      </c>
      <c r="H76" s="290">
        <v>32</v>
      </c>
      <c r="I76" s="290">
        <v>4.5999999999999996</v>
      </c>
      <c r="J76" s="283">
        <f t="shared" si="1"/>
        <v>12.128635001686545</v>
      </c>
      <c r="K76" s="290">
        <v>11</v>
      </c>
      <c r="L76" s="290" t="s">
        <v>1527</v>
      </c>
      <c r="O76" s="290">
        <v>0</v>
      </c>
      <c r="P76" s="290">
        <v>1</v>
      </c>
      <c r="Q76" s="265" t="s">
        <v>340</v>
      </c>
      <c r="R76" s="266">
        <v>38977</v>
      </c>
    </row>
    <row r="77" spans="1:20" s="292" customFormat="1" ht="63.75" hidden="1" customHeight="1" x14ac:dyDescent="0.25">
      <c r="A77" s="291"/>
      <c r="B77" s="267"/>
      <c r="C77" s="292" t="s">
        <v>246</v>
      </c>
      <c r="D77" s="293" t="s">
        <v>398</v>
      </c>
      <c r="E77" s="254" t="s">
        <v>1726</v>
      </c>
      <c r="F77" s="292" t="s">
        <v>272</v>
      </c>
      <c r="G77" s="292">
        <v>45</v>
      </c>
      <c r="H77" s="292">
        <v>20</v>
      </c>
      <c r="I77" s="292">
        <v>14.9</v>
      </c>
      <c r="J77" s="282">
        <f t="shared" si="1"/>
        <v>22.288437657508968</v>
      </c>
      <c r="K77" s="292">
        <v>22.3</v>
      </c>
      <c r="L77" s="292" t="s">
        <v>1527</v>
      </c>
      <c r="O77" s="292">
        <f>SUM(O78:O80)</f>
        <v>0</v>
      </c>
      <c r="P77" s="292">
        <f>SUM(P78:P80)</f>
        <v>2</v>
      </c>
      <c r="Q77" s="257" t="s">
        <v>1792</v>
      </c>
      <c r="R77" s="258">
        <v>39717</v>
      </c>
    </row>
    <row r="78" spans="1:20" s="290" customFormat="1" ht="70.5" hidden="1" customHeight="1" x14ac:dyDescent="0.25">
      <c r="A78" s="294" t="s">
        <v>1794</v>
      </c>
      <c r="C78" s="290" t="s">
        <v>413</v>
      </c>
      <c r="D78" s="295" t="s">
        <v>398</v>
      </c>
      <c r="E78" s="262" t="s">
        <v>399</v>
      </c>
      <c r="F78" s="290" t="s">
        <v>272</v>
      </c>
      <c r="G78" s="290">
        <v>45</v>
      </c>
      <c r="H78" s="290">
        <v>20</v>
      </c>
      <c r="I78" s="290">
        <v>14.9</v>
      </c>
      <c r="J78" s="283">
        <f t="shared" si="1"/>
        <v>22.288437657508968</v>
      </c>
      <c r="K78" s="290">
        <v>22.3</v>
      </c>
      <c r="L78" s="290" t="s">
        <v>1527</v>
      </c>
      <c r="O78" s="290">
        <v>0</v>
      </c>
      <c r="P78" s="290">
        <v>1</v>
      </c>
      <c r="Q78" s="265" t="s">
        <v>917</v>
      </c>
      <c r="R78" s="266">
        <v>38867</v>
      </c>
    </row>
    <row r="79" spans="1:20" s="290" customFormat="1" ht="116.25" hidden="1" customHeight="1" x14ac:dyDescent="0.25">
      <c r="A79" s="294" t="s">
        <v>1794</v>
      </c>
      <c r="C79" s="290" t="s">
        <v>1225</v>
      </c>
      <c r="D79" s="295" t="s">
        <v>398</v>
      </c>
      <c r="E79" s="262" t="s">
        <v>399</v>
      </c>
      <c r="F79" s="290" t="s">
        <v>272</v>
      </c>
      <c r="G79" s="290">
        <v>45</v>
      </c>
      <c r="H79" s="290">
        <v>20</v>
      </c>
      <c r="I79" s="290">
        <v>14.9</v>
      </c>
      <c r="J79" s="283">
        <f t="shared" si="1"/>
        <v>22.288437657508968</v>
      </c>
      <c r="K79" s="290">
        <v>22.3</v>
      </c>
      <c r="L79" s="290" t="s">
        <v>1527</v>
      </c>
      <c r="O79" s="290">
        <v>0</v>
      </c>
      <c r="P79" s="290">
        <v>0</v>
      </c>
      <c r="Q79" s="265" t="s">
        <v>2421</v>
      </c>
      <c r="R79" s="266">
        <v>39001</v>
      </c>
    </row>
    <row r="80" spans="1:20" s="290" customFormat="1" ht="64.5" hidden="1" customHeight="1" x14ac:dyDescent="0.25">
      <c r="A80" s="294" t="s">
        <v>1794</v>
      </c>
      <c r="C80" s="290" t="s">
        <v>281</v>
      </c>
      <c r="D80" s="295" t="s">
        <v>398</v>
      </c>
      <c r="E80" s="262" t="s">
        <v>399</v>
      </c>
      <c r="F80" s="290" t="s">
        <v>272</v>
      </c>
      <c r="G80" s="290">
        <v>45</v>
      </c>
      <c r="H80" s="290">
        <v>20</v>
      </c>
      <c r="I80" s="290">
        <v>14.9</v>
      </c>
      <c r="J80" s="283">
        <f>-LOG((1/(H80*G80))*(2.511^(-I80)))/LOG(2.511)</f>
        <v>22.288437657508968</v>
      </c>
      <c r="K80" s="290">
        <v>22.3</v>
      </c>
      <c r="L80" s="290" t="s">
        <v>1527</v>
      </c>
      <c r="O80" s="290">
        <v>0</v>
      </c>
      <c r="P80" s="290">
        <v>1</v>
      </c>
      <c r="Q80" s="265" t="s">
        <v>282</v>
      </c>
      <c r="R80" s="266">
        <v>40046</v>
      </c>
    </row>
    <row r="81" spans="1:20" s="292" customFormat="1" ht="25.5" hidden="1" customHeight="1" x14ac:dyDescent="0.25">
      <c r="A81" s="291"/>
      <c r="B81" s="267"/>
      <c r="C81" s="292" t="s">
        <v>246</v>
      </c>
      <c r="D81" s="293" t="s">
        <v>1758</v>
      </c>
      <c r="E81" s="292" t="s">
        <v>61</v>
      </c>
      <c r="F81" s="292" t="s">
        <v>272</v>
      </c>
      <c r="G81" s="292">
        <v>60</v>
      </c>
      <c r="H81" s="292">
        <v>50</v>
      </c>
      <c r="I81" s="292">
        <v>8</v>
      </c>
      <c r="J81" s="282">
        <f t="shared" si="1"/>
        <v>16.69613565440546</v>
      </c>
      <c r="K81" s="292">
        <v>16.43</v>
      </c>
      <c r="L81" s="292" t="s">
        <v>1527</v>
      </c>
      <c r="M81" s="292" t="s">
        <v>257</v>
      </c>
      <c r="N81" s="256" t="s">
        <v>258</v>
      </c>
      <c r="O81" s="292">
        <v>0</v>
      </c>
      <c r="P81" s="292">
        <v>0</v>
      </c>
      <c r="Q81" s="257" t="s">
        <v>918</v>
      </c>
      <c r="R81" s="258">
        <v>38867</v>
      </c>
    </row>
    <row r="82" spans="1:20" ht="25.5" hidden="1" customHeight="1" x14ac:dyDescent="0.25">
      <c r="A82" s="296" t="s">
        <v>1794</v>
      </c>
      <c r="B82" s="290"/>
      <c r="C82" s="290" t="s">
        <v>416</v>
      </c>
      <c r="D82" s="295" t="s">
        <v>1758</v>
      </c>
      <c r="E82" s="290" t="s">
        <v>61</v>
      </c>
      <c r="F82" s="290" t="s">
        <v>272</v>
      </c>
      <c r="G82" s="290">
        <v>60</v>
      </c>
      <c r="H82" s="290">
        <v>50</v>
      </c>
      <c r="I82" s="290">
        <v>8</v>
      </c>
      <c r="J82" s="283">
        <f t="shared" si="1"/>
        <v>16.69613565440546</v>
      </c>
      <c r="K82" s="290">
        <v>16.43</v>
      </c>
      <c r="L82" s="290" t="s">
        <v>1527</v>
      </c>
      <c r="M82" s="290" t="s">
        <v>257</v>
      </c>
      <c r="N82" s="264" t="s">
        <v>258</v>
      </c>
      <c r="O82" s="290">
        <v>0</v>
      </c>
      <c r="P82" s="290">
        <v>1</v>
      </c>
      <c r="Q82" s="265" t="s">
        <v>919</v>
      </c>
      <c r="R82" s="266">
        <v>38867</v>
      </c>
      <c r="S82" s="290"/>
      <c r="T82" s="290"/>
    </row>
    <row r="83" spans="1:20" ht="114.75" hidden="1" customHeight="1" x14ac:dyDescent="0.25">
      <c r="A83" s="296" t="s">
        <v>1794</v>
      </c>
      <c r="B83" s="290"/>
      <c r="C83" s="290" t="s">
        <v>256</v>
      </c>
      <c r="D83" s="295" t="s">
        <v>1758</v>
      </c>
      <c r="E83" s="290" t="s">
        <v>61</v>
      </c>
      <c r="F83" s="290" t="s">
        <v>272</v>
      </c>
      <c r="G83" s="290">
        <v>60</v>
      </c>
      <c r="H83" s="290">
        <v>50</v>
      </c>
      <c r="I83" s="290">
        <v>8</v>
      </c>
      <c r="J83" s="283">
        <f t="shared" si="1"/>
        <v>16.69613565440546</v>
      </c>
      <c r="K83" s="290">
        <v>16.43</v>
      </c>
      <c r="L83" s="290" t="s">
        <v>1527</v>
      </c>
      <c r="M83" s="290" t="s">
        <v>257</v>
      </c>
      <c r="N83" s="264" t="s">
        <v>258</v>
      </c>
      <c r="O83" s="290">
        <v>0</v>
      </c>
      <c r="P83" s="290">
        <v>1</v>
      </c>
      <c r="Q83" s="265" t="s">
        <v>2422</v>
      </c>
      <c r="R83" s="266">
        <v>39003</v>
      </c>
      <c r="S83" s="290"/>
      <c r="T83" s="290"/>
    </row>
    <row r="84" spans="1:20" s="292" customFormat="1" ht="76.5" hidden="1" customHeight="1" x14ac:dyDescent="0.25">
      <c r="A84" s="291"/>
      <c r="B84" s="254"/>
      <c r="C84" s="292" t="s">
        <v>246</v>
      </c>
      <c r="D84" s="293" t="s">
        <v>1759</v>
      </c>
      <c r="E84" s="292" t="s">
        <v>1760</v>
      </c>
      <c r="F84" s="292" t="s">
        <v>272</v>
      </c>
      <c r="G84" s="292">
        <v>20</v>
      </c>
      <c r="H84" s="292">
        <v>10</v>
      </c>
      <c r="I84" s="292">
        <v>10</v>
      </c>
      <c r="J84" s="282">
        <f t="shared" si="1"/>
        <v>15.754780325819633</v>
      </c>
      <c r="K84" s="292">
        <v>15.49</v>
      </c>
      <c r="L84" s="292" t="s">
        <v>1527</v>
      </c>
      <c r="M84" s="292" t="s">
        <v>1229</v>
      </c>
      <c r="N84" s="256" t="s">
        <v>1230</v>
      </c>
      <c r="O84" s="292">
        <f>SUM(O85:O87)</f>
        <v>0</v>
      </c>
      <c r="P84" s="292">
        <f>SUM(P85:P87)</f>
        <v>3</v>
      </c>
      <c r="Q84" s="257" t="s">
        <v>489</v>
      </c>
      <c r="R84" s="258">
        <v>38867</v>
      </c>
      <c r="S84" s="291"/>
      <c r="T84" s="291"/>
    </row>
    <row r="85" spans="1:20" ht="38.25" hidden="1" customHeight="1" x14ac:dyDescent="0.25">
      <c r="A85" s="296" t="s">
        <v>1794</v>
      </c>
      <c r="B85" s="290"/>
      <c r="C85" s="290" t="s">
        <v>23</v>
      </c>
      <c r="D85" s="295" t="s">
        <v>1759</v>
      </c>
      <c r="E85" s="290" t="s">
        <v>1760</v>
      </c>
      <c r="F85" s="290" t="s">
        <v>272</v>
      </c>
      <c r="G85" s="290">
        <v>20</v>
      </c>
      <c r="H85" s="290">
        <v>10</v>
      </c>
      <c r="I85" s="290">
        <v>10</v>
      </c>
      <c r="J85" s="283">
        <f t="shared" si="1"/>
        <v>15.754780325819633</v>
      </c>
      <c r="K85" s="290">
        <v>15.49</v>
      </c>
      <c r="L85" s="290" t="s">
        <v>1527</v>
      </c>
      <c r="M85" s="290" t="s">
        <v>1229</v>
      </c>
      <c r="N85" s="264" t="s">
        <v>1230</v>
      </c>
      <c r="O85" s="290">
        <v>0</v>
      </c>
      <c r="P85" s="290">
        <v>1</v>
      </c>
      <c r="Q85" s="265" t="s">
        <v>24</v>
      </c>
      <c r="R85" s="266">
        <v>38867</v>
      </c>
      <c r="S85" s="294"/>
      <c r="T85" s="294"/>
    </row>
    <row r="86" spans="1:20" ht="63.75" hidden="1" customHeight="1" x14ac:dyDescent="0.25">
      <c r="A86" s="296" t="s">
        <v>1794</v>
      </c>
      <c r="B86" s="290"/>
      <c r="C86" s="290" t="s">
        <v>1228</v>
      </c>
      <c r="D86" s="295" t="s">
        <v>1759</v>
      </c>
      <c r="E86" s="290" t="s">
        <v>1760</v>
      </c>
      <c r="F86" s="290" t="s">
        <v>272</v>
      </c>
      <c r="G86" s="290">
        <v>20</v>
      </c>
      <c r="H86" s="290">
        <v>10</v>
      </c>
      <c r="I86" s="290">
        <v>10</v>
      </c>
      <c r="J86" s="283">
        <f t="shared" si="1"/>
        <v>15.754780325819633</v>
      </c>
      <c r="K86" s="290">
        <v>15.49</v>
      </c>
      <c r="L86" s="290" t="s">
        <v>1527</v>
      </c>
      <c r="M86" s="290" t="s">
        <v>1229</v>
      </c>
      <c r="N86" s="264" t="s">
        <v>1230</v>
      </c>
      <c r="O86" s="290">
        <v>0</v>
      </c>
      <c r="P86" s="290">
        <v>1</v>
      </c>
      <c r="Q86" s="265" t="s">
        <v>1631</v>
      </c>
      <c r="R86" s="266">
        <v>39014</v>
      </c>
      <c r="S86" s="294"/>
      <c r="T86" s="294"/>
    </row>
    <row r="87" spans="1:20" ht="76.5" hidden="1" customHeight="1" x14ac:dyDescent="0.25">
      <c r="A87" s="296" t="s">
        <v>1794</v>
      </c>
      <c r="B87" s="290"/>
      <c r="C87" s="290" t="s">
        <v>375</v>
      </c>
      <c r="D87" s="295" t="s">
        <v>1759</v>
      </c>
      <c r="E87" s="290" t="s">
        <v>1760</v>
      </c>
      <c r="F87" s="290" t="s">
        <v>272</v>
      </c>
      <c r="G87" s="290">
        <v>20</v>
      </c>
      <c r="H87" s="290">
        <v>10</v>
      </c>
      <c r="I87" s="290">
        <v>10</v>
      </c>
      <c r="J87" s="283">
        <f t="shared" si="1"/>
        <v>15.754780325819633</v>
      </c>
      <c r="K87" s="290">
        <v>15.49</v>
      </c>
      <c r="L87" s="290" t="s">
        <v>1527</v>
      </c>
      <c r="M87" s="290" t="s">
        <v>1229</v>
      </c>
      <c r="N87" s="264" t="s">
        <v>1230</v>
      </c>
      <c r="O87" s="290">
        <v>0</v>
      </c>
      <c r="P87" s="290">
        <v>1</v>
      </c>
      <c r="Q87" s="265" t="s">
        <v>1632</v>
      </c>
      <c r="R87" s="266">
        <v>39014</v>
      </c>
      <c r="S87" s="294"/>
      <c r="T87" s="294"/>
    </row>
    <row r="88" spans="1:20" s="292" customFormat="1" ht="63.75" hidden="1" customHeight="1" x14ac:dyDescent="0.25">
      <c r="A88" s="291"/>
      <c r="C88" s="292" t="s">
        <v>246</v>
      </c>
      <c r="D88" s="293"/>
      <c r="E88" s="254" t="s">
        <v>1473</v>
      </c>
      <c r="F88" s="292" t="s">
        <v>275</v>
      </c>
      <c r="G88" s="292">
        <v>0.2</v>
      </c>
      <c r="H88" s="292">
        <v>0.1</v>
      </c>
      <c r="I88" s="292">
        <v>12</v>
      </c>
      <c r="J88" s="282">
        <f t="shared" si="1"/>
        <v>7.7509466745176763</v>
      </c>
      <c r="L88" s="292" t="s">
        <v>1527</v>
      </c>
      <c r="N88" s="256"/>
      <c r="O88" s="292">
        <v>0</v>
      </c>
      <c r="P88" s="292">
        <v>0</v>
      </c>
      <c r="Q88" s="257" t="s">
        <v>1474</v>
      </c>
      <c r="R88" s="258">
        <v>39345</v>
      </c>
      <c r="S88" s="291"/>
      <c r="T88" s="291"/>
    </row>
    <row r="89" spans="1:20" ht="51" hidden="1" customHeight="1" x14ac:dyDescent="0.25">
      <c r="A89" s="296" t="s">
        <v>1795</v>
      </c>
      <c r="B89" s="290"/>
      <c r="C89" s="290" t="s">
        <v>552</v>
      </c>
      <c r="D89" s="295"/>
      <c r="E89" s="262" t="s">
        <v>1473</v>
      </c>
      <c r="F89" s="290" t="s">
        <v>275</v>
      </c>
      <c r="G89" s="290">
        <v>0.2</v>
      </c>
      <c r="H89" s="290">
        <v>0.1</v>
      </c>
      <c r="I89" s="290">
        <v>12</v>
      </c>
      <c r="J89" s="283">
        <f t="shared" si="1"/>
        <v>7.7509466745176763</v>
      </c>
      <c r="K89" s="290"/>
      <c r="L89" s="290" t="s">
        <v>1527</v>
      </c>
      <c r="M89" s="290"/>
      <c r="N89" s="264"/>
      <c r="O89" s="290">
        <v>0</v>
      </c>
      <c r="P89" s="290">
        <v>1</v>
      </c>
      <c r="Q89" s="265" t="s">
        <v>1475</v>
      </c>
      <c r="R89" s="266">
        <v>39345</v>
      </c>
      <c r="S89" s="294"/>
      <c r="T89" s="294"/>
    </row>
    <row r="90" spans="1:20" s="292" customFormat="1" ht="25.5" hidden="1" customHeight="1" x14ac:dyDescent="0.25">
      <c r="A90" s="291"/>
      <c r="C90" s="292" t="s">
        <v>246</v>
      </c>
      <c r="D90" s="293"/>
      <c r="E90" s="292" t="s">
        <v>844</v>
      </c>
      <c r="F90" s="292" t="s">
        <v>275</v>
      </c>
      <c r="G90" s="292">
        <v>3.3</v>
      </c>
      <c r="H90" s="292">
        <v>3.3</v>
      </c>
      <c r="I90" s="292">
        <v>13</v>
      </c>
      <c r="J90" s="282">
        <f t="shared" si="1"/>
        <v>15.593563600209787</v>
      </c>
      <c r="K90" s="292">
        <v>15.35</v>
      </c>
      <c r="L90" s="292" t="s">
        <v>1527</v>
      </c>
      <c r="M90" s="292" t="s">
        <v>845</v>
      </c>
      <c r="N90" s="256" t="s">
        <v>846</v>
      </c>
      <c r="O90" s="292">
        <v>0</v>
      </c>
      <c r="P90" s="292">
        <v>0</v>
      </c>
      <c r="Q90" s="257"/>
      <c r="R90" s="258">
        <v>38987</v>
      </c>
      <c r="S90" s="291"/>
      <c r="T90" s="291"/>
    </row>
    <row r="91" spans="1:20" s="292" customFormat="1" ht="25.5" hidden="1" customHeight="1" x14ac:dyDescent="0.25">
      <c r="A91" s="291"/>
      <c r="B91" s="267"/>
      <c r="C91" s="292" t="s">
        <v>246</v>
      </c>
      <c r="D91" s="293"/>
      <c r="E91" s="292" t="s">
        <v>1275</v>
      </c>
      <c r="F91" s="292" t="s">
        <v>272</v>
      </c>
      <c r="G91" s="292">
        <v>9</v>
      </c>
      <c r="H91" s="292">
        <v>7</v>
      </c>
      <c r="J91" s="282"/>
      <c r="L91" s="292" t="s">
        <v>1527</v>
      </c>
      <c r="N91" s="256"/>
      <c r="O91" s="292">
        <v>0</v>
      </c>
      <c r="P91" s="292">
        <v>0</v>
      </c>
      <c r="Q91" s="257" t="s">
        <v>1276</v>
      </c>
      <c r="R91" s="258">
        <v>40102</v>
      </c>
      <c r="S91" s="291"/>
      <c r="T91" s="291"/>
    </row>
    <row r="92" spans="1:20" s="292" customFormat="1" ht="25.5" customHeight="1" x14ac:dyDescent="0.25">
      <c r="A92" s="291"/>
      <c r="B92" s="277"/>
      <c r="C92" s="292" t="s">
        <v>246</v>
      </c>
      <c r="D92" s="293"/>
      <c r="E92" s="254" t="s">
        <v>151</v>
      </c>
      <c r="F92" s="292" t="s">
        <v>704</v>
      </c>
      <c r="G92" s="292">
        <v>3.08</v>
      </c>
      <c r="H92" s="292">
        <v>5.0999999999999996</v>
      </c>
      <c r="I92" s="292">
        <v>34.5</v>
      </c>
      <c r="J92" s="305">
        <f t="shared" ref="J92:J104" si="5">1.6225-1.2026*(H92-G92)/I92-0.5765*H92/I92+1.9348*(200^2)*3/100000</f>
        <v>3.78862515942029</v>
      </c>
      <c r="K92" s="306">
        <f t="shared" ref="K92:K104" si="6">EXP(J92)/(1+EXP(J92))</f>
        <v>0.97787395066137395</v>
      </c>
      <c r="L92" s="292" t="s">
        <v>1527</v>
      </c>
      <c r="N92" s="256"/>
      <c r="O92" s="292">
        <f>SUM(O93:O94)</f>
        <v>0</v>
      </c>
      <c r="P92" s="292">
        <f>SUM(P93:P94)</f>
        <v>2</v>
      </c>
      <c r="Q92" s="257" t="s">
        <v>744</v>
      </c>
      <c r="R92" s="258">
        <v>39344</v>
      </c>
      <c r="S92" s="291"/>
      <c r="T92" s="291"/>
    </row>
    <row r="93" spans="1:20" s="290" customFormat="1" ht="89.25" customHeight="1" x14ac:dyDescent="0.25">
      <c r="A93" s="294" t="s">
        <v>1794</v>
      </c>
      <c r="B93" s="262"/>
      <c r="C93" s="290" t="s">
        <v>1395</v>
      </c>
      <c r="D93" s="295"/>
      <c r="E93" s="262" t="s">
        <v>151</v>
      </c>
      <c r="F93" s="290" t="s">
        <v>704</v>
      </c>
      <c r="G93" s="290">
        <v>3.08</v>
      </c>
      <c r="H93" s="290">
        <v>5.0999999999999996</v>
      </c>
      <c r="I93" s="290">
        <v>34.5</v>
      </c>
      <c r="J93" s="288">
        <f t="shared" si="5"/>
        <v>3.78862515942029</v>
      </c>
      <c r="K93" s="288">
        <f t="shared" si="6"/>
        <v>0.97787395066137395</v>
      </c>
      <c r="L93" s="290" t="s">
        <v>1527</v>
      </c>
      <c r="N93" s="264"/>
      <c r="O93" s="290">
        <v>0</v>
      </c>
      <c r="P93" s="290">
        <v>1</v>
      </c>
      <c r="Q93" s="265" t="s">
        <v>2423</v>
      </c>
      <c r="R93" s="266">
        <v>39680</v>
      </c>
      <c r="S93" s="294"/>
      <c r="T93" s="294"/>
    </row>
    <row r="94" spans="1:20" s="290" customFormat="1" ht="38.25" customHeight="1" x14ac:dyDescent="0.25">
      <c r="A94" s="294" t="s">
        <v>1794</v>
      </c>
      <c r="B94" s="262"/>
      <c r="C94" s="290" t="s">
        <v>1762</v>
      </c>
      <c r="D94" s="295"/>
      <c r="E94" s="262" t="s">
        <v>151</v>
      </c>
      <c r="F94" s="290" t="s">
        <v>704</v>
      </c>
      <c r="G94" s="290">
        <v>3.08</v>
      </c>
      <c r="H94" s="290">
        <v>5.0999999999999996</v>
      </c>
      <c r="I94" s="290">
        <v>34.5</v>
      </c>
      <c r="J94" s="288">
        <f t="shared" si="5"/>
        <v>3.78862515942029</v>
      </c>
      <c r="K94" s="288">
        <f t="shared" si="6"/>
        <v>0.97787395066137395</v>
      </c>
      <c r="L94" s="290" t="s">
        <v>1527</v>
      </c>
      <c r="N94" s="264"/>
      <c r="O94" s="290">
        <v>0</v>
      </c>
      <c r="P94" s="290">
        <v>1</v>
      </c>
      <c r="Q94" s="265" t="s">
        <v>1763</v>
      </c>
      <c r="R94" s="266">
        <v>39708</v>
      </c>
      <c r="S94" s="294"/>
      <c r="T94" s="294"/>
    </row>
    <row r="95" spans="1:20" s="292" customFormat="1" ht="38.25" customHeight="1" x14ac:dyDescent="0.25">
      <c r="A95" s="291"/>
      <c r="B95" s="289"/>
      <c r="C95" s="292" t="s">
        <v>246</v>
      </c>
      <c r="D95" s="293"/>
      <c r="E95" s="254" t="s">
        <v>150</v>
      </c>
      <c r="F95" s="292" t="s">
        <v>704</v>
      </c>
      <c r="G95" s="292">
        <v>2</v>
      </c>
      <c r="H95" s="292">
        <v>6</v>
      </c>
      <c r="I95" s="292">
        <v>2.57</v>
      </c>
      <c r="J95" s="305">
        <f t="shared" si="5"/>
        <v>0.72659463035019445</v>
      </c>
      <c r="K95" s="306">
        <f t="shared" si="6"/>
        <v>0.67405754326977052</v>
      </c>
      <c r="L95" s="292" t="s">
        <v>1527</v>
      </c>
      <c r="N95" s="256"/>
      <c r="O95" s="292">
        <f>SUM(O96)</f>
        <v>0</v>
      </c>
      <c r="P95" s="292">
        <f>SUM(P96:P97)</f>
        <v>2</v>
      </c>
      <c r="Q95" s="257" t="s">
        <v>752</v>
      </c>
      <c r="R95" s="258">
        <v>39706</v>
      </c>
      <c r="S95" s="291"/>
      <c r="T95" s="291"/>
    </row>
    <row r="96" spans="1:20" s="290" customFormat="1" ht="38.25" customHeight="1" x14ac:dyDescent="0.25">
      <c r="A96" s="294" t="s">
        <v>1794</v>
      </c>
      <c r="B96" s="268"/>
      <c r="C96" s="290" t="s">
        <v>1785</v>
      </c>
      <c r="D96" s="295"/>
      <c r="E96" s="262" t="s">
        <v>150</v>
      </c>
      <c r="F96" s="290" t="s">
        <v>704</v>
      </c>
      <c r="G96" s="290">
        <v>2</v>
      </c>
      <c r="H96" s="290">
        <v>6</v>
      </c>
      <c r="I96" s="290">
        <v>2.57</v>
      </c>
      <c r="J96" s="288">
        <f t="shared" si="5"/>
        <v>0.72659463035019445</v>
      </c>
      <c r="K96" s="306">
        <f t="shared" si="6"/>
        <v>0.67405754326977052</v>
      </c>
      <c r="L96" s="290" t="s">
        <v>1527</v>
      </c>
      <c r="N96" s="264"/>
      <c r="O96" s="290">
        <v>0</v>
      </c>
      <c r="P96" s="290">
        <v>1</v>
      </c>
      <c r="Q96" s="265" t="s">
        <v>1786</v>
      </c>
      <c r="R96" s="266">
        <v>39707</v>
      </c>
      <c r="S96" s="294"/>
      <c r="T96" s="294"/>
    </row>
    <row r="97" spans="1:20" s="290" customFormat="1" ht="100" customHeight="1" x14ac:dyDescent="0.25">
      <c r="A97" s="294" t="s">
        <v>1794</v>
      </c>
      <c r="B97" s="268"/>
      <c r="C97" s="290" t="s">
        <v>289</v>
      </c>
      <c r="D97" s="295"/>
      <c r="E97" s="262" t="s">
        <v>150</v>
      </c>
      <c r="F97" s="290" t="s">
        <v>704</v>
      </c>
      <c r="G97" s="290">
        <v>2</v>
      </c>
      <c r="H97" s="290">
        <v>6</v>
      </c>
      <c r="I97" s="290">
        <v>2.57</v>
      </c>
      <c r="J97" s="288">
        <f>1.6225-1.2026*(H97-G97)/I97-0.5765*H97/I97+1.9348*(200^2)*3/100000</f>
        <v>0.72659463035019445</v>
      </c>
      <c r="K97" s="306">
        <f>EXP(J97)/(1+EXP(J97))</f>
        <v>0.67405754326977052</v>
      </c>
      <c r="L97" s="290" t="s">
        <v>1527</v>
      </c>
      <c r="N97" s="264"/>
      <c r="O97" s="290">
        <v>0</v>
      </c>
      <c r="P97" s="290">
        <v>1</v>
      </c>
      <c r="Q97" s="265" t="s">
        <v>2518</v>
      </c>
      <c r="R97" s="266">
        <v>40060</v>
      </c>
      <c r="S97" s="294"/>
      <c r="T97" s="294"/>
    </row>
    <row r="98" spans="1:20" s="292" customFormat="1" ht="38.25" hidden="1" customHeight="1" x14ac:dyDescent="0.25">
      <c r="A98" s="291"/>
      <c r="B98" s="277"/>
      <c r="C98" s="292" t="s">
        <v>246</v>
      </c>
      <c r="D98" s="293"/>
      <c r="E98" s="254" t="s">
        <v>152</v>
      </c>
      <c r="F98" s="292" t="s">
        <v>704</v>
      </c>
      <c r="G98" s="292">
        <v>8</v>
      </c>
      <c r="H98" s="292">
        <v>8</v>
      </c>
      <c r="I98" s="292">
        <v>2.84</v>
      </c>
      <c r="J98" s="305">
        <f t="shared" si="5"/>
        <v>2.3203163380281691</v>
      </c>
      <c r="K98" s="306">
        <f t="shared" si="6"/>
        <v>0.9105457104475253</v>
      </c>
      <c r="L98" s="292" t="s">
        <v>1527</v>
      </c>
      <c r="N98" s="256"/>
      <c r="O98" s="292">
        <v>0</v>
      </c>
      <c r="P98" s="292">
        <v>0</v>
      </c>
      <c r="Q98" s="257" t="s">
        <v>754</v>
      </c>
      <c r="R98" s="258">
        <v>39706</v>
      </c>
      <c r="S98" s="291"/>
      <c r="T98" s="291"/>
    </row>
    <row r="99" spans="1:20" s="292" customFormat="1" ht="25.5" customHeight="1" x14ac:dyDescent="0.25">
      <c r="A99" s="291"/>
      <c r="B99" s="289"/>
      <c r="C99" s="292" t="s">
        <v>246</v>
      </c>
      <c r="D99" s="293"/>
      <c r="E99" s="254" t="s">
        <v>153</v>
      </c>
      <c r="F99" s="292" t="s">
        <v>704</v>
      </c>
      <c r="G99" s="292">
        <v>4</v>
      </c>
      <c r="H99" s="292">
        <v>6</v>
      </c>
      <c r="I99" s="292">
        <v>0.90600000000000003</v>
      </c>
      <c r="J99" s="305">
        <f t="shared" si="5"/>
        <v>-2.5283669315673287</v>
      </c>
      <c r="K99" s="306">
        <f t="shared" si="6"/>
        <v>7.3893324802669511E-2</v>
      </c>
      <c r="L99" s="292" t="s">
        <v>1527</v>
      </c>
      <c r="N99" s="256"/>
      <c r="O99" s="292">
        <f>SUM(O100)</f>
        <v>0</v>
      </c>
      <c r="P99" s="292">
        <f>SUM(P100)</f>
        <v>2</v>
      </c>
      <c r="Q99" s="257" t="s">
        <v>755</v>
      </c>
      <c r="R99" s="258">
        <v>39706</v>
      </c>
      <c r="S99" s="291"/>
      <c r="T99" s="291"/>
    </row>
    <row r="100" spans="1:20" s="290" customFormat="1" ht="51" customHeight="1" x14ac:dyDescent="0.25">
      <c r="A100" s="294" t="s">
        <v>1794</v>
      </c>
      <c r="B100" s="262"/>
      <c r="C100" s="290" t="s">
        <v>1785</v>
      </c>
      <c r="D100" s="295"/>
      <c r="E100" s="262" t="s">
        <v>153</v>
      </c>
      <c r="F100" s="290" t="s">
        <v>704</v>
      </c>
      <c r="G100" s="290">
        <v>4</v>
      </c>
      <c r="H100" s="290">
        <v>6</v>
      </c>
      <c r="I100" s="290">
        <v>0.90600000000000003</v>
      </c>
      <c r="J100" s="288">
        <f t="shared" si="5"/>
        <v>-2.5283669315673287</v>
      </c>
      <c r="K100" s="306">
        <f t="shared" si="6"/>
        <v>7.3893324802669511E-2</v>
      </c>
      <c r="L100" s="290" t="s">
        <v>1527</v>
      </c>
      <c r="N100" s="264"/>
      <c r="O100" s="290">
        <v>0</v>
      </c>
      <c r="P100" s="290">
        <v>2</v>
      </c>
      <c r="Q100" s="265" t="s">
        <v>1787</v>
      </c>
      <c r="R100" s="266">
        <v>39707</v>
      </c>
      <c r="S100" s="294"/>
      <c r="T100" s="294"/>
    </row>
    <row r="101" spans="1:20" s="292" customFormat="1" ht="25.5" customHeight="1" x14ac:dyDescent="0.25">
      <c r="A101" s="291"/>
      <c r="B101" s="277"/>
      <c r="C101" s="292" t="s">
        <v>246</v>
      </c>
      <c r="D101" s="293"/>
      <c r="E101" s="254" t="s">
        <v>154</v>
      </c>
      <c r="F101" s="292" t="s">
        <v>704</v>
      </c>
      <c r="G101" s="292">
        <v>5</v>
      </c>
      <c r="H101" s="292">
        <v>6</v>
      </c>
      <c r="I101" s="292">
        <v>31.1</v>
      </c>
      <c r="J101" s="305">
        <f t="shared" si="5"/>
        <v>3.7943693247588426</v>
      </c>
      <c r="K101" s="306">
        <f t="shared" si="6"/>
        <v>0.97799789365894074</v>
      </c>
      <c r="L101" s="292" t="s">
        <v>1527</v>
      </c>
      <c r="N101" s="256"/>
      <c r="O101" s="292">
        <f>SUM(O102)</f>
        <v>0</v>
      </c>
      <c r="P101" s="292">
        <f>SUM(P102)</f>
        <v>1</v>
      </c>
      <c r="Q101" s="257" t="s">
        <v>1737</v>
      </c>
      <c r="R101" s="258">
        <v>39706</v>
      </c>
      <c r="S101" s="291"/>
      <c r="T101" s="291"/>
    </row>
    <row r="102" spans="1:20" s="290" customFormat="1" ht="38.25" customHeight="1" x14ac:dyDescent="0.25">
      <c r="A102" s="294" t="s">
        <v>1794</v>
      </c>
      <c r="B102" s="307"/>
      <c r="C102" s="290" t="s">
        <v>1785</v>
      </c>
      <c r="D102" s="295"/>
      <c r="E102" s="262" t="s">
        <v>154</v>
      </c>
      <c r="F102" s="290" t="s">
        <v>704</v>
      </c>
      <c r="G102" s="290">
        <v>5</v>
      </c>
      <c r="H102" s="290">
        <v>6</v>
      </c>
      <c r="I102" s="290">
        <v>31.1</v>
      </c>
      <c r="J102" s="288">
        <f t="shared" si="5"/>
        <v>3.7943693247588426</v>
      </c>
      <c r="K102" s="306">
        <f t="shared" si="6"/>
        <v>0.97799789365894074</v>
      </c>
      <c r="L102" s="290" t="s">
        <v>1527</v>
      </c>
      <c r="N102" s="264"/>
      <c r="O102" s="290">
        <v>0</v>
      </c>
      <c r="P102" s="290">
        <v>1</v>
      </c>
      <c r="Q102" s="265" t="s">
        <v>1786</v>
      </c>
      <c r="R102" s="266">
        <v>39707</v>
      </c>
      <c r="S102" s="294"/>
      <c r="T102" s="294"/>
    </row>
    <row r="103" spans="1:20" s="292" customFormat="1" ht="25.5" customHeight="1" x14ac:dyDescent="0.25">
      <c r="A103" s="291"/>
      <c r="B103" s="289"/>
      <c r="C103" s="292" t="s">
        <v>246</v>
      </c>
      <c r="D103" s="293"/>
      <c r="E103" s="254" t="s">
        <v>739</v>
      </c>
      <c r="F103" s="292" t="s">
        <v>704</v>
      </c>
      <c r="G103" s="292">
        <v>4</v>
      </c>
      <c r="H103" s="292">
        <v>6</v>
      </c>
      <c r="I103" s="292">
        <v>1.77</v>
      </c>
      <c r="J103" s="305">
        <f t="shared" si="5"/>
        <v>0.63115265536723175</v>
      </c>
      <c r="K103" s="306">
        <f t="shared" si="6"/>
        <v>0.65275077733799092</v>
      </c>
      <c r="L103" s="292" t="s">
        <v>1527</v>
      </c>
      <c r="M103" s="292" t="s">
        <v>2507</v>
      </c>
      <c r="N103" s="256" t="s">
        <v>2508</v>
      </c>
      <c r="O103" s="292">
        <f>SUM(O134)</f>
        <v>0</v>
      </c>
      <c r="P103" s="292">
        <f>SUM(P134)</f>
        <v>2</v>
      </c>
      <c r="Q103" s="257" t="s">
        <v>1738</v>
      </c>
      <c r="R103" s="258">
        <v>39706</v>
      </c>
      <c r="S103" s="291"/>
      <c r="T103" s="291"/>
    </row>
    <row r="104" spans="1:20" s="292" customFormat="1" ht="25.5" hidden="1" customHeight="1" x14ac:dyDescent="0.25">
      <c r="A104" s="291"/>
      <c r="B104" s="289"/>
      <c r="C104" s="292" t="s">
        <v>246</v>
      </c>
      <c r="D104" s="293"/>
      <c r="E104" s="254" t="s">
        <v>1337</v>
      </c>
      <c r="F104" s="292" t="s">
        <v>704</v>
      </c>
      <c r="G104" s="292">
        <v>6</v>
      </c>
      <c r="H104" s="292">
        <v>6.23</v>
      </c>
      <c r="I104" s="292">
        <v>40.700000000000003</v>
      </c>
      <c r="J104" s="305">
        <f t="shared" si="5"/>
        <v>3.8492184029484027</v>
      </c>
      <c r="K104" s="306">
        <f t="shared" si="6"/>
        <v>0.97914770321526279</v>
      </c>
      <c r="L104" s="292" t="s">
        <v>1527</v>
      </c>
      <c r="N104" s="256"/>
      <c r="O104" s="292">
        <v>0</v>
      </c>
      <c r="P104" s="292">
        <v>0</v>
      </c>
      <c r="Q104" s="257" t="s">
        <v>1338</v>
      </c>
      <c r="R104" s="258">
        <v>39786</v>
      </c>
      <c r="S104" s="291"/>
      <c r="T104" s="291"/>
    </row>
    <row r="105" spans="1:20" s="292" customFormat="1" ht="25.5" hidden="1" customHeight="1" x14ac:dyDescent="0.25">
      <c r="A105" s="291"/>
      <c r="B105" s="260"/>
      <c r="C105" s="292" t="s">
        <v>246</v>
      </c>
      <c r="D105" s="293">
        <v>4236</v>
      </c>
      <c r="F105" s="292" t="s">
        <v>55</v>
      </c>
      <c r="G105" s="292">
        <v>22.6</v>
      </c>
      <c r="H105" s="292">
        <v>6.9</v>
      </c>
      <c r="I105" s="292">
        <v>9.6</v>
      </c>
      <c r="J105" s="282">
        <f t="shared" ref="J105:J133" si="7">-LOG((1/(H105*G105))*(2.511^(-I105)))/LOG(2.511)</f>
        <v>15.084495583334036</v>
      </c>
      <c r="K105" s="306">
        <v>15</v>
      </c>
      <c r="L105" s="292" t="s">
        <v>1528</v>
      </c>
      <c r="M105" s="292" t="s">
        <v>1981</v>
      </c>
      <c r="N105" s="256" t="s">
        <v>1982</v>
      </c>
      <c r="O105" s="292">
        <v>0</v>
      </c>
      <c r="P105" s="292">
        <v>0</v>
      </c>
      <c r="Q105" s="257" t="s">
        <v>1983</v>
      </c>
      <c r="R105" s="258">
        <v>39226</v>
      </c>
      <c r="S105" s="291"/>
      <c r="T105" s="291"/>
    </row>
    <row r="106" spans="1:20" s="292" customFormat="1" ht="12.75" hidden="1" customHeight="1" x14ac:dyDescent="0.25">
      <c r="A106" s="291"/>
      <c r="B106" s="260"/>
      <c r="C106" s="292" t="s">
        <v>246</v>
      </c>
      <c r="D106" s="293">
        <v>5866</v>
      </c>
      <c r="E106" s="292" t="s">
        <v>1203</v>
      </c>
      <c r="F106" s="292" t="s">
        <v>55</v>
      </c>
      <c r="G106" s="292">
        <v>6.5</v>
      </c>
      <c r="H106" s="292">
        <v>3.1</v>
      </c>
      <c r="I106" s="292">
        <v>9.9</v>
      </c>
      <c r="J106" s="282">
        <f t="shared" si="7"/>
        <v>13.161937660129166</v>
      </c>
      <c r="K106" s="306">
        <v>12.2</v>
      </c>
      <c r="L106" s="292" t="s">
        <v>1528</v>
      </c>
      <c r="M106" s="292" t="s">
        <v>1204</v>
      </c>
      <c r="N106" s="308" t="s">
        <v>1205</v>
      </c>
      <c r="O106" s="292">
        <v>0</v>
      </c>
      <c r="P106" s="292">
        <v>0</v>
      </c>
      <c r="Q106" s="259" t="s">
        <v>178</v>
      </c>
      <c r="R106" s="258">
        <v>38924</v>
      </c>
      <c r="S106" s="291"/>
      <c r="T106" s="291"/>
    </row>
    <row r="107" spans="1:20" s="292" customFormat="1" ht="25.5" hidden="1" customHeight="1" x14ac:dyDescent="0.25">
      <c r="A107" s="291"/>
      <c r="B107" s="260"/>
      <c r="C107" s="292" t="s">
        <v>246</v>
      </c>
      <c r="D107" s="293">
        <v>5907</v>
      </c>
      <c r="E107" s="292" t="s">
        <v>1618</v>
      </c>
      <c r="F107" s="292" t="s">
        <v>55</v>
      </c>
      <c r="G107" s="292">
        <v>11.8</v>
      </c>
      <c r="H107" s="292">
        <v>1.3</v>
      </c>
      <c r="I107" s="292">
        <v>10.3</v>
      </c>
      <c r="J107" s="282">
        <f t="shared" si="7"/>
        <v>13.265699909265852</v>
      </c>
      <c r="K107" s="306">
        <v>13.3</v>
      </c>
      <c r="L107" s="292" t="s">
        <v>1528</v>
      </c>
      <c r="M107" s="292" t="s">
        <v>897</v>
      </c>
      <c r="N107" s="308" t="s">
        <v>898</v>
      </c>
      <c r="O107" s="292">
        <f>SUM(O108:O109)</f>
        <v>0</v>
      </c>
      <c r="P107" s="292">
        <f>SUM(P108:P109)</f>
        <v>2</v>
      </c>
      <c r="Q107" s="257" t="s">
        <v>1535</v>
      </c>
      <c r="R107" s="258">
        <v>38895</v>
      </c>
    </row>
    <row r="108" spans="1:20" s="292" customFormat="1" ht="127.5" hidden="1" customHeight="1" x14ac:dyDescent="0.25">
      <c r="A108" s="294" t="s">
        <v>1794</v>
      </c>
      <c r="B108" s="290"/>
      <c r="C108" s="290" t="s">
        <v>25</v>
      </c>
      <c r="D108" s="295">
        <v>5907</v>
      </c>
      <c r="E108" s="290" t="s">
        <v>1618</v>
      </c>
      <c r="F108" s="290" t="s">
        <v>55</v>
      </c>
      <c r="G108" s="290">
        <v>11.8</v>
      </c>
      <c r="H108" s="290">
        <v>1.3</v>
      </c>
      <c r="I108" s="290">
        <v>10.3</v>
      </c>
      <c r="J108" s="283">
        <f t="shared" si="7"/>
        <v>13.265699909265852</v>
      </c>
      <c r="K108" s="288">
        <v>13.3</v>
      </c>
      <c r="L108" s="290" t="s">
        <v>1528</v>
      </c>
      <c r="M108" s="290" t="s">
        <v>897</v>
      </c>
      <c r="N108" s="309" t="s">
        <v>898</v>
      </c>
      <c r="O108" s="290">
        <v>0</v>
      </c>
      <c r="P108" s="290">
        <v>1</v>
      </c>
      <c r="Q108" s="265" t="s">
        <v>2424</v>
      </c>
      <c r="R108" s="266">
        <v>38517</v>
      </c>
      <c r="S108" s="297"/>
      <c r="T108" s="297"/>
    </row>
    <row r="109" spans="1:20" s="292" customFormat="1" ht="140.25" hidden="1" customHeight="1" x14ac:dyDescent="0.25">
      <c r="A109" s="294" t="s">
        <v>1794</v>
      </c>
      <c r="B109" s="290"/>
      <c r="C109" s="290" t="s">
        <v>1534</v>
      </c>
      <c r="D109" s="295">
        <v>5907</v>
      </c>
      <c r="E109" s="290" t="s">
        <v>1618</v>
      </c>
      <c r="F109" s="290" t="s">
        <v>55</v>
      </c>
      <c r="G109" s="290">
        <v>11.8</v>
      </c>
      <c r="H109" s="290">
        <v>1.3</v>
      </c>
      <c r="I109" s="290">
        <v>10.3</v>
      </c>
      <c r="J109" s="283">
        <f t="shared" si="7"/>
        <v>13.265699909265852</v>
      </c>
      <c r="K109" s="288">
        <v>13.3</v>
      </c>
      <c r="L109" s="290" t="s">
        <v>1528</v>
      </c>
      <c r="M109" s="290" t="s">
        <v>897</v>
      </c>
      <c r="N109" s="309" t="s">
        <v>898</v>
      </c>
      <c r="O109" s="290">
        <v>0</v>
      </c>
      <c r="P109" s="290">
        <v>1</v>
      </c>
      <c r="Q109" s="265" t="s">
        <v>2425</v>
      </c>
      <c r="R109" s="266">
        <v>38895</v>
      </c>
      <c r="S109" s="297"/>
      <c r="T109" s="297"/>
    </row>
    <row r="110" spans="1:20" s="292" customFormat="1" ht="63.75" hidden="1" customHeight="1" x14ac:dyDescent="0.25">
      <c r="A110" s="291"/>
      <c r="B110" s="260"/>
      <c r="C110" s="292" t="s">
        <v>246</v>
      </c>
      <c r="D110" s="293">
        <v>6543</v>
      </c>
      <c r="E110" s="292" t="s">
        <v>1516</v>
      </c>
      <c r="F110" s="292" t="s">
        <v>275</v>
      </c>
      <c r="G110" s="282">
        <v>0.4</v>
      </c>
      <c r="H110" s="282">
        <v>0.3</v>
      </c>
      <c r="I110" s="282">
        <v>8.3000000000000007</v>
      </c>
      <c r="J110" s="282">
        <f t="shared" si="7"/>
        <v>5.9970705906153245</v>
      </c>
      <c r="K110" s="306">
        <v>5</v>
      </c>
      <c r="L110" s="292" t="s">
        <v>1528</v>
      </c>
      <c r="M110" s="292" t="s">
        <v>1875</v>
      </c>
      <c r="N110" s="308" t="s">
        <v>1876</v>
      </c>
      <c r="O110" s="292">
        <f>SUM(O111:O123)</f>
        <v>1</v>
      </c>
      <c r="P110" s="292">
        <f>SUM(P111:P123)</f>
        <v>13</v>
      </c>
      <c r="Q110" s="257" t="s">
        <v>1129</v>
      </c>
      <c r="R110" s="258">
        <v>40001</v>
      </c>
    </row>
    <row r="111" spans="1:20" ht="12.75" hidden="1" customHeight="1" x14ac:dyDescent="0.25">
      <c r="A111" s="296" t="s">
        <v>1794</v>
      </c>
      <c r="B111" s="290"/>
      <c r="C111" s="290" t="s">
        <v>1191</v>
      </c>
      <c r="D111" s="295">
        <v>6543</v>
      </c>
      <c r="E111" s="290" t="s">
        <v>1516</v>
      </c>
      <c r="F111" s="290" t="s">
        <v>275</v>
      </c>
      <c r="G111" s="283">
        <v>0.4</v>
      </c>
      <c r="H111" s="283">
        <v>0.3</v>
      </c>
      <c r="I111" s="283">
        <v>8.3000000000000007</v>
      </c>
      <c r="J111" s="283">
        <f>-LOG((1/(H111*G111))*(2.511^(-I111)))/LOG(2.511)</f>
        <v>5.9970705906153245</v>
      </c>
      <c r="K111" s="288">
        <v>5</v>
      </c>
      <c r="L111" s="290" t="s">
        <v>1528</v>
      </c>
      <c r="M111" s="290" t="s">
        <v>1875</v>
      </c>
      <c r="N111" s="309" t="s">
        <v>1876</v>
      </c>
      <c r="O111" s="290">
        <v>1</v>
      </c>
      <c r="P111" s="290">
        <v>0</v>
      </c>
      <c r="Q111" s="265" t="s">
        <v>1060</v>
      </c>
      <c r="R111" s="266">
        <v>39794</v>
      </c>
      <c r="S111" s="290"/>
      <c r="T111" s="290"/>
    </row>
    <row r="112" spans="1:20" ht="89.25" hidden="1" customHeight="1" x14ac:dyDescent="0.25">
      <c r="A112" s="296" t="s">
        <v>1794</v>
      </c>
      <c r="B112" s="290"/>
      <c r="C112" s="290" t="s">
        <v>1728</v>
      </c>
      <c r="D112" s="295">
        <v>6543</v>
      </c>
      <c r="E112" s="290" t="s">
        <v>1516</v>
      </c>
      <c r="F112" s="290" t="s">
        <v>275</v>
      </c>
      <c r="G112" s="283">
        <v>0.4</v>
      </c>
      <c r="H112" s="283">
        <v>0.3</v>
      </c>
      <c r="I112" s="283">
        <v>8.3000000000000007</v>
      </c>
      <c r="J112" s="283">
        <f t="shared" si="7"/>
        <v>5.9970705906153245</v>
      </c>
      <c r="K112" s="288">
        <v>5</v>
      </c>
      <c r="L112" s="290" t="s">
        <v>1528</v>
      </c>
      <c r="M112" s="290" t="s">
        <v>1875</v>
      </c>
      <c r="N112" s="309" t="s">
        <v>1876</v>
      </c>
      <c r="O112" s="290">
        <v>0</v>
      </c>
      <c r="P112" s="290">
        <v>1</v>
      </c>
      <c r="Q112" s="15" t="s">
        <v>2529</v>
      </c>
      <c r="R112" s="266">
        <v>38867</v>
      </c>
      <c r="S112" s="290"/>
      <c r="T112" s="290"/>
    </row>
    <row r="113" spans="1:20" ht="114.75" hidden="1" customHeight="1" x14ac:dyDescent="0.25">
      <c r="A113" s="296" t="s">
        <v>1794</v>
      </c>
      <c r="B113" s="290"/>
      <c r="C113" s="290" t="s">
        <v>1729</v>
      </c>
      <c r="D113" s="295">
        <v>6543</v>
      </c>
      <c r="E113" s="290" t="s">
        <v>1516</v>
      </c>
      <c r="F113" s="290" t="s">
        <v>275</v>
      </c>
      <c r="G113" s="283">
        <v>0.4</v>
      </c>
      <c r="H113" s="283">
        <v>0.3</v>
      </c>
      <c r="I113" s="283">
        <v>8.3000000000000007</v>
      </c>
      <c r="J113" s="283">
        <f t="shared" si="7"/>
        <v>5.9970705906153245</v>
      </c>
      <c r="K113" s="288">
        <v>5</v>
      </c>
      <c r="L113" s="290" t="s">
        <v>1528</v>
      </c>
      <c r="M113" s="290" t="s">
        <v>1875</v>
      </c>
      <c r="N113" s="309" t="s">
        <v>1876</v>
      </c>
      <c r="O113" s="290">
        <v>0</v>
      </c>
      <c r="P113" s="290">
        <v>1</v>
      </c>
      <c r="Q113" s="15" t="s">
        <v>2530</v>
      </c>
      <c r="R113" s="266">
        <v>38867</v>
      </c>
      <c r="S113" s="290"/>
      <c r="T113" s="290"/>
    </row>
    <row r="114" spans="1:20" ht="81" hidden="1" customHeight="1" x14ac:dyDescent="0.25">
      <c r="A114" s="296" t="s">
        <v>1794</v>
      </c>
      <c r="B114" s="290"/>
      <c r="C114" s="290" t="s">
        <v>182</v>
      </c>
      <c r="D114" s="295">
        <v>6543</v>
      </c>
      <c r="E114" s="290" t="s">
        <v>1516</v>
      </c>
      <c r="F114" s="290" t="s">
        <v>275</v>
      </c>
      <c r="G114" s="283">
        <v>0.4</v>
      </c>
      <c r="H114" s="283">
        <v>0.3</v>
      </c>
      <c r="I114" s="283">
        <v>8.3000000000000007</v>
      </c>
      <c r="J114" s="283">
        <f t="shared" si="7"/>
        <v>5.9970705906153245</v>
      </c>
      <c r="K114" s="288">
        <v>5</v>
      </c>
      <c r="L114" s="290" t="s">
        <v>1528</v>
      </c>
      <c r="M114" s="290" t="s">
        <v>1875</v>
      </c>
      <c r="N114" s="309" t="s">
        <v>1876</v>
      </c>
      <c r="O114" s="290">
        <v>0</v>
      </c>
      <c r="P114" s="290">
        <v>1</v>
      </c>
      <c r="Q114" s="265" t="s">
        <v>183</v>
      </c>
      <c r="R114" s="266">
        <v>39666</v>
      </c>
      <c r="S114" s="290"/>
      <c r="T114" s="290"/>
    </row>
    <row r="115" spans="1:20" ht="44.25" hidden="1" customHeight="1" x14ac:dyDescent="0.25">
      <c r="A115" s="296" t="s">
        <v>1794</v>
      </c>
      <c r="B115" s="290"/>
      <c r="C115" s="310" t="s">
        <v>2083</v>
      </c>
      <c r="D115" s="295">
        <v>6543</v>
      </c>
      <c r="E115" s="290" t="s">
        <v>1516</v>
      </c>
      <c r="F115" s="290" t="s">
        <v>275</v>
      </c>
      <c r="G115" s="283">
        <v>0.4</v>
      </c>
      <c r="H115" s="283">
        <v>0.3</v>
      </c>
      <c r="I115" s="283">
        <v>8.3000000000000007</v>
      </c>
      <c r="J115" s="283">
        <f t="shared" ref="J115:J123" si="8">-LOG((1/(H115*G115))*(2.511^(-I115)))/LOG(2.511)</f>
        <v>5.9970705906153245</v>
      </c>
      <c r="K115" s="288">
        <v>5</v>
      </c>
      <c r="L115" s="290" t="s">
        <v>1528</v>
      </c>
      <c r="M115" s="290" t="s">
        <v>1875</v>
      </c>
      <c r="N115" s="309" t="s">
        <v>1876</v>
      </c>
      <c r="O115" s="290">
        <v>0</v>
      </c>
      <c r="P115" s="290">
        <v>1</v>
      </c>
      <c r="Q115" s="265" t="s">
        <v>2084</v>
      </c>
      <c r="R115" s="266">
        <v>40455</v>
      </c>
      <c r="S115" s="290"/>
      <c r="T115" s="290"/>
    </row>
    <row r="116" spans="1:20" ht="143.25" hidden="1" customHeight="1" x14ac:dyDescent="0.25">
      <c r="A116" s="296" t="s">
        <v>98</v>
      </c>
      <c r="B116" s="290"/>
      <c r="C116" s="310" t="s">
        <v>2156</v>
      </c>
      <c r="D116" s="295">
        <v>6543</v>
      </c>
      <c r="E116" s="290" t="s">
        <v>1516</v>
      </c>
      <c r="F116" s="290" t="s">
        <v>275</v>
      </c>
      <c r="G116" s="283">
        <v>0.4</v>
      </c>
      <c r="H116" s="283">
        <v>0.3</v>
      </c>
      <c r="I116" s="283">
        <v>8.3000000000000007</v>
      </c>
      <c r="J116" s="283">
        <f t="shared" si="8"/>
        <v>5.9970705906153245</v>
      </c>
      <c r="K116" s="288">
        <v>5</v>
      </c>
      <c r="L116" s="290" t="s">
        <v>1528</v>
      </c>
      <c r="M116" s="290" t="s">
        <v>1875</v>
      </c>
      <c r="N116" s="309" t="s">
        <v>1876</v>
      </c>
      <c r="O116" s="290">
        <v>0</v>
      </c>
      <c r="P116" s="290">
        <v>1</v>
      </c>
      <c r="Q116" s="15" t="s">
        <v>2536</v>
      </c>
      <c r="R116" s="266">
        <v>42202</v>
      </c>
      <c r="S116" s="290"/>
      <c r="T116" s="290"/>
    </row>
    <row r="117" spans="1:20" ht="75" hidden="1" customHeight="1" x14ac:dyDescent="0.25">
      <c r="A117" s="296" t="s">
        <v>98</v>
      </c>
      <c r="B117" s="290"/>
      <c r="C117" s="310" t="s">
        <v>2350</v>
      </c>
      <c r="D117" s="295">
        <v>6543</v>
      </c>
      <c r="E117" s="290" t="s">
        <v>1516</v>
      </c>
      <c r="F117" s="290" t="s">
        <v>275</v>
      </c>
      <c r="G117" s="283">
        <v>0.4</v>
      </c>
      <c r="H117" s="283">
        <v>0.3</v>
      </c>
      <c r="I117" s="283">
        <v>8.3000000000000007</v>
      </c>
      <c r="J117" s="283">
        <f t="shared" si="8"/>
        <v>5.9970705906153245</v>
      </c>
      <c r="K117" s="288">
        <v>5</v>
      </c>
      <c r="L117" s="290" t="s">
        <v>1528</v>
      </c>
      <c r="M117" s="290" t="s">
        <v>1875</v>
      </c>
      <c r="N117" s="309" t="s">
        <v>1876</v>
      </c>
      <c r="O117" s="290">
        <v>0</v>
      </c>
      <c r="P117" s="290">
        <v>1</v>
      </c>
      <c r="Q117" s="265" t="s">
        <v>2352</v>
      </c>
      <c r="R117" s="266">
        <v>42205</v>
      </c>
      <c r="S117" s="290"/>
      <c r="T117" s="290"/>
    </row>
    <row r="118" spans="1:20" ht="175.5" hidden="1" customHeight="1" x14ac:dyDescent="0.25">
      <c r="A118" s="296" t="s">
        <v>98</v>
      </c>
      <c r="B118" s="290"/>
      <c r="C118" s="310" t="s">
        <v>2351</v>
      </c>
      <c r="D118" s="295">
        <v>6543</v>
      </c>
      <c r="E118" s="290" t="s">
        <v>1516</v>
      </c>
      <c r="F118" s="290" t="s">
        <v>275</v>
      </c>
      <c r="G118" s="283">
        <v>0.4</v>
      </c>
      <c r="H118" s="283">
        <v>0.3</v>
      </c>
      <c r="I118" s="283">
        <v>8.3000000000000007</v>
      </c>
      <c r="J118" s="283">
        <f t="shared" si="8"/>
        <v>5.9970705906153245</v>
      </c>
      <c r="K118" s="288">
        <v>5</v>
      </c>
      <c r="L118" s="290" t="s">
        <v>1528</v>
      </c>
      <c r="M118" s="290" t="s">
        <v>1875</v>
      </c>
      <c r="N118" s="309" t="s">
        <v>1876</v>
      </c>
      <c r="O118" s="290">
        <v>0</v>
      </c>
      <c r="P118" s="290">
        <v>1</v>
      </c>
      <c r="Q118" s="15" t="s">
        <v>2537</v>
      </c>
      <c r="R118" s="266">
        <v>42205</v>
      </c>
      <c r="S118" s="290"/>
      <c r="T118" s="290"/>
    </row>
    <row r="119" spans="1:20" ht="179.25" hidden="1" customHeight="1" x14ac:dyDescent="0.25">
      <c r="A119" s="296" t="s">
        <v>98</v>
      </c>
      <c r="B119" s="290"/>
      <c r="C119" s="310" t="s">
        <v>2157</v>
      </c>
      <c r="D119" s="295">
        <v>6543</v>
      </c>
      <c r="E119" s="290" t="s">
        <v>1516</v>
      </c>
      <c r="F119" s="290" t="s">
        <v>275</v>
      </c>
      <c r="G119" s="283">
        <v>0.4</v>
      </c>
      <c r="H119" s="283">
        <v>0.3</v>
      </c>
      <c r="I119" s="283">
        <v>8.3000000000000007</v>
      </c>
      <c r="J119" s="283">
        <f t="shared" si="8"/>
        <v>5.9970705906153245</v>
      </c>
      <c r="K119" s="288">
        <v>5</v>
      </c>
      <c r="L119" s="290" t="s">
        <v>1528</v>
      </c>
      <c r="M119" s="290" t="s">
        <v>1875</v>
      </c>
      <c r="N119" s="309" t="s">
        <v>1876</v>
      </c>
      <c r="O119" s="290">
        <v>0</v>
      </c>
      <c r="P119" s="290">
        <v>1</v>
      </c>
      <c r="Q119" s="15" t="s">
        <v>2538</v>
      </c>
      <c r="R119" s="266">
        <v>40751</v>
      </c>
      <c r="S119" s="290"/>
      <c r="T119" s="290"/>
    </row>
    <row r="120" spans="1:20" ht="57" hidden="1" customHeight="1" x14ac:dyDescent="0.25">
      <c r="A120" s="296" t="s">
        <v>98</v>
      </c>
      <c r="B120" s="290"/>
      <c r="C120" s="310" t="s">
        <v>2160</v>
      </c>
      <c r="D120" s="295">
        <v>6543</v>
      </c>
      <c r="E120" s="290" t="s">
        <v>1516</v>
      </c>
      <c r="F120" s="290" t="s">
        <v>275</v>
      </c>
      <c r="G120" s="283">
        <v>0.4</v>
      </c>
      <c r="H120" s="283">
        <v>0.3</v>
      </c>
      <c r="I120" s="283">
        <v>8.3000000000000007</v>
      </c>
      <c r="J120" s="283">
        <f t="shared" si="8"/>
        <v>5.9970705906153245</v>
      </c>
      <c r="K120" s="288">
        <v>5</v>
      </c>
      <c r="L120" s="290" t="s">
        <v>1528</v>
      </c>
      <c r="M120" s="290" t="s">
        <v>1875</v>
      </c>
      <c r="N120" s="309" t="s">
        <v>1876</v>
      </c>
      <c r="O120" s="290">
        <v>0</v>
      </c>
      <c r="P120" s="290">
        <v>1</v>
      </c>
      <c r="Q120" s="265" t="s">
        <v>2164</v>
      </c>
      <c r="R120" s="266">
        <v>40765</v>
      </c>
      <c r="S120" s="290"/>
      <c r="T120" s="290"/>
    </row>
    <row r="121" spans="1:20" ht="37.5" hidden="1" customHeight="1" x14ac:dyDescent="0.25">
      <c r="A121" s="296" t="s">
        <v>98</v>
      </c>
      <c r="B121" s="290"/>
      <c r="C121" s="310" t="s">
        <v>2161</v>
      </c>
      <c r="D121" s="295">
        <v>6543</v>
      </c>
      <c r="E121" s="290" t="s">
        <v>1516</v>
      </c>
      <c r="F121" s="290" t="s">
        <v>275</v>
      </c>
      <c r="G121" s="283">
        <v>0.4</v>
      </c>
      <c r="H121" s="283">
        <v>0.3</v>
      </c>
      <c r="I121" s="283">
        <v>8.3000000000000007</v>
      </c>
      <c r="J121" s="283">
        <f t="shared" si="8"/>
        <v>5.9970705906153245</v>
      </c>
      <c r="K121" s="288">
        <v>5</v>
      </c>
      <c r="L121" s="290" t="s">
        <v>1528</v>
      </c>
      <c r="M121" s="290" t="s">
        <v>1875</v>
      </c>
      <c r="N121" s="309" t="s">
        <v>1876</v>
      </c>
      <c r="O121" s="290">
        <v>0</v>
      </c>
      <c r="P121" s="290">
        <v>1</v>
      </c>
      <c r="Q121" s="265" t="s">
        <v>2165</v>
      </c>
      <c r="R121" s="266">
        <v>40765</v>
      </c>
      <c r="S121" s="290"/>
      <c r="T121" s="290"/>
    </row>
    <row r="122" spans="1:20" ht="112.5" hidden="1" customHeight="1" x14ac:dyDescent="0.25">
      <c r="A122" s="296" t="s">
        <v>98</v>
      </c>
      <c r="B122" s="290"/>
      <c r="C122" s="310" t="s">
        <v>2162</v>
      </c>
      <c r="D122" s="295">
        <v>6543</v>
      </c>
      <c r="E122" s="290" t="s">
        <v>1516</v>
      </c>
      <c r="F122" s="290" t="s">
        <v>275</v>
      </c>
      <c r="G122" s="283">
        <v>0.4</v>
      </c>
      <c r="H122" s="283">
        <v>0.3</v>
      </c>
      <c r="I122" s="283">
        <v>8.3000000000000007</v>
      </c>
      <c r="J122" s="283">
        <f t="shared" si="8"/>
        <v>5.9970705906153245</v>
      </c>
      <c r="K122" s="288">
        <v>5</v>
      </c>
      <c r="L122" s="290" t="s">
        <v>1528</v>
      </c>
      <c r="M122" s="290" t="s">
        <v>1875</v>
      </c>
      <c r="N122" s="309" t="s">
        <v>1876</v>
      </c>
      <c r="O122" s="290">
        <v>0</v>
      </c>
      <c r="P122" s="290">
        <v>2</v>
      </c>
      <c r="Q122" s="15" t="s">
        <v>2535</v>
      </c>
      <c r="R122" s="266">
        <v>40765</v>
      </c>
      <c r="S122" s="290"/>
      <c r="T122" s="290"/>
    </row>
    <row r="123" spans="1:20" ht="25" hidden="1" customHeight="1" x14ac:dyDescent="0.25">
      <c r="A123" s="296" t="s">
        <v>98</v>
      </c>
      <c r="B123" s="290"/>
      <c r="C123" s="310" t="s">
        <v>2163</v>
      </c>
      <c r="D123" s="295">
        <v>6543</v>
      </c>
      <c r="E123" s="290" t="s">
        <v>1516</v>
      </c>
      <c r="F123" s="290" t="s">
        <v>275</v>
      </c>
      <c r="G123" s="283">
        <v>0.4</v>
      </c>
      <c r="H123" s="283">
        <v>0.3</v>
      </c>
      <c r="I123" s="283">
        <v>8.3000000000000007</v>
      </c>
      <c r="J123" s="283">
        <f t="shared" si="8"/>
        <v>5.9970705906153245</v>
      </c>
      <c r="K123" s="288">
        <v>5</v>
      </c>
      <c r="L123" s="290" t="s">
        <v>1528</v>
      </c>
      <c r="M123" s="290" t="s">
        <v>1875</v>
      </c>
      <c r="N123" s="309" t="s">
        <v>1876</v>
      </c>
      <c r="O123" s="290">
        <v>0</v>
      </c>
      <c r="P123" s="290">
        <v>1</v>
      </c>
      <c r="Q123" s="265" t="s">
        <v>2166</v>
      </c>
      <c r="R123" s="266">
        <v>40765</v>
      </c>
      <c r="S123" s="290"/>
      <c r="T123" s="290"/>
    </row>
    <row r="124" spans="1:20" s="292" customFormat="1" ht="51" hidden="1" customHeight="1" x14ac:dyDescent="0.25">
      <c r="A124" s="299"/>
      <c r="B124" s="260"/>
      <c r="C124" s="292" t="s">
        <v>246</v>
      </c>
      <c r="D124" s="302" t="s">
        <v>566</v>
      </c>
      <c r="E124" s="292" t="s">
        <v>567</v>
      </c>
      <c r="F124" s="292" t="s">
        <v>703</v>
      </c>
      <c r="G124" s="292">
        <v>3.3</v>
      </c>
      <c r="H124" s="292">
        <v>1.4</v>
      </c>
      <c r="I124" s="292">
        <v>11.8</v>
      </c>
      <c r="J124" s="282">
        <f t="shared" si="7"/>
        <v>13.462241940284047</v>
      </c>
      <c r="K124" s="306">
        <v>13.2</v>
      </c>
      <c r="L124" s="292" t="s">
        <v>1528</v>
      </c>
      <c r="M124" s="292" t="s">
        <v>568</v>
      </c>
      <c r="N124" s="256" t="s">
        <v>569</v>
      </c>
      <c r="O124" s="292">
        <f>SUM(O125:O127)</f>
        <v>0</v>
      </c>
      <c r="P124" s="292">
        <f>SUM(P125:P127)</f>
        <v>3</v>
      </c>
      <c r="Q124" s="257" t="s">
        <v>1357</v>
      </c>
      <c r="R124" s="258">
        <v>38924</v>
      </c>
      <c r="S124" s="291"/>
      <c r="T124" s="291"/>
    </row>
    <row r="125" spans="1:20" s="290" customFormat="1" ht="216.75" hidden="1" customHeight="1" x14ac:dyDescent="0.25">
      <c r="A125" s="294" t="s">
        <v>1794</v>
      </c>
      <c r="B125" s="262"/>
      <c r="C125" s="290" t="s">
        <v>1925</v>
      </c>
      <c r="D125" s="303" t="s">
        <v>566</v>
      </c>
      <c r="E125" s="290" t="s">
        <v>567</v>
      </c>
      <c r="F125" s="290" t="s">
        <v>703</v>
      </c>
      <c r="G125" s="290">
        <v>3.3</v>
      </c>
      <c r="H125" s="290">
        <v>1.4</v>
      </c>
      <c r="I125" s="290">
        <v>11.8</v>
      </c>
      <c r="J125" s="283">
        <f t="shared" si="7"/>
        <v>13.462241940284047</v>
      </c>
      <c r="K125" s="288">
        <v>13.2</v>
      </c>
      <c r="L125" s="290" t="s">
        <v>1528</v>
      </c>
      <c r="M125" s="290" t="s">
        <v>568</v>
      </c>
      <c r="N125" s="264" t="s">
        <v>569</v>
      </c>
      <c r="O125" s="290">
        <v>0</v>
      </c>
      <c r="P125" s="290">
        <v>1</v>
      </c>
      <c r="Q125" s="265" t="s">
        <v>2519</v>
      </c>
      <c r="R125" s="266">
        <v>39247</v>
      </c>
      <c r="S125" s="294"/>
      <c r="T125" s="294"/>
    </row>
    <row r="126" spans="1:20" s="290" customFormat="1" ht="76.5" hidden="1" customHeight="1" x14ac:dyDescent="0.25">
      <c r="A126" s="294" t="s">
        <v>1794</v>
      </c>
      <c r="B126" s="262"/>
      <c r="C126" s="290" t="s">
        <v>173</v>
      </c>
      <c r="D126" s="303" t="s">
        <v>566</v>
      </c>
      <c r="E126" s="290" t="s">
        <v>567</v>
      </c>
      <c r="F126" s="290" t="s">
        <v>703</v>
      </c>
      <c r="G126" s="290">
        <v>3.3</v>
      </c>
      <c r="H126" s="290">
        <v>1.4</v>
      </c>
      <c r="I126" s="290">
        <v>11.8</v>
      </c>
      <c r="J126" s="283">
        <f t="shared" si="7"/>
        <v>13.462241940284047</v>
      </c>
      <c r="K126" s="288">
        <v>13.2</v>
      </c>
      <c r="L126" s="290" t="s">
        <v>1528</v>
      </c>
      <c r="M126" s="290" t="s">
        <v>568</v>
      </c>
      <c r="N126" s="264" t="s">
        <v>569</v>
      </c>
      <c r="O126" s="290">
        <v>0</v>
      </c>
      <c r="P126" s="290">
        <v>1</v>
      </c>
      <c r="Q126" s="265" t="s">
        <v>2520</v>
      </c>
      <c r="R126" s="266">
        <v>39637</v>
      </c>
      <c r="S126" s="294"/>
      <c r="T126" s="294"/>
    </row>
    <row r="127" spans="1:20" s="290" customFormat="1" ht="51" hidden="1" customHeight="1" x14ac:dyDescent="0.25">
      <c r="A127" s="294" t="s">
        <v>1794</v>
      </c>
      <c r="B127" s="262"/>
      <c r="C127" s="290" t="s">
        <v>184</v>
      </c>
      <c r="D127" s="303" t="s">
        <v>566</v>
      </c>
      <c r="E127" s="290" t="s">
        <v>567</v>
      </c>
      <c r="F127" s="290" t="s">
        <v>703</v>
      </c>
      <c r="G127" s="290">
        <v>3.3</v>
      </c>
      <c r="H127" s="290">
        <v>1.4</v>
      </c>
      <c r="I127" s="290">
        <v>11.8</v>
      </c>
      <c r="J127" s="283">
        <f t="shared" si="7"/>
        <v>13.462241940284047</v>
      </c>
      <c r="K127" s="288">
        <v>13.2</v>
      </c>
      <c r="L127" s="290" t="s">
        <v>1528</v>
      </c>
      <c r="M127" s="290" t="s">
        <v>568</v>
      </c>
      <c r="N127" s="264" t="s">
        <v>569</v>
      </c>
      <c r="O127" s="290">
        <v>0</v>
      </c>
      <c r="P127" s="290">
        <v>1</v>
      </c>
      <c r="Q127" s="265" t="s">
        <v>874</v>
      </c>
      <c r="R127" s="266">
        <v>39666</v>
      </c>
      <c r="S127" s="294"/>
      <c r="T127" s="294"/>
    </row>
    <row r="128" spans="1:20" ht="51" hidden="1" customHeight="1" x14ac:dyDescent="0.25">
      <c r="A128" s="299"/>
      <c r="B128" s="260"/>
      <c r="C128" s="292" t="s">
        <v>246</v>
      </c>
      <c r="D128" s="302" t="s">
        <v>562</v>
      </c>
      <c r="E128" s="292" t="s">
        <v>563</v>
      </c>
      <c r="F128" s="292" t="s">
        <v>703</v>
      </c>
      <c r="G128" s="292">
        <v>4.7</v>
      </c>
      <c r="H128" s="292">
        <v>0.7</v>
      </c>
      <c r="I128" s="292">
        <v>11.7</v>
      </c>
      <c r="J128" s="282">
        <f t="shared" si="7"/>
        <v>12.99348543205682</v>
      </c>
      <c r="K128" s="306">
        <v>13</v>
      </c>
      <c r="L128" s="292" t="s">
        <v>1528</v>
      </c>
      <c r="M128" s="292" t="s">
        <v>564</v>
      </c>
      <c r="N128" s="308" t="s">
        <v>565</v>
      </c>
      <c r="O128" s="292">
        <v>0</v>
      </c>
      <c r="P128" s="292">
        <v>0</v>
      </c>
      <c r="Q128" s="257" t="s">
        <v>177</v>
      </c>
      <c r="R128" s="258">
        <v>38924</v>
      </c>
      <c r="S128" s="291"/>
      <c r="T128" s="291"/>
    </row>
    <row r="129" spans="1:20" ht="50.5" hidden="1" customHeight="1" x14ac:dyDescent="0.25">
      <c r="A129" s="299"/>
      <c r="B129" s="260"/>
      <c r="C129" s="292" t="s">
        <v>246</v>
      </c>
      <c r="D129" s="302" t="s">
        <v>1469</v>
      </c>
      <c r="E129" s="292" t="s">
        <v>1466</v>
      </c>
      <c r="F129" s="292" t="s">
        <v>703</v>
      </c>
      <c r="G129" s="292">
        <v>5.4</v>
      </c>
      <c r="H129" s="292">
        <v>2.7</v>
      </c>
      <c r="I129" s="292">
        <v>11.1</v>
      </c>
      <c r="J129" s="282">
        <f t="shared" si="7"/>
        <v>14.010509170091634</v>
      </c>
      <c r="K129" s="306">
        <v>14</v>
      </c>
      <c r="L129" s="292" t="s">
        <v>1528</v>
      </c>
      <c r="M129" s="292" t="s">
        <v>1467</v>
      </c>
      <c r="N129" s="308" t="s">
        <v>1468</v>
      </c>
      <c r="O129" s="292">
        <v>0</v>
      </c>
      <c r="P129" s="292">
        <v>0</v>
      </c>
      <c r="Q129" s="257" t="s">
        <v>176</v>
      </c>
      <c r="R129" s="258">
        <v>38924</v>
      </c>
      <c r="S129" s="291"/>
      <c r="T129" s="291"/>
    </row>
    <row r="130" spans="1:20" s="290" customFormat="1" ht="62.5" hidden="1" customHeight="1" x14ac:dyDescent="0.25">
      <c r="A130" s="294"/>
      <c r="B130" s="262"/>
      <c r="C130" s="290" t="s">
        <v>2150</v>
      </c>
      <c r="D130" s="303" t="s">
        <v>1469</v>
      </c>
      <c r="E130" s="290" t="s">
        <v>1466</v>
      </c>
      <c r="F130" s="290" t="s">
        <v>703</v>
      </c>
      <c r="G130" s="290">
        <v>5.4</v>
      </c>
      <c r="H130" s="290">
        <v>2.7</v>
      </c>
      <c r="I130" s="290">
        <v>11.1</v>
      </c>
      <c r="J130" s="283">
        <f>-LOG((1/(H130*G130))*(2.511^(-I130)))/LOG(2.511)</f>
        <v>14.010509170091634</v>
      </c>
      <c r="K130" s="288">
        <v>14</v>
      </c>
      <c r="L130" s="290" t="s">
        <v>1528</v>
      </c>
      <c r="M130" s="290" t="s">
        <v>1467</v>
      </c>
      <c r="N130" s="309" t="s">
        <v>1468</v>
      </c>
      <c r="O130" s="290">
        <v>0</v>
      </c>
      <c r="P130" s="290">
        <v>1</v>
      </c>
      <c r="Q130" s="265" t="s">
        <v>2153</v>
      </c>
      <c r="R130" s="266">
        <v>40728</v>
      </c>
      <c r="S130" s="294"/>
      <c r="T130" s="294"/>
    </row>
    <row r="131" spans="1:20" s="290" customFormat="1" ht="69.75" hidden="1" customHeight="1" x14ac:dyDescent="0.25">
      <c r="A131" s="294"/>
      <c r="B131" s="262"/>
      <c r="C131" s="290" t="s">
        <v>2151</v>
      </c>
      <c r="D131" s="303" t="s">
        <v>1469</v>
      </c>
      <c r="E131" s="290" t="s">
        <v>1466</v>
      </c>
      <c r="F131" s="290" t="s">
        <v>703</v>
      </c>
      <c r="G131" s="290">
        <v>5.4</v>
      </c>
      <c r="H131" s="290">
        <v>2.7</v>
      </c>
      <c r="I131" s="290">
        <v>11.1</v>
      </c>
      <c r="J131" s="283">
        <f>-LOG((1/(H131*G131))*(2.511^(-I131)))/LOG(2.511)</f>
        <v>14.010509170091634</v>
      </c>
      <c r="K131" s="288">
        <v>14</v>
      </c>
      <c r="L131" s="290" t="s">
        <v>1528</v>
      </c>
      <c r="M131" s="290" t="s">
        <v>1467</v>
      </c>
      <c r="N131" s="309" t="s">
        <v>1468</v>
      </c>
      <c r="O131" s="290">
        <v>0</v>
      </c>
      <c r="P131" s="290">
        <v>1</v>
      </c>
      <c r="Q131" s="265" t="s">
        <v>2154</v>
      </c>
      <c r="R131" s="266">
        <v>40728</v>
      </c>
      <c r="S131" s="294"/>
      <c r="T131" s="294"/>
    </row>
    <row r="132" spans="1:20" s="290" customFormat="1" ht="68.25" hidden="1" customHeight="1" x14ac:dyDescent="0.25">
      <c r="A132" s="294"/>
      <c r="B132" s="262"/>
      <c r="C132" s="290" t="s">
        <v>2152</v>
      </c>
      <c r="D132" s="303" t="s">
        <v>1469</v>
      </c>
      <c r="E132" s="290" t="s">
        <v>1466</v>
      </c>
      <c r="F132" s="290" t="s">
        <v>703</v>
      </c>
      <c r="G132" s="290">
        <v>5.4</v>
      </c>
      <c r="H132" s="290">
        <v>2.7</v>
      </c>
      <c r="I132" s="290">
        <v>11.1</v>
      </c>
      <c r="J132" s="283">
        <f>-LOG((1/(H132*G132))*(2.511^(-I132)))/LOG(2.511)</f>
        <v>14.010509170091634</v>
      </c>
      <c r="K132" s="288">
        <v>14</v>
      </c>
      <c r="L132" s="290" t="s">
        <v>1528</v>
      </c>
      <c r="M132" s="290" t="s">
        <v>1467</v>
      </c>
      <c r="N132" s="309" t="s">
        <v>1468</v>
      </c>
      <c r="O132" s="290">
        <v>0</v>
      </c>
      <c r="P132" s="290">
        <v>1</v>
      </c>
      <c r="Q132" s="265" t="s">
        <v>2155</v>
      </c>
      <c r="R132" s="266">
        <v>40728</v>
      </c>
      <c r="S132" s="294"/>
      <c r="T132" s="294"/>
    </row>
    <row r="133" spans="1:20" s="292" customFormat="1" ht="25.5" hidden="1" customHeight="1" x14ac:dyDescent="0.25">
      <c r="A133" s="299"/>
      <c r="B133" s="260"/>
      <c r="C133" s="292" t="s">
        <v>246</v>
      </c>
      <c r="D133" s="293"/>
      <c r="E133" s="254" t="s">
        <v>725</v>
      </c>
      <c r="F133" s="292" t="s">
        <v>55</v>
      </c>
      <c r="G133" s="282">
        <v>33.5</v>
      </c>
      <c r="H133" s="282">
        <v>18.899999999999999</v>
      </c>
      <c r="I133" s="282">
        <v>9.9</v>
      </c>
      <c r="J133" s="292">
        <f t="shared" si="7"/>
        <v>16.906451527892102</v>
      </c>
      <c r="K133" s="306">
        <v>17.2</v>
      </c>
      <c r="L133" s="292" t="s">
        <v>1528</v>
      </c>
      <c r="M133" s="292" t="s">
        <v>726</v>
      </c>
      <c r="N133" s="256" t="s">
        <v>727</v>
      </c>
      <c r="O133" s="292">
        <v>0</v>
      </c>
      <c r="P133" s="292">
        <v>0</v>
      </c>
      <c r="Q133" s="257" t="s">
        <v>728</v>
      </c>
      <c r="R133" s="258">
        <v>38912</v>
      </c>
    </row>
    <row r="134" spans="1:20" s="290" customFormat="1" ht="51" customHeight="1" x14ac:dyDescent="0.25">
      <c r="A134" s="294" t="s">
        <v>1794</v>
      </c>
      <c r="B134" s="262"/>
      <c r="C134" s="290" t="s">
        <v>1785</v>
      </c>
      <c r="D134" s="295"/>
      <c r="E134" s="262" t="s">
        <v>739</v>
      </c>
      <c r="F134" s="290" t="s">
        <v>704</v>
      </c>
      <c r="G134" s="290">
        <v>4</v>
      </c>
      <c r="H134" s="290">
        <v>6</v>
      </c>
      <c r="I134" s="290">
        <v>0.92600000000000005</v>
      </c>
      <c r="J134" s="288">
        <f t="shared" ref="J134:J150" si="9">1.6225-1.2026*(H134-G134)/I134-0.5765*H134/I134+1.9348*(200^2)*3/100000</f>
        <v>-2.3885693736501081</v>
      </c>
      <c r="K134" s="306">
        <f t="shared" ref="K134:K150" si="10">EXP(J134)/(1+EXP(J134))</f>
        <v>8.4048502220886903E-2</v>
      </c>
      <c r="L134" s="290" t="s">
        <v>1527</v>
      </c>
      <c r="N134" s="264"/>
      <c r="O134" s="290">
        <v>0</v>
      </c>
      <c r="P134" s="290">
        <v>2</v>
      </c>
      <c r="Q134" s="265" t="s">
        <v>1787</v>
      </c>
      <c r="R134" s="266">
        <v>39707</v>
      </c>
    </row>
    <row r="135" spans="1:20" s="292" customFormat="1" ht="51" hidden="1" customHeight="1" x14ac:dyDescent="0.25">
      <c r="A135" s="291"/>
      <c r="B135" s="311" t="s">
        <v>2517</v>
      </c>
      <c r="C135" s="292" t="s">
        <v>246</v>
      </c>
      <c r="D135" s="293"/>
      <c r="E135" s="254" t="s">
        <v>81</v>
      </c>
      <c r="F135" s="292" t="s">
        <v>704</v>
      </c>
      <c r="G135" s="282">
        <v>5</v>
      </c>
      <c r="H135" s="282">
        <v>5</v>
      </c>
      <c r="I135" s="282">
        <v>2.2999999999999998</v>
      </c>
      <c r="J135" s="305">
        <f t="shared" si="9"/>
        <v>2.6909991304347822</v>
      </c>
      <c r="K135" s="306">
        <f t="shared" si="10"/>
        <v>0.93649342935601609</v>
      </c>
      <c r="L135" s="292" t="s">
        <v>1528</v>
      </c>
      <c r="M135" s="292" t="s">
        <v>2505</v>
      </c>
      <c r="N135" s="256" t="s">
        <v>2506</v>
      </c>
      <c r="O135" s="292">
        <f>SUM(O136:O140)</f>
        <v>0</v>
      </c>
      <c r="P135" s="292">
        <f>SUM(P136:P140)</f>
        <v>5</v>
      </c>
      <c r="Q135" s="254" t="s">
        <v>1852</v>
      </c>
      <c r="R135" s="258">
        <v>39706</v>
      </c>
    </row>
    <row r="136" spans="1:20" s="290" customFormat="1" ht="63.75" hidden="1" customHeight="1" x14ac:dyDescent="0.25">
      <c r="A136" s="294" t="s">
        <v>1794</v>
      </c>
      <c r="B136" s="262"/>
      <c r="C136" s="290" t="s">
        <v>1478</v>
      </c>
      <c r="D136" s="295"/>
      <c r="E136" s="262" t="s">
        <v>81</v>
      </c>
      <c r="F136" s="290" t="s">
        <v>704</v>
      </c>
      <c r="G136" s="283">
        <v>5</v>
      </c>
      <c r="H136" s="283">
        <v>5</v>
      </c>
      <c r="I136" s="283">
        <v>2.2999999999999998</v>
      </c>
      <c r="J136" s="288">
        <f t="shared" si="9"/>
        <v>2.6909991304347822</v>
      </c>
      <c r="K136" s="306">
        <f t="shared" si="10"/>
        <v>0.93649342935601609</v>
      </c>
      <c r="L136" s="290" t="s">
        <v>1528</v>
      </c>
      <c r="N136" s="264"/>
      <c r="O136" s="290">
        <v>0</v>
      </c>
      <c r="P136" s="290">
        <v>1</v>
      </c>
      <c r="Q136" s="265" t="s">
        <v>1480</v>
      </c>
      <c r="R136" s="266">
        <v>39345</v>
      </c>
    </row>
    <row r="137" spans="1:20" s="290" customFormat="1" ht="25.5" hidden="1" customHeight="1" x14ac:dyDescent="0.25">
      <c r="A137" s="294" t="s">
        <v>1794</v>
      </c>
      <c r="B137" s="262"/>
      <c r="C137" s="290" t="s">
        <v>179</v>
      </c>
      <c r="D137" s="295"/>
      <c r="E137" s="262" t="s">
        <v>81</v>
      </c>
      <c r="F137" s="290" t="s">
        <v>704</v>
      </c>
      <c r="G137" s="283">
        <v>5</v>
      </c>
      <c r="H137" s="283">
        <v>5</v>
      </c>
      <c r="I137" s="283">
        <v>2.2999999999999998</v>
      </c>
      <c r="J137" s="288">
        <f t="shared" si="9"/>
        <v>2.6909991304347822</v>
      </c>
      <c r="K137" s="306">
        <f t="shared" si="10"/>
        <v>0.93649342935601609</v>
      </c>
      <c r="L137" s="290" t="s">
        <v>1528</v>
      </c>
      <c r="N137" s="264"/>
      <c r="O137" s="290">
        <v>0</v>
      </c>
      <c r="P137" s="290">
        <v>1</v>
      </c>
      <c r="Q137" s="265" t="s">
        <v>180</v>
      </c>
      <c r="R137" s="266">
        <v>39645</v>
      </c>
    </row>
    <row r="138" spans="1:20" s="290" customFormat="1" ht="51" hidden="1" customHeight="1" x14ac:dyDescent="0.25">
      <c r="A138" s="294" t="s">
        <v>1794</v>
      </c>
      <c r="B138" s="262"/>
      <c r="C138" s="290" t="s">
        <v>1762</v>
      </c>
      <c r="D138" s="295"/>
      <c r="E138" s="262" t="s">
        <v>81</v>
      </c>
      <c r="F138" s="290" t="s">
        <v>704</v>
      </c>
      <c r="G138" s="283">
        <v>5</v>
      </c>
      <c r="H138" s="283">
        <v>5</v>
      </c>
      <c r="I138" s="283">
        <v>2.2999999999999998</v>
      </c>
      <c r="J138" s="288">
        <f t="shared" si="9"/>
        <v>2.6909991304347822</v>
      </c>
      <c r="K138" s="306">
        <f t="shared" si="10"/>
        <v>0.93649342935601609</v>
      </c>
      <c r="L138" s="290" t="s">
        <v>1528</v>
      </c>
      <c r="N138" s="264"/>
      <c r="O138" s="290">
        <v>0</v>
      </c>
      <c r="P138" s="290">
        <v>1</v>
      </c>
      <c r="Q138" s="265" t="s">
        <v>1764</v>
      </c>
      <c r="R138" s="266">
        <v>39708</v>
      </c>
    </row>
    <row r="139" spans="1:20" s="290" customFormat="1" ht="63" hidden="1" customHeight="1" x14ac:dyDescent="0.25">
      <c r="A139" s="294" t="s">
        <v>1795</v>
      </c>
      <c r="B139" s="262"/>
      <c r="C139" s="290" t="s">
        <v>1494</v>
      </c>
      <c r="D139" s="295"/>
      <c r="E139" s="262" t="s">
        <v>81</v>
      </c>
      <c r="F139" s="290" t="s">
        <v>704</v>
      </c>
      <c r="G139" s="283">
        <v>5</v>
      </c>
      <c r="H139" s="283">
        <v>5</v>
      </c>
      <c r="I139" s="283">
        <v>2.2999999999999998</v>
      </c>
      <c r="J139" s="288">
        <f>1.6225-1.2026*(H139-G139)/I139-0.5765*H139/I139+1.9348*(200^2)*3/100000</f>
        <v>2.6909991304347822</v>
      </c>
      <c r="K139" s="306">
        <f t="shared" ref="K139:K145" si="11">EXP(J139)/(1+EXP(J139))</f>
        <v>0.93649342935601609</v>
      </c>
      <c r="L139" s="290" t="s">
        <v>1528</v>
      </c>
      <c r="N139" s="264"/>
      <c r="O139" s="290">
        <v>0</v>
      </c>
      <c r="P139" s="290">
        <v>1</v>
      </c>
      <c r="Q139" s="265" t="s">
        <v>1496</v>
      </c>
      <c r="R139" s="266">
        <v>40001</v>
      </c>
    </row>
    <row r="140" spans="1:20" s="290" customFormat="1" ht="63" hidden="1" customHeight="1" x14ac:dyDescent="0.25">
      <c r="A140" s="294" t="s">
        <v>98</v>
      </c>
      <c r="B140" s="262"/>
      <c r="C140" s="290" t="s">
        <v>2068</v>
      </c>
      <c r="D140" s="295"/>
      <c r="E140" s="262" t="s">
        <v>81</v>
      </c>
      <c r="F140" s="290" t="s">
        <v>704</v>
      </c>
      <c r="G140" s="283">
        <v>5</v>
      </c>
      <c r="H140" s="283">
        <v>5</v>
      </c>
      <c r="I140" s="283">
        <v>2.2999999999999998</v>
      </c>
      <c r="J140" s="288">
        <f>1.6225-1.2026*(H140-G140)/I140-0.5765*H140/I140+1.9348*(200^2)*3/100000</f>
        <v>2.6909991304347822</v>
      </c>
      <c r="K140" s="306">
        <f>EXP(J140)/(1+EXP(J140))</f>
        <v>0.93649342935601609</v>
      </c>
      <c r="L140" s="290" t="s">
        <v>1528</v>
      </c>
      <c r="N140" s="264"/>
      <c r="O140" s="290">
        <v>0</v>
      </c>
      <c r="P140" s="290">
        <v>1</v>
      </c>
      <c r="Q140" s="265" t="s">
        <v>2070</v>
      </c>
      <c r="R140" s="266">
        <v>40386</v>
      </c>
    </row>
    <row r="141" spans="1:20" s="292" customFormat="1" ht="51" hidden="1" customHeight="1" x14ac:dyDescent="0.25">
      <c r="A141" s="291"/>
      <c r="B141" s="276"/>
      <c r="C141" s="292" t="s">
        <v>246</v>
      </c>
      <c r="D141" s="293"/>
      <c r="E141" s="254" t="s">
        <v>77</v>
      </c>
      <c r="F141" s="292" t="s">
        <v>704</v>
      </c>
      <c r="G141" s="282">
        <v>4.8600000000000003</v>
      </c>
      <c r="H141" s="282">
        <v>4.8899999999999997</v>
      </c>
      <c r="I141" s="282">
        <v>61.9</v>
      </c>
      <c r="J141" s="305">
        <f t="shared" si="9"/>
        <v>3.8981345880452345</v>
      </c>
      <c r="K141" s="306">
        <f t="shared" si="11"/>
        <v>0.98012338570806234</v>
      </c>
      <c r="L141" s="292" t="s">
        <v>1528</v>
      </c>
      <c r="N141" s="256"/>
      <c r="O141" s="292">
        <v>0</v>
      </c>
      <c r="P141" s="292">
        <v>0</v>
      </c>
      <c r="Q141" s="254" t="s">
        <v>745</v>
      </c>
      <c r="R141" s="258">
        <v>39344</v>
      </c>
    </row>
    <row r="142" spans="1:20" s="292" customFormat="1" ht="25.5" hidden="1" customHeight="1" x14ac:dyDescent="0.25">
      <c r="A142" s="291"/>
      <c r="B142" s="277"/>
      <c r="C142" s="292" t="s">
        <v>246</v>
      </c>
      <c r="D142" s="293"/>
      <c r="E142" s="254" t="s">
        <v>1339</v>
      </c>
      <c r="F142" s="292" t="s">
        <v>704</v>
      </c>
      <c r="G142" s="282">
        <v>4.5999999999999996</v>
      </c>
      <c r="H142" s="282">
        <v>5.6</v>
      </c>
      <c r="I142" s="282">
        <v>30.3</v>
      </c>
      <c r="J142" s="305">
        <f t="shared" si="9"/>
        <v>3.7980223762376237</v>
      </c>
      <c r="K142" s="306">
        <f t="shared" si="11"/>
        <v>0.97807636296404143</v>
      </c>
      <c r="L142" s="292" t="s">
        <v>1528</v>
      </c>
      <c r="N142" s="256"/>
      <c r="O142" s="292">
        <v>0</v>
      </c>
      <c r="P142" s="292">
        <v>0</v>
      </c>
      <c r="Q142" s="257" t="s">
        <v>1340</v>
      </c>
      <c r="R142" s="258">
        <v>39786</v>
      </c>
    </row>
    <row r="143" spans="1:20" s="292" customFormat="1" ht="38.25" hidden="1" customHeight="1" x14ac:dyDescent="0.25">
      <c r="A143" s="291"/>
      <c r="B143" s="277"/>
      <c r="C143" s="292" t="s">
        <v>246</v>
      </c>
      <c r="D143" s="293"/>
      <c r="E143" s="254" t="s">
        <v>78</v>
      </c>
      <c r="F143" s="292" t="s">
        <v>704</v>
      </c>
      <c r="G143" s="282">
        <v>4.7</v>
      </c>
      <c r="H143" s="282">
        <v>7.5</v>
      </c>
      <c r="I143" s="282">
        <v>34.200000000000003</v>
      </c>
      <c r="J143" s="305">
        <f t="shared" si="9"/>
        <v>3.7193760818713448</v>
      </c>
      <c r="K143" s="306">
        <f t="shared" si="11"/>
        <v>0.9763250045802887</v>
      </c>
      <c r="L143" s="292" t="s">
        <v>1528</v>
      </c>
      <c r="N143" s="256"/>
      <c r="O143" s="292">
        <v>0</v>
      </c>
      <c r="P143" s="292">
        <v>0</v>
      </c>
      <c r="Q143" s="254" t="s">
        <v>746</v>
      </c>
      <c r="R143" s="258">
        <v>39344</v>
      </c>
    </row>
    <row r="144" spans="1:20" s="292" customFormat="1" ht="51" hidden="1" customHeight="1" x14ac:dyDescent="0.25">
      <c r="A144" s="291"/>
      <c r="B144" s="277"/>
      <c r="C144" s="292" t="s">
        <v>246</v>
      </c>
      <c r="D144" s="293"/>
      <c r="E144" s="254" t="s">
        <v>1343</v>
      </c>
      <c r="F144" s="292" t="s">
        <v>704</v>
      </c>
      <c r="G144" s="282">
        <v>5.5</v>
      </c>
      <c r="H144" s="282">
        <v>6.5</v>
      </c>
      <c r="I144" s="282">
        <v>3.4</v>
      </c>
      <c r="J144" s="305">
        <f t="shared" si="9"/>
        <v>2.4884217647058824</v>
      </c>
      <c r="K144" s="306">
        <f t="shared" si="11"/>
        <v>0.92332614614339859</v>
      </c>
      <c r="L144" s="292" t="s">
        <v>1528</v>
      </c>
      <c r="N144" s="256"/>
      <c r="O144" s="292">
        <v>0</v>
      </c>
      <c r="P144" s="292">
        <v>0</v>
      </c>
      <c r="Q144" s="254" t="s">
        <v>1344</v>
      </c>
      <c r="R144" s="258">
        <v>39344</v>
      </c>
    </row>
    <row r="145" spans="1:18" s="292" customFormat="1" ht="25.5" hidden="1" customHeight="1" x14ac:dyDescent="0.25">
      <c r="A145" s="291"/>
      <c r="B145" s="277"/>
      <c r="C145" s="292" t="s">
        <v>246</v>
      </c>
      <c r="D145" s="293"/>
      <c r="E145" s="254" t="s">
        <v>149</v>
      </c>
      <c r="F145" s="292" t="s">
        <v>704</v>
      </c>
      <c r="G145" s="282">
        <v>7</v>
      </c>
      <c r="H145" s="282">
        <v>7</v>
      </c>
      <c r="I145" s="282">
        <v>1.3</v>
      </c>
      <c r="J145" s="305">
        <f t="shared" si="9"/>
        <v>0.84002923076923075</v>
      </c>
      <c r="K145" s="306">
        <f t="shared" si="11"/>
        <v>0.69847137230467415</v>
      </c>
      <c r="L145" s="292" t="s">
        <v>1528</v>
      </c>
      <c r="N145" s="256"/>
      <c r="O145" s="292">
        <f>SUM(O146)</f>
        <v>0</v>
      </c>
      <c r="P145" s="292">
        <f>SUM(P146)</f>
        <v>1</v>
      </c>
      <c r="Q145" s="254" t="s">
        <v>756</v>
      </c>
      <c r="R145" s="258">
        <v>39706</v>
      </c>
    </row>
    <row r="146" spans="1:18" s="290" customFormat="1" ht="51" hidden="1" customHeight="1" x14ac:dyDescent="0.25">
      <c r="A146" s="294" t="s">
        <v>98</v>
      </c>
      <c r="B146" s="262"/>
      <c r="C146" s="290" t="s">
        <v>1762</v>
      </c>
      <c r="D146" s="295"/>
      <c r="E146" s="262" t="s">
        <v>149</v>
      </c>
      <c r="F146" s="290" t="s">
        <v>704</v>
      </c>
      <c r="G146" s="283">
        <v>7</v>
      </c>
      <c r="H146" s="283">
        <v>7</v>
      </c>
      <c r="I146" s="283">
        <v>1.3</v>
      </c>
      <c r="J146" s="288">
        <f t="shared" si="9"/>
        <v>0.84002923076923075</v>
      </c>
      <c r="K146" s="306">
        <f t="shared" si="10"/>
        <v>0.69847137230467415</v>
      </c>
      <c r="L146" s="290" t="s">
        <v>1528</v>
      </c>
      <c r="N146" s="264"/>
      <c r="O146" s="290">
        <v>0</v>
      </c>
      <c r="P146" s="290">
        <v>1</v>
      </c>
      <c r="Q146" s="265" t="s">
        <v>1764</v>
      </c>
      <c r="R146" s="266">
        <v>39708</v>
      </c>
    </row>
    <row r="147" spans="1:18" s="292" customFormat="1" ht="38.25" hidden="1" customHeight="1" x14ac:dyDescent="0.25">
      <c r="A147" s="291"/>
      <c r="B147" s="277"/>
      <c r="C147" s="292" t="s">
        <v>246</v>
      </c>
      <c r="D147" s="293"/>
      <c r="E147" s="254" t="s">
        <v>740</v>
      </c>
      <c r="F147" s="292" t="s">
        <v>704</v>
      </c>
      <c r="G147" s="282">
        <v>5</v>
      </c>
      <c r="H147" s="282">
        <v>7</v>
      </c>
      <c r="I147" s="282">
        <v>1.2</v>
      </c>
      <c r="J147" s="305">
        <f t="shared" si="9"/>
        <v>-1.42299</v>
      </c>
      <c r="K147" s="306">
        <f t="shared" si="10"/>
        <v>0.19419327381955448</v>
      </c>
      <c r="L147" s="292" t="s">
        <v>1528</v>
      </c>
      <c r="N147" s="256"/>
      <c r="O147" s="292">
        <f>SUM(O148)</f>
        <v>0</v>
      </c>
      <c r="P147" s="292">
        <f>SUM(P148)</f>
        <v>1</v>
      </c>
      <c r="Q147" s="254" t="s">
        <v>1734</v>
      </c>
      <c r="R147" s="258">
        <v>39706</v>
      </c>
    </row>
    <row r="148" spans="1:18" s="290" customFormat="1" ht="51" hidden="1" customHeight="1" x14ac:dyDescent="0.25">
      <c r="A148" s="294" t="s">
        <v>98</v>
      </c>
      <c r="B148" s="268"/>
      <c r="C148" s="290" t="s">
        <v>1762</v>
      </c>
      <c r="D148" s="295"/>
      <c r="E148" s="262" t="s">
        <v>740</v>
      </c>
      <c r="F148" s="290" t="s">
        <v>704</v>
      </c>
      <c r="G148" s="283">
        <v>5</v>
      </c>
      <c r="H148" s="283">
        <v>7</v>
      </c>
      <c r="I148" s="283">
        <v>1.2</v>
      </c>
      <c r="J148" s="288">
        <f t="shared" si="9"/>
        <v>-1.42299</v>
      </c>
      <c r="K148" s="306">
        <f t="shared" si="10"/>
        <v>0.19419327381955448</v>
      </c>
      <c r="L148" s="290" t="s">
        <v>1528</v>
      </c>
      <c r="N148" s="264"/>
      <c r="O148" s="290">
        <v>0</v>
      </c>
      <c r="P148" s="290">
        <v>1</v>
      </c>
      <c r="Q148" s="265" t="s">
        <v>1764</v>
      </c>
      <c r="R148" s="266">
        <v>39708</v>
      </c>
    </row>
    <row r="149" spans="1:18" s="292" customFormat="1" ht="51" hidden="1" customHeight="1" x14ac:dyDescent="0.25">
      <c r="A149" s="291"/>
      <c r="B149" s="277"/>
      <c r="C149" s="292" t="s">
        <v>246</v>
      </c>
      <c r="D149" s="293"/>
      <c r="E149" s="254" t="s">
        <v>79</v>
      </c>
      <c r="F149" s="292" t="s">
        <v>704</v>
      </c>
      <c r="G149" s="282">
        <v>5.7</v>
      </c>
      <c r="H149" s="282">
        <v>6</v>
      </c>
      <c r="I149" s="282">
        <v>19.3</v>
      </c>
      <c r="J149" s="305">
        <f t="shared" si="9"/>
        <v>3.7463439378238341</v>
      </c>
      <c r="K149" s="306">
        <f t="shared" si="10"/>
        <v>0.97694041034814838</v>
      </c>
      <c r="L149" s="292" t="s">
        <v>1528</v>
      </c>
      <c r="N149" s="256"/>
      <c r="O149" s="292">
        <v>0</v>
      </c>
      <c r="P149" s="292">
        <v>0</v>
      </c>
      <c r="Q149" s="254" t="s">
        <v>747</v>
      </c>
      <c r="R149" s="258">
        <v>39344</v>
      </c>
    </row>
    <row r="150" spans="1:18" s="292" customFormat="1" ht="102" hidden="1" customHeight="1" x14ac:dyDescent="0.25">
      <c r="A150" s="291"/>
      <c r="B150" s="312"/>
      <c r="C150" s="292" t="s">
        <v>246</v>
      </c>
      <c r="D150" s="293"/>
      <c r="E150" s="254" t="s">
        <v>80</v>
      </c>
      <c r="F150" s="292" t="s">
        <v>704</v>
      </c>
      <c r="G150" s="282">
        <v>9.11</v>
      </c>
      <c r="H150" s="282">
        <v>9.9600000000000009</v>
      </c>
      <c r="I150" s="282">
        <v>12.090999999999999</v>
      </c>
      <c r="J150" s="305">
        <f t="shared" si="9"/>
        <v>3.3848232288479032</v>
      </c>
      <c r="K150" s="306">
        <f t="shared" si="10"/>
        <v>0.9672268421380561</v>
      </c>
      <c r="L150" s="292" t="s">
        <v>1528</v>
      </c>
      <c r="N150" s="256"/>
      <c r="O150" s="292">
        <v>0</v>
      </c>
      <c r="P150" s="292">
        <v>0</v>
      </c>
      <c r="Q150" s="254" t="s">
        <v>1003</v>
      </c>
      <c r="R150" s="258">
        <v>39344</v>
      </c>
    </row>
    <row r="151" spans="1:18" s="270" customFormat="1" ht="54" hidden="1" customHeight="1" x14ac:dyDescent="0.25">
      <c r="A151" s="299"/>
      <c r="B151" s="267"/>
      <c r="C151" s="270" t="s">
        <v>246</v>
      </c>
      <c r="D151" s="300">
        <v>6205</v>
      </c>
      <c r="E151" s="270" t="s">
        <v>1161</v>
      </c>
      <c r="F151" s="270" t="s">
        <v>274</v>
      </c>
      <c r="G151" s="270">
        <v>23.2</v>
      </c>
      <c r="H151" s="270">
        <v>23.2</v>
      </c>
      <c r="I151" s="270">
        <v>5.9</v>
      </c>
      <c r="J151" s="270">
        <f>-LOG((1/(H151*G151))*(2.511^(-I151)))/LOG(2.511)</f>
        <v>12.730057326850043</v>
      </c>
      <c r="K151" s="270">
        <v>12</v>
      </c>
      <c r="L151" s="270" t="s">
        <v>1163</v>
      </c>
      <c r="M151" s="270" t="s">
        <v>895</v>
      </c>
      <c r="N151" s="313" t="s">
        <v>896</v>
      </c>
      <c r="O151" s="270">
        <f>SUM(O152:O176)</f>
        <v>14</v>
      </c>
      <c r="P151" s="270">
        <f>SUM(P152:P176)</f>
        <v>11</v>
      </c>
      <c r="Q151" s="273" t="s">
        <v>2078</v>
      </c>
      <c r="R151" s="274">
        <v>40415</v>
      </c>
    </row>
    <row r="152" spans="1:18" s="297" customFormat="1" ht="25.5" hidden="1" customHeight="1" x14ac:dyDescent="0.25">
      <c r="A152" s="296" t="s">
        <v>1794</v>
      </c>
      <c r="B152" s="290"/>
      <c r="C152" s="290" t="s">
        <v>859</v>
      </c>
      <c r="D152" s="295">
        <v>6205</v>
      </c>
      <c r="E152" s="290" t="s">
        <v>1161</v>
      </c>
      <c r="F152" s="290" t="s">
        <v>274</v>
      </c>
      <c r="G152" s="290">
        <v>23.2</v>
      </c>
      <c r="H152" s="290">
        <v>23.2</v>
      </c>
      <c r="I152" s="290">
        <v>5.9</v>
      </c>
      <c r="J152" s="290">
        <f>-LOG((1/(H152*G152))*(2.511^(-I152)))/LOG(2.511)</f>
        <v>12.730057326850043</v>
      </c>
      <c r="K152" s="290">
        <v>12</v>
      </c>
      <c r="L152" s="290" t="s">
        <v>1163</v>
      </c>
      <c r="M152" s="290" t="s">
        <v>895</v>
      </c>
      <c r="N152" s="309" t="s">
        <v>896</v>
      </c>
      <c r="O152" s="290">
        <v>1</v>
      </c>
      <c r="P152" s="290">
        <v>0</v>
      </c>
      <c r="Q152" s="265" t="s">
        <v>860</v>
      </c>
      <c r="R152" s="266">
        <v>39590</v>
      </c>
    </row>
    <row r="153" spans="1:18" s="297" customFormat="1" ht="51" hidden="1" customHeight="1" x14ac:dyDescent="0.25">
      <c r="A153" s="296" t="s">
        <v>1794</v>
      </c>
      <c r="B153" s="290"/>
      <c r="C153" s="290" t="s">
        <v>1375</v>
      </c>
      <c r="D153" s="295">
        <v>6205</v>
      </c>
      <c r="E153" s="290" t="s">
        <v>1161</v>
      </c>
      <c r="F153" s="290" t="s">
        <v>274</v>
      </c>
      <c r="G153" s="290">
        <v>23.2</v>
      </c>
      <c r="H153" s="290">
        <v>23.2</v>
      </c>
      <c r="I153" s="290">
        <v>5.9</v>
      </c>
      <c r="J153" s="290">
        <f t="shared" ref="J153:J159" si="12">-LOG((1/(H153*G153))*(2.511^(-I153)))/LOG(2.511)</f>
        <v>12.730057326850043</v>
      </c>
      <c r="K153" s="290">
        <v>12</v>
      </c>
      <c r="L153" s="290" t="s">
        <v>1163</v>
      </c>
      <c r="M153" s="290" t="s">
        <v>895</v>
      </c>
      <c r="N153" s="309" t="s">
        <v>896</v>
      </c>
      <c r="O153" s="290">
        <v>1</v>
      </c>
      <c r="P153" s="290">
        <v>0</v>
      </c>
      <c r="Q153" s="265" t="s">
        <v>1377</v>
      </c>
      <c r="R153" s="266">
        <v>39590</v>
      </c>
    </row>
    <row r="154" spans="1:18" s="297" customFormat="1" ht="25.5" hidden="1" customHeight="1" x14ac:dyDescent="0.25">
      <c r="A154" s="296" t="s">
        <v>1794</v>
      </c>
      <c r="B154" s="290"/>
      <c r="C154" s="290" t="s">
        <v>1376</v>
      </c>
      <c r="D154" s="295">
        <v>6205</v>
      </c>
      <c r="E154" s="290" t="s">
        <v>1161</v>
      </c>
      <c r="F154" s="290" t="s">
        <v>274</v>
      </c>
      <c r="G154" s="290">
        <v>23.2</v>
      </c>
      <c r="H154" s="290">
        <v>23.2</v>
      </c>
      <c r="I154" s="290">
        <v>5.9</v>
      </c>
      <c r="J154" s="290">
        <f>-LOG((1/(H154*G154))*(2.511^(-I154)))/LOG(2.511)</f>
        <v>12.730057326850043</v>
      </c>
      <c r="K154" s="290">
        <v>12</v>
      </c>
      <c r="L154" s="290" t="s">
        <v>1163</v>
      </c>
      <c r="M154" s="290" t="s">
        <v>895</v>
      </c>
      <c r="N154" s="309" t="s">
        <v>896</v>
      </c>
      <c r="O154" s="290">
        <v>1</v>
      </c>
      <c r="P154" s="290">
        <v>0</v>
      </c>
      <c r="Q154" s="265" t="s">
        <v>1378</v>
      </c>
      <c r="R154" s="266">
        <v>39590</v>
      </c>
    </row>
    <row r="155" spans="1:18" s="297" customFormat="1" ht="25.5" hidden="1" customHeight="1" x14ac:dyDescent="0.25">
      <c r="A155" s="296" t="s">
        <v>1794</v>
      </c>
      <c r="B155" s="290"/>
      <c r="C155" s="290" t="s">
        <v>1374</v>
      </c>
      <c r="D155" s="295">
        <v>6205</v>
      </c>
      <c r="E155" s="290" t="s">
        <v>1161</v>
      </c>
      <c r="F155" s="290" t="s">
        <v>274</v>
      </c>
      <c r="G155" s="290">
        <v>23.2</v>
      </c>
      <c r="H155" s="290">
        <v>23.2</v>
      </c>
      <c r="I155" s="290">
        <v>5.9</v>
      </c>
      <c r="J155" s="290">
        <f t="shared" si="12"/>
        <v>12.730057326850043</v>
      </c>
      <c r="K155" s="290">
        <v>12</v>
      </c>
      <c r="L155" s="290" t="s">
        <v>1163</v>
      </c>
      <c r="M155" s="290" t="s">
        <v>895</v>
      </c>
      <c r="N155" s="309" t="s">
        <v>896</v>
      </c>
      <c r="O155" s="290">
        <v>1</v>
      </c>
      <c r="P155" s="290">
        <v>0</v>
      </c>
      <c r="Q155" s="265" t="s">
        <v>1379</v>
      </c>
      <c r="R155" s="266">
        <v>39590</v>
      </c>
    </row>
    <row r="156" spans="1:18" s="297" customFormat="1" ht="12.75" hidden="1" customHeight="1" x14ac:dyDescent="0.25">
      <c r="A156" s="296" t="s">
        <v>1794</v>
      </c>
      <c r="B156" s="290"/>
      <c r="C156" s="290" t="s">
        <v>1373</v>
      </c>
      <c r="D156" s="295">
        <v>6205</v>
      </c>
      <c r="E156" s="290" t="s">
        <v>1161</v>
      </c>
      <c r="F156" s="290" t="s">
        <v>274</v>
      </c>
      <c r="G156" s="290">
        <v>23.2</v>
      </c>
      <c r="H156" s="290">
        <v>23.2</v>
      </c>
      <c r="I156" s="290">
        <v>5.9</v>
      </c>
      <c r="J156" s="290">
        <f t="shared" si="12"/>
        <v>12.730057326850043</v>
      </c>
      <c r="K156" s="290">
        <v>12</v>
      </c>
      <c r="L156" s="290" t="s">
        <v>1163</v>
      </c>
      <c r="M156" s="290" t="s">
        <v>895</v>
      </c>
      <c r="N156" s="309" t="s">
        <v>896</v>
      </c>
      <c r="O156" s="290">
        <v>1</v>
      </c>
      <c r="P156" s="290">
        <v>0</v>
      </c>
      <c r="Q156" s="265" t="s">
        <v>1380</v>
      </c>
      <c r="R156" s="266">
        <v>39590</v>
      </c>
    </row>
    <row r="157" spans="1:18" s="297" customFormat="1" ht="63.75" hidden="1" customHeight="1" x14ac:dyDescent="0.25">
      <c r="A157" s="296" t="s">
        <v>1794</v>
      </c>
      <c r="B157" s="290"/>
      <c r="C157" s="290" t="s">
        <v>865</v>
      </c>
      <c r="D157" s="295">
        <v>6205</v>
      </c>
      <c r="E157" s="290" t="s">
        <v>1161</v>
      </c>
      <c r="F157" s="290" t="s">
        <v>274</v>
      </c>
      <c r="G157" s="290">
        <v>23.2</v>
      </c>
      <c r="H157" s="290">
        <v>23.2</v>
      </c>
      <c r="I157" s="290">
        <v>5.9</v>
      </c>
      <c r="J157" s="290">
        <f t="shared" si="12"/>
        <v>12.730057326850043</v>
      </c>
      <c r="K157" s="290">
        <v>12</v>
      </c>
      <c r="L157" s="290" t="s">
        <v>1163</v>
      </c>
      <c r="M157" s="290" t="s">
        <v>895</v>
      </c>
      <c r="N157" s="309" t="s">
        <v>896</v>
      </c>
      <c r="O157" s="290">
        <v>1</v>
      </c>
      <c r="P157" s="290">
        <v>0</v>
      </c>
      <c r="Q157" s="265" t="s">
        <v>1381</v>
      </c>
      <c r="R157" s="266">
        <v>39590</v>
      </c>
    </row>
    <row r="158" spans="1:18" s="297" customFormat="1" ht="25.5" hidden="1" customHeight="1" x14ac:dyDescent="0.25">
      <c r="A158" s="296" t="s">
        <v>1794</v>
      </c>
      <c r="B158" s="290"/>
      <c r="C158" s="290" t="s">
        <v>1372</v>
      </c>
      <c r="D158" s="295">
        <v>6205</v>
      </c>
      <c r="E158" s="290" t="s">
        <v>1161</v>
      </c>
      <c r="F158" s="290" t="s">
        <v>274</v>
      </c>
      <c r="G158" s="290">
        <v>23.2</v>
      </c>
      <c r="H158" s="290">
        <v>23.2</v>
      </c>
      <c r="I158" s="290">
        <v>5.9</v>
      </c>
      <c r="J158" s="290">
        <f t="shared" si="12"/>
        <v>12.730057326850043</v>
      </c>
      <c r="K158" s="290">
        <v>12</v>
      </c>
      <c r="L158" s="290" t="s">
        <v>1163</v>
      </c>
      <c r="M158" s="290" t="s">
        <v>895</v>
      </c>
      <c r="N158" s="309" t="s">
        <v>896</v>
      </c>
      <c r="O158" s="290">
        <v>1</v>
      </c>
      <c r="P158" s="290">
        <v>0</v>
      </c>
      <c r="Q158" s="265" t="s">
        <v>1382</v>
      </c>
      <c r="R158" s="266">
        <v>39590</v>
      </c>
    </row>
    <row r="159" spans="1:18" s="297" customFormat="1" ht="38.25" hidden="1" customHeight="1" x14ac:dyDescent="0.25">
      <c r="A159" s="296" t="s">
        <v>1794</v>
      </c>
      <c r="B159" s="290"/>
      <c r="C159" s="290" t="s">
        <v>1371</v>
      </c>
      <c r="D159" s="295">
        <v>6205</v>
      </c>
      <c r="E159" s="290" t="s">
        <v>1161</v>
      </c>
      <c r="F159" s="290" t="s">
        <v>274</v>
      </c>
      <c r="G159" s="290">
        <v>23.2</v>
      </c>
      <c r="H159" s="290">
        <v>23.2</v>
      </c>
      <c r="I159" s="290">
        <v>5.9</v>
      </c>
      <c r="J159" s="290">
        <f t="shared" si="12"/>
        <v>12.730057326850043</v>
      </c>
      <c r="K159" s="290">
        <v>12</v>
      </c>
      <c r="L159" s="290" t="s">
        <v>1163</v>
      </c>
      <c r="M159" s="290" t="s">
        <v>895</v>
      </c>
      <c r="N159" s="309" t="s">
        <v>896</v>
      </c>
      <c r="O159" s="290">
        <v>1</v>
      </c>
      <c r="P159" s="290">
        <v>0</v>
      </c>
      <c r="Q159" s="265" t="s">
        <v>856</v>
      </c>
      <c r="R159" s="266">
        <v>39590</v>
      </c>
    </row>
    <row r="160" spans="1:18" s="297" customFormat="1" ht="38.25" hidden="1" customHeight="1" x14ac:dyDescent="0.25">
      <c r="A160" s="296" t="s">
        <v>1794</v>
      </c>
      <c r="B160" s="290"/>
      <c r="C160" s="290" t="s">
        <v>857</v>
      </c>
      <c r="D160" s="295">
        <v>6205</v>
      </c>
      <c r="E160" s="290" t="s">
        <v>1161</v>
      </c>
      <c r="F160" s="290" t="s">
        <v>274</v>
      </c>
      <c r="G160" s="290">
        <v>23.2</v>
      </c>
      <c r="H160" s="290">
        <v>23.2</v>
      </c>
      <c r="I160" s="290">
        <v>5.9</v>
      </c>
      <c r="J160" s="290">
        <f t="shared" ref="J160:J182" si="13">-LOG((1/(H160*G160))*(2.511^(-I160)))/LOG(2.511)</f>
        <v>12.730057326850043</v>
      </c>
      <c r="K160" s="290">
        <v>12</v>
      </c>
      <c r="L160" s="290" t="s">
        <v>1163</v>
      </c>
      <c r="M160" s="290" t="s">
        <v>895</v>
      </c>
      <c r="N160" s="309" t="s">
        <v>896</v>
      </c>
      <c r="O160" s="290">
        <v>1</v>
      </c>
      <c r="P160" s="290">
        <v>0</v>
      </c>
      <c r="Q160" s="265" t="s">
        <v>858</v>
      </c>
      <c r="R160" s="266">
        <v>39590</v>
      </c>
    </row>
    <row r="161" spans="1:18" s="297" customFormat="1" ht="25.5" hidden="1" customHeight="1" x14ac:dyDescent="0.25">
      <c r="A161" s="296" t="s">
        <v>1794</v>
      </c>
      <c r="B161" s="290"/>
      <c r="C161" s="290" t="s">
        <v>861</v>
      </c>
      <c r="D161" s="295">
        <v>6205</v>
      </c>
      <c r="E161" s="290" t="s">
        <v>1161</v>
      </c>
      <c r="F161" s="290" t="s">
        <v>274</v>
      </c>
      <c r="G161" s="290">
        <v>23.2</v>
      </c>
      <c r="H161" s="290">
        <v>23.2</v>
      </c>
      <c r="I161" s="290">
        <v>5.9</v>
      </c>
      <c r="J161" s="290">
        <f t="shared" si="13"/>
        <v>12.730057326850043</v>
      </c>
      <c r="K161" s="290">
        <v>12</v>
      </c>
      <c r="L161" s="290" t="s">
        <v>1163</v>
      </c>
      <c r="M161" s="290" t="s">
        <v>895</v>
      </c>
      <c r="N161" s="309" t="s">
        <v>896</v>
      </c>
      <c r="O161" s="290">
        <v>1</v>
      </c>
      <c r="P161" s="290">
        <v>0</v>
      </c>
      <c r="Q161" s="265" t="s">
        <v>866</v>
      </c>
      <c r="R161" s="266">
        <v>39590</v>
      </c>
    </row>
    <row r="162" spans="1:18" s="297" customFormat="1" ht="25.5" hidden="1" customHeight="1" x14ac:dyDescent="0.25">
      <c r="A162" s="296" t="s">
        <v>1794</v>
      </c>
      <c r="B162" s="290"/>
      <c r="C162" s="290" t="s">
        <v>862</v>
      </c>
      <c r="D162" s="295">
        <v>6205</v>
      </c>
      <c r="E162" s="290" t="s">
        <v>1161</v>
      </c>
      <c r="F162" s="290" t="s">
        <v>274</v>
      </c>
      <c r="G162" s="290">
        <v>23.2</v>
      </c>
      <c r="H162" s="290">
        <v>23.2</v>
      </c>
      <c r="I162" s="290">
        <v>5.9</v>
      </c>
      <c r="J162" s="290">
        <f t="shared" si="13"/>
        <v>12.730057326850043</v>
      </c>
      <c r="K162" s="290">
        <v>12</v>
      </c>
      <c r="L162" s="290" t="s">
        <v>1163</v>
      </c>
      <c r="M162" s="290" t="s">
        <v>895</v>
      </c>
      <c r="N162" s="309" t="s">
        <v>896</v>
      </c>
      <c r="O162" s="290">
        <v>1</v>
      </c>
      <c r="P162" s="290">
        <v>0</v>
      </c>
      <c r="Q162" s="265" t="s">
        <v>867</v>
      </c>
      <c r="R162" s="266">
        <v>39590</v>
      </c>
    </row>
    <row r="163" spans="1:18" s="297" customFormat="1" ht="25.5" hidden="1" customHeight="1" x14ac:dyDescent="0.25">
      <c r="A163" s="296" t="s">
        <v>1794</v>
      </c>
      <c r="B163" s="290"/>
      <c r="C163" s="290" t="s">
        <v>863</v>
      </c>
      <c r="D163" s="295">
        <v>6205</v>
      </c>
      <c r="E163" s="290" t="s">
        <v>1161</v>
      </c>
      <c r="F163" s="290" t="s">
        <v>274</v>
      </c>
      <c r="G163" s="290">
        <v>23.2</v>
      </c>
      <c r="H163" s="290">
        <v>23.2</v>
      </c>
      <c r="I163" s="290">
        <v>5.9</v>
      </c>
      <c r="J163" s="290">
        <f t="shared" si="13"/>
        <v>12.730057326850043</v>
      </c>
      <c r="K163" s="290">
        <v>12</v>
      </c>
      <c r="L163" s="290" t="s">
        <v>1163</v>
      </c>
      <c r="M163" s="290" t="s">
        <v>895</v>
      </c>
      <c r="N163" s="309" t="s">
        <v>896</v>
      </c>
      <c r="O163" s="290">
        <v>1</v>
      </c>
      <c r="P163" s="290">
        <v>0</v>
      </c>
      <c r="Q163" s="265" t="s">
        <v>869</v>
      </c>
      <c r="R163" s="266">
        <v>39590</v>
      </c>
    </row>
    <row r="164" spans="1:18" s="297" customFormat="1" ht="38.25" hidden="1" customHeight="1" x14ac:dyDescent="0.25">
      <c r="A164" s="296" t="s">
        <v>1794</v>
      </c>
      <c r="B164" s="290"/>
      <c r="C164" s="290" t="s">
        <v>864</v>
      </c>
      <c r="D164" s="295">
        <v>6205</v>
      </c>
      <c r="E164" s="290" t="s">
        <v>1161</v>
      </c>
      <c r="F164" s="290" t="s">
        <v>274</v>
      </c>
      <c r="G164" s="290">
        <v>23.2</v>
      </c>
      <c r="H164" s="290">
        <v>23.2</v>
      </c>
      <c r="I164" s="290">
        <v>5.9</v>
      </c>
      <c r="J164" s="290">
        <f t="shared" si="13"/>
        <v>12.730057326850043</v>
      </c>
      <c r="K164" s="290">
        <v>12</v>
      </c>
      <c r="L164" s="290" t="s">
        <v>1163</v>
      </c>
      <c r="M164" s="290" t="s">
        <v>895</v>
      </c>
      <c r="N164" s="309" t="s">
        <v>896</v>
      </c>
      <c r="O164" s="290">
        <v>1</v>
      </c>
      <c r="P164" s="290">
        <v>0</v>
      </c>
      <c r="Q164" s="265" t="s">
        <v>868</v>
      </c>
      <c r="R164" s="266">
        <v>39590</v>
      </c>
    </row>
    <row r="165" spans="1:18" s="297" customFormat="1" ht="42.75" hidden="1" customHeight="1" x14ac:dyDescent="0.25">
      <c r="A165" s="296" t="s">
        <v>1794</v>
      </c>
      <c r="B165" s="290"/>
      <c r="C165" s="290" t="s">
        <v>2019</v>
      </c>
      <c r="D165" s="295">
        <v>6205</v>
      </c>
      <c r="E165" s="290" t="s">
        <v>1161</v>
      </c>
      <c r="F165" s="290" t="s">
        <v>274</v>
      </c>
      <c r="G165" s="290">
        <v>23.2</v>
      </c>
      <c r="H165" s="290">
        <v>23.2</v>
      </c>
      <c r="I165" s="290">
        <v>5.9</v>
      </c>
      <c r="J165" s="290">
        <f>-LOG((1/(H165*G165))*(2.511^(-I165)))/LOG(2.511)</f>
        <v>12.730057326850043</v>
      </c>
      <c r="K165" s="290">
        <v>12</v>
      </c>
      <c r="L165" s="290" t="s">
        <v>1163</v>
      </c>
      <c r="M165" s="290" t="s">
        <v>895</v>
      </c>
      <c r="N165" s="309" t="s">
        <v>896</v>
      </c>
      <c r="O165" s="290">
        <v>0</v>
      </c>
      <c r="P165" s="290">
        <v>1</v>
      </c>
      <c r="Q165" s="265" t="s">
        <v>1022</v>
      </c>
      <c r="R165" s="266">
        <v>39769</v>
      </c>
    </row>
    <row r="166" spans="1:18" s="297" customFormat="1" ht="42.75" hidden="1" customHeight="1" x14ac:dyDescent="0.25">
      <c r="A166" s="296" t="s">
        <v>1794</v>
      </c>
      <c r="B166" s="290"/>
      <c r="C166" s="290" t="s">
        <v>729</v>
      </c>
      <c r="D166" s="295">
        <v>6205</v>
      </c>
      <c r="E166" s="290" t="s">
        <v>1161</v>
      </c>
      <c r="F166" s="290" t="s">
        <v>274</v>
      </c>
      <c r="G166" s="290">
        <v>23.2</v>
      </c>
      <c r="H166" s="290">
        <v>23.2</v>
      </c>
      <c r="I166" s="290">
        <v>5.9</v>
      </c>
      <c r="J166" s="290">
        <f t="shared" si="13"/>
        <v>12.730057326850043</v>
      </c>
      <c r="K166" s="290">
        <v>12</v>
      </c>
      <c r="L166" s="290" t="s">
        <v>1163</v>
      </c>
      <c r="M166" s="290" t="s">
        <v>895</v>
      </c>
      <c r="N166" s="309" t="s">
        <v>896</v>
      </c>
      <c r="O166" s="290">
        <v>0</v>
      </c>
      <c r="P166" s="290">
        <v>1</v>
      </c>
      <c r="Q166" s="265" t="s">
        <v>730</v>
      </c>
      <c r="R166" s="266">
        <v>38867</v>
      </c>
    </row>
    <row r="167" spans="1:18" s="297" customFormat="1" ht="102" hidden="1" customHeight="1" x14ac:dyDescent="0.25">
      <c r="A167" s="296" t="s">
        <v>1794</v>
      </c>
      <c r="B167" s="290"/>
      <c r="C167" s="290" t="s">
        <v>724</v>
      </c>
      <c r="D167" s="295">
        <v>6205</v>
      </c>
      <c r="E167" s="290" t="s">
        <v>1161</v>
      </c>
      <c r="F167" s="290" t="s">
        <v>274</v>
      </c>
      <c r="G167" s="290">
        <v>23.2</v>
      </c>
      <c r="H167" s="290">
        <v>23.2</v>
      </c>
      <c r="I167" s="290">
        <v>5.9</v>
      </c>
      <c r="J167" s="290">
        <f t="shared" si="13"/>
        <v>12.730057326850043</v>
      </c>
      <c r="K167" s="290">
        <v>12</v>
      </c>
      <c r="L167" s="290" t="s">
        <v>1163</v>
      </c>
      <c r="M167" s="290" t="s">
        <v>895</v>
      </c>
      <c r="N167" s="309" t="s">
        <v>896</v>
      </c>
      <c r="O167" s="290">
        <v>0</v>
      </c>
      <c r="P167" s="290">
        <v>1</v>
      </c>
      <c r="Q167" s="265" t="s">
        <v>2426</v>
      </c>
      <c r="R167" s="266">
        <v>38912</v>
      </c>
    </row>
    <row r="168" spans="1:18" s="297" customFormat="1" ht="63.75" hidden="1" customHeight="1" x14ac:dyDescent="0.25">
      <c r="A168" s="296" t="s">
        <v>1794</v>
      </c>
      <c r="B168" s="290"/>
      <c r="C168" s="290" t="s">
        <v>724</v>
      </c>
      <c r="D168" s="295">
        <v>6205</v>
      </c>
      <c r="E168" s="290" t="s">
        <v>1161</v>
      </c>
      <c r="F168" s="290" t="s">
        <v>274</v>
      </c>
      <c r="G168" s="290">
        <v>23.2</v>
      </c>
      <c r="H168" s="290">
        <v>23.2</v>
      </c>
      <c r="I168" s="290">
        <v>5.9</v>
      </c>
      <c r="J168" s="290">
        <f t="shared" si="13"/>
        <v>12.730057326850043</v>
      </c>
      <c r="K168" s="290">
        <v>12</v>
      </c>
      <c r="L168" s="290" t="s">
        <v>1163</v>
      </c>
      <c r="M168" s="290" t="s">
        <v>895</v>
      </c>
      <c r="N168" s="309" t="s">
        <v>896</v>
      </c>
      <c r="O168" s="290">
        <v>0</v>
      </c>
      <c r="P168" s="290">
        <v>1</v>
      </c>
      <c r="Q168" s="265" t="s">
        <v>723</v>
      </c>
      <c r="R168" s="266">
        <v>38912</v>
      </c>
    </row>
    <row r="169" spans="1:18" s="297" customFormat="1" ht="113.25" hidden="1" customHeight="1" x14ac:dyDescent="0.25">
      <c r="A169" s="296" t="s">
        <v>1794</v>
      </c>
      <c r="B169" s="290"/>
      <c r="C169" s="290" t="s">
        <v>1130</v>
      </c>
      <c r="D169" s="295">
        <v>6205</v>
      </c>
      <c r="E169" s="290" t="s">
        <v>1161</v>
      </c>
      <c r="F169" s="290" t="s">
        <v>274</v>
      </c>
      <c r="G169" s="290">
        <v>23.2</v>
      </c>
      <c r="H169" s="290">
        <v>23.2</v>
      </c>
      <c r="I169" s="290">
        <v>5.9</v>
      </c>
      <c r="J169" s="290">
        <f t="shared" ref="J169:J178" si="14">-LOG((1/(H169*G169))*(2.511^(-I169)))/LOG(2.511)</f>
        <v>12.730057326850043</v>
      </c>
      <c r="K169" s="290">
        <v>12</v>
      </c>
      <c r="L169" s="290" t="s">
        <v>1163</v>
      </c>
      <c r="M169" s="290" t="s">
        <v>895</v>
      </c>
      <c r="N169" s="309" t="s">
        <v>896</v>
      </c>
      <c r="O169" s="290">
        <v>0</v>
      </c>
      <c r="P169" s="290">
        <v>1</v>
      </c>
      <c r="Q169" s="265" t="s">
        <v>2427</v>
      </c>
      <c r="R169" s="266">
        <v>40004</v>
      </c>
    </row>
    <row r="170" spans="1:18" s="297" customFormat="1" ht="193.5" hidden="1" customHeight="1" x14ac:dyDescent="0.25">
      <c r="A170" s="296" t="s">
        <v>1794</v>
      </c>
      <c r="B170" s="290"/>
      <c r="C170" s="290" t="s">
        <v>1131</v>
      </c>
      <c r="D170" s="295">
        <v>6205</v>
      </c>
      <c r="E170" s="290" t="s">
        <v>1161</v>
      </c>
      <c r="F170" s="290" t="s">
        <v>274</v>
      </c>
      <c r="G170" s="290">
        <v>23.2</v>
      </c>
      <c r="H170" s="290">
        <v>23.2</v>
      </c>
      <c r="I170" s="290">
        <v>5.9</v>
      </c>
      <c r="J170" s="290">
        <f t="shared" si="14"/>
        <v>12.730057326850043</v>
      </c>
      <c r="K170" s="290">
        <v>12</v>
      </c>
      <c r="L170" s="290" t="s">
        <v>1163</v>
      </c>
      <c r="M170" s="290" t="s">
        <v>895</v>
      </c>
      <c r="N170" s="309" t="s">
        <v>896</v>
      </c>
      <c r="O170" s="290">
        <v>0</v>
      </c>
      <c r="P170" s="290">
        <v>1</v>
      </c>
      <c r="Q170" s="265" t="s">
        <v>2428</v>
      </c>
      <c r="R170" s="266">
        <v>40007</v>
      </c>
    </row>
    <row r="171" spans="1:18" s="297" customFormat="1" ht="132" hidden="1" customHeight="1" x14ac:dyDescent="0.25">
      <c r="A171" s="296" t="s">
        <v>1794</v>
      </c>
      <c r="B171" s="290"/>
      <c r="C171" s="290" t="s">
        <v>1133</v>
      </c>
      <c r="D171" s="295">
        <v>6205</v>
      </c>
      <c r="E171" s="290" t="s">
        <v>1161</v>
      </c>
      <c r="F171" s="290" t="s">
        <v>274</v>
      </c>
      <c r="G171" s="290">
        <v>23.2</v>
      </c>
      <c r="H171" s="290">
        <v>23.2</v>
      </c>
      <c r="I171" s="290">
        <v>5.9</v>
      </c>
      <c r="J171" s="290">
        <f t="shared" si="14"/>
        <v>12.730057326850043</v>
      </c>
      <c r="K171" s="290">
        <v>12</v>
      </c>
      <c r="L171" s="290" t="s">
        <v>1163</v>
      </c>
      <c r="M171" s="290" t="s">
        <v>895</v>
      </c>
      <c r="N171" s="309" t="s">
        <v>896</v>
      </c>
      <c r="O171" s="290">
        <v>0</v>
      </c>
      <c r="P171" s="290">
        <v>1</v>
      </c>
      <c r="Q171" s="265" t="s">
        <v>2429</v>
      </c>
      <c r="R171" s="266">
        <v>40009</v>
      </c>
    </row>
    <row r="172" spans="1:18" s="297" customFormat="1" ht="152.25" hidden="1" customHeight="1" x14ac:dyDescent="0.25">
      <c r="A172" s="296" t="s">
        <v>1794</v>
      </c>
      <c r="B172" s="290"/>
      <c r="C172" s="290" t="s">
        <v>1140</v>
      </c>
      <c r="D172" s="295">
        <v>6205</v>
      </c>
      <c r="E172" s="290" t="s">
        <v>1161</v>
      </c>
      <c r="F172" s="290" t="s">
        <v>274</v>
      </c>
      <c r="G172" s="290">
        <v>23.2</v>
      </c>
      <c r="H172" s="290">
        <v>23.2</v>
      </c>
      <c r="I172" s="290">
        <v>5.9</v>
      </c>
      <c r="J172" s="290">
        <f t="shared" si="14"/>
        <v>12.730057326850043</v>
      </c>
      <c r="K172" s="290">
        <v>12</v>
      </c>
      <c r="L172" s="290" t="s">
        <v>1163</v>
      </c>
      <c r="M172" s="290" t="s">
        <v>895</v>
      </c>
      <c r="N172" s="309" t="s">
        <v>896</v>
      </c>
      <c r="O172" s="290">
        <v>0</v>
      </c>
      <c r="P172" s="290">
        <v>1</v>
      </c>
      <c r="Q172" s="265" t="s">
        <v>2430</v>
      </c>
      <c r="R172" s="266">
        <v>40021</v>
      </c>
    </row>
    <row r="173" spans="1:18" s="297" customFormat="1" ht="141.75" hidden="1" customHeight="1" x14ac:dyDescent="0.25">
      <c r="A173" s="296" t="s">
        <v>1794</v>
      </c>
      <c r="B173" s="290"/>
      <c r="C173" s="290" t="s">
        <v>422</v>
      </c>
      <c r="D173" s="295">
        <v>6205</v>
      </c>
      <c r="E173" s="290" t="s">
        <v>1161</v>
      </c>
      <c r="F173" s="290" t="s">
        <v>274</v>
      </c>
      <c r="G173" s="290">
        <v>23.2</v>
      </c>
      <c r="H173" s="290">
        <v>23.2</v>
      </c>
      <c r="I173" s="290">
        <v>5.9</v>
      </c>
      <c r="J173" s="290">
        <f>-LOG((1/(H173*G173))*(2.511^(-I173)))/LOG(2.511)</f>
        <v>12.730057326850043</v>
      </c>
      <c r="K173" s="290">
        <v>12</v>
      </c>
      <c r="L173" s="290" t="s">
        <v>1163</v>
      </c>
      <c r="M173" s="290" t="s">
        <v>895</v>
      </c>
      <c r="N173" s="309" t="s">
        <v>896</v>
      </c>
      <c r="O173" s="290">
        <v>0</v>
      </c>
      <c r="P173" s="290">
        <v>1</v>
      </c>
      <c r="Q173" s="265" t="s">
        <v>2431</v>
      </c>
      <c r="R173" s="266">
        <v>40036</v>
      </c>
    </row>
    <row r="174" spans="1:18" s="297" customFormat="1" ht="141.75" hidden="1" customHeight="1" x14ac:dyDescent="0.25">
      <c r="A174" s="296" t="s">
        <v>1794</v>
      </c>
      <c r="B174" s="290"/>
      <c r="C174" s="290" t="s">
        <v>2073</v>
      </c>
      <c r="D174" s="295">
        <v>6205</v>
      </c>
      <c r="E174" s="290" t="s">
        <v>1161</v>
      </c>
      <c r="F174" s="290" t="s">
        <v>274</v>
      </c>
      <c r="G174" s="290">
        <v>23.2</v>
      </c>
      <c r="H174" s="290">
        <v>23.2</v>
      </c>
      <c r="I174" s="290">
        <v>5.9</v>
      </c>
      <c r="J174" s="290">
        <f>-LOG((1/(H174*G174))*(2.511^(-I174)))/LOG(2.511)</f>
        <v>12.730057326850043</v>
      </c>
      <c r="K174" s="290">
        <v>12</v>
      </c>
      <c r="L174" s="290" t="s">
        <v>1163</v>
      </c>
      <c r="M174" s="290" t="s">
        <v>895</v>
      </c>
      <c r="N174" s="309" t="s">
        <v>896</v>
      </c>
      <c r="O174" s="290">
        <v>1</v>
      </c>
      <c r="P174" s="290">
        <v>0</v>
      </c>
      <c r="Q174" s="265" t="s">
        <v>2074</v>
      </c>
      <c r="R174" s="266">
        <v>40415</v>
      </c>
    </row>
    <row r="175" spans="1:18" s="297" customFormat="1" ht="58.15" hidden="1" customHeight="1" x14ac:dyDescent="0.25">
      <c r="A175" s="296"/>
      <c r="B175" s="290"/>
      <c r="C175" s="290" t="s">
        <v>2347</v>
      </c>
      <c r="D175" s="295">
        <v>6205</v>
      </c>
      <c r="E175" s="290" t="s">
        <v>1161</v>
      </c>
      <c r="F175" s="290" t="s">
        <v>274</v>
      </c>
      <c r="G175" s="290">
        <v>23.2</v>
      </c>
      <c r="H175" s="290">
        <v>23.2</v>
      </c>
      <c r="I175" s="290">
        <v>5.9</v>
      </c>
      <c r="J175" s="290">
        <f>-LOG((1/(H175*G175))*(2.511^(-I175)))/LOG(2.511)</f>
        <v>12.730057326850043</v>
      </c>
      <c r="K175" s="290">
        <v>12</v>
      </c>
      <c r="L175" s="290" t="s">
        <v>1163</v>
      </c>
      <c r="M175" s="290" t="s">
        <v>895</v>
      </c>
      <c r="N175" s="309" t="s">
        <v>896</v>
      </c>
      <c r="O175" s="290">
        <v>0</v>
      </c>
      <c r="P175" s="290">
        <v>1</v>
      </c>
      <c r="Q175" s="265" t="s">
        <v>2349</v>
      </c>
      <c r="R175" s="266">
        <v>42195</v>
      </c>
    </row>
    <row r="176" spans="1:18" s="297" customFormat="1" ht="85.9" hidden="1" customHeight="1" x14ac:dyDescent="0.25">
      <c r="A176" s="296"/>
      <c r="B176" s="290"/>
      <c r="C176" s="290" t="s">
        <v>2348</v>
      </c>
      <c r="D176" s="295">
        <v>6205</v>
      </c>
      <c r="E176" s="290" t="s">
        <v>1161</v>
      </c>
      <c r="F176" s="290" t="s">
        <v>274</v>
      </c>
      <c r="G176" s="290">
        <v>23.2</v>
      </c>
      <c r="H176" s="290">
        <v>23.2</v>
      </c>
      <c r="I176" s="290">
        <v>5.9</v>
      </c>
      <c r="J176" s="290">
        <f>-LOG((1/(H176*G176))*(2.511^(-I176)))/LOG(2.511)</f>
        <v>12.730057326850043</v>
      </c>
      <c r="K176" s="290">
        <v>12</v>
      </c>
      <c r="L176" s="290" t="s">
        <v>1163</v>
      </c>
      <c r="M176" s="290" t="s">
        <v>895</v>
      </c>
      <c r="N176" s="309" t="s">
        <v>896</v>
      </c>
      <c r="O176" s="290">
        <v>0</v>
      </c>
      <c r="P176" s="290">
        <v>1</v>
      </c>
      <c r="Q176" s="265" t="s">
        <v>2432</v>
      </c>
      <c r="R176" s="266">
        <v>42195</v>
      </c>
    </row>
    <row r="177" spans="1:18" s="270" customFormat="1" ht="27" hidden="1" customHeight="1" x14ac:dyDescent="0.25">
      <c r="A177" s="299"/>
      <c r="C177" s="270" t="s">
        <v>246</v>
      </c>
      <c r="D177" s="300">
        <v>6207</v>
      </c>
      <c r="F177" s="270" t="s">
        <v>55</v>
      </c>
      <c r="G177" s="301">
        <v>3</v>
      </c>
      <c r="H177" s="270">
        <v>1.2</v>
      </c>
      <c r="I177" s="270">
        <v>11.6</v>
      </c>
      <c r="J177" s="301">
        <f t="shared" si="14"/>
        <v>12.991289419369807</v>
      </c>
      <c r="K177" s="301">
        <v>12.9</v>
      </c>
      <c r="L177" s="270" t="s">
        <v>1163</v>
      </c>
      <c r="M177" s="270" t="s">
        <v>1134</v>
      </c>
      <c r="N177" s="272" t="s">
        <v>1135</v>
      </c>
      <c r="O177" s="270">
        <f>SUM(O178)</f>
        <v>0</v>
      </c>
      <c r="P177" s="270">
        <f>SUM(P178)</f>
        <v>1</v>
      </c>
      <c r="Q177" s="273" t="s">
        <v>1136</v>
      </c>
      <c r="R177" s="274">
        <v>40014</v>
      </c>
    </row>
    <row r="178" spans="1:18" s="297" customFormat="1" ht="75.75" hidden="1" customHeight="1" x14ac:dyDescent="0.25">
      <c r="A178" s="296" t="s">
        <v>1794</v>
      </c>
      <c r="B178" s="290"/>
      <c r="C178" s="290" t="s">
        <v>1137</v>
      </c>
      <c r="D178" s="295">
        <v>6207</v>
      </c>
      <c r="E178" s="290"/>
      <c r="F178" s="290" t="s">
        <v>55</v>
      </c>
      <c r="G178" s="283">
        <v>3</v>
      </c>
      <c r="H178" s="290">
        <v>1.2</v>
      </c>
      <c r="I178" s="290">
        <v>11.6</v>
      </c>
      <c r="J178" s="283">
        <f t="shared" si="14"/>
        <v>12.991289419369807</v>
      </c>
      <c r="K178" s="283">
        <v>12.9</v>
      </c>
      <c r="L178" s="290" t="s">
        <v>1163</v>
      </c>
      <c r="M178" s="290" t="s">
        <v>1134</v>
      </c>
      <c r="N178" s="264" t="s">
        <v>1135</v>
      </c>
      <c r="O178" s="290">
        <v>0</v>
      </c>
      <c r="P178" s="290">
        <v>1</v>
      </c>
      <c r="Q178" s="265" t="s">
        <v>1138</v>
      </c>
      <c r="R178" s="266">
        <v>40014</v>
      </c>
    </row>
    <row r="179" spans="1:18" s="270" customFormat="1" ht="25.5" hidden="1" customHeight="1" x14ac:dyDescent="0.25">
      <c r="A179" s="299"/>
      <c r="B179" s="260"/>
      <c r="C179" s="270" t="s">
        <v>246</v>
      </c>
      <c r="D179" s="300">
        <v>6341</v>
      </c>
      <c r="E179" s="270" t="s">
        <v>1162</v>
      </c>
      <c r="F179" s="270" t="s">
        <v>274</v>
      </c>
      <c r="G179" s="270">
        <v>11.2</v>
      </c>
      <c r="H179" s="270">
        <v>11.2</v>
      </c>
      <c r="I179" s="270">
        <v>6.5</v>
      </c>
      <c r="J179" s="270">
        <f t="shared" si="13"/>
        <v>11.748101281370232</v>
      </c>
      <c r="K179" s="270">
        <v>11</v>
      </c>
      <c r="L179" s="270" t="s">
        <v>1163</v>
      </c>
      <c r="M179" s="270" t="s">
        <v>1877</v>
      </c>
      <c r="N179" s="313" t="s">
        <v>1878</v>
      </c>
      <c r="O179" s="270">
        <f>SUM(O180:O181)</f>
        <v>1</v>
      </c>
      <c r="P179" s="270">
        <f>SUM(P180:P181)</f>
        <v>1</v>
      </c>
      <c r="Q179" s="273" t="s">
        <v>731</v>
      </c>
      <c r="R179" s="274">
        <v>38867</v>
      </c>
    </row>
    <row r="180" spans="1:18" s="290" customFormat="1" ht="38.25" hidden="1" customHeight="1" x14ac:dyDescent="0.25">
      <c r="A180" s="294" t="s">
        <v>1794</v>
      </c>
      <c r="C180" s="290" t="s">
        <v>732</v>
      </c>
      <c r="D180" s="295">
        <v>6341</v>
      </c>
      <c r="E180" s="290" t="s">
        <v>1162</v>
      </c>
      <c r="F180" s="290" t="s">
        <v>274</v>
      </c>
      <c r="G180" s="290">
        <v>11.2</v>
      </c>
      <c r="H180" s="290">
        <v>11.2</v>
      </c>
      <c r="I180" s="290">
        <v>6.5</v>
      </c>
      <c r="J180" s="290">
        <f t="shared" si="13"/>
        <v>11.748101281370232</v>
      </c>
      <c r="K180" s="290">
        <v>11</v>
      </c>
      <c r="L180" s="290" t="s">
        <v>1163</v>
      </c>
      <c r="M180" s="290" t="s">
        <v>1877</v>
      </c>
      <c r="N180" s="309" t="s">
        <v>1878</v>
      </c>
      <c r="O180" s="290">
        <v>1</v>
      </c>
      <c r="P180" s="290">
        <v>0</v>
      </c>
      <c r="Q180" s="265" t="s">
        <v>733</v>
      </c>
      <c r="R180" s="266">
        <v>38867</v>
      </c>
    </row>
    <row r="181" spans="1:18" s="290" customFormat="1" ht="102" hidden="1" customHeight="1" x14ac:dyDescent="0.25">
      <c r="A181" s="294" t="s">
        <v>1794</v>
      </c>
      <c r="C181" s="290" t="s">
        <v>732</v>
      </c>
      <c r="D181" s="295">
        <v>6341</v>
      </c>
      <c r="E181" s="290" t="s">
        <v>1162</v>
      </c>
      <c r="F181" s="290" t="s">
        <v>274</v>
      </c>
      <c r="G181" s="290">
        <v>11.2</v>
      </c>
      <c r="H181" s="290">
        <v>11.2</v>
      </c>
      <c r="I181" s="290">
        <v>6.5</v>
      </c>
      <c r="J181" s="290">
        <f t="shared" si="13"/>
        <v>11.748101281370232</v>
      </c>
      <c r="K181" s="290">
        <v>11</v>
      </c>
      <c r="L181" s="290" t="s">
        <v>1163</v>
      </c>
      <c r="M181" s="290" t="s">
        <v>1877</v>
      </c>
      <c r="N181" s="309" t="s">
        <v>1878</v>
      </c>
      <c r="O181" s="290">
        <v>0</v>
      </c>
      <c r="P181" s="290">
        <v>1</v>
      </c>
      <c r="Q181" s="265" t="s">
        <v>2433</v>
      </c>
      <c r="R181" s="266">
        <v>38867</v>
      </c>
    </row>
    <row r="182" spans="1:18" s="270" customFormat="1" ht="76.5" hidden="1" customHeight="1" x14ac:dyDescent="0.25">
      <c r="A182" s="299"/>
      <c r="B182" s="267"/>
      <c r="C182" s="270" t="s">
        <v>246</v>
      </c>
      <c r="D182" s="300"/>
      <c r="E182" s="270" t="s">
        <v>1617</v>
      </c>
      <c r="F182" s="270" t="s">
        <v>703</v>
      </c>
      <c r="G182" s="270">
        <v>137</v>
      </c>
      <c r="H182" s="270">
        <v>137</v>
      </c>
      <c r="I182" s="270">
        <v>15</v>
      </c>
      <c r="J182" s="270">
        <f t="shared" si="13"/>
        <v>25.687698556574134</v>
      </c>
      <c r="K182" s="270">
        <v>25.2</v>
      </c>
      <c r="L182" s="270" t="s">
        <v>1163</v>
      </c>
      <c r="M182" s="270" t="s">
        <v>1879</v>
      </c>
      <c r="N182" s="313" t="s">
        <v>1880</v>
      </c>
      <c r="O182" s="270">
        <f>SUM(O183)</f>
        <v>0</v>
      </c>
      <c r="P182" s="270">
        <f>SUM(P183)</f>
        <v>1</v>
      </c>
      <c r="Q182" s="273" t="s">
        <v>1867</v>
      </c>
      <c r="R182" s="274">
        <v>40105</v>
      </c>
    </row>
    <row r="183" spans="1:18" s="290" customFormat="1" ht="116.25" hidden="1" customHeight="1" x14ac:dyDescent="0.25">
      <c r="A183" s="294" t="s">
        <v>1794</v>
      </c>
      <c r="C183" s="290" t="s">
        <v>1137</v>
      </c>
      <c r="D183" s="295"/>
      <c r="E183" s="290" t="s">
        <v>1617</v>
      </c>
      <c r="F183" s="290" t="s">
        <v>703</v>
      </c>
      <c r="L183" s="290" t="s">
        <v>1163</v>
      </c>
      <c r="M183" s="290" t="s">
        <v>1879</v>
      </c>
      <c r="N183" s="309" t="s">
        <v>1880</v>
      </c>
      <c r="O183" s="290">
        <v>0</v>
      </c>
      <c r="P183" s="290">
        <v>1</v>
      </c>
      <c r="Q183" s="265" t="s">
        <v>2521</v>
      </c>
      <c r="R183" s="266">
        <v>40014</v>
      </c>
    </row>
    <row r="184" spans="1:18" s="315" customFormat="1" ht="25.5" hidden="1" customHeight="1" x14ac:dyDescent="0.25">
      <c r="A184" s="314"/>
      <c r="B184" s="312"/>
      <c r="C184" s="315" t="s">
        <v>246</v>
      </c>
      <c r="D184" s="316"/>
      <c r="E184" s="277" t="s">
        <v>76</v>
      </c>
      <c r="F184" s="315" t="s">
        <v>704</v>
      </c>
      <c r="G184" s="315">
        <v>3</v>
      </c>
      <c r="H184" s="315">
        <v>5</v>
      </c>
      <c r="I184" s="315">
        <v>4.5999999999999996</v>
      </c>
      <c r="J184" s="285">
        <f t="shared" ref="J184:J201" si="15">1.6225-1.2026*(H184-G184)/I184-0.5765*H184/I184+1.9348*(200^2)*3/100000</f>
        <v>2.7947600000000001</v>
      </c>
      <c r="K184" s="285">
        <f t="shared" ref="K184:K191" si="16">EXP(J184)/(1+EXP(J184))</f>
        <v>0.94239200668027967</v>
      </c>
      <c r="L184" s="315" t="s">
        <v>1163</v>
      </c>
      <c r="N184" s="317"/>
      <c r="O184" s="315">
        <f>SUM(O185:O187)</f>
        <v>0</v>
      </c>
      <c r="P184" s="315">
        <f>SUM(P185:P187)</f>
        <v>3</v>
      </c>
      <c r="Q184" s="277" t="s">
        <v>750</v>
      </c>
      <c r="R184" s="280">
        <v>39706</v>
      </c>
    </row>
    <row r="185" spans="1:18" s="290" customFormat="1" ht="25.5" hidden="1" customHeight="1" x14ac:dyDescent="0.25">
      <c r="A185" s="294" t="s">
        <v>1794</v>
      </c>
      <c r="B185" s="262"/>
      <c r="C185" s="290" t="s">
        <v>179</v>
      </c>
      <c r="D185" s="295"/>
      <c r="E185" s="262" t="s">
        <v>76</v>
      </c>
      <c r="F185" s="290" t="s">
        <v>704</v>
      </c>
      <c r="G185" s="290">
        <v>3</v>
      </c>
      <c r="H185" s="290">
        <v>5</v>
      </c>
      <c r="I185" s="290">
        <v>4.5999999999999996</v>
      </c>
      <c r="J185" s="288">
        <f t="shared" si="15"/>
        <v>2.7947600000000001</v>
      </c>
      <c r="K185" s="288">
        <f t="shared" si="16"/>
        <v>0.94239200668027967</v>
      </c>
      <c r="L185" s="290" t="s">
        <v>1163</v>
      </c>
      <c r="N185" s="309"/>
      <c r="O185" s="290">
        <v>0</v>
      </c>
      <c r="P185" s="290">
        <v>1</v>
      </c>
      <c r="Q185" s="262" t="s">
        <v>181</v>
      </c>
      <c r="R185" s="266">
        <v>39645</v>
      </c>
    </row>
    <row r="186" spans="1:18" s="290" customFormat="1" ht="64.5" hidden="1" customHeight="1" x14ac:dyDescent="0.25">
      <c r="A186" s="294" t="s">
        <v>1794</v>
      </c>
      <c r="B186" s="262"/>
      <c r="C186" s="290" t="s">
        <v>1494</v>
      </c>
      <c r="D186" s="295"/>
      <c r="E186" s="262" t="s">
        <v>76</v>
      </c>
      <c r="F186" s="290" t="s">
        <v>704</v>
      </c>
      <c r="G186" s="290">
        <v>3</v>
      </c>
      <c r="H186" s="290">
        <v>5</v>
      </c>
      <c r="I186" s="290">
        <v>4.5999999999999996</v>
      </c>
      <c r="J186" s="288">
        <f>1.6225-1.2026*(H186-G186)/I186-0.5765*H186/I186+1.9348*(200^2)*3/100000</f>
        <v>2.7947600000000001</v>
      </c>
      <c r="K186" s="288">
        <f t="shared" si="16"/>
        <v>0.94239200668027967</v>
      </c>
      <c r="L186" s="290" t="s">
        <v>1163</v>
      </c>
      <c r="N186" s="309"/>
      <c r="O186" s="290">
        <v>0</v>
      </c>
      <c r="P186" s="290">
        <v>1</v>
      </c>
      <c r="Q186" s="265" t="s">
        <v>1496</v>
      </c>
      <c r="R186" s="266">
        <v>40001</v>
      </c>
    </row>
    <row r="187" spans="1:18" s="290" customFormat="1" ht="64.5" hidden="1" customHeight="1" x14ac:dyDescent="0.25">
      <c r="A187" s="294" t="s">
        <v>98</v>
      </c>
      <c r="B187" s="262"/>
      <c r="C187" s="290" t="s">
        <v>2167</v>
      </c>
      <c r="D187" s="295"/>
      <c r="E187" s="262" t="s">
        <v>76</v>
      </c>
      <c r="F187" s="290" t="s">
        <v>704</v>
      </c>
      <c r="G187" s="290">
        <v>3</v>
      </c>
      <c r="H187" s="290">
        <v>5</v>
      </c>
      <c r="I187" s="290">
        <v>4.5999999999999996</v>
      </c>
      <c r="J187" s="288">
        <f>1.6225-1.2026*(H187-G187)/I187-0.5765*H187/I187+1.9348*(200^2)*3/100000</f>
        <v>2.7947600000000001</v>
      </c>
      <c r="K187" s="288">
        <f t="shared" si="16"/>
        <v>0.94239200668027967</v>
      </c>
      <c r="L187" s="290" t="s">
        <v>1163</v>
      </c>
      <c r="N187" s="309"/>
      <c r="O187" s="290">
        <v>0</v>
      </c>
      <c r="P187" s="290">
        <v>1</v>
      </c>
      <c r="Q187" s="265" t="s">
        <v>2168</v>
      </c>
      <c r="R187" s="266">
        <v>40770</v>
      </c>
    </row>
    <row r="188" spans="1:18" s="315" customFormat="1" ht="38.25" hidden="1" customHeight="1" x14ac:dyDescent="0.25">
      <c r="A188" s="314"/>
      <c r="B188" s="318" t="s">
        <v>2514</v>
      </c>
      <c r="C188" s="315" t="s">
        <v>246</v>
      </c>
      <c r="D188" s="316"/>
      <c r="E188" s="277" t="s">
        <v>75</v>
      </c>
      <c r="F188" s="315" t="s">
        <v>704</v>
      </c>
      <c r="G188" s="315">
        <v>2</v>
      </c>
      <c r="H188" s="315">
        <v>5</v>
      </c>
      <c r="I188" s="315">
        <v>1.1399999999999999</v>
      </c>
      <c r="J188" s="285">
        <f t="shared" si="15"/>
        <v>-1.7489856140350883</v>
      </c>
      <c r="K188" s="285">
        <f t="shared" si="16"/>
        <v>0.14817518743077021</v>
      </c>
      <c r="L188" s="315" t="s">
        <v>1163</v>
      </c>
      <c r="M188" s="315" t="s">
        <v>2503</v>
      </c>
      <c r="N188" s="317" t="s">
        <v>2504</v>
      </c>
      <c r="O188" s="315">
        <f>SUM(O189:O194)</f>
        <v>0</v>
      </c>
      <c r="P188" s="315">
        <f>SUM(P189:P194)</f>
        <v>12</v>
      </c>
      <c r="Q188" s="277" t="s">
        <v>751</v>
      </c>
      <c r="R188" s="280">
        <v>39706</v>
      </c>
    </row>
    <row r="189" spans="1:18" s="290" customFormat="1" ht="38.25" hidden="1" customHeight="1" x14ac:dyDescent="0.25">
      <c r="A189" s="294" t="s">
        <v>1794</v>
      </c>
      <c r="B189" s="262"/>
      <c r="C189" s="290" t="s">
        <v>179</v>
      </c>
      <c r="D189" s="295"/>
      <c r="E189" s="262" t="s">
        <v>75</v>
      </c>
      <c r="F189" s="290" t="s">
        <v>704</v>
      </c>
      <c r="G189" s="290">
        <v>2</v>
      </c>
      <c r="H189" s="290">
        <v>5</v>
      </c>
      <c r="I189" s="290">
        <v>1.1399999999999999</v>
      </c>
      <c r="J189" s="288">
        <f t="shared" si="15"/>
        <v>-1.7489856140350883</v>
      </c>
      <c r="K189" s="288">
        <f t="shared" si="16"/>
        <v>0.14817518743077021</v>
      </c>
      <c r="L189" s="290" t="s">
        <v>1163</v>
      </c>
      <c r="N189" s="309"/>
      <c r="O189" s="290">
        <v>0</v>
      </c>
      <c r="P189" s="290">
        <v>1</v>
      </c>
      <c r="Q189" s="262" t="s">
        <v>1016</v>
      </c>
      <c r="R189" s="266">
        <v>39645</v>
      </c>
    </row>
    <row r="190" spans="1:18" s="290" customFormat="1" ht="160.5" hidden="1" customHeight="1" x14ac:dyDescent="0.25">
      <c r="A190" s="294" t="s">
        <v>1794</v>
      </c>
      <c r="B190" s="262"/>
      <c r="C190" s="290" t="s">
        <v>1395</v>
      </c>
      <c r="D190" s="295"/>
      <c r="E190" s="262" t="s">
        <v>75</v>
      </c>
      <c r="F190" s="290" t="s">
        <v>704</v>
      </c>
      <c r="G190" s="290">
        <v>2</v>
      </c>
      <c r="H190" s="290">
        <v>5</v>
      </c>
      <c r="I190" s="290">
        <v>1.1399999999999999</v>
      </c>
      <c r="J190" s="288">
        <f t="shared" si="15"/>
        <v>-1.7489856140350883</v>
      </c>
      <c r="K190" s="288">
        <f t="shared" si="16"/>
        <v>0.14817518743077021</v>
      </c>
      <c r="L190" s="290" t="s">
        <v>1163</v>
      </c>
      <c r="N190" s="309"/>
      <c r="O190" s="290">
        <v>0</v>
      </c>
      <c r="P190" s="290">
        <v>2</v>
      </c>
      <c r="Q190" s="265" t="s">
        <v>2434</v>
      </c>
      <c r="R190" s="266">
        <v>39724</v>
      </c>
    </row>
    <row r="191" spans="1:18" s="290" customFormat="1" ht="63.75" hidden="1" customHeight="1" x14ac:dyDescent="0.25">
      <c r="A191" s="294" t="s">
        <v>1794</v>
      </c>
      <c r="B191" s="262"/>
      <c r="C191" s="290" t="s">
        <v>1762</v>
      </c>
      <c r="D191" s="295"/>
      <c r="E191" s="262" t="s">
        <v>75</v>
      </c>
      <c r="F191" s="290" t="s">
        <v>704</v>
      </c>
      <c r="G191" s="290">
        <v>2</v>
      </c>
      <c r="H191" s="290">
        <v>5</v>
      </c>
      <c r="I191" s="290">
        <v>1.1399999999999999</v>
      </c>
      <c r="J191" s="288">
        <f t="shared" si="15"/>
        <v>-1.7489856140350883</v>
      </c>
      <c r="K191" s="288">
        <f t="shared" si="16"/>
        <v>0.14817518743077021</v>
      </c>
      <c r="L191" s="290" t="s">
        <v>1163</v>
      </c>
      <c r="N191" s="309"/>
      <c r="O191" s="290">
        <v>0</v>
      </c>
      <c r="P191" s="290">
        <v>1</v>
      </c>
      <c r="Q191" s="265" t="s">
        <v>1765</v>
      </c>
      <c r="R191" s="266">
        <v>39708</v>
      </c>
    </row>
    <row r="192" spans="1:18" s="290" customFormat="1" ht="112.5" hidden="1" customHeight="1" x14ac:dyDescent="0.25">
      <c r="A192" s="294" t="s">
        <v>1794</v>
      </c>
      <c r="B192" s="262"/>
      <c r="C192" s="290" t="s">
        <v>1494</v>
      </c>
      <c r="D192" s="295"/>
      <c r="E192" s="262" t="s">
        <v>75</v>
      </c>
      <c r="F192" s="290" t="s">
        <v>704</v>
      </c>
      <c r="G192" s="290">
        <v>2</v>
      </c>
      <c r="H192" s="290">
        <v>5</v>
      </c>
      <c r="I192" s="290">
        <v>1.1399999999999999</v>
      </c>
      <c r="J192" s="288">
        <f>1.6225-1.2026*(H192-G192)/I192-0.5765*H192/I192+1.9348*(200^2)*3/100000</f>
        <v>-1.7489856140350883</v>
      </c>
      <c r="K192" s="288">
        <f t="shared" ref="K192:K198" si="17">EXP(J192)/(1+EXP(J192))</f>
        <v>0.14817518743077021</v>
      </c>
      <c r="L192" s="290" t="s">
        <v>1163</v>
      </c>
      <c r="N192" s="309"/>
      <c r="O192" s="290">
        <v>0</v>
      </c>
      <c r="P192" s="290">
        <v>4</v>
      </c>
      <c r="Q192" s="265" t="s">
        <v>2435</v>
      </c>
      <c r="R192" s="266">
        <v>40001</v>
      </c>
    </row>
    <row r="193" spans="1:18" s="290" customFormat="1" ht="57.75" hidden="1" customHeight="1" x14ac:dyDescent="0.25">
      <c r="A193" s="294" t="s">
        <v>98</v>
      </c>
      <c r="B193" s="262"/>
      <c r="C193" s="290" t="s">
        <v>2068</v>
      </c>
      <c r="D193" s="295"/>
      <c r="E193" s="262" t="s">
        <v>75</v>
      </c>
      <c r="F193" s="290" t="s">
        <v>704</v>
      </c>
      <c r="G193" s="290">
        <v>2</v>
      </c>
      <c r="H193" s="290">
        <v>5</v>
      </c>
      <c r="I193" s="290">
        <v>1.1399999999999999</v>
      </c>
      <c r="J193" s="288">
        <f>1.6225-1.2026*(H193-G193)/I193-0.5765*H193/I193+1.9348*(200^2)*3/100000</f>
        <v>-1.7489856140350883</v>
      </c>
      <c r="K193" s="288">
        <f t="shared" si="17"/>
        <v>0.14817518743077021</v>
      </c>
      <c r="L193" s="290" t="s">
        <v>1163</v>
      </c>
      <c r="N193" s="309"/>
      <c r="O193" s="290">
        <v>0</v>
      </c>
      <c r="P193" s="290">
        <v>2</v>
      </c>
      <c r="Q193" s="265" t="s">
        <v>2071</v>
      </c>
      <c r="R193" s="266">
        <v>40386</v>
      </c>
    </row>
    <row r="194" spans="1:18" s="290" customFormat="1" ht="57.75" hidden="1" customHeight="1" x14ac:dyDescent="0.25">
      <c r="A194" s="294" t="s">
        <v>98</v>
      </c>
      <c r="B194" s="262"/>
      <c r="C194" s="290" t="s">
        <v>2278</v>
      </c>
      <c r="D194" s="295"/>
      <c r="E194" s="262" t="s">
        <v>75</v>
      </c>
      <c r="F194" s="290" t="s">
        <v>704</v>
      </c>
      <c r="G194" s="290">
        <v>2</v>
      </c>
      <c r="H194" s="290">
        <v>5</v>
      </c>
      <c r="I194" s="290">
        <v>1.1399999999999999</v>
      </c>
      <c r="J194" s="288">
        <f>1.6225-1.2026*(H194-G194)/I194-0.5765*H194/I194+1.9348*(200^2)*3/100000</f>
        <v>-1.7489856140350883</v>
      </c>
      <c r="K194" s="288">
        <f>EXP(J194)/(1+EXP(J194))</f>
        <v>0.14817518743077021</v>
      </c>
      <c r="L194" s="290" t="s">
        <v>1163</v>
      </c>
      <c r="N194" s="309"/>
      <c r="O194" s="290">
        <v>0</v>
      </c>
      <c r="P194" s="290">
        <v>2</v>
      </c>
      <c r="Q194" s="265" t="s">
        <v>2279</v>
      </c>
      <c r="R194" s="266">
        <v>41493</v>
      </c>
    </row>
    <row r="195" spans="1:18" s="270" customFormat="1" ht="38.25" hidden="1" customHeight="1" x14ac:dyDescent="0.25">
      <c r="A195" s="299"/>
      <c r="B195" s="276"/>
      <c r="C195" s="270" t="s">
        <v>246</v>
      </c>
      <c r="D195" s="300"/>
      <c r="E195" s="260" t="s">
        <v>1345</v>
      </c>
      <c r="F195" s="270" t="s">
        <v>704</v>
      </c>
      <c r="G195" s="270">
        <v>5.0999999999999996</v>
      </c>
      <c r="H195" s="270">
        <v>6.21</v>
      </c>
      <c r="I195" s="270">
        <v>27.4</v>
      </c>
      <c r="J195" s="306">
        <f t="shared" si="15"/>
        <v>3.764882226277372</v>
      </c>
      <c r="K195" s="306">
        <f t="shared" si="17"/>
        <v>0.97735436612556659</v>
      </c>
      <c r="L195" s="270" t="s">
        <v>1163</v>
      </c>
      <c r="N195" s="313"/>
      <c r="O195" s="270">
        <v>0</v>
      </c>
      <c r="P195" s="270">
        <v>0</v>
      </c>
      <c r="Q195" s="260" t="s">
        <v>1868</v>
      </c>
      <c r="R195" s="274">
        <v>40105</v>
      </c>
    </row>
    <row r="196" spans="1:18" s="292" customFormat="1" ht="38.25" hidden="1" customHeight="1" x14ac:dyDescent="0.25">
      <c r="A196" s="291"/>
      <c r="B196" s="289"/>
      <c r="C196" s="292" t="s">
        <v>246</v>
      </c>
      <c r="D196" s="293"/>
      <c r="E196" s="292" t="s">
        <v>70</v>
      </c>
      <c r="F196" s="292" t="s">
        <v>704</v>
      </c>
      <c r="G196" s="292">
        <v>4.5999999999999996</v>
      </c>
      <c r="H196" s="292">
        <v>5.6</v>
      </c>
      <c r="I196" s="292">
        <v>4.0999999999999996</v>
      </c>
      <c r="J196" s="305">
        <f>1.6225-1.2026*(H196-G196)/I196-0.5765*H196/I196+1.9348*(200^2)*3/100000</f>
        <v>2.8635282926829264</v>
      </c>
      <c r="K196" s="306">
        <f t="shared" si="17"/>
        <v>0.94601377928268537</v>
      </c>
      <c r="L196" s="292" t="s">
        <v>1163</v>
      </c>
      <c r="N196" s="308"/>
      <c r="O196" s="292">
        <v>0</v>
      </c>
      <c r="P196" s="292">
        <v>0</v>
      </c>
      <c r="Q196" s="254" t="s">
        <v>1866</v>
      </c>
      <c r="R196" s="258">
        <v>40105</v>
      </c>
    </row>
    <row r="197" spans="1:18" s="292" customFormat="1" ht="63.75" hidden="1" customHeight="1" x14ac:dyDescent="0.25">
      <c r="A197" s="291"/>
      <c r="B197" s="276"/>
      <c r="C197" s="292" t="s">
        <v>246</v>
      </c>
      <c r="D197" s="293"/>
      <c r="E197" s="292" t="s">
        <v>71</v>
      </c>
      <c r="F197" s="292" t="s">
        <v>704</v>
      </c>
      <c r="G197" s="292">
        <v>5</v>
      </c>
      <c r="H197" s="292">
        <v>5.0999999999999996</v>
      </c>
      <c r="I197" s="292">
        <v>6.3</v>
      </c>
      <c r="J197" s="305">
        <f t="shared" si="15"/>
        <v>3.458480634920635</v>
      </c>
      <c r="K197" s="306">
        <f t="shared" si="17"/>
        <v>0.96948304735453306</v>
      </c>
      <c r="L197" s="292" t="s">
        <v>1163</v>
      </c>
      <c r="N197" s="308"/>
      <c r="O197" s="292">
        <v>0</v>
      </c>
      <c r="P197" s="292">
        <v>0</v>
      </c>
      <c r="Q197" s="254" t="s">
        <v>1869</v>
      </c>
      <c r="R197" s="258">
        <v>39344</v>
      </c>
    </row>
    <row r="198" spans="1:18" s="292" customFormat="1" ht="25.5" hidden="1" customHeight="1" x14ac:dyDescent="0.25">
      <c r="A198" s="291"/>
      <c r="B198" s="277"/>
      <c r="C198" s="292" t="s">
        <v>246</v>
      </c>
      <c r="D198" s="293"/>
      <c r="E198" s="254" t="s">
        <v>74</v>
      </c>
      <c r="F198" s="292" t="s">
        <v>704</v>
      </c>
      <c r="G198" s="292">
        <v>5</v>
      </c>
      <c r="H198" s="292">
        <v>8</v>
      </c>
      <c r="I198" s="292">
        <v>1.0900000000000001</v>
      </c>
      <c r="J198" s="305">
        <f t="shared" si="15"/>
        <v>-3.5968409174311922</v>
      </c>
      <c r="K198" s="306">
        <f t="shared" si="17"/>
        <v>2.6678903369982163E-2</v>
      </c>
      <c r="L198" s="292" t="s">
        <v>1163</v>
      </c>
      <c r="N198" s="308"/>
      <c r="O198" s="292">
        <f>SUM(O199)</f>
        <v>0</v>
      </c>
      <c r="P198" s="292">
        <f>SUM(P199)</f>
        <v>2</v>
      </c>
      <c r="Q198" s="254" t="s">
        <v>1735</v>
      </c>
      <c r="R198" s="258">
        <v>39706</v>
      </c>
    </row>
    <row r="199" spans="1:18" s="290" customFormat="1" ht="63.75" hidden="1" customHeight="1" x14ac:dyDescent="0.25">
      <c r="A199" s="294" t="s">
        <v>98</v>
      </c>
      <c r="B199" s="268"/>
      <c r="C199" s="290" t="s">
        <v>1762</v>
      </c>
      <c r="D199" s="295"/>
      <c r="E199" s="262" t="s">
        <v>74</v>
      </c>
      <c r="F199" s="290" t="s">
        <v>704</v>
      </c>
      <c r="G199" s="290">
        <v>5</v>
      </c>
      <c r="H199" s="290">
        <v>8</v>
      </c>
      <c r="I199" s="290">
        <v>1.0900000000000001</v>
      </c>
      <c r="J199" s="288">
        <f t="shared" si="15"/>
        <v>-3.5968409174311922</v>
      </c>
      <c r="K199" s="288">
        <f>EXP(J199)/(1+EXP(J199))</f>
        <v>2.6678903369982163E-2</v>
      </c>
      <c r="L199" s="290" t="s">
        <v>1163</v>
      </c>
      <c r="N199" s="309"/>
      <c r="O199" s="290">
        <v>0</v>
      </c>
      <c r="P199" s="290">
        <v>2</v>
      </c>
      <c r="Q199" s="265" t="s">
        <v>1779</v>
      </c>
      <c r="R199" s="266">
        <v>39708</v>
      </c>
    </row>
    <row r="200" spans="1:18" s="292" customFormat="1" ht="51" hidden="1" customHeight="1" x14ac:dyDescent="0.25">
      <c r="A200" s="291"/>
      <c r="B200" s="289"/>
      <c r="C200" s="292" t="s">
        <v>246</v>
      </c>
      <c r="D200" s="293"/>
      <c r="E200" s="292" t="s">
        <v>72</v>
      </c>
      <c r="F200" s="292" t="s">
        <v>704</v>
      </c>
      <c r="G200" s="292">
        <v>5.9</v>
      </c>
      <c r="H200" s="292">
        <v>5.9</v>
      </c>
      <c r="I200" s="292">
        <v>14.2</v>
      </c>
      <c r="J200" s="305">
        <f t="shared" si="15"/>
        <v>3.7047283098591546</v>
      </c>
      <c r="K200" s="306">
        <f>EXP(J200)/(1+EXP(J200))</f>
        <v>0.97598405606456662</v>
      </c>
      <c r="L200" s="292" t="s">
        <v>1163</v>
      </c>
      <c r="N200" s="308"/>
      <c r="O200" s="292">
        <v>0</v>
      </c>
      <c r="P200" s="292">
        <v>0</v>
      </c>
      <c r="Q200" s="254" t="s">
        <v>1870</v>
      </c>
      <c r="R200" s="258">
        <v>39344</v>
      </c>
    </row>
    <row r="201" spans="1:18" s="292" customFormat="1" ht="51" hidden="1" customHeight="1" x14ac:dyDescent="0.25">
      <c r="A201" s="291"/>
      <c r="B201" s="312"/>
      <c r="C201" s="292" t="s">
        <v>246</v>
      </c>
      <c r="D201" s="293"/>
      <c r="E201" s="292" t="s">
        <v>73</v>
      </c>
      <c r="F201" s="292" t="s">
        <v>704</v>
      </c>
      <c r="G201" s="292">
        <v>7.2</v>
      </c>
      <c r="H201" s="292">
        <v>7.6</v>
      </c>
      <c r="I201" s="292">
        <v>5.4</v>
      </c>
      <c r="J201" s="305">
        <f t="shared" si="15"/>
        <v>3.0438081481481483</v>
      </c>
      <c r="K201" s="306">
        <f>EXP(J201)/(1+EXP(J201))</f>
        <v>0.95451445257808498</v>
      </c>
      <c r="L201" s="292" t="s">
        <v>1163</v>
      </c>
      <c r="N201" s="308"/>
      <c r="O201" s="292">
        <v>0</v>
      </c>
      <c r="P201" s="292">
        <v>0</v>
      </c>
      <c r="Q201" s="254" t="s">
        <v>748</v>
      </c>
      <c r="R201" s="258">
        <v>39344</v>
      </c>
    </row>
    <row r="202" spans="1:18" s="270" customFormat="1" ht="128.25" hidden="1" customHeight="1" x14ac:dyDescent="0.25">
      <c r="A202" s="299"/>
      <c r="B202" s="319"/>
      <c r="C202" s="270" t="s">
        <v>246</v>
      </c>
      <c r="D202" s="300"/>
      <c r="E202" s="260" t="s">
        <v>1145</v>
      </c>
      <c r="F202" s="270" t="s">
        <v>1081</v>
      </c>
      <c r="I202" s="270">
        <v>12.4</v>
      </c>
      <c r="J202" s="306"/>
      <c r="K202" s="306"/>
      <c r="L202" s="270" t="s">
        <v>1163</v>
      </c>
      <c r="N202" s="313"/>
      <c r="O202" s="270">
        <f>SUM(O203)</f>
        <v>0</v>
      </c>
      <c r="P202" s="270">
        <f>SUM(P203)</f>
        <v>1</v>
      </c>
      <c r="Q202" s="260" t="s">
        <v>2436</v>
      </c>
      <c r="R202" s="274">
        <v>40028</v>
      </c>
    </row>
    <row r="203" spans="1:18" s="290" customFormat="1" ht="91.5" hidden="1" customHeight="1" x14ac:dyDescent="0.25">
      <c r="A203" s="294" t="s">
        <v>1794</v>
      </c>
      <c r="B203" s="320"/>
      <c r="C203" s="290" t="s">
        <v>118</v>
      </c>
      <c r="D203" s="295"/>
      <c r="E203" s="262" t="s">
        <v>1145</v>
      </c>
      <c r="F203" s="290" t="s">
        <v>1081</v>
      </c>
      <c r="I203" s="290">
        <v>12.4</v>
      </c>
      <c r="J203" s="288"/>
      <c r="K203" s="288"/>
      <c r="L203" s="290" t="s">
        <v>1163</v>
      </c>
      <c r="N203" s="309"/>
      <c r="O203" s="290">
        <v>0</v>
      </c>
      <c r="P203" s="290">
        <v>1</v>
      </c>
      <c r="Q203" s="262" t="s">
        <v>2437</v>
      </c>
      <c r="R203" s="266">
        <v>40028</v>
      </c>
    </row>
    <row r="204" spans="1:18" s="292" customFormat="1" ht="12.75" hidden="1" customHeight="1" x14ac:dyDescent="0.25">
      <c r="A204" s="291"/>
      <c r="B204" s="254"/>
      <c r="C204" s="292" t="s">
        <v>246</v>
      </c>
      <c r="D204" s="293">
        <v>5987</v>
      </c>
      <c r="F204" s="292" t="s">
        <v>274</v>
      </c>
      <c r="L204" s="292" t="s">
        <v>1154</v>
      </c>
      <c r="O204" s="292">
        <v>0</v>
      </c>
      <c r="P204" s="292">
        <v>0</v>
      </c>
      <c r="Q204" s="254"/>
      <c r="R204" s="258">
        <v>38867</v>
      </c>
    </row>
    <row r="205" spans="1:18" s="292" customFormat="1" ht="25.5" hidden="1" customHeight="1" x14ac:dyDescent="0.25">
      <c r="A205" s="291"/>
      <c r="B205" s="319"/>
      <c r="C205" s="292" t="s">
        <v>246</v>
      </c>
      <c r="D205" s="293"/>
      <c r="E205" s="292" t="s">
        <v>1394</v>
      </c>
      <c r="F205" s="292" t="s">
        <v>313</v>
      </c>
      <c r="G205" s="292">
        <v>20</v>
      </c>
      <c r="H205" s="292">
        <v>15</v>
      </c>
      <c r="L205" s="292" t="s">
        <v>267</v>
      </c>
      <c r="O205" s="292">
        <f>SUM(O206)</f>
        <v>0</v>
      </c>
      <c r="P205" s="292">
        <f>SUM(P206)</f>
        <v>1</v>
      </c>
      <c r="Q205" s="254" t="s">
        <v>1121</v>
      </c>
      <c r="R205" s="258">
        <v>39714</v>
      </c>
    </row>
    <row r="206" spans="1:18" s="290" customFormat="1" ht="51" hidden="1" customHeight="1" x14ac:dyDescent="0.25">
      <c r="A206" s="294" t="s">
        <v>1795</v>
      </c>
      <c r="B206" s="320"/>
      <c r="C206" s="290" t="s">
        <v>1122</v>
      </c>
      <c r="D206" s="295"/>
      <c r="E206" s="290" t="s">
        <v>1394</v>
      </c>
      <c r="F206" s="290" t="s">
        <v>313</v>
      </c>
      <c r="G206" s="290">
        <v>20</v>
      </c>
      <c r="H206" s="290">
        <v>15</v>
      </c>
      <c r="L206" s="290" t="s">
        <v>267</v>
      </c>
      <c r="O206" s="290">
        <v>0</v>
      </c>
      <c r="P206" s="290">
        <v>1</v>
      </c>
      <c r="Q206" s="262" t="s">
        <v>1123</v>
      </c>
      <c r="R206" s="266">
        <v>39716</v>
      </c>
    </row>
    <row r="207" spans="1:18" s="292" customFormat="1" ht="63.75" hidden="1" customHeight="1" x14ac:dyDescent="0.25">
      <c r="A207" s="291"/>
      <c r="B207" s="267"/>
      <c r="C207" s="292" t="s">
        <v>246</v>
      </c>
      <c r="D207" s="293">
        <v>6720</v>
      </c>
      <c r="E207" s="292" t="s">
        <v>266</v>
      </c>
      <c r="F207" s="292" t="s">
        <v>275</v>
      </c>
      <c r="G207" s="282">
        <v>1.4</v>
      </c>
      <c r="H207" s="282">
        <v>1</v>
      </c>
      <c r="I207" s="282">
        <v>9.4</v>
      </c>
      <c r="J207" s="282">
        <f>-LOG((1/(H207*G207))*(2.511^(-I207)))/LOG(2.511)</f>
        <v>9.7654601401791528</v>
      </c>
      <c r="K207" s="282">
        <v>9.3000000000000007</v>
      </c>
      <c r="L207" s="292" t="s">
        <v>267</v>
      </c>
      <c r="M207" s="292" t="s">
        <v>540</v>
      </c>
      <c r="N207" s="256" t="s">
        <v>541</v>
      </c>
      <c r="O207" s="292">
        <f>SUM(O208:O233)</f>
        <v>14</v>
      </c>
      <c r="P207" s="292">
        <f>SUM(P208:P233)</f>
        <v>12</v>
      </c>
      <c r="Q207" s="257" t="s">
        <v>1132</v>
      </c>
      <c r="R207" s="258">
        <v>40007</v>
      </c>
    </row>
    <row r="208" spans="1:18" s="290" customFormat="1" ht="51" hidden="1" customHeight="1" x14ac:dyDescent="0.25">
      <c r="A208" s="294"/>
      <c r="B208" s="262"/>
      <c r="C208" s="290" t="s">
        <v>1808</v>
      </c>
      <c r="D208" s="321">
        <v>6720</v>
      </c>
      <c r="E208" s="290" t="s">
        <v>266</v>
      </c>
      <c r="F208" s="290" t="s">
        <v>275</v>
      </c>
      <c r="G208" s="322">
        <v>1.4</v>
      </c>
      <c r="H208" s="322">
        <v>1</v>
      </c>
      <c r="I208" s="322">
        <v>9.4</v>
      </c>
      <c r="J208" s="322">
        <f>-LOG((1/(H208*G208))*(2.511^(-I208)))/LOG(2.511)</f>
        <v>9.7654601401791528</v>
      </c>
      <c r="K208" s="322">
        <v>9.3000000000000007</v>
      </c>
      <c r="L208" s="297" t="s">
        <v>267</v>
      </c>
      <c r="M208" s="297" t="s">
        <v>540</v>
      </c>
      <c r="N208" s="323" t="s">
        <v>541</v>
      </c>
      <c r="O208" s="297">
        <v>1</v>
      </c>
      <c r="P208" s="297">
        <v>0</v>
      </c>
      <c r="Q208" s="265" t="s">
        <v>985</v>
      </c>
      <c r="R208" s="266">
        <v>39752</v>
      </c>
    </row>
    <row r="209" spans="1:18" s="290" customFormat="1" ht="51" hidden="1" customHeight="1" x14ac:dyDescent="0.25">
      <c r="A209" s="294"/>
      <c r="B209" s="262"/>
      <c r="C209" s="290" t="s">
        <v>1809</v>
      </c>
      <c r="D209" s="321">
        <v>6720</v>
      </c>
      <c r="E209" s="290" t="s">
        <v>266</v>
      </c>
      <c r="F209" s="290" t="s">
        <v>275</v>
      </c>
      <c r="G209" s="322">
        <v>1.4</v>
      </c>
      <c r="H209" s="322">
        <v>1</v>
      </c>
      <c r="I209" s="322">
        <v>9.4</v>
      </c>
      <c r="J209" s="322">
        <f>-LOG((1/(H209*G209))*(2.511^(-I209)))/LOG(2.511)</f>
        <v>9.7654601401791528</v>
      </c>
      <c r="K209" s="322">
        <v>9.3000000000000007</v>
      </c>
      <c r="L209" s="297" t="s">
        <v>267</v>
      </c>
      <c r="M209" s="297" t="s">
        <v>540</v>
      </c>
      <c r="N209" s="323" t="s">
        <v>541</v>
      </c>
      <c r="O209" s="297">
        <v>1</v>
      </c>
      <c r="P209" s="297">
        <v>0</v>
      </c>
      <c r="Q209" s="265" t="s">
        <v>1810</v>
      </c>
      <c r="R209" s="266">
        <v>39752</v>
      </c>
    </row>
    <row r="210" spans="1:18" ht="63.75" hidden="1" customHeight="1" x14ac:dyDescent="0.25">
      <c r="A210" s="296" t="s">
        <v>1794</v>
      </c>
      <c r="C210" s="297" t="s">
        <v>1375</v>
      </c>
      <c r="D210" s="321">
        <v>6720</v>
      </c>
      <c r="E210" s="290" t="s">
        <v>266</v>
      </c>
      <c r="F210" s="290" t="s">
        <v>275</v>
      </c>
      <c r="G210" s="322">
        <v>1.4</v>
      </c>
      <c r="H210" s="322">
        <v>1</v>
      </c>
      <c r="I210" s="322">
        <v>9.4</v>
      </c>
      <c r="J210" s="322">
        <f>-LOG((1/(H210*G210))*(2.511^(-I210)))/LOG(2.511)</f>
        <v>9.7654601401791528</v>
      </c>
      <c r="K210" s="322">
        <v>9.3000000000000007</v>
      </c>
      <c r="L210" s="297" t="s">
        <v>267</v>
      </c>
      <c r="M210" s="297" t="s">
        <v>540</v>
      </c>
      <c r="N210" s="323" t="s">
        <v>541</v>
      </c>
      <c r="O210" s="297">
        <v>1</v>
      </c>
      <c r="P210" s="297">
        <v>0</v>
      </c>
      <c r="Q210" s="324" t="s">
        <v>872</v>
      </c>
      <c r="R210" s="266">
        <v>39591</v>
      </c>
    </row>
    <row r="211" spans="1:18" ht="25.5" hidden="1" customHeight="1" x14ac:dyDescent="0.25">
      <c r="A211" s="296" t="s">
        <v>1794</v>
      </c>
      <c r="C211" s="297" t="s">
        <v>1376</v>
      </c>
      <c r="D211" s="321">
        <v>6720</v>
      </c>
      <c r="E211" s="290" t="s">
        <v>266</v>
      </c>
      <c r="F211" s="290" t="s">
        <v>275</v>
      </c>
      <c r="G211" s="322">
        <v>1.4</v>
      </c>
      <c r="H211" s="322">
        <v>1</v>
      </c>
      <c r="I211" s="322">
        <v>9.4</v>
      </c>
      <c r="J211" s="322">
        <f t="shared" ref="J211:J230" si="18">-LOG((1/(H211*G211))*(2.511^(-I211)))/LOG(2.511)</f>
        <v>9.7654601401791528</v>
      </c>
      <c r="K211" s="322">
        <v>9.3000000000000007</v>
      </c>
      <c r="L211" s="297" t="s">
        <v>267</v>
      </c>
      <c r="M211" s="297" t="s">
        <v>540</v>
      </c>
      <c r="N211" s="323" t="s">
        <v>541</v>
      </c>
      <c r="O211" s="297">
        <v>1</v>
      </c>
      <c r="P211" s="297">
        <v>0</v>
      </c>
      <c r="Q211" s="324" t="s">
        <v>873</v>
      </c>
      <c r="R211" s="266">
        <v>39591</v>
      </c>
    </row>
    <row r="212" spans="1:18" ht="38.25" hidden="1" customHeight="1" x14ac:dyDescent="0.25">
      <c r="A212" s="296" t="s">
        <v>1794</v>
      </c>
      <c r="C212" s="297" t="s">
        <v>1374</v>
      </c>
      <c r="D212" s="321">
        <v>6720</v>
      </c>
      <c r="E212" s="290" t="s">
        <v>266</v>
      </c>
      <c r="F212" s="290" t="s">
        <v>275</v>
      </c>
      <c r="G212" s="322">
        <v>1.4</v>
      </c>
      <c r="H212" s="322">
        <v>1</v>
      </c>
      <c r="I212" s="322">
        <v>9.4</v>
      </c>
      <c r="J212" s="322">
        <f t="shared" si="18"/>
        <v>9.7654601401791528</v>
      </c>
      <c r="K212" s="322">
        <v>9.3000000000000007</v>
      </c>
      <c r="L212" s="297" t="s">
        <v>267</v>
      </c>
      <c r="M212" s="297" t="s">
        <v>540</v>
      </c>
      <c r="N212" s="323" t="s">
        <v>541</v>
      </c>
      <c r="O212" s="297">
        <v>1</v>
      </c>
      <c r="P212" s="297">
        <v>0</v>
      </c>
      <c r="Q212" s="324" t="s">
        <v>1865</v>
      </c>
      <c r="R212" s="266">
        <v>39591</v>
      </c>
    </row>
    <row r="213" spans="1:18" ht="63.75" hidden="1" customHeight="1" x14ac:dyDescent="0.25">
      <c r="A213" s="296" t="s">
        <v>1794</v>
      </c>
      <c r="C213" s="297" t="s">
        <v>865</v>
      </c>
      <c r="D213" s="321">
        <v>6720</v>
      </c>
      <c r="E213" s="290" t="s">
        <v>266</v>
      </c>
      <c r="F213" s="290" t="s">
        <v>275</v>
      </c>
      <c r="G213" s="322">
        <v>1.4</v>
      </c>
      <c r="H213" s="322">
        <v>1</v>
      </c>
      <c r="I213" s="322">
        <v>9.4</v>
      </c>
      <c r="J213" s="322">
        <f t="shared" si="18"/>
        <v>9.7654601401791528</v>
      </c>
      <c r="K213" s="322">
        <v>9.3000000000000007</v>
      </c>
      <c r="L213" s="297" t="s">
        <v>267</v>
      </c>
      <c r="M213" s="297" t="s">
        <v>540</v>
      </c>
      <c r="N213" s="323" t="s">
        <v>541</v>
      </c>
      <c r="O213" s="297">
        <v>1</v>
      </c>
      <c r="P213" s="297">
        <v>0</v>
      </c>
      <c r="Q213" s="324" t="s">
        <v>2013</v>
      </c>
      <c r="R213" s="266">
        <v>39591</v>
      </c>
    </row>
    <row r="214" spans="1:18" ht="25.5" hidden="1" customHeight="1" x14ac:dyDescent="0.25">
      <c r="A214" s="296" t="s">
        <v>1794</v>
      </c>
      <c r="C214" s="297" t="s">
        <v>871</v>
      </c>
      <c r="D214" s="321">
        <v>6720</v>
      </c>
      <c r="E214" s="290" t="s">
        <v>266</v>
      </c>
      <c r="F214" s="290" t="s">
        <v>275</v>
      </c>
      <c r="G214" s="322">
        <v>1.4</v>
      </c>
      <c r="H214" s="322">
        <v>1</v>
      </c>
      <c r="I214" s="322">
        <v>9.4</v>
      </c>
      <c r="J214" s="322">
        <f t="shared" si="18"/>
        <v>9.7654601401791528</v>
      </c>
      <c r="K214" s="322">
        <v>9.3000000000000007</v>
      </c>
      <c r="L214" s="297" t="s">
        <v>267</v>
      </c>
      <c r="M214" s="297" t="s">
        <v>540</v>
      </c>
      <c r="N214" s="323" t="s">
        <v>541</v>
      </c>
      <c r="O214" s="297">
        <v>1</v>
      </c>
      <c r="P214" s="297">
        <v>0</v>
      </c>
      <c r="Q214" s="325" t="s">
        <v>2014</v>
      </c>
      <c r="R214" s="266">
        <v>39591</v>
      </c>
    </row>
    <row r="215" spans="1:18" ht="25.5" hidden="1" customHeight="1" x14ac:dyDescent="0.25">
      <c r="A215" s="296" t="s">
        <v>1794</v>
      </c>
      <c r="C215" s="297" t="s">
        <v>1372</v>
      </c>
      <c r="D215" s="321">
        <v>6720</v>
      </c>
      <c r="E215" s="290" t="s">
        <v>266</v>
      </c>
      <c r="F215" s="290" t="s">
        <v>275</v>
      </c>
      <c r="G215" s="322">
        <v>1.4</v>
      </c>
      <c r="H215" s="322">
        <v>1</v>
      </c>
      <c r="I215" s="322">
        <v>9.4</v>
      </c>
      <c r="J215" s="322">
        <f t="shared" si="18"/>
        <v>9.7654601401791528</v>
      </c>
      <c r="K215" s="322">
        <v>9.3000000000000007</v>
      </c>
      <c r="L215" s="297" t="s">
        <v>267</v>
      </c>
      <c r="M215" s="297" t="s">
        <v>540</v>
      </c>
      <c r="N215" s="323" t="s">
        <v>541</v>
      </c>
      <c r="O215" s="297">
        <v>1</v>
      </c>
      <c r="P215" s="297">
        <v>0</v>
      </c>
      <c r="Q215" s="325" t="s">
        <v>2015</v>
      </c>
      <c r="R215" s="266">
        <v>39591</v>
      </c>
    </row>
    <row r="216" spans="1:18" ht="25.5" hidden="1" customHeight="1" x14ac:dyDescent="0.25">
      <c r="A216" s="296" t="s">
        <v>1794</v>
      </c>
      <c r="C216" s="297" t="s">
        <v>1371</v>
      </c>
      <c r="D216" s="321">
        <v>6720</v>
      </c>
      <c r="E216" s="290" t="s">
        <v>266</v>
      </c>
      <c r="F216" s="290" t="s">
        <v>275</v>
      </c>
      <c r="G216" s="322">
        <v>1.4</v>
      </c>
      <c r="H216" s="322">
        <v>1</v>
      </c>
      <c r="I216" s="322">
        <v>9.4</v>
      </c>
      <c r="J216" s="322">
        <f t="shared" si="18"/>
        <v>9.7654601401791528</v>
      </c>
      <c r="K216" s="322">
        <v>9.3000000000000007</v>
      </c>
      <c r="L216" s="297" t="s">
        <v>267</v>
      </c>
      <c r="M216" s="297" t="s">
        <v>540</v>
      </c>
      <c r="N216" s="323" t="s">
        <v>541</v>
      </c>
      <c r="O216" s="297">
        <v>1</v>
      </c>
      <c r="P216" s="297">
        <v>0</v>
      </c>
      <c r="Q216" s="325" t="s">
        <v>2016</v>
      </c>
      <c r="R216" s="266">
        <v>39591</v>
      </c>
    </row>
    <row r="217" spans="1:18" ht="38.25" hidden="1" customHeight="1" x14ac:dyDescent="0.25">
      <c r="A217" s="296" t="s">
        <v>1794</v>
      </c>
      <c r="C217" s="297" t="s">
        <v>857</v>
      </c>
      <c r="D217" s="321">
        <v>6720</v>
      </c>
      <c r="E217" s="290" t="s">
        <v>266</v>
      </c>
      <c r="F217" s="290" t="s">
        <v>275</v>
      </c>
      <c r="G217" s="322">
        <v>1.4</v>
      </c>
      <c r="H217" s="322">
        <v>1</v>
      </c>
      <c r="I217" s="322">
        <v>9.4</v>
      </c>
      <c r="J217" s="322">
        <f t="shared" si="18"/>
        <v>9.7654601401791528</v>
      </c>
      <c r="K217" s="322">
        <v>9.3000000000000007</v>
      </c>
      <c r="L217" s="297" t="s">
        <v>267</v>
      </c>
      <c r="M217" s="297" t="s">
        <v>540</v>
      </c>
      <c r="N217" s="323" t="s">
        <v>541</v>
      </c>
      <c r="O217" s="297">
        <v>1</v>
      </c>
      <c r="P217" s="297">
        <v>0</v>
      </c>
      <c r="Q217" s="324" t="s">
        <v>2017</v>
      </c>
      <c r="R217" s="266">
        <v>39591</v>
      </c>
    </row>
    <row r="218" spans="1:18" ht="63.75" hidden="1" customHeight="1" x14ac:dyDescent="0.25">
      <c r="A218" s="296" t="s">
        <v>1794</v>
      </c>
      <c r="C218" s="297" t="s">
        <v>2025</v>
      </c>
      <c r="D218" s="321">
        <v>6720</v>
      </c>
      <c r="E218" s="290" t="s">
        <v>266</v>
      </c>
      <c r="F218" s="290" t="s">
        <v>275</v>
      </c>
      <c r="G218" s="322">
        <v>1.4</v>
      </c>
      <c r="H218" s="322">
        <v>1</v>
      </c>
      <c r="I218" s="322">
        <v>9.4</v>
      </c>
      <c r="J218" s="322">
        <f>-LOG((1/(H218*G218))*(2.511^(-I218)))/LOG(2.511)</f>
        <v>9.7654601401791528</v>
      </c>
      <c r="K218" s="322">
        <v>9.3000000000000007</v>
      </c>
      <c r="L218" s="297" t="s">
        <v>267</v>
      </c>
      <c r="M218" s="297" t="s">
        <v>540</v>
      </c>
      <c r="N218" s="323" t="s">
        <v>541</v>
      </c>
      <c r="O218" s="297">
        <v>1</v>
      </c>
      <c r="P218" s="297">
        <v>0</v>
      </c>
      <c r="Q218" s="325" t="s">
        <v>2027</v>
      </c>
      <c r="R218" s="266">
        <v>39591</v>
      </c>
    </row>
    <row r="219" spans="1:18" ht="25.5" hidden="1" customHeight="1" x14ac:dyDescent="0.25">
      <c r="A219" s="296" t="s">
        <v>1794</v>
      </c>
      <c r="C219" s="297" t="s">
        <v>862</v>
      </c>
      <c r="D219" s="321">
        <v>6720</v>
      </c>
      <c r="E219" s="290" t="s">
        <v>266</v>
      </c>
      <c r="F219" s="290" t="s">
        <v>275</v>
      </c>
      <c r="G219" s="322">
        <v>1.4</v>
      </c>
      <c r="H219" s="322">
        <v>1</v>
      </c>
      <c r="I219" s="322">
        <v>9.4</v>
      </c>
      <c r="J219" s="322">
        <f>-LOG((1/(H219*G219))*(2.511^(-I219)))/LOG(2.511)</f>
        <v>9.7654601401791528</v>
      </c>
      <c r="K219" s="322">
        <v>9.3000000000000007</v>
      </c>
      <c r="L219" s="297" t="s">
        <v>267</v>
      </c>
      <c r="M219" s="297" t="s">
        <v>540</v>
      </c>
      <c r="N219" s="323" t="s">
        <v>541</v>
      </c>
      <c r="O219" s="297">
        <v>1</v>
      </c>
      <c r="P219" s="297">
        <v>0</v>
      </c>
      <c r="Q219" s="325" t="s">
        <v>2028</v>
      </c>
      <c r="R219" s="266">
        <v>39591</v>
      </c>
    </row>
    <row r="220" spans="1:18" ht="25.5" hidden="1" customHeight="1" x14ac:dyDescent="0.25">
      <c r="A220" s="296" t="s">
        <v>1794</v>
      </c>
      <c r="C220" s="297" t="s">
        <v>2026</v>
      </c>
      <c r="D220" s="321">
        <v>6720</v>
      </c>
      <c r="E220" s="290" t="s">
        <v>266</v>
      </c>
      <c r="F220" s="290" t="s">
        <v>275</v>
      </c>
      <c r="G220" s="322">
        <v>1.4</v>
      </c>
      <c r="H220" s="322">
        <v>1</v>
      </c>
      <c r="I220" s="322">
        <v>9.4</v>
      </c>
      <c r="J220" s="322">
        <f>-LOG((1/(H220*G220))*(2.511^(-I220)))/LOG(2.511)</f>
        <v>9.7654601401791528</v>
      </c>
      <c r="K220" s="322">
        <v>9.3000000000000007</v>
      </c>
      <c r="L220" s="297" t="s">
        <v>267</v>
      </c>
      <c r="M220" s="297" t="s">
        <v>540</v>
      </c>
      <c r="N220" s="323" t="s">
        <v>541</v>
      </c>
      <c r="O220" s="297">
        <v>1</v>
      </c>
      <c r="P220" s="297">
        <v>0</v>
      </c>
      <c r="Q220" s="325" t="s">
        <v>2029</v>
      </c>
      <c r="R220" s="266">
        <v>39591</v>
      </c>
    </row>
    <row r="221" spans="1:18" ht="25.5" hidden="1" customHeight="1" x14ac:dyDescent="0.25">
      <c r="A221" s="296" t="s">
        <v>1794</v>
      </c>
      <c r="C221" s="297" t="s">
        <v>2018</v>
      </c>
      <c r="D221" s="321">
        <v>6720</v>
      </c>
      <c r="E221" s="290" t="s">
        <v>266</v>
      </c>
      <c r="F221" s="290" t="s">
        <v>275</v>
      </c>
      <c r="G221" s="322">
        <v>1.4</v>
      </c>
      <c r="H221" s="322">
        <v>1</v>
      </c>
      <c r="I221" s="322">
        <v>9.4</v>
      </c>
      <c r="J221" s="322">
        <f t="shared" si="18"/>
        <v>9.7654601401791528</v>
      </c>
      <c r="K221" s="322">
        <v>9.3000000000000007</v>
      </c>
      <c r="L221" s="297" t="s">
        <v>267</v>
      </c>
      <c r="M221" s="297" t="s">
        <v>540</v>
      </c>
      <c r="N221" s="323" t="s">
        <v>541</v>
      </c>
      <c r="O221" s="297">
        <v>0</v>
      </c>
      <c r="P221" s="297">
        <v>1</v>
      </c>
      <c r="Q221" s="324" t="s">
        <v>2023</v>
      </c>
      <c r="R221" s="266">
        <v>39591</v>
      </c>
    </row>
    <row r="222" spans="1:18" ht="25.5" hidden="1" customHeight="1" x14ac:dyDescent="0.25">
      <c r="A222" s="296" t="s">
        <v>1794</v>
      </c>
      <c r="C222" s="297" t="s">
        <v>2019</v>
      </c>
      <c r="D222" s="321">
        <v>6720</v>
      </c>
      <c r="E222" s="290" t="s">
        <v>266</v>
      </c>
      <c r="F222" s="290" t="s">
        <v>275</v>
      </c>
      <c r="G222" s="322">
        <v>1.4</v>
      </c>
      <c r="H222" s="322">
        <v>1</v>
      </c>
      <c r="I222" s="322">
        <v>9.4</v>
      </c>
      <c r="J222" s="322">
        <f t="shared" si="18"/>
        <v>9.7654601401791528</v>
      </c>
      <c r="K222" s="322">
        <v>9.3000000000000007</v>
      </c>
      <c r="L222" s="297" t="s">
        <v>267</v>
      </c>
      <c r="M222" s="297" t="s">
        <v>540</v>
      </c>
      <c r="N222" s="323" t="s">
        <v>541</v>
      </c>
      <c r="O222" s="297">
        <v>0</v>
      </c>
      <c r="P222" s="297">
        <v>1</v>
      </c>
      <c r="Q222" s="324" t="s">
        <v>2023</v>
      </c>
      <c r="R222" s="266">
        <v>39591</v>
      </c>
    </row>
    <row r="223" spans="1:18" ht="25.5" hidden="1" customHeight="1" x14ac:dyDescent="0.25">
      <c r="A223" s="296" t="s">
        <v>1794</v>
      </c>
      <c r="C223" s="297" t="s">
        <v>2020</v>
      </c>
      <c r="D223" s="321">
        <v>6720</v>
      </c>
      <c r="E223" s="290" t="s">
        <v>266</v>
      </c>
      <c r="F223" s="290" t="s">
        <v>275</v>
      </c>
      <c r="G223" s="322">
        <v>1.4</v>
      </c>
      <c r="H223" s="322">
        <v>1</v>
      </c>
      <c r="I223" s="322">
        <v>9.4</v>
      </c>
      <c r="J223" s="322">
        <f t="shared" si="18"/>
        <v>9.7654601401791528</v>
      </c>
      <c r="K223" s="322">
        <v>9.3000000000000007</v>
      </c>
      <c r="L223" s="297" t="s">
        <v>267</v>
      </c>
      <c r="M223" s="297" t="s">
        <v>540</v>
      </c>
      <c r="N223" s="323" t="s">
        <v>541</v>
      </c>
      <c r="O223" s="297">
        <v>0</v>
      </c>
      <c r="P223" s="297">
        <v>1</v>
      </c>
      <c r="Q223" s="324" t="s">
        <v>2023</v>
      </c>
      <c r="R223" s="266">
        <v>39591</v>
      </c>
    </row>
    <row r="224" spans="1:18" ht="25.5" hidden="1" customHeight="1" x14ac:dyDescent="0.25">
      <c r="A224" s="296" t="s">
        <v>1794</v>
      </c>
      <c r="C224" s="297" t="s">
        <v>2021</v>
      </c>
      <c r="D224" s="321">
        <v>6720</v>
      </c>
      <c r="E224" s="290" t="s">
        <v>266</v>
      </c>
      <c r="F224" s="290" t="s">
        <v>275</v>
      </c>
      <c r="G224" s="322">
        <v>1.4</v>
      </c>
      <c r="H224" s="322">
        <v>1</v>
      </c>
      <c r="I224" s="322">
        <v>9.4</v>
      </c>
      <c r="J224" s="322">
        <f t="shared" si="18"/>
        <v>9.7654601401791528</v>
      </c>
      <c r="K224" s="322">
        <v>9.3000000000000007</v>
      </c>
      <c r="L224" s="297" t="s">
        <v>267</v>
      </c>
      <c r="M224" s="297" t="s">
        <v>540</v>
      </c>
      <c r="N224" s="323" t="s">
        <v>541</v>
      </c>
      <c r="O224" s="297">
        <v>0</v>
      </c>
      <c r="P224" s="297">
        <v>1</v>
      </c>
      <c r="Q224" s="324" t="s">
        <v>2024</v>
      </c>
      <c r="R224" s="266">
        <v>39591</v>
      </c>
    </row>
    <row r="225" spans="1:18" ht="25.5" hidden="1" customHeight="1" x14ac:dyDescent="0.25">
      <c r="A225" s="296" t="s">
        <v>1794</v>
      </c>
      <c r="C225" s="297" t="s">
        <v>2022</v>
      </c>
      <c r="D225" s="321">
        <v>6720</v>
      </c>
      <c r="E225" s="290" t="s">
        <v>266</v>
      </c>
      <c r="F225" s="290" t="s">
        <v>275</v>
      </c>
      <c r="G225" s="322">
        <v>1.4</v>
      </c>
      <c r="H225" s="322">
        <v>1</v>
      </c>
      <c r="I225" s="322">
        <v>9.4</v>
      </c>
      <c r="J225" s="322">
        <f t="shared" si="18"/>
        <v>9.7654601401791528</v>
      </c>
      <c r="K225" s="322">
        <v>9.3000000000000007</v>
      </c>
      <c r="L225" s="297" t="s">
        <v>267</v>
      </c>
      <c r="M225" s="297" t="s">
        <v>540</v>
      </c>
      <c r="N225" s="323" t="s">
        <v>541</v>
      </c>
      <c r="O225" s="297">
        <v>0</v>
      </c>
      <c r="P225" s="297">
        <v>1</v>
      </c>
      <c r="Q225" s="324" t="s">
        <v>2023</v>
      </c>
      <c r="R225" s="266">
        <v>39591</v>
      </c>
    </row>
    <row r="226" spans="1:18" s="290" customFormat="1" ht="51" hidden="1" customHeight="1" x14ac:dyDescent="0.25">
      <c r="A226" s="294" t="s">
        <v>1794</v>
      </c>
      <c r="C226" s="290" t="s">
        <v>729</v>
      </c>
      <c r="D226" s="321">
        <v>6720</v>
      </c>
      <c r="E226" s="326" t="s">
        <v>266</v>
      </c>
      <c r="F226" s="290" t="s">
        <v>275</v>
      </c>
      <c r="G226" s="322">
        <v>1.4</v>
      </c>
      <c r="H226" s="322">
        <v>1</v>
      </c>
      <c r="I226" s="322">
        <v>9.4</v>
      </c>
      <c r="J226" s="322">
        <f t="shared" si="18"/>
        <v>9.7654601401791528</v>
      </c>
      <c r="K226" s="322">
        <v>9.3000000000000007</v>
      </c>
      <c r="L226" s="297" t="s">
        <v>267</v>
      </c>
      <c r="M226" s="297" t="s">
        <v>540</v>
      </c>
      <c r="N226" s="323" t="s">
        <v>541</v>
      </c>
      <c r="O226" s="297">
        <v>0</v>
      </c>
      <c r="P226" s="297">
        <v>1</v>
      </c>
      <c r="Q226" s="265" t="s">
        <v>730</v>
      </c>
      <c r="R226" s="266">
        <v>38867</v>
      </c>
    </row>
    <row r="227" spans="1:18" s="290" customFormat="1" ht="89.25" hidden="1" customHeight="1" x14ac:dyDescent="0.25">
      <c r="A227" s="294" t="s">
        <v>1794</v>
      </c>
      <c r="C227" s="290" t="s">
        <v>1996</v>
      </c>
      <c r="D227" s="321">
        <v>6720</v>
      </c>
      <c r="E227" s="298" t="s">
        <v>266</v>
      </c>
      <c r="F227" s="290" t="s">
        <v>275</v>
      </c>
      <c r="G227" s="322">
        <v>1.4</v>
      </c>
      <c r="H227" s="322">
        <v>1</v>
      </c>
      <c r="I227" s="322">
        <v>9.4</v>
      </c>
      <c r="J227" s="322">
        <f t="shared" si="18"/>
        <v>9.7654601401791528</v>
      </c>
      <c r="K227" s="322">
        <v>9.3000000000000007</v>
      </c>
      <c r="L227" s="297" t="s">
        <v>267</v>
      </c>
      <c r="M227" s="297" t="s">
        <v>540</v>
      </c>
      <c r="N227" s="323" t="s">
        <v>541</v>
      </c>
      <c r="O227" s="297">
        <v>0</v>
      </c>
      <c r="P227" s="297">
        <v>1</v>
      </c>
      <c r="Q227" s="15" t="s">
        <v>2534</v>
      </c>
      <c r="R227" s="266">
        <v>38946</v>
      </c>
    </row>
    <row r="228" spans="1:18" s="290" customFormat="1" ht="25.5" hidden="1" customHeight="1" x14ac:dyDescent="0.25">
      <c r="A228" s="294" t="s">
        <v>1794</v>
      </c>
      <c r="C228" s="290" t="s">
        <v>1720</v>
      </c>
      <c r="D228" s="321">
        <v>6720</v>
      </c>
      <c r="E228" s="290" t="s">
        <v>266</v>
      </c>
      <c r="F228" s="290" t="s">
        <v>275</v>
      </c>
      <c r="G228" s="322">
        <v>1.4</v>
      </c>
      <c r="H228" s="322">
        <v>1</v>
      </c>
      <c r="I228" s="322">
        <v>9.4</v>
      </c>
      <c r="J228" s="322">
        <f t="shared" si="18"/>
        <v>9.7654601401791528</v>
      </c>
      <c r="K228" s="322">
        <v>9.3000000000000007</v>
      </c>
      <c r="L228" s="297" t="s">
        <v>267</v>
      </c>
      <c r="M228" s="297" t="s">
        <v>540</v>
      </c>
      <c r="N228" s="323" t="s">
        <v>541</v>
      </c>
      <c r="O228" s="297">
        <v>0</v>
      </c>
      <c r="P228" s="297">
        <v>1</v>
      </c>
      <c r="Q228" s="265" t="s">
        <v>1719</v>
      </c>
      <c r="R228" s="266">
        <v>39330</v>
      </c>
    </row>
    <row r="229" spans="1:18" s="290" customFormat="1" ht="25.5" hidden="1" customHeight="1" x14ac:dyDescent="0.25">
      <c r="A229" s="294" t="s">
        <v>1794</v>
      </c>
      <c r="C229" s="290" t="s">
        <v>1721</v>
      </c>
      <c r="D229" s="321">
        <v>6720</v>
      </c>
      <c r="E229" s="290" t="s">
        <v>266</v>
      </c>
      <c r="F229" s="290" t="s">
        <v>275</v>
      </c>
      <c r="G229" s="322">
        <v>1.4</v>
      </c>
      <c r="H229" s="322">
        <v>1</v>
      </c>
      <c r="I229" s="322">
        <v>9.4</v>
      </c>
      <c r="J229" s="322">
        <f t="shared" si="18"/>
        <v>9.7654601401791528</v>
      </c>
      <c r="K229" s="322">
        <v>9.3000000000000007</v>
      </c>
      <c r="L229" s="297" t="s">
        <v>267</v>
      </c>
      <c r="M229" s="297" t="s">
        <v>540</v>
      </c>
      <c r="N229" s="323" t="s">
        <v>541</v>
      </c>
      <c r="O229" s="297">
        <v>0</v>
      </c>
      <c r="P229" s="297">
        <v>1</v>
      </c>
      <c r="Q229" s="265" t="s">
        <v>1719</v>
      </c>
      <c r="R229" s="266">
        <v>39330</v>
      </c>
    </row>
    <row r="230" spans="1:18" s="290" customFormat="1" ht="25.5" hidden="1" customHeight="1" x14ac:dyDescent="0.25">
      <c r="A230" s="294" t="s">
        <v>1794</v>
      </c>
      <c r="C230" s="290" t="s">
        <v>22</v>
      </c>
      <c r="D230" s="321">
        <v>6720</v>
      </c>
      <c r="E230" s="290" t="s">
        <v>266</v>
      </c>
      <c r="F230" s="290" t="s">
        <v>275</v>
      </c>
      <c r="G230" s="322">
        <v>1.4</v>
      </c>
      <c r="H230" s="322">
        <v>1</v>
      </c>
      <c r="I230" s="322">
        <v>9.4</v>
      </c>
      <c r="J230" s="322">
        <f t="shared" si="18"/>
        <v>9.7654601401791528</v>
      </c>
      <c r="K230" s="322">
        <v>9.3000000000000007</v>
      </c>
      <c r="L230" s="297" t="s">
        <v>267</v>
      </c>
      <c r="M230" s="297" t="s">
        <v>540</v>
      </c>
      <c r="N230" s="323" t="s">
        <v>541</v>
      </c>
      <c r="O230" s="297">
        <v>0</v>
      </c>
      <c r="P230" s="297">
        <v>1</v>
      </c>
      <c r="Q230" s="265" t="s">
        <v>551</v>
      </c>
      <c r="R230" s="266">
        <v>39330</v>
      </c>
    </row>
    <row r="231" spans="1:18" s="290" customFormat="1" ht="90.75" hidden="1" customHeight="1" x14ac:dyDescent="0.25">
      <c r="A231" s="294" t="s">
        <v>1794</v>
      </c>
      <c r="C231" s="290" t="s">
        <v>1130</v>
      </c>
      <c r="D231" s="321">
        <v>6720</v>
      </c>
      <c r="E231" s="290" t="s">
        <v>266</v>
      </c>
      <c r="F231" s="290" t="s">
        <v>275</v>
      </c>
      <c r="G231" s="322">
        <v>1.4</v>
      </c>
      <c r="H231" s="322">
        <v>1</v>
      </c>
      <c r="I231" s="322">
        <v>9.4</v>
      </c>
      <c r="J231" s="322">
        <f t="shared" ref="J231:J237" si="19">-LOG((1/(H231*G231))*(2.511^(-I231)))/LOG(2.511)</f>
        <v>9.7654601401791528</v>
      </c>
      <c r="K231" s="322">
        <v>9.3000000000000007</v>
      </c>
      <c r="L231" s="297" t="s">
        <v>267</v>
      </c>
      <c r="M231" s="297" t="s">
        <v>540</v>
      </c>
      <c r="N231" s="323" t="s">
        <v>541</v>
      </c>
      <c r="O231" s="297">
        <v>0</v>
      </c>
      <c r="P231" s="297">
        <v>1</v>
      </c>
      <c r="Q231" s="15" t="s">
        <v>2533</v>
      </c>
      <c r="R231" s="266">
        <v>40004</v>
      </c>
    </row>
    <row r="232" spans="1:18" s="290" customFormat="1" ht="57" hidden="1" customHeight="1" x14ac:dyDescent="0.25">
      <c r="A232" s="294" t="s">
        <v>1794</v>
      </c>
      <c r="C232" s="290" t="s">
        <v>2073</v>
      </c>
      <c r="D232" s="321">
        <v>6720</v>
      </c>
      <c r="E232" s="290" t="s">
        <v>266</v>
      </c>
      <c r="F232" s="290" t="s">
        <v>275</v>
      </c>
      <c r="G232" s="322">
        <v>1.4</v>
      </c>
      <c r="H232" s="322">
        <v>1</v>
      </c>
      <c r="I232" s="322">
        <v>9.4</v>
      </c>
      <c r="J232" s="322">
        <f t="shared" si="19"/>
        <v>9.7654601401791528</v>
      </c>
      <c r="K232" s="322">
        <v>9.3000000000000007</v>
      </c>
      <c r="L232" s="297" t="s">
        <v>267</v>
      </c>
      <c r="M232" s="297" t="s">
        <v>540</v>
      </c>
      <c r="N232" s="323" t="s">
        <v>541</v>
      </c>
      <c r="O232" s="297">
        <v>1</v>
      </c>
      <c r="P232" s="297">
        <v>0</v>
      </c>
      <c r="Q232" s="265" t="s">
        <v>2074</v>
      </c>
      <c r="R232" s="266">
        <v>40415</v>
      </c>
    </row>
    <row r="233" spans="1:18" s="290" customFormat="1" ht="96" hidden="1" customHeight="1" x14ac:dyDescent="0.25">
      <c r="A233" s="294" t="s">
        <v>98</v>
      </c>
      <c r="C233" s="290" t="s">
        <v>2075</v>
      </c>
      <c r="D233" s="321">
        <v>6720</v>
      </c>
      <c r="E233" s="290" t="s">
        <v>266</v>
      </c>
      <c r="F233" s="290" t="s">
        <v>275</v>
      </c>
      <c r="G233" s="322">
        <v>1.4</v>
      </c>
      <c r="H233" s="322">
        <v>1</v>
      </c>
      <c r="I233" s="322">
        <v>9.4</v>
      </c>
      <c r="J233" s="322">
        <f t="shared" si="19"/>
        <v>9.7654601401791528</v>
      </c>
      <c r="K233" s="322">
        <v>9.3000000000000007</v>
      </c>
      <c r="L233" s="297" t="s">
        <v>267</v>
      </c>
      <c r="M233" s="297" t="s">
        <v>540</v>
      </c>
      <c r="N233" s="323" t="s">
        <v>541</v>
      </c>
      <c r="O233" s="297">
        <v>0</v>
      </c>
      <c r="P233" s="297">
        <v>1</v>
      </c>
      <c r="Q233" s="15" t="s">
        <v>2532</v>
      </c>
      <c r="R233" s="266">
        <v>40415</v>
      </c>
    </row>
    <row r="234" spans="1:18" s="290" customFormat="1" ht="51.65" hidden="1" customHeight="1" x14ac:dyDescent="0.25">
      <c r="A234" s="294" t="s">
        <v>98</v>
      </c>
      <c r="C234" s="290" t="s">
        <v>2089</v>
      </c>
      <c r="D234" s="321">
        <v>6720</v>
      </c>
      <c r="E234" s="290" t="s">
        <v>266</v>
      </c>
      <c r="F234" s="290" t="s">
        <v>275</v>
      </c>
      <c r="G234" s="322">
        <v>1.4</v>
      </c>
      <c r="H234" s="322">
        <v>1</v>
      </c>
      <c r="I234" s="322">
        <v>9.4</v>
      </c>
      <c r="J234" s="322">
        <f t="shared" si="19"/>
        <v>9.7654601401791528</v>
      </c>
      <c r="K234" s="322">
        <v>9.3000000000000007</v>
      </c>
      <c r="L234" s="297" t="s">
        <v>267</v>
      </c>
      <c r="M234" s="297" t="s">
        <v>540</v>
      </c>
      <c r="N234" s="323" t="s">
        <v>541</v>
      </c>
      <c r="O234" s="297">
        <v>0</v>
      </c>
      <c r="P234" s="297">
        <v>1</v>
      </c>
      <c r="Q234" s="265" t="s">
        <v>2091</v>
      </c>
      <c r="R234" s="266">
        <v>40553</v>
      </c>
    </row>
    <row r="235" spans="1:18" s="290" customFormat="1" ht="50.15" hidden="1" customHeight="1" x14ac:dyDescent="0.25">
      <c r="A235" s="294" t="s">
        <v>98</v>
      </c>
      <c r="C235" s="290" t="s">
        <v>2090</v>
      </c>
      <c r="D235" s="321">
        <v>6720</v>
      </c>
      <c r="E235" s="290" t="s">
        <v>266</v>
      </c>
      <c r="F235" s="290" t="s">
        <v>275</v>
      </c>
      <c r="G235" s="322">
        <v>1.4</v>
      </c>
      <c r="H235" s="322">
        <v>1</v>
      </c>
      <c r="I235" s="322">
        <v>9.4</v>
      </c>
      <c r="J235" s="322">
        <f t="shared" si="19"/>
        <v>9.7654601401791528</v>
      </c>
      <c r="K235" s="322">
        <v>9.3000000000000007</v>
      </c>
      <c r="L235" s="297" t="s">
        <v>267</v>
      </c>
      <c r="M235" s="297" t="s">
        <v>540</v>
      </c>
      <c r="N235" s="323" t="s">
        <v>541</v>
      </c>
      <c r="O235" s="297">
        <v>0</v>
      </c>
      <c r="P235" s="297">
        <v>1</v>
      </c>
      <c r="Q235" s="265" t="s">
        <v>2092</v>
      </c>
      <c r="R235" s="266">
        <v>40553</v>
      </c>
    </row>
    <row r="236" spans="1:18" s="290" customFormat="1" ht="25" hidden="1" customHeight="1" x14ac:dyDescent="0.25">
      <c r="A236" s="294"/>
      <c r="C236" s="290" t="s">
        <v>2289</v>
      </c>
      <c r="D236" s="321">
        <v>6720</v>
      </c>
      <c r="E236" s="290" t="s">
        <v>266</v>
      </c>
      <c r="F236" s="290" t="s">
        <v>275</v>
      </c>
      <c r="G236" s="322">
        <v>1.4</v>
      </c>
      <c r="H236" s="322">
        <v>1</v>
      </c>
      <c r="I236" s="322">
        <v>9.4</v>
      </c>
      <c r="J236" s="322">
        <f t="shared" si="19"/>
        <v>9.7654601401791528</v>
      </c>
      <c r="K236" s="322">
        <v>9.3000000000000007</v>
      </c>
      <c r="L236" s="297" t="s">
        <v>267</v>
      </c>
      <c r="M236" s="297" t="s">
        <v>540</v>
      </c>
      <c r="N236" s="323" t="s">
        <v>541</v>
      </c>
      <c r="O236" s="297">
        <v>1</v>
      </c>
      <c r="P236" s="297">
        <v>0</v>
      </c>
      <c r="Q236" s="265" t="s">
        <v>2290</v>
      </c>
      <c r="R236" s="266">
        <v>41841</v>
      </c>
    </row>
    <row r="237" spans="1:18" s="290" customFormat="1" ht="37.5" hidden="1" customHeight="1" x14ac:dyDescent="0.25">
      <c r="A237" s="294"/>
      <c r="C237" s="290" t="s">
        <v>2288</v>
      </c>
      <c r="D237" s="321">
        <v>6720</v>
      </c>
      <c r="E237" s="290" t="s">
        <v>266</v>
      </c>
      <c r="F237" s="290" t="s">
        <v>275</v>
      </c>
      <c r="G237" s="322">
        <v>1.4</v>
      </c>
      <c r="H237" s="322">
        <v>1</v>
      </c>
      <c r="I237" s="322">
        <v>9.4</v>
      </c>
      <c r="J237" s="322">
        <f t="shared" si="19"/>
        <v>9.7654601401791528</v>
      </c>
      <c r="K237" s="322">
        <v>9.3000000000000007</v>
      </c>
      <c r="L237" s="297" t="s">
        <v>267</v>
      </c>
      <c r="M237" s="297" t="s">
        <v>540</v>
      </c>
      <c r="N237" s="323" t="s">
        <v>541</v>
      </c>
      <c r="O237" s="297">
        <v>0</v>
      </c>
      <c r="P237" s="297">
        <v>1</v>
      </c>
      <c r="Q237" s="265" t="s">
        <v>2315</v>
      </c>
      <c r="R237" s="266">
        <v>41841</v>
      </c>
    </row>
    <row r="238" spans="1:18" s="290" customFormat="1" ht="97.9" hidden="1" customHeight="1" x14ac:dyDescent="0.25">
      <c r="A238" s="294"/>
      <c r="C238" s="290" t="s">
        <v>2291</v>
      </c>
      <c r="D238" s="321">
        <v>6720</v>
      </c>
      <c r="E238" s="290" t="s">
        <v>266</v>
      </c>
      <c r="F238" s="290" t="s">
        <v>275</v>
      </c>
      <c r="G238" s="322">
        <v>1.4</v>
      </c>
      <c r="H238" s="322">
        <v>1</v>
      </c>
      <c r="I238" s="322">
        <v>9.4</v>
      </c>
      <c r="J238" s="322">
        <f>-LOG((1/(H238*G238))*(2.511^(-I238)))/LOG(2.511)</f>
        <v>9.7654601401791528</v>
      </c>
      <c r="K238" s="322">
        <v>9.3000000000000007</v>
      </c>
      <c r="L238" s="297" t="s">
        <v>267</v>
      </c>
      <c r="M238" s="297" t="s">
        <v>540</v>
      </c>
      <c r="N238" s="323" t="s">
        <v>541</v>
      </c>
      <c r="O238" s="297">
        <v>0</v>
      </c>
      <c r="P238" s="297">
        <v>1</v>
      </c>
      <c r="Q238" s="265" t="s">
        <v>2438</v>
      </c>
      <c r="R238" s="266">
        <v>41841</v>
      </c>
    </row>
    <row r="239" spans="1:18" s="290" customFormat="1" ht="162.65" hidden="1" customHeight="1" x14ac:dyDescent="0.25">
      <c r="A239" s="294"/>
      <c r="C239" s="290" t="s">
        <v>2292</v>
      </c>
      <c r="D239" s="321">
        <v>6720</v>
      </c>
      <c r="E239" s="290" t="s">
        <v>266</v>
      </c>
      <c r="F239" s="290" t="s">
        <v>275</v>
      </c>
      <c r="G239" s="322">
        <v>1.4</v>
      </c>
      <c r="H239" s="322">
        <v>1</v>
      </c>
      <c r="I239" s="322">
        <v>9.4</v>
      </c>
      <c r="J239" s="322">
        <f>-LOG((1/(H239*G239))*(2.511^(-I239)))/LOG(2.511)</f>
        <v>9.7654601401791528</v>
      </c>
      <c r="K239" s="322">
        <v>9.3000000000000007</v>
      </c>
      <c r="L239" s="297" t="s">
        <v>267</v>
      </c>
      <c r="M239" s="297" t="s">
        <v>540</v>
      </c>
      <c r="N239" s="323" t="s">
        <v>541</v>
      </c>
      <c r="O239" s="297">
        <v>0</v>
      </c>
      <c r="P239" s="297">
        <v>1</v>
      </c>
      <c r="Q239" s="15" t="s">
        <v>2531</v>
      </c>
      <c r="R239" s="266">
        <v>41841</v>
      </c>
    </row>
    <row r="240" spans="1:18" s="290" customFormat="1" ht="37.5" hidden="1" customHeight="1" x14ac:dyDescent="0.25">
      <c r="A240" s="294"/>
      <c r="C240" s="290" t="s">
        <v>2299</v>
      </c>
      <c r="D240" s="321">
        <v>6720</v>
      </c>
      <c r="E240" s="290" t="s">
        <v>266</v>
      </c>
      <c r="F240" s="290" t="s">
        <v>275</v>
      </c>
      <c r="G240" s="322">
        <v>1.4</v>
      </c>
      <c r="H240" s="322">
        <v>1</v>
      </c>
      <c r="I240" s="322">
        <v>9.4</v>
      </c>
      <c r="J240" s="322">
        <f t="shared" ref="J240:J247" si="20">-LOG((1/(H240*G240))*(2.511^(-I240)))/LOG(2.511)</f>
        <v>9.7654601401791528</v>
      </c>
      <c r="K240" s="322">
        <v>9.3000000000000007</v>
      </c>
      <c r="L240" s="297" t="s">
        <v>267</v>
      </c>
      <c r="M240" s="297" t="s">
        <v>540</v>
      </c>
      <c r="N240" s="323" t="s">
        <v>541</v>
      </c>
      <c r="O240" s="297">
        <v>0</v>
      </c>
      <c r="P240" s="297">
        <v>1</v>
      </c>
      <c r="Q240" s="265" t="s">
        <v>2306</v>
      </c>
      <c r="R240" s="266">
        <v>41890</v>
      </c>
    </row>
    <row r="241" spans="1:20" s="290" customFormat="1" ht="37.5" hidden="1" customHeight="1" x14ac:dyDescent="0.25">
      <c r="A241" s="294"/>
      <c r="C241" s="290" t="s">
        <v>2300</v>
      </c>
      <c r="D241" s="321">
        <v>6720</v>
      </c>
      <c r="E241" s="290" t="s">
        <v>266</v>
      </c>
      <c r="F241" s="290" t="s">
        <v>275</v>
      </c>
      <c r="G241" s="322">
        <v>1.4</v>
      </c>
      <c r="H241" s="322">
        <v>1</v>
      </c>
      <c r="I241" s="322">
        <v>9.4</v>
      </c>
      <c r="J241" s="322">
        <f t="shared" si="20"/>
        <v>9.7654601401791528</v>
      </c>
      <c r="K241" s="322">
        <v>9.3000000000000007</v>
      </c>
      <c r="L241" s="297" t="s">
        <v>267</v>
      </c>
      <c r="M241" s="297" t="s">
        <v>540</v>
      </c>
      <c r="N241" s="323" t="s">
        <v>541</v>
      </c>
      <c r="O241" s="297">
        <v>0</v>
      </c>
      <c r="P241" s="297">
        <v>1</v>
      </c>
      <c r="Q241" s="265" t="s">
        <v>2305</v>
      </c>
      <c r="R241" s="266">
        <v>41890</v>
      </c>
    </row>
    <row r="242" spans="1:20" s="290" customFormat="1" ht="37.5" hidden="1" customHeight="1" x14ac:dyDescent="0.25">
      <c r="A242" s="294"/>
      <c r="C242" s="290" t="s">
        <v>2301</v>
      </c>
      <c r="D242" s="321">
        <v>6720</v>
      </c>
      <c r="E242" s="290" t="s">
        <v>266</v>
      </c>
      <c r="F242" s="290" t="s">
        <v>275</v>
      </c>
      <c r="G242" s="322">
        <v>1.4</v>
      </c>
      <c r="H242" s="322">
        <v>1</v>
      </c>
      <c r="I242" s="322">
        <v>9.4</v>
      </c>
      <c r="J242" s="322">
        <f t="shared" si="20"/>
        <v>9.7654601401791528</v>
      </c>
      <c r="K242" s="322">
        <v>9.3000000000000007</v>
      </c>
      <c r="L242" s="297" t="s">
        <v>267</v>
      </c>
      <c r="M242" s="297" t="s">
        <v>540</v>
      </c>
      <c r="N242" s="323" t="s">
        <v>541</v>
      </c>
      <c r="O242" s="297">
        <v>0</v>
      </c>
      <c r="P242" s="297">
        <v>1</v>
      </c>
      <c r="Q242" s="265" t="s">
        <v>2302</v>
      </c>
      <c r="R242" s="266">
        <v>41890</v>
      </c>
    </row>
    <row r="243" spans="1:20" s="290" customFormat="1" ht="62.5" hidden="1" customHeight="1" x14ac:dyDescent="0.25">
      <c r="A243" s="294"/>
      <c r="C243" s="290" t="s">
        <v>2309</v>
      </c>
      <c r="D243" s="321">
        <v>6720</v>
      </c>
      <c r="E243" s="290" t="s">
        <v>266</v>
      </c>
      <c r="F243" s="290" t="s">
        <v>275</v>
      </c>
      <c r="G243" s="322">
        <v>1.4</v>
      </c>
      <c r="H243" s="322">
        <v>1</v>
      </c>
      <c r="I243" s="322">
        <v>9.4</v>
      </c>
      <c r="J243" s="322">
        <f>-LOG((1/(H243*G243))*(2.511^(-I243)))/LOG(2.511)</f>
        <v>9.7654601401791528</v>
      </c>
      <c r="K243" s="322">
        <v>9.3000000000000007</v>
      </c>
      <c r="L243" s="297" t="s">
        <v>267</v>
      </c>
      <c r="M243" s="297" t="s">
        <v>540</v>
      </c>
      <c r="N243" s="323" t="s">
        <v>541</v>
      </c>
      <c r="O243" s="297">
        <v>0</v>
      </c>
      <c r="P243" s="297">
        <v>1</v>
      </c>
      <c r="Q243" s="265" t="s">
        <v>2310</v>
      </c>
      <c r="R243" s="266">
        <v>41890</v>
      </c>
    </row>
    <row r="244" spans="1:20" s="290" customFormat="1" ht="37.5" hidden="1" customHeight="1" x14ac:dyDescent="0.25">
      <c r="A244" s="294"/>
      <c r="C244" s="290" t="s">
        <v>2303</v>
      </c>
      <c r="D244" s="321">
        <v>6720</v>
      </c>
      <c r="E244" s="290" t="s">
        <v>266</v>
      </c>
      <c r="F244" s="290" t="s">
        <v>275</v>
      </c>
      <c r="G244" s="322">
        <v>1.4</v>
      </c>
      <c r="H244" s="322">
        <v>1</v>
      </c>
      <c r="I244" s="322">
        <v>9.4</v>
      </c>
      <c r="J244" s="322">
        <f t="shared" si="20"/>
        <v>9.7654601401791528</v>
      </c>
      <c r="K244" s="322">
        <v>9.3000000000000007</v>
      </c>
      <c r="L244" s="297" t="s">
        <v>267</v>
      </c>
      <c r="M244" s="297" t="s">
        <v>540</v>
      </c>
      <c r="N244" s="323" t="s">
        <v>541</v>
      </c>
      <c r="O244" s="297">
        <v>0</v>
      </c>
      <c r="P244" s="297">
        <v>1</v>
      </c>
      <c r="Q244" s="265" t="s">
        <v>2304</v>
      </c>
      <c r="R244" s="266">
        <v>41890</v>
      </c>
    </row>
    <row r="245" spans="1:20" s="290" customFormat="1" ht="37.5" hidden="1" customHeight="1" x14ac:dyDescent="0.25">
      <c r="A245" s="294"/>
      <c r="C245" s="290" t="s">
        <v>2307</v>
      </c>
      <c r="D245" s="321">
        <v>6720</v>
      </c>
      <c r="E245" s="290" t="s">
        <v>266</v>
      </c>
      <c r="F245" s="290" t="s">
        <v>275</v>
      </c>
      <c r="G245" s="322">
        <v>1.4</v>
      </c>
      <c r="H245" s="322">
        <v>1</v>
      </c>
      <c r="I245" s="322">
        <v>9.4</v>
      </c>
      <c r="J245" s="322">
        <f t="shared" si="20"/>
        <v>9.7654601401791528</v>
      </c>
      <c r="K245" s="322">
        <v>9.3000000000000007</v>
      </c>
      <c r="L245" s="297" t="s">
        <v>267</v>
      </c>
      <c r="M245" s="297" t="s">
        <v>540</v>
      </c>
      <c r="N245" s="323" t="s">
        <v>541</v>
      </c>
      <c r="O245" s="297">
        <v>0</v>
      </c>
      <c r="P245" s="297">
        <v>1</v>
      </c>
      <c r="Q245" s="265" t="s">
        <v>2308</v>
      </c>
      <c r="R245" s="266">
        <v>41890</v>
      </c>
    </row>
    <row r="246" spans="1:20" s="290" customFormat="1" ht="75" hidden="1" customHeight="1" x14ac:dyDescent="0.25">
      <c r="A246" s="294"/>
      <c r="C246" s="290" t="s">
        <v>2311</v>
      </c>
      <c r="D246" s="321">
        <v>6720</v>
      </c>
      <c r="E246" s="290" t="s">
        <v>266</v>
      </c>
      <c r="F246" s="290" t="s">
        <v>275</v>
      </c>
      <c r="G246" s="322">
        <v>1.4</v>
      </c>
      <c r="H246" s="322">
        <v>1</v>
      </c>
      <c r="I246" s="322">
        <v>9.4</v>
      </c>
      <c r="J246" s="322">
        <f t="shared" si="20"/>
        <v>9.7654601401791528</v>
      </c>
      <c r="K246" s="322">
        <v>9.3000000000000007</v>
      </c>
      <c r="L246" s="297" t="s">
        <v>267</v>
      </c>
      <c r="M246" s="297" t="s">
        <v>540</v>
      </c>
      <c r="N246" s="323" t="s">
        <v>541</v>
      </c>
      <c r="O246" s="297">
        <v>0</v>
      </c>
      <c r="P246" s="297">
        <v>1</v>
      </c>
      <c r="Q246" s="265" t="s">
        <v>2313</v>
      </c>
      <c r="R246" s="266">
        <v>41904</v>
      </c>
    </row>
    <row r="247" spans="1:20" s="290" customFormat="1" ht="50.15" hidden="1" customHeight="1" x14ac:dyDescent="0.25">
      <c r="A247" s="294"/>
      <c r="C247" s="290" t="s">
        <v>2312</v>
      </c>
      <c r="D247" s="321">
        <v>6720</v>
      </c>
      <c r="E247" s="290" t="s">
        <v>266</v>
      </c>
      <c r="F247" s="290" t="s">
        <v>275</v>
      </c>
      <c r="G247" s="322">
        <v>1.4</v>
      </c>
      <c r="H247" s="322">
        <v>1</v>
      </c>
      <c r="I247" s="322">
        <v>9.4</v>
      </c>
      <c r="J247" s="322">
        <f t="shared" si="20"/>
        <v>9.7654601401791528</v>
      </c>
      <c r="K247" s="322">
        <v>9.3000000000000007</v>
      </c>
      <c r="L247" s="297" t="s">
        <v>267</v>
      </c>
      <c r="M247" s="297" t="s">
        <v>540</v>
      </c>
      <c r="N247" s="323" t="s">
        <v>541</v>
      </c>
      <c r="O247" s="297">
        <v>0</v>
      </c>
      <c r="P247" s="297">
        <v>1</v>
      </c>
      <c r="Q247" s="265" t="s">
        <v>2314</v>
      </c>
      <c r="R247" s="266">
        <v>41904</v>
      </c>
    </row>
    <row r="248" spans="1:20" s="290" customFormat="1" ht="37.5" hidden="1" x14ac:dyDescent="0.25">
      <c r="A248" s="294"/>
      <c r="C248" s="213" t="s">
        <v>2540</v>
      </c>
      <c r="D248" s="321">
        <v>6720</v>
      </c>
      <c r="E248" s="290" t="s">
        <v>266</v>
      </c>
      <c r="F248" s="290" t="s">
        <v>275</v>
      </c>
      <c r="G248" s="322">
        <v>1.4</v>
      </c>
      <c r="H248" s="322">
        <v>1</v>
      </c>
      <c r="I248" s="322">
        <v>9.4</v>
      </c>
      <c r="J248" s="322">
        <f t="shared" ref="J248:J250" si="21">-LOG((1/(H248*G248))*(2.511^(-I248)))/LOG(2.511)</f>
        <v>9.7654601401791528</v>
      </c>
      <c r="K248" s="322">
        <v>9.3000000000000007</v>
      </c>
      <c r="L248" s="297" t="s">
        <v>267</v>
      </c>
      <c r="M248" s="297" t="s">
        <v>540</v>
      </c>
      <c r="N248" s="323" t="s">
        <v>541</v>
      </c>
      <c r="O248" s="297">
        <v>0</v>
      </c>
      <c r="P248" s="297">
        <v>1</v>
      </c>
      <c r="Q248" s="15" t="s">
        <v>2541</v>
      </c>
      <c r="R248" s="266">
        <v>43623</v>
      </c>
    </row>
    <row r="249" spans="1:20" s="290" customFormat="1" ht="50.15" hidden="1" customHeight="1" x14ac:dyDescent="0.25">
      <c r="A249" s="294"/>
      <c r="C249" s="213" t="s">
        <v>2357</v>
      </c>
      <c r="D249" s="321">
        <v>6720</v>
      </c>
      <c r="E249" s="290" t="s">
        <v>266</v>
      </c>
      <c r="F249" s="290" t="s">
        <v>275</v>
      </c>
      <c r="G249" s="322">
        <v>1.4</v>
      </c>
      <c r="H249" s="322">
        <v>1</v>
      </c>
      <c r="I249" s="322">
        <v>9.4</v>
      </c>
      <c r="J249" s="322">
        <f t="shared" si="21"/>
        <v>9.7654601401791528</v>
      </c>
      <c r="K249" s="322">
        <v>9.3000000000000007</v>
      </c>
      <c r="L249" s="297" t="s">
        <v>267</v>
      </c>
      <c r="M249" s="297" t="s">
        <v>540</v>
      </c>
      <c r="N249" s="323" t="s">
        <v>541</v>
      </c>
      <c r="O249" s="297">
        <v>0</v>
      </c>
      <c r="P249" s="297">
        <v>1</v>
      </c>
      <c r="Q249" s="15" t="s">
        <v>2542</v>
      </c>
      <c r="R249" s="266">
        <v>43623</v>
      </c>
    </row>
    <row r="250" spans="1:20" s="290" customFormat="1" ht="50.15" hidden="1" customHeight="1" x14ac:dyDescent="0.25">
      <c r="A250" s="294"/>
      <c r="C250" s="213" t="s">
        <v>2543</v>
      </c>
      <c r="D250" s="321">
        <v>6720</v>
      </c>
      <c r="E250" s="290" t="s">
        <v>266</v>
      </c>
      <c r="F250" s="290" t="s">
        <v>275</v>
      </c>
      <c r="G250" s="322">
        <v>1.4</v>
      </c>
      <c r="H250" s="322">
        <v>1</v>
      </c>
      <c r="I250" s="322">
        <v>9.4</v>
      </c>
      <c r="J250" s="322">
        <f t="shared" si="21"/>
        <v>9.7654601401791528</v>
      </c>
      <c r="K250" s="322">
        <v>9.3000000000000007</v>
      </c>
      <c r="L250" s="297" t="s">
        <v>267</v>
      </c>
      <c r="M250" s="297" t="s">
        <v>540</v>
      </c>
      <c r="N250" s="323" t="s">
        <v>541</v>
      </c>
      <c r="O250" s="297">
        <v>0</v>
      </c>
      <c r="P250" s="297">
        <v>1</v>
      </c>
      <c r="Q250" s="15" t="s">
        <v>2544</v>
      </c>
      <c r="R250" s="266">
        <v>43623</v>
      </c>
    </row>
    <row r="251" spans="1:20" s="292" customFormat="1" ht="25.5" hidden="1" customHeight="1" x14ac:dyDescent="0.25">
      <c r="A251" s="291"/>
      <c r="C251" s="292" t="s">
        <v>246</v>
      </c>
      <c r="D251" s="293">
        <v>6765</v>
      </c>
      <c r="F251" s="292" t="s">
        <v>275</v>
      </c>
      <c r="G251" s="282">
        <v>0.6</v>
      </c>
      <c r="H251" s="282">
        <v>0.6</v>
      </c>
      <c r="I251" s="282">
        <v>12.9</v>
      </c>
      <c r="J251" s="282">
        <f t="shared" ref="J251:J256" si="22">-LOG((1/(H251*G251))*(2.511^(-I251)))/LOG(2.511)</f>
        <v>11.790331006544317</v>
      </c>
      <c r="K251" s="282">
        <v>12.2</v>
      </c>
      <c r="L251" s="292" t="s">
        <v>267</v>
      </c>
      <c r="M251" s="292" t="s">
        <v>837</v>
      </c>
      <c r="N251" s="256" t="s">
        <v>838</v>
      </c>
      <c r="O251" s="292">
        <v>0</v>
      </c>
      <c r="P251" s="292">
        <v>0</v>
      </c>
      <c r="Q251" s="257"/>
      <c r="R251" s="258">
        <v>38987</v>
      </c>
    </row>
    <row r="252" spans="1:20" s="292" customFormat="1" ht="25.5" hidden="1" customHeight="1" x14ac:dyDescent="0.25">
      <c r="A252" s="291"/>
      <c r="B252" s="254"/>
      <c r="C252" s="292" t="s">
        <v>246</v>
      </c>
      <c r="D252" s="293">
        <v>6779</v>
      </c>
      <c r="E252" s="292" t="s">
        <v>1889</v>
      </c>
      <c r="F252" s="292" t="s">
        <v>274</v>
      </c>
      <c r="G252" s="282">
        <v>5</v>
      </c>
      <c r="H252" s="282">
        <v>5</v>
      </c>
      <c r="I252" s="282">
        <v>8.3000000000000007</v>
      </c>
      <c r="J252" s="282">
        <f t="shared" si="22"/>
        <v>11.796189825313672</v>
      </c>
      <c r="K252" s="282">
        <v>12</v>
      </c>
      <c r="L252" s="292" t="s">
        <v>267</v>
      </c>
      <c r="O252" s="292">
        <f>SUM(O253:O255)</f>
        <v>2</v>
      </c>
      <c r="P252" s="292">
        <f>SUM(P253:P255)</f>
        <v>1</v>
      </c>
      <c r="Q252" s="257" t="s">
        <v>26</v>
      </c>
      <c r="R252" s="258">
        <v>38867</v>
      </c>
    </row>
    <row r="253" spans="1:20" s="290" customFormat="1" ht="25.5" hidden="1" customHeight="1" x14ac:dyDescent="0.25">
      <c r="A253" s="294" t="s">
        <v>1794</v>
      </c>
      <c r="B253" s="262"/>
      <c r="C253" s="290" t="s">
        <v>2030</v>
      </c>
      <c r="D253" s="295">
        <v>6779</v>
      </c>
      <c r="E253" s="290" t="s">
        <v>1889</v>
      </c>
      <c r="F253" s="290" t="s">
        <v>274</v>
      </c>
      <c r="G253" s="283">
        <v>5</v>
      </c>
      <c r="H253" s="283">
        <v>5</v>
      </c>
      <c r="I253" s="283">
        <v>8.3000000000000007</v>
      </c>
      <c r="J253" s="283">
        <f t="shared" si="22"/>
        <v>11.796189825313672</v>
      </c>
      <c r="K253" s="283">
        <v>12</v>
      </c>
      <c r="L253" s="290" t="s">
        <v>267</v>
      </c>
      <c r="O253" s="290">
        <v>1</v>
      </c>
      <c r="P253" s="290">
        <v>0</v>
      </c>
      <c r="Q253" s="265" t="s">
        <v>2031</v>
      </c>
      <c r="R253" s="266">
        <v>39591</v>
      </c>
    </row>
    <row r="254" spans="1:20" s="290" customFormat="1" ht="51" hidden="1" customHeight="1" x14ac:dyDescent="0.25">
      <c r="A254" s="294" t="s">
        <v>1794</v>
      </c>
      <c r="B254" s="262"/>
      <c r="C254" s="290" t="s">
        <v>2026</v>
      </c>
      <c r="D254" s="295">
        <v>6779</v>
      </c>
      <c r="E254" s="290" t="s">
        <v>1889</v>
      </c>
      <c r="F254" s="290" t="s">
        <v>274</v>
      </c>
      <c r="G254" s="283">
        <v>5</v>
      </c>
      <c r="H254" s="283">
        <v>5</v>
      </c>
      <c r="I254" s="283">
        <v>8.3000000000000007</v>
      </c>
      <c r="J254" s="283">
        <f t="shared" si="22"/>
        <v>11.796189825313672</v>
      </c>
      <c r="K254" s="283">
        <v>12</v>
      </c>
      <c r="L254" s="290" t="s">
        <v>267</v>
      </c>
      <c r="O254" s="290">
        <v>1</v>
      </c>
      <c r="P254" s="290">
        <v>0</v>
      </c>
      <c r="Q254" s="265" t="s">
        <v>2032</v>
      </c>
      <c r="R254" s="266">
        <v>39591</v>
      </c>
    </row>
    <row r="255" spans="1:20" s="290" customFormat="1" ht="63.75" hidden="1" customHeight="1" x14ac:dyDescent="0.25">
      <c r="A255" s="294" t="s">
        <v>1794</v>
      </c>
      <c r="C255" s="290" t="s">
        <v>27</v>
      </c>
      <c r="D255" s="295">
        <v>6779</v>
      </c>
      <c r="E255" s="290" t="s">
        <v>1889</v>
      </c>
      <c r="F255" s="290" t="s">
        <v>274</v>
      </c>
      <c r="G255" s="283">
        <v>5</v>
      </c>
      <c r="H255" s="283">
        <v>5</v>
      </c>
      <c r="I255" s="283">
        <v>8.3000000000000007</v>
      </c>
      <c r="J255" s="283">
        <f t="shared" si="22"/>
        <v>11.796189825313672</v>
      </c>
      <c r="K255" s="283">
        <v>12</v>
      </c>
      <c r="L255" s="290" t="s">
        <v>267</v>
      </c>
      <c r="O255" s="290">
        <v>0</v>
      </c>
      <c r="P255" s="290">
        <v>1</v>
      </c>
      <c r="Q255" s="265" t="s">
        <v>28</v>
      </c>
      <c r="R255" s="266">
        <v>38867</v>
      </c>
    </row>
    <row r="256" spans="1:20" s="270" customFormat="1" ht="12.75" hidden="1" customHeight="1" x14ac:dyDescent="0.25">
      <c r="A256" s="299"/>
      <c r="B256" s="260"/>
      <c r="C256" s="270" t="s">
        <v>246</v>
      </c>
      <c r="D256" s="300">
        <v>6791</v>
      </c>
      <c r="F256" s="270" t="s">
        <v>273</v>
      </c>
      <c r="G256" s="301">
        <v>16</v>
      </c>
      <c r="H256" s="301">
        <v>16</v>
      </c>
      <c r="I256" s="301">
        <v>9.5</v>
      </c>
      <c r="J256" s="301">
        <f t="shared" si="22"/>
        <v>15.522908001349235</v>
      </c>
      <c r="K256" s="301">
        <v>15.26</v>
      </c>
      <c r="L256" s="270" t="s">
        <v>267</v>
      </c>
      <c r="O256" s="270">
        <v>0</v>
      </c>
      <c r="P256" s="270">
        <v>0</v>
      </c>
      <c r="Q256" s="260"/>
      <c r="R256" s="274">
        <v>39752</v>
      </c>
      <c r="S256" s="299"/>
      <c r="T256" s="299"/>
    </row>
    <row r="257" spans="1:18" s="292" customFormat="1" ht="89.25" hidden="1" customHeight="1" x14ac:dyDescent="0.25">
      <c r="A257" s="291"/>
      <c r="B257" s="277"/>
      <c r="C257" s="292" t="s">
        <v>246</v>
      </c>
      <c r="D257" s="293"/>
      <c r="E257" s="254" t="s">
        <v>2294</v>
      </c>
      <c r="F257" s="292" t="s">
        <v>2298</v>
      </c>
      <c r="G257" s="282"/>
      <c r="I257" s="282">
        <v>0</v>
      </c>
      <c r="J257" s="305"/>
      <c r="K257" s="306"/>
      <c r="L257" s="292" t="s">
        <v>267</v>
      </c>
      <c r="N257" s="256"/>
      <c r="O257" s="292">
        <f>SUM(O272:O274)</f>
        <v>0</v>
      </c>
      <c r="P257" s="292">
        <f>SUM(P272:P274)</f>
        <v>13</v>
      </c>
      <c r="Q257" s="257" t="s">
        <v>2293</v>
      </c>
      <c r="R257" s="258">
        <v>41857</v>
      </c>
    </row>
    <row r="258" spans="1:18" s="290" customFormat="1" ht="87.65" hidden="1" customHeight="1" x14ac:dyDescent="0.25">
      <c r="A258" s="294"/>
      <c r="B258" s="262"/>
      <c r="C258" s="290" t="s">
        <v>2167</v>
      </c>
      <c r="D258" s="295"/>
      <c r="E258" s="262" t="s">
        <v>2294</v>
      </c>
      <c r="F258" s="290" t="s">
        <v>2298</v>
      </c>
      <c r="G258" s="283"/>
      <c r="H258" s="283"/>
      <c r="I258" s="283">
        <v>0</v>
      </c>
      <c r="J258" s="283"/>
      <c r="K258" s="283"/>
      <c r="L258" s="290" t="s">
        <v>267</v>
      </c>
      <c r="O258" s="290">
        <f>SUM(O273:O275)</f>
        <v>0</v>
      </c>
      <c r="P258" s="290">
        <v>1</v>
      </c>
      <c r="Q258" s="265" t="s">
        <v>2439</v>
      </c>
      <c r="R258" s="266">
        <v>41857</v>
      </c>
    </row>
    <row r="259" spans="1:18" s="290" customFormat="1" ht="89.25" hidden="1" customHeight="1" x14ac:dyDescent="0.25">
      <c r="A259" s="294"/>
      <c r="B259" s="262"/>
      <c r="C259" s="290" t="s">
        <v>2295</v>
      </c>
      <c r="D259" s="295"/>
      <c r="E259" s="262" t="s">
        <v>2294</v>
      </c>
      <c r="F259" s="290" t="s">
        <v>2298</v>
      </c>
      <c r="G259" s="283"/>
      <c r="H259" s="283"/>
      <c r="I259" s="283">
        <v>0</v>
      </c>
      <c r="J259" s="283"/>
      <c r="K259" s="283"/>
      <c r="L259" s="290" t="s">
        <v>267</v>
      </c>
      <c r="O259" s="290">
        <f>SUM(O274:O284)</f>
        <v>1</v>
      </c>
      <c r="P259" s="290">
        <v>1</v>
      </c>
      <c r="Q259" s="265" t="s">
        <v>2296</v>
      </c>
      <c r="R259" s="266">
        <v>41857</v>
      </c>
    </row>
    <row r="260" spans="1:18" s="290" customFormat="1" ht="37.5" hidden="1" customHeight="1" x14ac:dyDescent="0.25">
      <c r="A260" s="294"/>
      <c r="B260" s="262"/>
      <c r="C260" s="290" t="s">
        <v>2172</v>
      </c>
      <c r="D260" s="295"/>
      <c r="E260" s="262" t="s">
        <v>2294</v>
      </c>
      <c r="F260" s="290" t="s">
        <v>2298</v>
      </c>
      <c r="G260" s="283"/>
      <c r="H260" s="283"/>
      <c r="I260" s="283">
        <v>0</v>
      </c>
      <c r="J260" s="283"/>
      <c r="K260" s="283"/>
      <c r="L260" s="290" t="s">
        <v>267</v>
      </c>
      <c r="O260" s="290">
        <f>SUM(O275:O285)</f>
        <v>2</v>
      </c>
      <c r="P260" s="290">
        <v>1</v>
      </c>
      <c r="Q260" s="265" t="s">
        <v>2297</v>
      </c>
      <c r="R260" s="266">
        <v>41857</v>
      </c>
    </row>
    <row r="261" spans="1:18" s="290" customFormat="1" ht="75" hidden="1" customHeight="1" x14ac:dyDescent="0.25">
      <c r="A261" s="294"/>
      <c r="B261" s="262"/>
      <c r="C261" s="290" t="s">
        <v>2288</v>
      </c>
      <c r="D261" s="295"/>
      <c r="E261" s="262" t="s">
        <v>2294</v>
      </c>
      <c r="F261" s="290" t="s">
        <v>2298</v>
      </c>
      <c r="G261" s="283"/>
      <c r="H261" s="283"/>
      <c r="I261" s="283">
        <v>0</v>
      </c>
      <c r="J261" s="283"/>
      <c r="K261" s="283"/>
      <c r="L261" s="290" t="s">
        <v>267</v>
      </c>
      <c r="O261" s="290">
        <v>0</v>
      </c>
      <c r="P261" s="290">
        <v>1</v>
      </c>
      <c r="Q261" s="265" t="s">
        <v>2384</v>
      </c>
      <c r="R261" s="266">
        <v>42713</v>
      </c>
    </row>
    <row r="262" spans="1:18" s="290" customFormat="1" ht="50.15" hidden="1" customHeight="1" x14ac:dyDescent="0.25">
      <c r="A262" s="294"/>
      <c r="B262" s="262"/>
      <c r="C262" s="290" t="s">
        <v>2309</v>
      </c>
      <c r="D262" s="295"/>
      <c r="E262" s="262" t="s">
        <v>2294</v>
      </c>
      <c r="F262" s="290" t="s">
        <v>2298</v>
      </c>
      <c r="G262" s="283"/>
      <c r="H262" s="283"/>
      <c r="I262" s="283">
        <v>0</v>
      </c>
      <c r="J262" s="283"/>
      <c r="K262" s="283"/>
      <c r="L262" s="290" t="s">
        <v>267</v>
      </c>
      <c r="O262" s="290">
        <v>0</v>
      </c>
      <c r="P262" s="290">
        <v>1</v>
      </c>
      <c r="Q262" s="265" t="s">
        <v>2316</v>
      </c>
      <c r="R262" s="266">
        <v>41904</v>
      </c>
    </row>
    <row r="263" spans="1:18" s="290" customFormat="1" ht="62.5" hidden="1" customHeight="1" x14ac:dyDescent="0.25">
      <c r="A263" s="294"/>
      <c r="B263" s="262"/>
      <c r="C263" s="290" t="s">
        <v>2311</v>
      </c>
      <c r="D263" s="295"/>
      <c r="E263" s="262" t="s">
        <v>2294</v>
      </c>
      <c r="F263" s="290" t="s">
        <v>2298</v>
      </c>
      <c r="G263" s="283"/>
      <c r="H263" s="283"/>
      <c r="I263" s="283">
        <v>0</v>
      </c>
      <c r="J263" s="283"/>
      <c r="K263" s="283"/>
      <c r="L263" s="290" t="s">
        <v>267</v>
      </c>
      <c r="O263" s="290">
        <v>0</v>
      </c>
      <c r="P263" s="290">
        <v>1</v>
      </c>
      <c r="Q263" s="265" t="s">
        <v>2317</v>
      </c>
      <c r="R263" s="266">
        <v>41904</v>
      </c>
    </row>
    <row r="264" spans="1:18" s="290" customFormat="1" ht="37.5" hidden="1" customHeight="1" x14ac:dyDescent="0.25">
      <c r="A264" s="294"/>
      <c r="B264" s="262"/>
      <c r="C264" s="290" t="s">
        <v>2357</v>
      </c>
      <c r="D264" s="295"/>
      <c r="E264" s="262" t="s">
        <v>2294</v>
      </c>
      <c r="F264" s="290" t="s">
        <v>2298</v>
      </c>
      <c r="G264" s="283"/>
      <c r="H264" s="283"/>
      <c r="I264" s="283">
        <v>0</v>
      </c>
      <c r="J264" s="283"/>
      <c r="K264" s="283"/>
      <c r="L264" s="290" t="s">
        <v>267</v>
      </c>
      <c r="O264" s="290">
        <v>0</v>
      </c>
      <c r="P264" s="290">
        <v>1</v>
      </c>
      <c r="Q264" s="265" t="s">
        <v>2358</v>
      </c>
      <c r="R264" s="266">
        <v>42300</v>
      </c>
    </row>
    <row r="265" spans="1:18" s="290" customFormat="1" ht="87.65" hidden="1" customHeight="1" x14ac:dyDescent="0.25">
      <c r="A265" s="294"/>
      <c r="B265" s="262"/>
      <c r="C265" s="290" t="s">
        <v>2360</v>
      </c>
      <c r="D265" s="295"/>
      <c r="E265" s="262" t="s">
        <v>2294</v>
      </c>
      <c r="F265" s="290" t="s">
        <v>2298</v>
      </c>
      <c r="G265" s="283"/>
      <c r="H265" s="283"/>
      <c r="I265" s="283">
        <v>0</v>
      </c>
      <c r="J265" s="283"/>
      <c r="K265" s="283"/>
      <c r="L265" s="290" t="s">
        <v>267</v>
      </c>
      <c r="O265" s="290">
        <v>0</v>
      </c>
      <c r="P265" s="290">
        <v>1</v>
      </c>
      <c r="Q265" s="15" t="s">
        <v>2522</v>
      </c>
      <c r="R265" s="266">
        <v>42300</v>
      </c>
    </row>
    <row r="266" spans="1:18" s="290" customFormat="1" ht="50.15" hidden="1" customHeight="1" x14ac:dyDescent="0.25">
      <c r="A266" s="294"/>
      <c r="B266" s="262"/>
      <c r="C266" s="290" t="s">
        <v>2361</v>
      </c>
      <c r="D266" s="295"/>
      <c r="E266" s="262" t="s">
        <v>2294</v>
      </c>
      <c r="F266" s="290" t="s">
        <v>2298</v>
      </c>
      <c r="G266" s="283"/>
      <c r="H266" s="283"/>
      <c r="I266" s="283">
        <v>0</v>
      </c>
      <c r="J266" s="283"/>
      <c r="K266" s="283"/>
      <c r="L266" s="290" t="s">
        <v>267</v>
      </c>
      <c r="O266" s="290">
        <v>0</v>
      </c>
      <c r="P266" s="290">
        <v>1</v>
      </c>
      <c r="Q266" s="265" t="s">
        <v>2362</v>
      </c>
      <c r="R266" s="266">
        <v>42300</v>
      </c>
    </row>
    <row r="267" spans="1:18" s="290" customFormat="1" ht="50.15" hidden="1" customHeight="1" x14ac:dyDescent="0.25">
      <c r="A267" s="294"/>
      <c r="B267" s="262"/>
      <c r="C267" s="290" t="s">
        <v>2363</v>
      </c>
      <c r="D267" s="295"/>
      <c r="E267" s="262" t="s">
        <v>2294</v>
      </c>
      <c r="F267" s="290" t="s">
        <v>2298</v>
      </c>
      <c r="G267" s="283"/>
      <c r="H267" s="283"/>
      <c r="I267" s="283">
        <v>0</v>
      </c>
      <c r="J267" s="283"/>
      <c r="K267" s="283"/>
      <c r="L267" s="290" t="s">
        <v>267</v>
      </c>
      <c r="O267" s="290">
        <v>0</v>
      </c>
      <c r="P267" s="290">
        <v>1</v>
      </c>
      <c r="Q267" s="265" t="s">
        <v>2362</v>
      </c>
      <c r="R267" s="266">
        <v>42300</v>
      </c>
    </row>
    <row r="268" spans="1:18" s="290" customFormat="1" ht="50.15" hidden="1" customHeight="1" x14ac:dyDescent="0.25">
      <c r="A268" s="294"/>
      <c r="B268" s="262"/>
      <c r="C268" s="290" t="s">
        <v>2359</v>
      </c>
      <c r="D268" s="295"/>
      <c r="E268" s="262" t="s">
        <v>2294</v>
      </c>
      <c r="F268" s="290" t="s">
        <v>2298</v>
      </c>
      <c r="G268" s="283"/>
      <c r="H268" s="283"/>
      <c r="I268" s="283">
        <v>0</v>
      </c>
      <c r="J268" s="283"/>
      <c r="K268" s="283"/>
      <c r="L268" s="290" t="s">
        <v>267</v>
      </c>
      <c r="O268" s="290">
        <v>0</v>
      </c>
      <c r="P268" s="290">
        <v>1</v>
      </c>
      <c r="Q268" s="265" t="s">
        <v>2362</v>
      </c>
      <c r="R268" s="266">
        <v>42300</v>
      </c>
    </row>
    <row r="269" spans="1:18" s="290" customFormat="1" ht="50.15" hidden="1" customHeight="1" x14ac:dyDescent="0.25">
      <c r="A269" s="294"/>
      <c r="B269" s="262"/>
      <c r="C269" s="213" t="s">
        <v>2523</v>
      </c>
      <c r="D269" s="295"/>
      <c r="E269" s="262" t="s">
        <v>2294</v>
      </c>
      <c r="F269" s="290" t="s">
        <v>2298</v>
      </c>
      <c r="G269" s="283"/>
      <c r="H269" s="283"/>
      <c r="I269" s="283">
        <v>0</v>
      </c>
      <c r="J269" s="283"/>
      <c r="K269" s="283"/>
      <c r="L269" s="290" t="s">
        <v>267</v>
      </c>
      <c r="O269" s="290">
        <v>0</v>
      </c>
      <c r="P269" s="290">
        <v>1</v>
      </c>
      <c r="Q269" s="15" t="s">
        <v>2524</v>
      </c>
      <c r="R269" s="266">
        <v>43126</v>
      </c>
    </row>
    <row r="270" spans="1:18" s="290" customFormat="1" ht="50.15" hidden="1" customHeight="1" x14ac:dyDescent="0.25">
      <c r="A270" s="294"/>
      <c r="B270" s="262"/>
      <c r="C270" s="213" t="s">
        <v>2545</v>
      </c>
      <c r="D270" s="295"/>
      <c r="E270" s="262" t="s">
        <v>2294</v>
      </c>
      <c r="F270" s="290" t="s">
        <v>2298</v>
      </c>
      <c r="G270" s="283"/>
      <c r="H270" s="283"/>
      <c r="I270" s="283">
        <v>0</v>
      </c>
      <c r="J270" s="283"/>
      <c r="K270" s="283"/>
      <c r="L270" s="290" t="s">
        <v>267</v>
      </c>
      <c r="O270" s="290">
        <v>0</v>
      </c>
      <c r="P270" s="290">
        <v>1</v>
      </c>
      <c r="Q270" s="15" t="s">
        <v>2548</v>
      </c>
      <c r="R270" s="266">
        <v>43629</v>
      </c>
    </row>
    <row r="271" spans="1:18" s="290" customFormat="1" ht="50.15" hidden="1" customHeight="1" x14ac:dyDescent="0.25">
      <c r="A271" s="294"/>
      <c r="B271" s="262"/>
      <c r="C271" s="213" t="s">
        <v>2546</v>
      </c>
      <c r="D271" s="295"/>
      <c r="E271" s="262" t="s">
        <v>2294</v>
      </c>
      <c r="F271" s="290" t="s">
        <v>2298</v>
      </c>
      <c r="G271" s="283"/>
      <c r="H271" s="283"/>
      <c r="I271" s="283">
        <v>0</v>
      </c>
      <c r="J271" s="283"/>
      <c r="K271" s="283"/>
      <c r="L271" s="290" t="s">
        <v>267</v>
      </c>
      <c r="O271" s="290">
        <v>0</v>
      </c>
      <c r="P271" s="290">
        <v>1</v>
      </c>
      <c r="Q271" s="15" t="s">
        <v>2547</v>
      </c>
      <c r="R271" s="266">
        <v>43629</v>
      </c>
    </row>
    <row r="272" spans="1:18" s="227" customFormat="1" ht="89.25" hidden="1" customHeight="1" x14ac:dyDescent="0.25">
      <c r="A272" s="355"/>
      <c r="B272" s="327" t="s">
        <v>2512</v>
      </c>
      <c r="C272" s="227" t="s">
        <v>246</v>
      </c>
      <c r="D272" s="231"/>
      <c r="E272" s="356" t="s">
        <v>1346</v>
      </c>
      <c r="F272" s="227" t="s">
        <v>704</v>
      </c>
      <c r="G272" s="232">
        <v>3.5</v>
      </c>
      <c r="H272" s="227">
        <v>7.2</v>
      </c>
      <c r="I272" s="232">
        <v>45.8</v>
      </c>
      <c r="J272" s="357">
        <f t="shared" ref="J272:J308" si="23">1.6225-1.2026*(H272-G272)/I272-0.5765*H272/I272+1.9348*(200^2)*3/100000</f>
        <v>3.756477903930131</v>
      </c>
      <c r="K272" s="358">
        <f t="shared" ref="K272:K308" si="24">EXP(J272)/(1+EXP(J272))</f>
        <v>0.97716760671349778</v>
      </c>
      <c r="L272" s="227" t="s">
        <v>267</v>
      </c>
      <c r="N272" s="359"/>
      <c r="O272" s="227">
        <f>SUM(O273:O275)</f>
        <v>0</v>
      </c>
      <c r="P272" s="227">
        <f>SUM(P273:P283)</f>
        <v>11</v>
      </c>
      <c r="Q272" s="64" t="s">
        <v>67</v>
      </c>
      <c r="R272" s="234">
        <v>39344</v>
      </c>
    </row>
    <row r="273" spans="1:18" s="290" customFormat="1" ht="63.75" hidden="1" customHeight="1" x14ac:dyDescent="0.25">
      <c r="A273" s="294" t="s">
        <v>1794</v>
      </c>
      <c r="B273" s="262"/>
      <c r="C273" s="290" t="s">
        <v>1478</v>
      </c>
      <c r="D273" s="295"/>
      <c r="E273" s="290" t="s">
        <v>1656</v>
      </c>
      <c r="F273" s="290" t="s">
        <v>704</v>
      </c>
      <c r="G273" s="283">
        <v>3.5</v>
      </c>
      <c r="H273" s="290">
        <v>7.2</v>
      </c>
      <c r="I273" s="283">
        <v>45.8</v>
      </c>
      <c r="J273" s="288">
        <f t="shared" si="23"/>
        <v>3.756477903930131</v>
      </c>
      <c r="K273" s="288">
        <f t="shared" si="24"/>
        <v>0.97716760671349778</v>
      </c>
      <c r="L273" s="290" t="s">
        <v>267</v>
      </c>
      <c r="N273" s="264"/>
      <c r="O273" s="290">
        <v>0</v>
      </c>
      <c r="P273" s="290">
        <v>1</v>
      </c>
      <c r="Q273" s="265" t="s">
        <v>1480</v>
      </c>
      <c r="R273" s="266">
        <v>39345</v>
      </c>
    </row>
    <row r="274" spans="1:18" s="290" customFormat="1" ht="127.5" hidden="1" customHeight="1" x14ac:dyDescent="0.25">
      <c r="A274" s="294" t="s">
        <v>1794</v>
      </c>
      <c r="B274" s="262"/>
      <c r="C274" s="290" t="s">
        <v>1478</v>
      </c>
      <c r="D274" s="295"/>
      <c r="E274" s="290" t="s">
        <v>1656</v>
      </c>
      <c r="F274" s="290" t="s">
        <v>704</v>
      </c>
      <c r="G274" s="283">
        <v>3.5</v>
      </c>
      <c r="H274" s="290">
        <v>7.2</v>
      </c>
      <c r="I274" s="283">
        <v>45.8</v>
      </c>
      <c r="J274" s="288">
        <f t="shared" si="23"/>
        <v>3.756477903930131</v>
      </c>
      <c r="K274" s="288">
        <f t="shared" si="24"/>
        <v>0.97716760671349778</v>
      </c>
      <c r="L274" s="290" t="s">
        <v>267</v>
      </c>
      <c r="N274" s="264"/>
      <c r="O274" s="290">
        <v>0</v>
      </c>
      <c r="P274" s="290">
        <v>1</v>
      </c>
      <c r="Q274" s="265" t="s">
        <v>2441</v>
      </c>
      <c r="R274" s="266">
        <v>39345</v>
      </c>
    </row>
    <row r="275" spans="1:18" s="290" customFormat="1" ht="37.5" hidden="1" customHeight="1" x14ac:dyDescent="0.25">
      <c r="A275" s="294" t="s">
        <v>98</v>
      </c>
      <c r="B275" s="262"/>
      <c r="C275" s="290" t="s">
        <v>2167</v>
      </c>
      <c r="D275" s="295"/>
      <c r="E275" s="290" t="s">
        <v>1656</v>
      </c>
      <c r="F275" s="290" t="s">
        <v>704</v>
      </c>
      <c r="G275" s="283">
        <v>3.5</v>
      </c>
      <c r="H275" s="290">
        <v>7.2</v>
      </c>
      <c r="I275" s="283">
        <v>45.8</v>
      </c>
      <c r="J275" s="288">
        <f t="shared" si="23"/>
        <v>3.756477903930131</v>
      </c>
      <c r="K275" s="288">
        <f t="shared" si="24"/>
        <v>0.97716760671349778</v>
      </c>
      <c r="L275" s="290" t="s">
        <v>267</v>
      </c>
      <c r="N275" s="264"/>
      <c r="O275" s="290">
        <v>0</v>
      </c>
      <c r="P275" s="290">
        <v>1</v>
      </c>
      <c r="Q275" s="265" t="s">
        <v>2168</v>
      </c>
      <c r="R275" s="266">
        <v>40770</v>
      </c>
    </row>
    <row r="276" spans="1:18" s="290" customFormat="1" ht="62.5" hidden="1" customHeight="1" x14ac:dyDescent="0.25">
      <c r="A276" s="294" t="s">
        <v>98</v>
      </c>
      <c r="B276" s="262"/>
      <c r="C276" s="290" t="s">
        <v>2309</v>
      </c>
      <c r="D276" s="295"/>
      <c r="E276" s="290" t="s">
        <v>1656</v>
      </c>
      <c r="F276" s="290" t="s">
        <v>704</v>
      </c>
      <c r="G276" s="283">
        <v>3.5</v>
      </c>
      <c r="H276" s="290">
        <v>7.2</v>
      </c>
      <c r="I276" s="283">
        <v>45.8</v>
      </c>
      <c r="J276" s="288">
        <f t="shared" si="23"/>
        <v>3.756477903930131</v>
      </c>
      <c r="K276" s="288">
        <f t="shared" si="24"/>
        <v>0.97716760671349778</v>
      </c>
      <c r="L276" s="290" t="s">
        <v>267</v>
      </c>
      <c r="N276" s="264"/>
      <c r="O276" s="290">
        <v>0</v>
      </c>
      <c r="P276" s="290">
        <v>1</v>
      </c>
      <c r="Q276" s="265" t="s">
        <v>2310</v>
      </c>
      <c r="R276" s="266">
        <v>41890</v>
      </c>
    </row>
    <row r="277" spans="1:18" s="290" customFormat="1" ht="75" hidden="1" customHeight="1" x14ac:dyDescent="0.25">
      <c r="A277" s="294" t="s">
        <v>98</v>
      </c>
      <c r="B277" s="262"/>
      <c r="C277" s="290" t="s">
        <v>2311</v>
      </c>
      <c r="D277" s="295"/>
      <c r="E277" s="290" t="s">
        <v>1656</v>
      </c>
      <c r="F277" s="290" t="s">
        <v>704</v>
      </c>
      <c r="G277" s="283">
        <v>3.5</v>
      </c>
      <c r="H277" s="290">
        <v>7.2</v>
      </c>
      <c r="I277" s="283">
        <v>45.8</v>
      </c>
      <c r="J277" s="288">
        <f t="shared" si="23"/>
        <v>3.756477903930131</v>
      </c>
      <c r="K277" s="288">
        <f t="shared" si="24"/>
        <v>0.97716760671349778</v>
      </c>
      <c r="L277" s="290" t="s">
        <v>267</v>
      </c>
      <c r="N277" s="264"/>
      <c r="O277" s="290">
        <v>0</v>
      </c>
      <c r="P277" s="290">
        <v>1</v>
      </c>
      <c r="Q277" s="265" t="s">
        <v>2313</v>
      </c>
      <c r="R277" s="266">
        <v>41904</v>
      </c>
    </row>
    <row r="278" spans="1:18" s="290" customFormat="1" ht="50.15" hidden="1" customHeight="1" x14ac:dyDescent="0.25">
      <c r="A278" s="294" t="s">
        <v>98</v>
      </c>
      <c r="B278" s="262"/>
      <c r="C278" s="290" t="s">
        <v>2312</v>
      </c>
      <c r="D278" s="295"/>
      <c r="E278" s="290" t="s">
        <v>1656</v>
      </c>
      <c r="F278" s="290" t="s">
        <v>704</v>
      </c>
      <c r="G278" s="283">
        <v>3.5</v>
      </c>
      <c r="H278" s="290">
        <v>7.2</v>
      </c>
      <c r="I278" s="283">
        <v>45.8</v>
      </c>
      <c r="J278" s="288">
        <f t="shared" si="23"/>
        <v>3.756477903930131</v>
      </c>
      <c r="K278" s="288">
        <f t="shared" si="24"/>
        <v>0.97716760671349778</v>
      </c>
      <c r="L278" s="290" t="s">
        <v>267</v>
      </c>
      <c r="N278" s="264"/>
      <c r="O278" s="290">
        <v>0</v>
      </c>
      <c r="P278" s="290">
        <v>1</v>
      </c>
      <c r="Q278" s="265" t="s">
        <v>2314</v>
      </c>
      <c r="R278" s="266">
        <v>41904</v>
      </c>
    </row>
    <row r="279" spans="1:18" s="290" customFormat="1" ht="37.5" hidden="1" customHeight="1" x14ac:dyDescent="0.25">
      <c r="A279" s="294" t="s">
        <v>98</v>
      </c>
      <c r="B279" s="262"/>
      <c r="C279" s="290" t="s">
        <v>2364</v>
      </c>
      <c r="D279" s="295"/>
      <c r="E279" s="290" t="s">
        <v>1656</v>
      </c>
      <c r="F279" s="290" t="s">
        <v>704</v>
      </c>
      <c r="G279" s="283">
        <v>3.5</v>
      </c>
      <c r="H279" s="290">
        <v>7.2</v>
      </c>
      <c r="I279" s="283">
        <v>45.8</v>
      </c>
      <c r="J279" s="288">
        <f t="shared" si="23"/>
        <v>3.756477903930131</v>
      </c>
      <c r="K279" s="288">
        <f t="shared" si="24"/>
        <v>0.97716760671349778</v>
      </c>
      <c r="L279" s="290" t="s">
        <v>267</v>
      </c>
      <c r="N279" s="264"/>
      <c r="O279" s="290">
        <v>0</v>
      </c>
      <c r="P279" s="290">
        <v>1</v>
      </c>
      <c r="Q279" s="265" t="s">
        <v>2358</v>
      </c>
      <c r="R279" s="266">
        <v>42306</v>
      </c>
    </row>
    <row r="280" spans="1:18" s="290" customFormat="1" ht="87.65" hidden="1" customHeight="1" x14ac:dyDescent="0.25">
      <c r="A280" s="294" t="s">
        <v>98</v>
      </c>
      <c r="B280" s="262"/>
      <c r="C280" s="290" t="s">
        <v>2360</v>
      </c>
      <c r="D280" s="295"/>
      <c r="E280" s="290" t="s">
        <v>1656</v>
      </c>
      <c r="F280" s="290" t="s">
        <v>704</v>
      </c>
      <c r="G280" s="283">
        <v>3.5</v>
      </c>
      <c r="H280" s="290">
        <v>7.2</v>
      </c>
      <c r="I280" s="283">
        <v>45.8</v>
      </c>
      <c r="J280" s="288">
        <f t="shared" si="23"/>
        <v>3.756477903930131</v>
      </c>
      <c r="K280" s="288">
        <f t="shared" si="24"/>
        <v>0.97716760671349778</v>
      </c>
      <c r="L280" s="290" t="s">
        <v>267</v>
      </c>
      <c r="N280" s="264"/>
      <c r="O280" s="290">
        <v>0</v>
      </c>
      <c r="P280" s="290">
        <v>1</v>
      </c>
      <c r="Q280" s="265" t="s">
        <v>2440</v>
      </c>
      <c r="R280" s="266">
        <v>42306</v>
      </c>
    </row>
    <row r="281" spans="1:18" s="290" customFormat="1" ht="50.15" hidden="1" customHeight="1" x14ac:dyDescent="0.25">
      <c r="A281" s="294" t="s">
        <v>98</v>
      </c>
      <c r="B281" s="262"/>
      <c r="C281" s="290" t="s">
        <v>2361</v>
      </c>
      <c r="D281" s="295"/>
      <c r="E281" s="290" t="s">
        <v>1656</v>
      </c>
      <c r="F281" s="290" t="s">
        <v>704</v>
      </c>
      <c r="G281" s="283">
        <v>3.5</v>
      </c>
      <c r="H281" s="290">
        <v>7.2</v>
      </c>
      <c r="I281" s="283">
        <v>45.8</v>
      </c>
      <c r="J281" s="288">
        <f t="shared" si="23"/>
        <v>3.756477903930131</v>
      </c>
      <c r="K281" s="288">
        <f t="shared" si="24"/>
        <v>0.97716760671349778</v>
      </c>
      <c r="L281" s="290" t="s">
        <v>267</v>
      </c>
      <c r="N281" s="264"/>
      <c r="O281" s="290">
        <v>0</v>
      </c>
      <c r="P281" s="290">
        <v>1</v>
      </c>
      <c r="Q281" s="265" t="s">
        <v>2362</v>
      </c>
      <c r="R281" s="266">
        <v>42306</v>
      </c>
    </row>
    <row r="282" spans="1:18" s="290" customFormat="1" ht="50.15" hidden="1" customHeight="1" x14ac:dyDescent="0.25">
      <c r="A282" s="294" t="s">
        <v>98</v>
      </c>
      <c r="B282" s="262"/>
      <c r="C282" s="290" t="s">
        <v>2363</v>
      </c>
      <c r="D282" s="295"/>
      <c r="E282" s="290" t="s">
        <v>1656</v>
      </c>
      <c r="F282" s="290" t="s">
        <v>704</v>
      </c>
      <c r="G282" s="283">
        <v>3.5</v>
      </c>
      <c r="H282" s="290">
        <v>7.2</v>
      </c>
      <c r="I282" s="283">
        <v>45.8</v>
      </c>
      <c r="J282" s="288">
        <f t="shared" si="23"/>
        <v>3.756477903930131</v>
      </c>
      <c r="K282" s="288">
        <f t="shared" si="24"/>
        <v>0.97716760671349778</v>
      </c>
      <c r="L282" s="290" t="s">
        <v>267</v>
      </c>
      <c r="N282" s="264"/>
      <c r="O282" s="290">
        <v>0</v>
      </c>
      <c r="P282" s="290">
        <v>1</v>
      </c>
      <c r="Q282" s="265" t="s">
        <v>2362</v>
      </c>
      <c r="R282" s="266">
        <v>42306</v>
      </c>
    </row>
    <row r="283" spans="1:18" s="290" customFormat="1" ht="50.15" hidden="1" customHeight="1" x14ac:dyDescent="0.25">
      <c r="A283" s="294" t="s">
        <v>98</v>
      </c>
      <c r="B283" s="262"/>
      <c r="C283" s="290" t="s">
        <v>2359</v>
      </c>
      <c r="D283" s="295"/>
      <c r="E283" s="290" t="s">
        <v>1656</v>
      </c>
      <c r="F283" s="290" t="s">
        <v>704</v>
      </c>
      <c r="G283" s="283">
        <v>3.5</v>
      </c>
      <c r="H283" s="290">
        <v>7.2</v>
      </c>
      <c r="I283" s="283">
        <v>45.8</v>
      </c>
      <c r="J283" s="288">
        <f t="shared" si="23"/>
        <v>3.756477903930131</v>
      </c>
      <c r="K283" s="288">
        <f t="shared" si="24"/>
        <v>0.97716760671349778</v>
      </c>
      <c r="L283" s="290" t="s">
        <v>267</v>
      </c>
      <c r="N283" s="264"/>
      <c r="O283" s="290">
        <v>0</v>
      </c>
      <c r="P283" s="290">
        <v>1</v>
      </c>
      <c r="Q283" s="265" t="s">
        <v>2362</v>
      </c>
      <c r="R283" s="266">
        <v>42306</v>
      </c>
    </row>
    <row r="284" spans="1:18" s="292" customFormat="1" ht="76.5" hidden="1" customHeight="1" x14ac:dyDescent="0.25">
      <c r="A284" s="291"/>
      <c r="B284" s="254"/>
      <c r="C284" s="292" t="s">
        <v>246</v>
      </c>
      <c r="D284" s="293"/>
      <c r="E284" s="292" t="s">
        <v>68</v>
      </c>
      <c r="F284" s="292" t="s">
        <v>704</v>
      </c>
      <c r="G284" s="282">
        <v>4.3</v>
      </c>
      <c r="H284" s="292">
        <v>5.6</v>
      </c>
      <c r="I284" s="282">
        <v>620</v>
      </c>
      <c r="J284" s="305">
        <f t="shared" si="23"/>
        <v>3.9365313225806453</v>
      </c>
      <c r="K284" s="306">
        <f t="shared" si="24"/>
        <v>0.9808577840330498</v>
      </c>
      <c r="L284" s="292" t="s">
        <v>267</v>
      </c>
      <c r="N284" s="256"/>
      <c r="O284" s="292">
        <f>SUM(O285)</f>
        <v>1</v>
      </c>
      <c r="P284" s="292">
        <f>SUM(P285)</f>
        <v>0</v>
      </c>
      <c r="Q284" s="254" t="s">
        <v>753</v>
      </c>
      <c r="R284" s="258">
        <v>39345</v>
      </c>
    </row>
    <row r="285" spans="1:18" s="290" customFormat="1" ht="51" hidden="1" customHeight="1" x14ac:dyDescent="0.25">
      <c r="A285" s="294" t="s">
        <v>1794</v>
      </c>
      <c r="B285" s="262"/>
      <c r="C285" s="290" t="s">
        <v>1478</v>
      </c>
      <c r="D285" s="295"/>
      <c r="E285" s="290" t="s">
        <v>68</v>
      </c>
      <c r="F285" s="290" t="s">
        <v>704</v>
      </c>
      <c r="G285" s="283">
        <v>4.3</v>
      </c>
      <c r="H285" s="290">
        <v>5.6</v>
      </c>
      <c r="I285" s="283">
        <v>620</v>
      </c>
      <c r="J285" s="288">
        <f t="shared" si="23"/>
        <v>3.9365313225806453</v>
      </c>
      <c r="K285" s="288">
        <f t="shared" si="24"/>
        <v>0.9808577840330498</v>
      </c>
      <c r="L285" s="290" t="s">
        <v>267</v>
      </c>
      <c r="N285" s="264"/>
      <c r="O285" s="290">
        <v>1</v>
      </c>
      <c r="P285" s="290">
        <v>0</v>
      </c>
      <c r="Q285" s="265" t="s">
        <v>148</v>
      </c>
      <c r="R285" s="266">
        <v>39345</v>
      </c>
    </row>
    <row r="286" spans="1:18" s="292" customFormat="1" ht="150.75" hidden="1" customHeight="1" x14ac:dyDescent="0.25">
      <c r="A286" s="291"/>
      <c r="B286" s="289"/>
      <c r="C286" s="292" t="s">
        <v>246</v>
      </c>
      <c r="D286" s="293"/>
      <c r="E286" s="292" t="s">
        <v>870</v>
      </c>
      <c r="F286" s="292" t="s">
        <v>704</v>
      </c>
      <c r="G286" s="282">
        <v>2.5</v>
      </c>
      <c r="H286" s="282"/>
      <c r="I286" s="282">
        <v>5.01</v>
      </c>
      <c r="J286" s="305">
        <f t="shared" si="23"/>
        <v>4.5443598003992012</v>
      </c>
      <c r="K286" s="306">
        <f t="shared" si="24"/>
        <v>0.98948477113948108</v>
      </c>
      <c r="L286" s="292" t="s">
        <v>267</v>
      </c>
      <c r="N286" s="256"/>
      <c r="O286" s="292">
        <f>SUM(O287:O299)</f>
        <v>1</v>
      </c>
      <c r="P286" s="292">
        <f>SUM(P287:P299)</f>
        <v>16</v>
      </c>
      <c r="Q286" s="64" t="s">
        <v>2528</v>
      </c>
      <c r="R286" s="258">
        <v>39706</v>
      </c>
    </row>
    <row r="287" spans="1:18" s="290" customFormat="1" ht="38.25" hidden="1" customHeight="1" x14ac:dyDescent="0.25">
      <c r="A287" s="294" t="s">
        <v>1794</v>
      </c>
      <c r="C287" s="290" t="s">
        <v>1651</v>
      </c>
      <c r="D287" s="295"/>
      <c r="E287" s="290" t="s">
        <v>870</v>
      </c>
      <c r="F287" s="290" t="s">
        <v>704</v>
      </c>
      <c r="G287" s="283">
        <v>2.5</v>
      </c>
      <c r="H287" s="283"/>
      <c r="I287" s="283">
        <v>5.01</v>
      </c>
      <c r="J287" s="288">
        <f t="shared" si="23"/>
        <v>4.5443598003992012</v>
      </c>
      <c r="K287" s="288">
        <f t="shared" si="24"/>
        <v>0.98948477113948108</v>
      </c>
      <c r="L287" s="290" t="s">
        <v>267</v>
      </c>
      <c r="N287" s="264"/>
      <c r="O287" s="290">
        <v>0</v>
      </c>
      <c r="P287" s="290">
        <v>1</v>
      </c>
      <c r="Q287" s="265" t="s">
        <v>1652</v>
      </c>
      <c r="R287" s="266">
        <v>39286</v>
      </c>
    </row>
    <row r="288" spans="1:18" s="290" customFormat="1" ht="102" hidden="1" customHeight="1" x14ac:dyDescent="0.25">
      <c r="A288" s="294" t="s">
        <v>1794</v>
      </c>
      <c r="C288" s="290" t="s">
        <v>1395</v>
      </c>
      <c r="D288" s="295"/>
      <c r="E288" s="290" t="s">
        <v>870</v>
      </c>
      <c r="F288" s="290" t="s">
        <v>704</v>
      </c>
      <c r="G288" s="283">
        <v>2.5</v>
      </c>
      <c r="H288" s="283"/>
      <c r="I288" s="283">
        <v>5.01</v>
      </c>
      <c r="J288" s="288">
        <f t="shared" si="23"/>
        <v>4.5443598003992012</v>
      </c>
      <c r="K288" s="288">
        <f t="shared" si="24"/>
        <v>0.98948477113948108</v>
      </c>
      <c r="L288" s="290" t="s">
        <v>267</v>
      </c>
      <c r="N288" s="264"/>
      <c r="O288" s="290">
        <v>0</v>
      </c>
      <c r="P288" s="290">
        <v>2</v>
      </c>
      <c r="Q288" s="15" t="s">
        <v>2527</v>
      </c>
      <c r="R288" s="266">
        <v>39680</v>
      </c>
    </row>
    <row r="289" spans="1:18" s="290" customFormat="1" ht="51" hidden="1" customHeight="1" x14ac:dyDescent="0.25">
      <c r="A289" s="294" t="s">
        <v>1794</v>
      </c>
      <c r="C289" s="290" t="s">
        <v>1785</v>
      </c>
      <c r="D289" s="295"/>
      <c r="E289" s="290" t="s">
        <v>870</v>
      </c>
      <c r="F289" s="290" t="s">
        <v>704</v>
      </c>
      <c r="G289" s="283">
        <v>2.5</v>
      </c>
      <c r="H289" s="283"/>
      <c r="I289" s="283">
        <v>5.01</v>
      </c>
      <c r="J289" s="288">
        <f t="shared" si="23"/>
        <v>4.5443598003992012</v>
      </c>
      <c r="K289" s="288">
        <f t="shared" si="24"/>
        <v>0.98948477113948108</v>
      </c>
      <c r="L289" s="290" t="s">
        <v>267</v>
      </c>
      <c r="N289" s="264"/>
      <c r="O289" s="290">
        <v>0</v>
      </c>
      <c r="P289" s="290">
        <v>2</v>
      </c>
      <c r="Q289" s="265" t="s">
        <v>1761</v>
      </c>
      <c r="R289" s="266">
        <v>39707</v>
      </c>
    </row>
    <row r="290" spans="1:18" s="290" customFormat="1" ht="76.5" hidden="1" customHeight="1" x14ac:dyDescent="0.25">
      <c r="A290" s="294" t="s">
        <v>1795</v>
      </c>
      <c r="C290" s="290" t="s">
        <v>1494</v>
      </c>
      <c r="D290" s="295"/>
      <c r="E290" s="290" t="s">
        <v>870</v>
      </c>
      <c r="F290" s="290" t="s">
        <v>704</v>
      </c>
      <c r="G290" s="283">
        <v>2.5</v>
      </c>
      <c r="H290" s="283"/>
      <c r="I290" s="283">
        <v>5.01</v>
      </c>
      <c r="J290" s="288">
        <f t="shared" si="23"/>
        <v>4.5443598003992012</v>
      </c>
      <c r="K290" s="288">
        <f t="shared" si="24"/>
        <v>0.98948477113948108</v>
      </c>
      <c r="L290" s="290" t="s">
        <v>267</v>
      </c>
      <c r="N290" s="264"/>
      <c r="O290" s="290">
        <v>0</v>
      </c>
      <c r="P290" s="290">
        <v>2</v>
      </c>
      <c r="Q290" s="265" t="s">
        <v>1499</v>
      </c>
      <c r="R290" s="266">
        <v>40001</v>
      </c>
    </row>
    <row r="291" spans="1:18" s="290" customFormat="1" ht="87.65" hidden="1" customHeight="1" x14ac:dyDescent="0.25">
      <c r="A291" s="294" t="s">
        <v>1795</v>
      </c>
      <c r="C291" s="290" t="s">
        <v>289</v>
      </c>
      <c r="D291" s="295"/>
      <c r="E291" s="290" t="s">
        <v>870</v>
      </c>
      <c r="F291" s="290" t="s">
        <v>704</v>
      </c>
      <c r="G291" s="283">
        <v>2.5</v>
      </c>
      <c r="H291" s="283"/>
      <c r="I291" s="283">
        <v>5.01</v>
      </c>
      <c r="J291" s="288">
        <f t="shared" si="23"/>
        <v>4.5443598003992012</v>
      </c>
      <c r="K291" s="288">
        <f t="shared" si="24"/>
        <v>0.98948477113948108</v>
      </c>
      <c r="L291" s="290" t="s">
        <v>267</v>
      </c>
      <c r="N291" s="264"/>
      <c r="O291" s="290">
        <v>0</v>
      </c>
      <c r="P291" s="290">
        <v>2</v>
      </c>
      <c r="Q291" s="265" t="s">
        <v>290</v>
      </c>
      <c r="R291" s="266">
        <v>40060</v>
      </c>
    </row>
    <row r="292" spans="1:18" s="290" customFormat="1" ht="86.25" hidden="1" customHeight="1" x14ac:dyDescent="0.25">
      <c r="A292" s="294" t="s">
        <v>1794</v>
      </c>
      <c r="C292" s="290" t="s">
        <v>2073</v>
      </c>
      <c r="D292" s="295"/>
      <c r="E292" s="290" t="s">
        <v>870</v>
      </c>
      <c r="F292" s="290" t="s">
        <v>704</v>
      </c>
      <c r="G292" s="283">
        <v>2.5</v>
      </c>
      <c r="H292" s="283"/>
      <c r="I292" s="283">
        <v>5.01</v>
      </c>
      <c r="J292" s="288">
        <f t="shared" si="23"/>
        <v>4.5443598003992012</v>
      </c>
      <c r="K292" s="288">
        <f t="shared" si="24"/>
        <v>0.98948477113948108</v>
      </c>
      <c r="L292" s="290" t="s">
        <v>267</v>
      </c>
      <c r="N292" s="264"/>
      <c r="O292" s="290">
        <v>1</v>
      </c>
      <c r="P292" s="290">
        <v>0</v>
      </c>
      <c r="Q292" s="265" t="s">
        <v>2076</v>
      </c>
      <c r="R292" s="266">
        <v>40060</v>
      </c>
    </row>
    <row r="293" spans="1:18" s="290" customFormat="1" ht="37.5" hidden="1" customHeight="1" x14ac:dyDescent="0.25">
      <c r="A293" s="294" t="s">
        <v>98</v>
      </c>
      <c r="C293" s="290" t="s">
        <v>2167</v>
      </c>
      <c r="D293" s="295"/>
      <c r="E293" s="290" t="s">
        <v>870</v>
      </c>
      <c r="F293" s="290" t="s">
        <v>704</v>
      </c>
      <c r="G293" s="283">
        <v>2.5</v>
      </c>
      <c r="H293" s="283"/>
      <c r="I293" s="283">
        <v>5.01</v>
      </c>
      <c r="J293" s="288">
        <f t="shared" si="23"/>
        <v>4.5443598003992012</v>
      </c>
      <c r="K293" s="288">
        <f t="shared" si="24"/>
        <v>0.98948477113948108</v>
      </c>
      <c r="L293" s="290" t="s">
        <v>267</v>
      </c>
      <c r="N293" s="264"/>
      <c r="O293" s="290">
        <v>0</v>
      </c>
      <c r="P293" s="290">
        <v>1</v>
      </c>
      <c r="Q293" s="265" t="s">
        <v>2168</v>
      </c>
      <c r="R293" s="266">
        <v>40770</v>
      </c>
    </row>
    <row r="294" spans="1:18" s="290" customFormat="1" ht="37.5" hidden="1" customHeight="1" x14ac:dyDescent="0.25">
      <c r="A294" s="294"/>
      <c r="C294" s="290" t="s">
        <v>2318</v>
      </c>
      <c r="D294" s="295"/>
      <c r="E294" s="290" t="s">
        <v>870</v>
      </c>
      <c r="F294" s="290" t="s">
        <v>704</v>
      </c>
      <c r="G294" s="283">
        <v>2.5</v>
      </c>
      <c r="H294" s="283"/>
      <c r="I294" s="283">
        <v>5.01</v>
      </c>
      <c r="J294" s="288">
        <f t="shared" si="23"/>
        <v>4.5443598003992012</v>
      </c>
      <c r="K294" s="288">
        <f t="shared" si="24"/>
        <v>0.98948477113948108</v>
      </c>
      <c r="L294" s="290" t="s">
        <v>267</v>
      </c>
      <c r="N294" s="264"/>
      <c r="O294" s="290">
        <v>0</v>
      </c>
      <c r="P294" s="290">
        <v>1</v>
      </c>
      <c r="Q294" s="265" t="s">
        <v>2321</v>
      </c>
      <c r="R294" s="266">
        <v>41912</v>
      </c>
    </row>
    <row r="295" spans="1:18" s="290" customFormat="1" ht="25" hidden="1" customHeight="1" x14ac:dyDescent="0.25">
      <c r="A295" s="294"/>
      <c r="C295" s="290" t="s">
        <v>2319</v>
      </c>
      <c r="D295" s="295"/>
      <c r="E295" s="290" t="s">
        <v>870</v>
      </c>
      <c r="F295" s="290" t="s">
        <v>704</v>
      </c>
      <c r="G295" s="283">
        <v>2.5</v>
      </c>
      <c r="H295" s="283"/>
      <c r="I295" s="283">
        <v>5.01</v>
      </c>
      <c r="J295" s="288">
        <f t="shared" si="23"/>
        <v>4.5443598003992012</v>
      </c>
      <c r="K295" s="288">
        <f t="shared" si="24"/>
        <v>0.98948477113948108</v>
      </c>
      <c r="L295" s="290" t="s">
        <v>267</v>
      </c>
      <c r="N295" s="264"/>
      <c r="O295" s="290">
        <v>0</v>
      </c>
      <c r="P295" s="290">
        <v>1</v>
      </c>
      <c r="Q295" s="265" t="s">
        <v>2320</v>
      </c>
      <c r="R295" s="266">
        <v>41912</v>
      </c>
    </row>
    <row r="296" spans="1:18" s="290" customFormat="1" ht="37.5" hidden="1" customHeight="1" x14ac:dyDescent="0.25">
      <c r="A296" s="294"/>
      <c r="C296" s="290" t="s">
        <v>2322</v>
      </c>
      <c r="D296" s="295"/>
      <c r="E296" s="290" t="s">
        <v>870</v>
      </c>
      <c r="F296" s="290" t="s">
        <v>704</v>
      </c>
      <c r="G296" s="283">
        <v>2.5</v>
      </c>
      <c r="H296" s="283"/>
      <c r="I296" s="283">
        <v>5.01</v>
      </c>
      <c r="J296" s="288">
        <f t="shared" si="23"/>
        <v>4.5443598003992012</v>
      </c>
      <c r="K296" s="288">
        <f t="shared" si="24"/>
        <v>0.98948477113948108</v>
      </c>
      <c r="L296" s="290" t="s">
        <v>267</v>
      </c>
      <c r="N296" s="264"/>
      <c r="O296" s="290">
        <v>0</v>
      </c>
      <c r="P296" s="290">
        <v>1</v>
      </c>
      <c r="Q296" s="265" t="s">
        <v>2323</v>
      </c>
      <c r="R296" s="266">
        <v>41912</v>
      </c>
    </row>
    <row r="297" spans="1:18" s="290" customFormat="1" ht="37.5" hidden="1" customHeight="1" x14ac:dyDescent="0.25">
      <c r="A297" s="294"/>
      <c r="C297" s="290" t="s">
        <v>2309</v>
      </c>
      <c r="D297" s="295"/>
      <c r="E297" s="290" t="s">
        <v>870</v>
      </c>
      <c r="F297" s="290" t="s">
        <v>704</v>
      </c>
      <c r="G297" s="283">
        <v>2.5</v>
      </c>
      <c r="H297" s="283"/>
      <c r="I297" s="283">
        <v>5.01</v>
      </c>
      <c r="J297" s="288">
        <f t="shared" si="23"/>
        <v>4.5443598003992012</v>
      </c>
      <c r="K297" s="288">
        <f t="shared" si="24"/>
        <v>0.98948477113948108</v>
      </c>
      <c r="L297" s="290" t="s">
        <v>267</v>
      </c>
      <c r="N297" s="264"/>
      <c r="O297" s="290">
        <v>0</v>
      </c>
      <c r="P297" s="290">
        <v>1</v>
      </c>
      <c r="Q297" s="265" t="s">
        <v>2324</v>
      </c>
      <c r="R297" s="266">
        <v>41912</v>
      </c>
    </row>
    <row r="298" spans="1:18" s="290" customFormat="1" ht="37.5" hidden="1" customHeight="1" x14ac:dyDescent="0.25">
      <c r="A298" s="294"/>
      <c r="C298" s="290" t="s">
        <v>2311</v>
      </c>
      <c r="D298" s="295"/>
      <c r="E298" s="290" t="s">
        <v>870</v>
      </c>
      <c r="F298" s="290" t="s">
        <v>704</v>
      </c>
      <c r="G298" s="283">
        <v>2.5</v>
      </c>
      <c r="H298" s="283"/>
      <c r="I298" s="283">
        <v>5.01</v>
      </c>
      <c r="J298" s="288">
        <f t="shared" si="23"/>
        <v>4.5443598003992012</v>
      </c>
      <c r="K298" s="288">
        <f t="shared" si="24"/>
        <v>0.98948477113948108</v>
      </c>
      <c r="L298" s="290" t="s">
        <v>267</v>
      </c>
      <c r="N298" s="264"/>
      <c r="O298" s="290">
        <v>0</v>
      </c>
      <c r="P298" s="290">
        <v>1</v>
      </c>
      <c r="Q298" s="265" t="s">
        <v>2324</v>
      </c>
      <c r="R298" s="266">
        <v>41912</v>
      </c>
    </row>
    <row r="299" spans="1:18" s="290" customFormat="1" ht="37.5" hidden="1" customHeight="1" x14ac:dyDescent="0.25">
      <c r="A299" s="294"/>
      <c r="C299" s="290" t="s">
        <v>2483</v>
      </c>
      <c r="D299" s="295"/>
      <c r="E299" s="290" t="s">
        <v>870</v>
      </c>
      <c r="F299" s="290" t="s">
        <v>704</v>
      </c>
      <c r="G299" s="283">
        <v>2.5</v>
      </c>
      <c r="H299" s="283"/>
      <c r="I299" s="283">
        <v>5.01</v>
      </c>
      <c r="J299" s="288">
        <f t="shared" ref="J299" si="25">1.6225-1.2026*(H299-G299)/I299-0.5765*H299/I299+1.9348*(200^2)*3/100000</f>
        <v>4.5443598003992012</v>
      </c>
      <c r="K299" s="288">
        <f t="shared" ref="K299" si="26">EXP(J299)/(1+EXP(J299))</f>
        <v>0.98948477113948108</v>
      </c>
      <c r="L299" s="290" t="s">
        <v>267</v>
      </c>
      <c r="N299" s="264"/>
      <c r="O299" s="290">
        <v>0</v>
      </c>
      <c r="P299" s="290">
        <v>1</v>
      </c>
      <c r="Q299" s="265" t="s">
        <v>2484</v>
      </c>
      <c r="R299" s="266">
        <v>43017</v>
      </c>
    </row>
    <row r="300" spans="1:18" s="290" customFormat="1" ht="37.5" hidden="1" customHeight="1" x14ac:dyDescent="0.25">
      <c r="A300" s="294"/>
      <c r="C300" s="213" t="s">
        <v>2525</v>
      </c>
      <c r="D300" s="295"/>
      <c r="E300" s="290" t="s">
        <v>870</v>
      </c>
      <c r="F300" s="290" t="s">
        <v>704</v>
      </c>
      <c r="G300" s="283">
        <v>2.5</v>
      </c>
      <c r="H300" s="283"/>
      <c r="I300" s="283">
        <v>5.01</v>
      </c>
      <c r="J300" s="288">
        <f t="shared" ref="J300" si="27">1.6225-1.2026*(H300-G300)/I300-0.5765*H300/I300+1.9348*(200^2)*3/100000</f>
        <v>4.5443598003992012</v>
      </c>
      <c r="K300" s="288">
        <f t="shared" ref="K300" si="28">EXP(J300)/(1+EXP(J300))</f>
        <v>0.98948477113948108</v>
      </c>
      <c r="L300" s="290" t="s">
        <v>267</v>
      </c>
      <c r="N300" s="264"/>
      <c r="O300" s="290">
        <v>0</v>
      </c>
      <c r="P300" s="290">
        <v>1</v>
      </c>
      <c r="Q300" s="15" t="s">
        <v>2526</v>
      </c>
      <c r="R300" s="266">
        <v>43373</v>
      </c>
    </row>
    <row r="301" spans="1:18" s="292" customFormat="1" ht="63.75" hidden="1" customHeight="1" x14ac:dyDescent="0.25">
      <c r="A301" s="291"/>
      <c r="B301" s="328" t="s">
        <v>2513</v>
      </c>
      <c r="C301" s="292" t="s">
        <v>246</v>
      </c>
      <c r="D301" s="293"/>
      <c r="E301" s="292" t="s">
        <v>243</v>
      </c>
      <c r="F301" s="292" t="s">
        <v>704</v>
      </c>
      <c r="G301" s="282">
        <v>5</v>
      </c>
      <c r="H301" s="282">
        <v>7</v>
      </c>
      <c r="I301" s="282">
        <v>0.99</v>
      </c>
      <c r="J301" s="305">
        <f t="shared" si="23"/>
        <v>-2.5614975757575755</v>
      </c>
      <c r="K301" s="306">
        <f t="shared" si="24"/>
        <v>7.1657855093123918E-2</v>
      </c>
      <c r="L301" s="292" t="s">
        <v>267</v>
      </c>
      <c r="N301" s="256"/>
      <c r="O301" s="292">
        <f>SUM(O302:O305)</f>
        <v>0</v>
      </c>
      <c r="P301" s="292">
        <f>SUM(P302:P306)</f>
        <v>9</v>
      </c>
      <c r="Q301" s="254" t="s">
        <v>1739</v>
      </c>
      <c r="R301" s="258">
        <v>39706</v>
      </c>
    </row>
    <row r="302" spans="1:18" s="290" customFormat="1" ht="63.75" hidden="1" customHeight="1" x14ac:dyDescent="0.25">
      <c r="A302" s="294" t="s">
        <v>1794</v>
      </c>
      <c r="B302" s="262"/>
      <c r="C302" s="290" t="s">
        <v>1478</v>
      </c>
      <c r="D302" s="295"/>
      <c r="E302" s="290" t="s">
        <v>243</v>
      </c>
      <c r="F302" s="290" t="s">
        <v>704</v>
      </c>
      <c r="G302" s="283">
        <v>5</v>
      </c>
      <c r="H302" s="283">
        <v>7</v>
      </c>
      <c r="I302" s="283">
        <v>1</v>
      </c>
      <c r="J302" s="288">
        <f t="shared" si="23"/>
        <v>-2.4964399999999993</v>
      </c>
      <c r="K302" s="288">
        <f t="shared" si="24"/>
        <v>7.6108126393412259E-2</v>
      </c>
      <c r="L302" s="290" t="s">
        <v>267</v>
      </c>
      <c r="N302" s="264"/>
      <c r="O302" s="290">
        <v>0</v>
      </c>
      <c r="P302" s="290">
        <v>1</v>
      </c>
      <c r="Q302" s="265" t="s">
        <v>1480</v>
      </c>
      <c r="R302" s="266">
        <v>39345</v>
      </c>
    </row>
    <row r="303" spans="1:18" s="290" customFormat="1" ht="140.25" hidden="1" customHeight="1" x14ac:dyDescent="0.25">
      <c r="A303" s="294" t="s">
        <v>1794</v>
      </c>
      <c r="B303" s="262"/>
      <c r="C303" s="290" t="s">
        <v>1395</v>
      </c>
      <c r="D303" s="295"/>
      <c r="E303" s="290" t="s">
        <v>243</v>
      </c>
      <c r="F303" s="290" t="s">
        <v>704</v>
      </c>
      <c r="G303" s="283">
        <v>5</v>
      </c>
      <c r="H303" s="283">
        <v>7</v>
      </c>
      <c r="I303" s="283">
        <v>1</v>
      </c>
      <c r="J303" s="288">
        <f t="shared" si="23"/>
        <v>-2.4964399999999993</v>
      </c>
      <c r="K303" s="288">
        <f t="shared" si="24"/>
        <v>7.6108126393412259E-2</v>
      </c>
      <c r="L303" s="290" t="s">
        <v>267</v>
      </c>
      <c r="N303" s="264"/>
      <c r="O303" s="290">
        <v>0</v>
      </c>
      <c r="P303" s="290">
        <v>2</v>
      </c>
      <c r="Q303" s="265" t="s">
        <v>2442</v>
      </c>
      <c r="R303" s="266">
        <v>39680</v>
      </c>
    </row>
    <row r="304" spans="1:18" s="290" customFormat="1" ht="51" hidden="1" customHeight="1" x14ac:dyDescent="0.25">
      <c r="A304" s="294" t="s">
        <v>1794</v>
      </c>
      <c r="B304" s="262"/>
      <c r="C304" s="290" t="s">
        <v>1785</v>
      </c>
      <c r="D304" s="295"/>
      <c r="E304" s="290" t="s">
        <v>243</v>
      </c>
      <c r="F304" s="290" t="s">
        <v>704</v>
      </c>
      <c r="G304" s="283">
        <v>5</v>
      </c>
      <c r="H304" s="283">
        <v>7</v>
      </c>
      <c r="I304" s="283">
        <v>1</v>
      </c>
      <c r="J304" s="288">
        <f t="shared" si="23"/>
        <v>-2.4964399999999993</v>
      </c>
      <c r="K304" s="288">
        <f t="shared" si="24"/>
        <v>7.6108126393412259E-2</v>
      </c>
      <c r="L304" s="290" t="s">
        <v>267</v>
      </c>
      <c r="N304" s="264"/>
      <c r="O304" s="290">
        <v>0</v>
      </c>
      <c r="P304" s="290">
        <v>2</v>
      </c>
      <c r="Q304" s="265" t="s">
        <v>1787</v>
      </c>
      <c r="R304" s="266">
        <v>39707</v>
      </c>
    </row>
    <row r="305" spans="1:18" s="290" customFormat="1" ht="68.25" hidden="1" customHeight="1" x14ac:dyDescent="0.25">
      <c r="A305" s="294" t="s">
        <v>1795</v>
      </c>
      <c r="B305" s="262"/>
      <c r="C305" s="290" t="s">
        <v>1494</v>
      </c>
      <c r="D305" s="295"/>
      <c r="E305" s="290" t="s">
        <v>243</v>
      </c>
      <c r="F305" s="290" t="s">
        <v>704</v>
      </c>
      <c r="G305" s="283">
        <v>5</v>
      </c>
      <c r="H305" s="283">
        <v>7</v>
      </c>
      <c r="I305" s="283">
        <v>1</v>
      </c>
      <c r="J305" s="288">
        <f t="shared" si="23"/>
        <v>-2.4964399999999993</v>
      </c>
      <c r="K305" s="288">
        <f t="shared" si="24"/>
        <v>7.6108126393412259E-2</v>
      </c>
      <c r="L305" s="290" t="s">
        <v>267</v>
      </c>
      <c r="N305" s="264"/>
      <c r="O305" s="262">
        <v>0</v>
      </c>
      <c r="P305" s="262">
        <v>2</v>
      </c>
      <c r="Q305" s="265" t="s">
        <v>1126</v>
      </c>
      <c r="R305" s="266">
        <v>40001</v>
      </c>
    </row>
    <row r="306" spans="1:18" s="290" customFormat="1" ht="87.65" hidden="1" customHeight="1" x14ac:dyDescent="0.25">
      <c r="A306" s="294" t="s">
        <v>1795</v>
      </c>
      <c r="B306" s="262"/>
      <c r="C306" s="290" t="s">
        <v>289</v>
      </c>
      <c r="D306" s="295"/>
      <c r="E306" s="290" t="s">
        <v>243</v>
      </c>
      <c r="F306" s="290" t="s">
        <v>704</v>
      </c>
      <c r="G306" s="283">
        <v>5</v>
      </c>
      <c r="H306" s="283">
        <v>7</v>
      </c>
      <c r="I306" s="283">
        <v>1</v>
      </c>
      <c r="J306" s="288">
        <f t="shared" si="23"/>
        <v>-2.4964399999999993</v>
      </c>
      <c r="K306" s="288">
        <f t="shared" si="24"/>
        <v>7.6108126393412259E-2</v>
      </c>
      <c r="L306" s="290" t="s">
        <v>267</v>
      </c>
      <c r="N306" s="264"/>
      <c r="O306" s="262">
        <v>0</v>
      </c>
      <c r="P306" s="262">
        <v>2</v>
      </c>
      <c r="Q306" s="265" t="s">
        <v>2443</v>
      </c>
      <c r="R306" s="266">
        <v>40060</v>
      </c>
    </row>
    <row r="307" spans="1:18" s="292" customFormat="1" ht="51" hidden="1" customHeight="1" x14ac:dyDescent="0.25">
      <c r="A307" s="291"/>
      <c r="B307" s="327" t="s">
        <v>2512</v>
      </c>
      <c r="C307" s="292" t="s">
        <v>246</v>
      </c>
      <c r="D307" s="293"/>
      <c r="E307" s="304" t="s">
        <v>607</v>
      </c>
      <c r="F307" s="292" t="s">
        <v>704</v>
      </c>
      <c r="G307" s="282">
        <v>4.3</v>
      </c>
      <c r="H307" s="282">
        <v>5.7</v>
      </c>
      <c r="I307" s="282">
        <v>43.7</v>
      </c>
      <c r="J307" s="305">
        <f t="shared" si="23"/>
        <v>3.8305371167048055</v>
      </c>
      <c r="K307" s="306">
        <f t="shared" si="24"/>
        <v>0.97876284474265918</v>
      </c>
      <c r="L307" s="292" t="s">
        <v>267</v>
      </c>
      <c r="M307" s="292" t="s">
        <v>2501</v>
      </c>
      <c r="N307" s="256" t="s">
        <v>2502</v>
      </c>
      <c r="O307" s="292">
        <v>0</v>
      </c>
      <c r="P307" s="292">
        <v>0</v>
      </c>
      <c r="Q307" s="254" t="s">
        <v>749</v>
      </c>
      <c r="R307" s="258">
        <v>39344</v>
      </c>
    </row>
    <row r="308" spans="1:18" s="292" customFormat="1" ht="245.25" hidden="1" customHeight="1" x14ac:dyDescent="0.25">
      <c r="A308" s="291"/>
      <c r="B308" s="329"/>
      <c r="C308" s="292" t="s">
        <v>246</v>
      </c>
      <c r="D308" s="293"/>
      <c r="E308" s="254" t="s">
        <v>69</v>
      </c>
      <c r="F308" s="292" t="s">
        <v>704</v>
      </c>
      <c r="G308" s="282">
        <v>7.03</v>
      </c>
      <c r="H308" s="282">
        <v>8.44</v>
      </c>
      <c r="I308" s="282">
        <v>13.6</v>
      </c>
      <c r="J308" s="305">
        <f t="shared" si="23"/>
        <v>3.4618095588235294</v>
      </c>
      <c r="K308" s="306">
        <f t="shared" si="24"/>
        <v>0.96958138201730992</v>
      </c>
      <c r="L308" s="292" t="s">
        <v>267</v>
      </c>
      <c r="M308" s="292" t="s">
        <v>2170</v>
      </c>
      <c r="N308" s="256" t="s">
        <v>2171</v>
      </c>
      <c r="O308" s="292">
        <v>0</v>
      </c>
      <c r="P308" s="292">
        <v>0</v>
      </c>
      <c r="Q308" s="254" t="s">
        <v>2169</v>
      </c>
      <c r="R308" s="258">
        <v>40773</v>
      </c>
    </row>
    <row r="309" spans="1:18" s="293" customFormat="1" ht="58.5" hidden="1" customHeight="1" x14ac:dyDescent="0.25">
      <c r="B309" s="330"/>
      <c r="C309" s="292" t="s">
        <v>246</v>
      </c>
      <c r="E309" s="292" t="s">
        <v>2325</v>
      </c>
      <c r="F309" s="292" t="s">
        <v>1071</v>
      </c>
      <c r="G309" s="282"/>
      <c r="H309" s="282"/>
      <c r="I309" s="282">
        <v>6</v>
      </c>
      <c r="J309" s="282"/>
      <c r="K309" s="282"/>
      <c r="L309" s="292" t="s">
        <v>267</v>
      </c>
      <c r="M309" s="292"/>
      <c r="N309" s="292"/>
      <c r="O309" s="292"/>
      <c r="P309" s="292"/>
      <c r="Q309" s="254" t="s">
        <v>2326</v>
      </c>
      <c r="R309" s="258">
        <v>41912</v>
      </c>
    </row>
    <row r="310" spans="1:18" s="290" customFormat="1" ht="50.15" hidden="1" customHeight="1" x14ac:dyDescent="0.25">
      <c r="A310" s="294"/>
      <c r="B310" s="262"/>
      <c r="C310" s="290" t="s">
        <v>2309</v>
      </c>
      <c r="D310" s="295"/>
      <c r="E310" s="290" t="s">
        <v>2325</v>
      </c>
      <c r="F310" s="290" t="s">
        <v>1071</v>
      </c>
      <c r="G310" s="283"/>
      <c r="H310" s="283"/>
      <c r="I310" s="283" t="s">
        <v>2330</v>
      </c>
      <c r="J310" s="288"/>
      <c r="K310" s="288"/>
      <c r="L310" s="290" t="s">
        <v>267</v>
      </c>
      <c r="M310" s="290" t="s">
        <v>2328</v>
      </c>
      <c r="N310" s="264" t="s">
        <v>2329</v>
      </c>
      <c r="O310" s="262">
        <v>0</v>
      </c>
      <c r="P310" s="262">
        <v>1</v>
      </c>
      <c r="Q310" s="265" t="s">
        <v>2327</v>
      </c>
      <c r="R310" s="266">
        <v>41912</v>
      </c>
    </row>
    <row r="311" spans="1:18" s="290" customFormat="1" ht="37.5" hidden="1" customHeight="1" x14ac:dyDescent="0.25">
      <c r="A311" s="294"/>
      <c r="B311" s="262"/>
      <c r="C311" s="290" t="s">
        <v>2311</v>
      </c>
      <c r="D311" s="295"/>
      <c r="E311" s="290" t="s">
        <v>2325</v>
      </c>
      <c r="F311" s="290" t="s">
        <v>1071</v>
      </c>
      <c r="G311" s="283"/>
      <c r="H311" s="283"/>
      <c r="I311" s="283" t="s">
        <v>2330</v>
      </c>
      <c r="J311" s="288"/>
      <c r="K311" s="288"/>
      <c r="L311" s="290" t="s">
        <v>267</v>
      </c>
      <c r="M311" s="290" t="s">
        <v>2328</v>
      </c>
      <c r="N311" s="264" t="s">
        <v>2329</v>
      </c>
      <c r="O311" s="262">
        <v>0</v>
      </c>
      <c r="P311" s="262">
        <v>1</v>
      </c>
      <c r="Q311" s="265" t="s">
        <v>2324</v>
      </c>
      <c r="R311" s="266">
        <v>41912</v>
      </c>
    </row>
    <row r="312" spans="1:18" s="292" customFormat="1" ht="25.5" hidden="1" customHeight="1" x14ac:dyDescent="0.25">
      <c r="A312" s="291"/>
      <c r="B312" s="330"/>
      <c r="C312" s="292" t="s">
        <v>246</v>
      </c>
      <c r="D312" s="293">
        <v>6171</v>
      </c>
      <c r="E312" s="292" t="s">
        <v>465</v>
      </c>
      <c r="F312" s="292" t="s">
        <v>274</v>
      </c>
      <c r="G312" s="282">
        <v>3.3</v>
      </c>
      <c r="H312" s="282">
        <v>3.3</v>
      </c>
      <c r="I312" s="282">
        <v>8.1</v>
      </c>
      <c r="J312" s="282">
        <f t="shared" ref="J312:J336" si="29">-LOG((1/(H312*G312))*(2.511^(-I312)))/LOG(2.511)</f>
        <v>10.693563600209785</v>
      </c>
      <c r="K312" s="282">
        <v>12</v>
      </c>
      <c r="L312" s="292" t="s">
        <v>1158</v>
      </c>
      <c r="O312" s="292">
        <f>SUM(O313:O315)</f>
        <v>1</v>
      </c>
      <c r="P312" s="292">
        <f>SUM(P313:P315)</f>
        <v>2</v>
      </c>
      <c r="Q312" s="257" t="s">
        <v>260</v>
      </c>
      <c r="R312" s="258">
        <v>38896</v>
      </c>
    </row>
    <row r="313" spans="1:18" s="290" customFormat="1" ht="25.5" hidden="1" customHeight="1" x14ac:dyDescent="0.25">
      <c r="A313" s="294" t="s">
        <v>1794</v>
      </c>
      <c r="B313" s="331"/>
      <c r="C313" s="290" t="s">
        <v>2033</v>
      </c>
      <c r="D313" s="321">
        <v>6171</v>
      </c>
      <c r="E313" s="297" t="s">
        <v>465</v>
      </c>
      <c r="F313" s="290" t="s">
        <v>274</v>
      </c>
      <c r="G313" s="322">
        <v>3.3</v>
      </c>
      <c r="H313" s="322">
        <v>3.3</v>
      </c>
      <c r="I313" s="322">
        <v>8.1</v>
      </c>
      <c r="J313" s="322">
        <f t="shared" si="29"/>
        <v>10.693563600209785</v>
      </c>
      <c r="K313" s="322">
        <v>12</v>
      </c>
      <c r="L313" s="297" t="s">
        <v>1158</v>
      </c>
      <c r="O313" s="290">
        <v>1</v>
      </c>
      <c r="P313" s="290">
        <v>0</v>
      </c>
      <c r="Q313" s="265" t="s">
        <v>2036</v>
      </c>
      <c r="R313" s="266">
        <v>39591</v>
      </c>
    </row>
    <row r="314" spans="1:18" s="290" customFormat="1" ht="102" hidden="1" customHeight="1" x14ac:dyDescent="0.25">
      <c r="A314" s="294" t="s">
        <v>1794</v>
      </c>
      <c r="C314" s="290" t="s">
        <v>732</v>
      </c>
      <c r="D314" s="321">
        <v>6171</v>
      </c>
      <c r="E314" s="297" t="s">
        <v>465</v>
      </c>
      <c r="F314" s="290" t="s">
        <v>274</v>
      </c>
      <c r="G314" s="322">
        <v>3.3</v>
      </c>
      <c r="H314" s="322">
        <v>3.3</v>
      </c>
      <c r="I314" s="322">
        <v>8.1</v>
      </c>
      <c r="J314" s="322">
        <f t="shared" si="29"/>
        <v>10.693563600209785</v>
      </c>
      <c r="K314" s="322">
        <v>12</v>
      </c>
      <c r="L314" s="297" t="s">
        <v>1158</v>
      </c>
      <c r="M314" s="297"/>
      <c r="N314" s="297"/>
      <c r="O314" s="297">
        <v>0</v>
      </c>
      <c r="P314" s="297">
        <v>1</v>
      </c>
      <c r="Q314" s="265" t="s">
        <v>2444</v>
      </c>
      <c r="R314" s="266">
        <v>38867</v>
      </c>
    </row>
    <row r="315" spans="1:18" s="290" customFormat="1" ht="38.25" hidden="1" customHeight="1" x14ac:dyDescent="0.25">
      <c r="A315" s="294" t="s">
        <v>1794</v>
      </c>
      <c r="C315" s="290" t="s">
        <v>182</v>
      </c>
      <c r="D315" s="321">
        <v>6171</v>
      </c>
      <c r="E315" s="297" t="s">
        <v>465</v>
      </c>
      <c r="F315" s="290" t="s">
        <v>274</v>
      </c>
      <c r="G315" s="322">
        <v>3.3</v>
      </c>
      <c r="H315" s="322">
        <v>3.3</v>
      </c>
      <c r="I315" s="322">
        <v>8.1</v>
      </c>
      <c r="J315" s="322">
        <f t="shared" si="29"/>
        <v>10.693563600209785</v>
      </c>
      <c r="K315" s="322">
        <v>12</v>
      </c>
      <c r="L315" s="297" t="s">
        <v>1158</v>
      </c>
      <c r="M315" s="297"/>
      <c r="N315" s="297"/>
      <c r="O315" s="297">
        <v>0</v>
      </c>
      <c r="P315" s="297">
        <v>1</v>
      </c>
      <c r="Q315" s="265" t="s">
        <v>875</v>
      </c>
      <c r="R315" s="266">
        <v>39666</v>
      </c>
    </row>
    <row r="316" spans="1:18" s="270" customFormat="1" ht="38.25" hidden="1" customHeight="1" x14ac:dyDescent="0.25">
      <c r="A316" s="299"/>
      <c r="B316" s="267"/>
      <c r="C316" s="270" t="s">
        <v>246</v>
      </c>
      <c r="D316" s="300">
        <v>6218</v>
      </c>
      <c r="E316" s="270" t="s">
        <v>1159</v>
      </c>
      <c r="F316" s="270" t="s">
        <v>274</v>
      </c>
      <c r="G316" s="270">
        <v>14.5</v>
      </c>
      <c r="H316" s="270">
        <v>14.5</v>
      </c>
      <c r="I316" s="270">
        <v>6.6</v>
      </c>
      <c r="J316" s="301">
        <f t="shared" si="29"/>
        <v>12.409066151151784</v>
      </c>
      <c r="K316" s="270">
        <v>12</v>
      </c>
      <c r="L316" s="270" t="s">
        <v>1158</v>
      </c>
      <c r="M316" s="270" t="s">
        <v>1885</v>
      </c>
      <c r="N316" s="313" t="s">
        <v>1886</v>
      </c>
      <c r="O316" s="270">
        <f>SUM(O317:O318)</f>
        <v>0</v>
      </c>
      <c r="P316" s="270">
        <f>SUM(P317:P318)</f>
        <v>2</v>
      </c>
      <c r="Q316" s="273" t="s">
        <v>1813</v>
      </c>
      <c r="R316" s="274">
        <v>38896</v>
      </c>
    </row>
    <row r="317" spans="1:18" s="290" customFormat="1" ht="51" hidden="1" customHeight="1" x14ac:dyDescent="0.25">
      <c r="A317" s="294" t="s">
        <v>1794</v>
      </c>
      <c r="C317" s="290" t="s">
        <v>1915</v>
      </c>
      <c r="D317" s="295">
        <v>6218</v>
      </c>
      <c r="E317" s="290" t="s">
        <v>1159</v>
      </c>
      <c r="F317" s="290" t="s">
        <v>274</v>
      </c>
      <c r="G317" s="290">
        <v>14.5</v>
      </c>
      <c r="H317" s="290">
        <v>14.5</v>
      </c>
      <c r="I317" s="290">
        <v>6.6</v>
      </c>
      <c r="J317" s="283">
        <f t="shared" si="29"/>
        <v>12.409066151151784</v>
      </c>
      <c r="K317" s="290">
        <v>12</v>
      </c>
      <c r="L317" s="290" t="s">
        <v>1158</v>
      </c>
      <c r="M317" s="290" t="s">
        <v>1885</v>
      </c>
      <c r="N317" s="309" t="s">
        <v>1886</v>
      </c>
      <c r="O317" s="290">
        <v>0</v>
      </c>
      <c r="P317" s="290">
        <v>1</v>
      </c>
      <c r="Q317" s="265" t="s">
        <v>1916</v>
      </c>
      <c r="R317" s="266">
        <v>38867</v>
      </c>
    </row>
    <row r="318" spans="1:18" s="290" customFormat="1" ht="51" hidden="1" customHeight="1" x14ac:dyDescent="0.25">
      <c r="A318" s="294" t="s">
        <v>1795</v>
      </c>
      <c r="C318" s="290" t="s">
        <v>1857</v>
      </c>
      <c r="D318" s="295">
        <v>6218</v>
      </c>
      <c r="E318" s="290" t="s">
        <v>1159</v>
      </c>
      <c r="F318" s="290" t="s">
        <v>274</v>
      </c>
      <c r="G318" s="290">
        <v>14.5</v>
      </c>
      <c r="H318" s="290">
        <v>14.5</v>
      </c>
      <c r="I318" s="290">
        <v>6.6</v>
      </c>
      <c r="J318" s="283">
        <f t="shared" si="29"/>
        <v>12.409066151151784</v>
      </c>
      <c r="K318" s="290">
        <v>12</v>
      </c>
      <c r="L318" s="290" t="s">
        <v>1158</v>
      </c>
      <c r="M318" s="290" t="s">
        <v>1885</v>
      </c>
      <c r="N318" s="309" t="s">
        <v>1886</v>
      </c>
      <c r="O318" s="290">
        <v>0</v>
      </c>
      <c r="P318" s="290">
        <v>1</v>
      </c>
      <c r="Q318" s="265" t="s">
        <v>31</v>
      </c>
      <c r="R318" s="266">
        <v>38915</v>
      </c>
    </row>
    <row r="319" spans="1:18" s="270" customFormat="1" ht="51" hidden="1" customHeight="1" x14ac:dyDescent="0.25">
      <c r="A319" s="299"/>
      <c r="B319" s="260"/>
      <c r="C319" s="270" t="s">
        <v>246</v>
      </c>
      <c r="D319" s="300">
        <v>6254</v>
      </c>
      <c r="E319" s="270" t="s">
        <v>1157</v>
      </c>
      <c r="F319" s="270" t="s">
        <v>274</v>
      </c>
      <c r="G319" s="270">
        <v>12.2</v>
      </c>
      <c r="H319" s="270">
        <v>12.2</v>
      </c>
      <c r="I319" s="270">
        <v>6.6</v>
      </c>
      <c r="J319" s="270">
        <f t="shared" si="29"/>
        <v>12.033881515763373</v>
      </c>
      <c r="K319" s="270">
        <v>12</v>
      </c>
      <c r="L319" s="270" t="s">
        <v>1158</v>
      </c>
      <c r="M319" s="270" t="s">
        <v>1883</v>
      </c>
      <c r="N319" s="313" t="s">
        <v>1884</v>
      </c>
      <c r="O319" s="270">
        <f>SUM(O320)</f>
        <v>0</v>
      </c>
      <c r="P319" s="270">
        <f>SUM(P320)</f>
        <v>1</v>
      </c>
      <c r="Q319" s="273" t="s">
        <v>1814</v>
      </c>
      <c r="R319" s="274">
        <v>38896</v>
      </c>
    </row>
    <row r="320" spans="1:18" s="290" customFormat="1" ht="51" hidden="1" customHeight="1" x14ac:dyDescent="0.25">
      <c r="A320" s="294" t="s">
        <v>1794</v>
      </c>
      <c r="C320" s="290" t="s">
        <v>1857</v>
      </c>
      <c r="D320" s="295">
        <v>6254</v>
      </c>
      <c r="E320" s="290" t="s">
        <v>1157</v>
      </c>
      <c r="F320" s="290" t="s">
        <v>274</v>
      </c>
      <c r="G320" s="290">
        <v>12.2</v>
      </c>
      <c r="H320" s="290">
        <v>12.2</v>
      </c>
      <c r="I320" s="290">
        <v>6.6</v>
      </c>
      <c r="J320" s="290">
        <f t="shared" si="29"/>
        <v>12.033881515763373</v>
      </c>
      <c r="K320" s="290">
        <v>12</v>
      </c>
      <c r="L320" s="290" t="s">
        <v>1158</v>
      </c>
      <c r="M320" s="290" t="s">
        <v>1883</v>
      </c>
      <c r="N320" s="309" t="s">
        <v>1884</v>
      </c>
      <c r="O320" s="290">
        <v>0</v>
      </c>
      <c r="P320" s="290">
        <v>1</v>
      </c>
      <c r="Q320" s="265" t="s">
        <v>1856</v>
      </c>
      <c r="R320" s="266">
        <v>38915</v>
      </c>
    </row>
    <row r="321" spans="1:20" s="270" customFormat="1" ht="25.5" hidden="1" customHeight="1" x14ac:dyDescent="0.25">
      <c r="A321" s="299"/>
      <c r="B321" s="332"/>
      <c r="C321" s="270" t="s">
        <v>246</v>
      </c>
      <c r="D321" s="300">
        <v>6266</v>
      </c>
      <c r="E321" s="270" t="s">
        <v>466</v>
      </c>
      <c r="F321" s="270" t="s">
        <v>274</v>
      </c>
      <c r="G321" s="301">
        <v>14.1</v>
      </c>
      <c r="H321" s="301">
        <v>14.1</v>
      </c>
      <c r="I321" s="301">
        <v>6.6</v>
      </c>
      <c r="J321" s="301">
        <f t="shared" si="29"/>
        <v>12.348298415950634</v>
      </c>
      <c r="K321" s="301">
        <v>11</v>
      </c>
      <c r="L321" s="270" t="s">
        <v>1158</v>
      </c>
      <c r="O321" s="270">
        <f>SUM(O322:O323)</f>
        <v>1</v>
      </c>
      <c r="P321" s="270">
        <f>SUM(P322:P323)</f>
        <v>1</v>
      </c>
      <c r="Q321" s="273" t="s">
        <v>1427</v>
      </c>
      <c r="R321" s="274">
        <v>39687</v>
      </c>
    </row>
    <row r="322" spans="1:20" s="290" customFormat="1" ht="25.5" hidden="1" customHeight="1" x14ac:dyDescent="0.25">
      <c r="A322" s="294" t="s">
        <v>1794</v>
      </c>
      <c r="B322" s="268"/>
      <c r="C322" s="290" t="s">
        <v>2033</v>
      </c>
      <c r="D322" s="295">
        <v>6266</v>
      </c>
      <c r="E322" s="290" t="s">
        <v>466</v>
      </c>
      <c r="F322" s="290" t="s">
        <v>274</v>
      </c>
      <c r="G322" s="283">
        <v>14.1</v>
      </c>
      <c r="H322" s="283">
        <v>14.1</v>
      </c>
      <c r="I322" s="283">
        <v>6.6</v>
      </c>
      <c r="J322" s="283">
        <f t="shared" si="29"/>
        <v>12.348298415950634</v>
      </c>
      <c r="K322" s="283">
        <v>11</v>
      </c>
      <c r="L322" s="290" t="s">
        <v>1158</v>
      </c>
      <c r="O322" s="290">
        <v>1</v>
      </c>
      <c r="P322" s="290">
        <v>0</v>
      </c>
      <c r="Q322" s="265" t="s">
        <v>2035</v>
      </c>
      <c r="R322" s="266">
        <v>39591</v>
      </c>
    </row>
    <row r="323" spans="1:20" s="290" customFormat="1" ht="140.25" hidden="1" customHeight="1" x14ac:dyDescent="0.25">
      <c r="A323" s="294" t="s">
        <v>1794</v>
      </c>
      <c r="B323" s="268"/>
      <c r="C323" s="290" t="s">
        <v>1849</v>
      </c>
      <c r="D323" s="295">
        <v>6266</v>
      </c>
      <c r="E323" s="290" t="s">
        <v>466</v>
      </c>
      <c r="F323" s="290" t="s">
        <v>274</v>
      </c>
      <c r="G323" s="283">
        <v>14.1</v>
      </c>
      <c r="H323" s="283">
        <v>14.1</v>
      </c>
      <c r="I323" s="283">
        <v>6.6</v>
      </c>
      <c r="J323" s="283">
        <f t="shared" si="29"/>
        <v>12.348298415950634</v>
      </c>
      <c r="K323" s="283">
        <v>11</v>
      </c>
      <c r="L323" s="290" t="s">
        <v>1158</v>
      </c>
      <c r="O323" s="290">
        <v>0</v>
      </c>
      <c r="P323" s="290">
        <v>1</v>
      </c>
      <c r="Q323" s="265" t="s">
        <v>2445</v>
      </c>
      <c r="R323" s="266">
        <v>39307</v>
      </c>
    </row>
    <row r="324" spans="1:20" s="270" customFormat="1" ht="38.25" hidden="1" customHeight="1" x14ac:dyDescent="0.25">
      <c r="A324" s="299"/>
      <c r="B324" s="332"/>
      <c r="C324" s="270" t="s">
        <v>246</v>
      </c>
      <c r="D324" s="300">
        <v>6273</v>
      </c>
      <c r="E324" s="270" t="s">
        <v>1511</v>
      </c>
      <c r="F324" s="270" t="s">
        <v>274</v>
      </c>
      <c r="G324" s="270">
        <v>5.3</v>
      </c>
      <c r="H324" s="270">
        <v>5.3</v>
      </c>
      <c r="I324" s="270">
        <v>7.2</v>
      </c>
      <c r="J324" s="301">
        <f t="shared" si="29"/>
        <v>10.82276765856918</v>
      </c>
      <c r="K324" s="270">
        <v>11</v>
      </c>
      <c r="L324" s="270" t="s">
        <v>1158</v>
      </c>
      <c r="O324" s="270">
        <f>SUM(O325:O328)</f>
        <v>2</v>
      </c>
      <c r="P324" s="270">
        <f>SUM(P325:P328)</f>
        <v>2</v>
      </c>
      <c r="Q324" s="273" t="s">
        <v>1832</v>
      </c>
      <c r="R324" s="274">
        <v>38896</v>
      </c>
    </row>
    <row r="325" spans="1:20" s="290" customFormat="1" ht="25.5" hidden="1" customHeight="1" x14ac:dyDescent="0.25">
      <c r="A325" s="294" t="s">
        <v>1794</v>
      </c>
      <c r="B325" s="331"/>
      <c r="C325" s="290" t="s">
        <v>2033</v>
      </c>
      <c r="D325" s="295">
        <v>6273</v>
      </c>
      <c r="E325" s="290" t="s">
        <v>1511</v>
      </c>
      <c r="F325" s="290" t="s">
        <v>274</v>
      </c>
      <c r="G325" s="290">
        <v>5.3</v>
      </c>
      <c r="H325" s="290">
        <v>5.3</v>
      </c>
      <c r="I325" s="290">
        <v>7.2</v>
      </c>
      <c r="J325" s="283">
        <f t="shared" si="29"/>
        <v>10.82276765856918</v>
      </c>
      <c r="K325" s="290">
        <v>11</v>
      </c>
      <c r="L325" s="290" t="s">
        <v>1158</v>
      </c>
      <c r="O325" s="290">
        <v>1</v>
      </c>
      <c r="P325" s="290">
        <v>0</v>
      </c>
      <c r="Q325" s="265" t="s">
        <v>2034</v>
      </c>
      <c r="R325" s="266">
        <v>39591</v>
      </c>
    </row>
    <row r="326" spans="1:20" s="290" customFormat="1" ht="38.25" hidden="1" customHeight="1" x14ac:dyDescent="0.25">
      <c r="A326" s="294" t="s">
        <v>1794</v>
      </c>
      <c r="C326" s="290" t="s">
        <v>1917</v>
      </c>
      <c r="D326" s="295">
        <v>6273</v>
      </c>
      <c r="E326" s="290" t="s">
        <v>1511</v>
      </c>
      <c r="F326" s="290" t="s">
        <v>274</v>
      </c>
      <c r="G326" s="290">
        <v>5.3</v>
      </c>
      <c r="H326" s="290">
        <v>5.3</v>
      </c>
      <c r="I326" s="290">
        <v>7.2</v>
      </c>
      <c r="J326" s="283">
        <f t="shared" si="29"/>
        <v>10.82276765856918</v>
      </c>
      <c r="K326" s="290">
        <v>11</v>
      </c>
      <c r="L326" s="290" t="s">
        <v>1158</v>
      </c>
      <c r="O326" s="290">
        <v>1</v>
      </c>
      <c r="P326" s="290">
        <v>0</v>
      </c>
      <c r="Q326" s="265" t="s">
        <v>1918</v>
      </c>
      <c r="R326" s="266">
        <v>38867</v>
      </c>
    </row>
    <row r="327" spans="1:20" s="290" customFormat="1" ht="76.5" hidden="1" customHeight="1" x14ac:dyDescent="0.25">
      <c r="A327" s="294" t="s">
        <v>1794</v>
      </c>
      <c r="C327" s="290" t="s">
        <v>1917</v>
      </c>
      <c r="D327" s="295">
        <v>6273</v>
      </c>
      <c r="E327" s="290" t="s">
        <v>1511</v>
      </c>
      <c r="F327" s="290" t="s">
        <v>274</v>
      </c>
      <c r="G327" s="290">
        <v>5.3</v>
      </c>
      <c r="H327" s="290">
        <v>5.3</v>
      </c>
      <c r="I327" s="290">
        <v>7.2</v>
      </c>
      <c r="J327" s="283">
        <f t="shared" si="29"/>
        <v>10.82276765856918</v>
      </c>
      <c r="K327" s="290">
        <v>11</v>
      </c>
      <c r="L327" s="290" t="s">
        <v>1158</v>
      </c>
      <c r="O327" s="290">
        <v>0</v>
      </c>
      <c r="P327" s="290">
        <v>1</v>
      </c>
      <c r="Q327" s="265" t="s">
        <v>2446</v>
      </c>
      <c r="R327" s="266">
        <v>38867</v>
      </c>
    </row>
    <row r="328" spans="1:20" s="290" customFormat="1" ht="63.75" hidden="1" customHeight="1" x14ac:dyDescent="0.25">
      <c r="A328" s="294" t="s">
        <v>1794</v>
      </c>
      <c r="C328" s="290" t="s">
        <v>1849</v>
      </c>
      <c r="D328" s="295">
        <v>6273</v>
      </c>
      <c r="E328" s="290" t="s">
        <v>1511</v>
      </c>
      <c r="F328" s="290" t="s">
        <v>274</v>
      </c>
      <c r="G328" s="290">
        <v>5.3</v>
      </c>
      <c r="H328" s="290">
        <v>5.3</v>
      </c>
      <c r="I328" s="290">
        <v>7.2</v>
      </c>
      <c r="J328" s="283">
        <f t="shared" si="29"/>
        <v>10.82276765856918</v>
      </c>
      <c r="K328" s="290">
        <v>11</v>
      </c>
      <c r="L328" s="290" t="s">
        <v>1158</v>
      </c>
      <c r="O328" s="290">
        <v>0</v>
      </c>
      <c r="P328" s="290">
        <v>1</v>
      </c>
      <c r="Q328" s="265" t="s">
        <v>1850</v>
      </c>
      <c r="R328" s="266">
        <v>39307</v>
      </c>
    </row>
    <row r="329" spans="1:20" s="270" customFormat="1" ht="38.25" hidden="1" customHeight="1" x14ac:dyDescent="0.25">
      <c r="A329" s="299"/>
      <c r="B329" s="333"/>
      <c r="C329" s="270" t="s">
        <v>246</v>
      </c>
      <c r="D329" s="300">
        <v>6309</v>
      </c>
      <c r="E329" s="270" t="s">
        <v>883</v>
      </c>
      <c r="F329" s="270" t="s">
        <v>275</v>
      </c>
      <c r="G329" s="270">
        <v>0.3</v>
      </c>
      <c r="H329" s="270">
        <v>0.2</v>
      </c>
      <c r="I329" s="270">
        <v>11.6</v>
      </c>
      <c r="J329" s="301">
        <f t="shared" si="29"/>
        <v>8.5442070904466689</v>
      </c>
      <c r="K329" s="270">
        <v>8.6</v>
      </c>
      <c r="L329" s="270" t="s">
        <v>1158</v>
      </c>
      <c r="M329" s="270" t="s">
        <v>884</v>
      </c>
      <c r="N329" s="313" t="s">
        <v>885</v>
      </c>
      <c r="O329" s="270">
        <v>0</v>
      </c>
      <c r="P329" s="270">
        <v>0</v>
      </c>
      <c r="Q329" s="273" t="s">
        <v>1413</v>
      </c>
      <c r="R329" s="274">
        <v>39681</v>
      </c>
    </row>
    <row r="330" spans="1:20" s="270" customFormat="1" ht="75.75" hidden="1" customHeight="1" x14ac:dyDescent="0.25">
      <c r="A330" s="299"/>
      <c r="B330" s="260"/>
      <c r="C330" s="270" t="s">
        <v>246</v>
      </c>
      <c r="D330" s="300">
        <v>6333</v>
      </c>
      <c r="E330" s="270" t="s">
        <v>1514</v>
      </c>
      <c r="F330" s="270" t="s">
        <v>274</v>
      </c>
      <c r="G330" s="301">
        <v>5.5</v>
      </c>
      <c r="H330" s="301">
        <v>5.5</v>
      </c>
      <c r="I330" s="301">
        <v>7.9</v>
      </c>
      <c r="J330" s="301">
        <f t="shared" si="29"/>
        <v>11.603232593665469</v>
      </c>
      <c r="K330" s="301" t="s">
        <v>1158</v>
      </c>
      <c r="L330" s="270" t="s">
        <v>1158</v>
      </c>
      <c r="M330" s="270" t="s">
        <v>84</v>
      </c>
      <c r="N330" s="313" t="s">
        <v>85</v>
      </c>
      <c r="O330" s="270">
        <f>SUM(O331:O332)</f>
        <v>0</v>
      </c>
      <c r="P330" s="270">
        <f>SUM(P331:P332)</f>
        <v>2</v>
      </c>
      <c r="Q330" s="273" t="s">
        <v>1141</v>
      </c>
      <c r="R330" s="274">
        <v>40021</v>
      </c>
    </row>
    <row r="331" spans="1:20" s="290" customFormat="1" ht="76.5" hidden="1" customHeight="1" x14ac:dyDescent="0.25">
      <c r="A331" s="294" t="s">
        <v>1794</v>
      </c>
      <c r="B331" s="334"/>
      <c r="C331" s="335" t="s">
        <v>83</v>
      </c>
      <c r="D331" s="295">
        <v>6333</v>
      </c>
      <c r="E331" s="290" t="s">
        <v>1514</v>
      </c>
      <c r="F331" s="290" t="s">
        <v>274</v>
      </c>
      <c r="G331" s="283">
        <v>5.5</v>
      </c>
      <c r="H331" s="283">
        <v>5.5</v>
      </c>
      <c r="I331" s="283">
        <v>7.9</v>
      </c>
      <c r="J331" s="283">
        <f t="shared" si="29"/>
        <v>11.603232593665469</v>
      </c>
      <c r="K331" s="283">
        <v>11</v>
      </c>
      <c r="L331" s="290" t="s">
        <v>1158</v>
      </c>
      <c r="M331" s="290" t="s">
        <v>84</v>
      </c>
      <c r="N331" s="309" t="s">
        <v>85</v>
      </c>
      <c r="O331" s="290">
        <v>0</v>
      </c>
      <c r="P331" s="290">
        <v>1</v>
      </c>
      <c r="Q331" s="265" t="s">
        <v>1465</v>
      </c>
      <c r="R331" s="266">
        <v>38937</v>
      </c>
    </row>
    <row r="332" spans="1:20" s="290" customFormat="1" ht="38.25" hidden="1" customHeight="1" x14ac:dyDescent="0.25">
      <c r="A332" s="294" t="s">
        <v>1794</v>
      </c>
      <c r="B332" s="334"/>
      <c r="C332" s="335" t="s">
        <v>182</v>
      </c>
      <c r="D332" s="295">
        <v>6333</v>
      </c>
      <c r="E332" s="290" t="s">
        <v>1514</v>
      </c>
      <c r="F332" s="290" t="s">
        <v>274</v>
      </c>
      <c r="G332" s="283">
        <v>5.5</v>
      </c>
      <c r="H332" s="283">
        <v>5.5</v>
      </c>
      <c r="I332" s="283">
        <v>7.9</v>
      </c>
      <c r="J332" s="283">
        <f t="shared" si="29"/>
        <v>11.603232593665469</v>
      </c>
      <c r="K332" s="283">
        <v>11</v>
      </c>
      <c r="L332" s="290" t="s">
        <v>1158</v>
      </c>
      <c r="M332" s="290" t="s">
        <v>84</v>
      </c>
      <c r="N332" s="309" t="s">
        <v>85</v>
      </c>
      <c r="O332" s="290">
        <v>0</v>
      </c>
      <c r="P332" s="290">
        <v>1</v>
      </c>
      <c r="Q332" s="265" t="s">
        <v>876</v>
      </c>
      <c r="R332" s="266">
        <v>39666</v>
      </c>
    </row>
    <row r="333" spans="1:20" s="292" customFormat="1" ht="25.5" hidden="1" customHeight="1" x14ac:dyDescent="0.25">
      <c r="A333" s="291"/>
      <c r="B333" s="254"/>
      <c r="C333" s="292" t="s">
        <v>246</v>
      </c>
      <c r="D333" s="293">
        <v>6402</v>
      </c>
      <c r="E333" s="292" t="s">
        <v>1160</v>
      </c>
      <c r="F333" s="292" t="s">
        <v>274</v>
      </c>
      <c r="G333" s="292">
        <v>6.7</v>
      </c>
      <c r="H333" s="292">
        <v>6.7</v>
      </c>
      <c r="I333" s="292">
        <v>7.6</v>
      </c>
      <c r="J333" s="282">
        <f t="shared" si="29"/>
        <v>11.731957454875577</v>
      </c>
      <c r="K333" s="292">
        <v>12</v>
      </c>
      <c r="L333" s="292" t="s">
        <v>1158</v>
      </c>
      <c r="O333" s="292">
        <f>SUM(O334:O335)</f>
        <v>1</v>
      </c>
      <c r="P333" s="292">
        <f>SUM(P334:P335)</f>
        <v>1</v>
      </c>
      <c r="Q333" s="257" t="s">
        <v>1858</v>
      </c>
      <c r="R333" s="258">
        <v>38896</v>
      </c>
    </row>
    <row r="334" spans="1:20" ht="89.25" hidden="1" customHeight="1" x14ac:dyDescent="0.25">
      <c r="A334" s="296" t="s">
        <v>1794</v>
      </c>
      <c r="B334" s="290"/>
      <c r="C334" s="290" t="s">
        <v>518</v>
      </c>
      <c r="D334" s="295">
        <v>6402</v>
      </c>
      <c r="E334" s="290" t="s">
        <v>1160</v>
      </c>
      <c r="F334" s="290" t="s">
        <v>274</v>
      </c>
      <c r="G334" s="290">
        <v>6.7</v>
      </c>
      <c r="H334" s="290">
        <v>6.7</v>
      </c>
      <c r="I334" s="290">
        <v>7.6</v>
      </c>
      <c r="J334" s="283">
        <f t="shared" si="29"/>
        <v>11.731957454875577</v>
      </c>
      <c r="K334" s="290">
        <v>12</v>
      </c>
      <c r="L334" s="290" t="s">
        <v>1158</v>
      </c>
      <c r="M334" s="290" t="s">
        <v>1585</v>
      </c>
      <c r="N334" s="264" t="s">
        <v>1586</v>
      </c>
      <c r="O334" s="290">
        <v>1</v>
      </c>
      <c r="P334" s="290">
        <v>0</v>
      </c>
      <c r="Q334" s="265" t="s">
        <v>2447</v>
      </c>
      <c r="R334" s="266">
        <v>38594</v>
      </c>
      <c r="S334" s="290"/>
      <c r="T334" s="290"/>
    </row>
    <row r="335" spans="1:20" ht="89.25" hidden="1" customHeight="1" x14ac:dyDescent="0.25">
      <c r="A335" s="296" t="s">
        <v>1794</v>
      </c>
      <c r="B335" s="290"/>
      <c r="C335" s="290" t="s">
        <v>1584</v>
      </c>
      <c r="D335" s="295">
        <v>6402</v>
      </c>
      <c r="E335" s="290" t="s">
        <v>1160</v>
      </c>
      <c r="F335" s="290" t="s">
        <v>274</v>
      </c>
      <c r="G335" s="290">
        <v>6.7</v>
      </c>
      <c r="H335" s="290">
        <v>6.7</v>
      </c>
      <c r="I335" s="290">
        <v>7.6</v>
      </c>
      <c r="J335" s="283">
        <f t="shared" si="29"/>
        <v>11.731957454875577</v>
      </c>
      <c r="K335" s="290">
        <v>12</v>
      </c>
      <c r="L335" s="290" t="s">
        <v>1158</v>
      </c>
      <c r="M335" s="290" t="s">
        <v>1585</v>
      </c>
      <c r="N335" s="264" t="s">
        <v>1586</v>
      </c>
      <c r="O335" s="290">
        <v>0</v>
      </c>
      <c r="P335" s="290">
        <v>1</v>
      </c>
      <c r="Q335" s="265" t="s">
        <v>2448</v>
      </c>
      <c r="R335" s="266">
        <v>38949</v>
      </c>
      <c r="S335" s="290"/>
      <c r="T335" s="290"/>
    </row>
    <row r="336" spans="1:20" s="292" customFormat="1" ht="25.5" hidden="1" customHeight="1" x14ac:dyDescent="0.25">
      <c r="A336" s="291"/>
      <c r="B336" s="254"/>
      <c r="C336" s="292" t="s">
        <v>246</v>
      </c>
      <c r="D336" s="293">
        <v>6572</v>
      </c>
      <c r="F336" s="292" t="s">
        <v>275</v>
      </c>
      <c r="G336" s="292">
        <v>0.3</v>
      </c>
      <c r="H336" s="292">
        <v>0.2</v>
      </c>
      <c r="I336" s="292">
        <v>8</v>
      </c>
      <c r="J336" s="282">
        <f t="shared" si="29"/>
        <v>4.9442070904466684</v>
      </c>
      <c r="K336" s="292">
        <v>4.3</v>
      </c>
      <c r="L336" s="292" t="s">
        <v>1158</v>
      </c>
      <c r="M336" s="292" t="s">
        <v>1653</v>
      </c>
      <c r="N336" s="256" t="s">
        <v>1654</v>
      </c>
      <c r="O336" s="292">
        <v>0</v>
      </c>
      <c r="P336" s="292">
        <v>0</v>
      </c>
      <c r="Q336" s="257" t="s">
        <v>1655</v>
      </c>
      <c r="R336" s="258">
        <v>39286</v>
      </c>
    </row>
    <row r="337" spans="1:20" s="270" customFormat="1" ht="25.5" hidden="1" customHeight="1" x14ac:dyDescent="0.25">
      <c r="A337" s="299"/>
      <c r="B337" s="260"/>
      <c r="C337" s="270" t="s">
        <v>246</v>
      </c>
      <c r="D337" s="300" t="s">
        <v>468</v>
      </c>
      <c r="F337" s="270" t="s">
        <v>272</v>
      </c>
      <c r="G337" s="270">
        <v>5</v>
      </c>
      <c r="H337" s="270">
        <v>5</v>
      </c>
      <c r="J337" s="301"/>
      <c r="L337" s="270" t="s">
        <v>1158</v>
      </c>
      <c r="O337" s="270">
        <v>0</v>
      </c>
      <c r="P337" s="270">
        <v>0</v>
      </c>
      <c r="Q337" s="273" t="s">
        <v>472</v>
      </c>
      <c r="R337" s="274">
        <v>38898</v>
      </c>
    </row>
    <row r="338" spans="1:20" s="290" customFormat="1" ht="12.75" hidden="1" customHeight="1" x14ac:dyDescent="0.25">
      <c r="A338" s="294" t="s">
        <v>1794</v>
      </c>
      <c r="C338" s="290" t="s">
        <v>1980</v>
      </c>
      <c r="D338" s="295" t="s">
        <v>468</v>
      </c>
      <c r="F338" s="290" t="s">
        <v>272</v>
      </c>
      <c r="G338" s="290">
        <v>5</v>
      </c>
      <c r="H338" s="290">
        <v>5</v>
      </c>
      <c r="J338" s="283"/>
      <c r="L338" s="290" t="s">
        <v>1158</v>
      </c>
      <c r="O338" s="290">
        <v>0</v>
      </c>
      <c r="P338" s="290">
        <v>1</v>
      </c>
      <c r="Q338" s="265" t="s">
        <v>13</v>
      </c>
      <c r="R338" s="266">
        <v>38898</v>
      </c>
      <c r="S338" s="297"/>
      <c r="T338" s="297"/>
    </row>
    <row r="339" spans="1:20" s="270" customFormat="1" ht="52.5" hidden="1" customHeight="1" x14ac:dyDescent="0.25">
      <c r="A339" s="299"/>
      <c r="B339" s="277"/>
      <c r="C339" s="270" t="s">
        <v>246</v>
      </c>
      <c r="D339" s="300" t="s">
        <v>1542</v>
      </c>
      <c r="F339" s="270" t="s">
        <v>272</v>
      </c>
      <c r="G339" s="270">
        <v>60</v>
      </c>
      <c r="H339" s="270">
        <v>25</v>
      </c>
      <c r="J339" s="301"/>
      <c r="L339" s="270" t="s">
        <v>1158</v>
      </c>
      <c r="O339" s="270">
        <f>SUM(O340:O341)</f>
        <v>0</v>
      </c>
      <c r="P339" s="270">
        <f>SUM(P340:P341)</f>
        <v>2</v>
      </c>
      <c r="Q339" s="273" t="s">
        <v>1128</v>
      </c>
      <c r="R339" s="274">
        <v>39275</v>
      </c>
    </row>
    <row r="340" spans="1:20" s="290" customFormat="1" ht="74.25" hidden="1" customHeight="1" x14ac:dyDescent="0.25">
      <c r="A340" s="294" t="s">
        <v>1794</v>
      </c>
      <c r="B340" s="262"/>
      <c r="C340" s="290" t="s">
        <v>424</v>
      </c>
      <c r="D340" s="295" t="s">
        <v>1542</v>
      </c>
      <c r="F340" s="290" t="s">
        <v>272</v>
      </c>
      <c r="G340" s="290">
        <v>60</v>
      </c>
      <c r="H340" s="290">
        <v>25</v>
      </c>
      <c r="J340" s="283"/>
      <c r="L340" s="290" t="s">
        <v>1158</v>
      </c>
      <c r="O340" s="290">
        <v>0</v>
      </c>
      <c r="P340" s="290">
        <v>1</v>
      </c>
      <c r="Q340" s="265" t="s">
        <v>280</v>
      </c>
      <c r="R340" s="266">
        <v>40037</v>
      </c>
    </row>
    <row r="341" spans="1:20" s="290" customFormat="1" ht="44.25" hidden="1" customHeight="1" x14ac:dyDescent="0.25">
      <c r="A341" s="294" t="s">
        <v>1794</v>
      </c>
      <c r="B341" s="262"/>
      <c r="C341" s="290" t="s">
        <v>283</v>
      </c>
      <c r="D341" s="295" t="s">
        <v>1542</v>
      </c>
      <c r="F341" s="290" t="s">
        <v>272</v>
      </c>
      <c r="G341" s="290">
        <v>60</v>
      </c>
      <c r="H341" s="290">
        <v>25</v>
      </c>
      <c r="J341" s="283"/>
      <c r="L341" s="290" t="s">
        <v>1158</v>
      </c>
      <c r="O341" s="290">
        <v>0</v>
      </c>
      <c r="P341" s="290">
        <v>1</v>
      </c>
      <c r="Q341" s="265" t="s">
        <v>1570</v>
      </c>
      <c r="R341" s="266">
        <v>40184</v>
      </c>
    </row>
    <row r="342" spans="1:20" s="270" customFormat="1" ht="26.25" hidden="1" customHeight="1" x14ac:dyDescent="0.25">
      <c r="A342" s="299"/>
      <c r="B342" s="260"/>
      <c r="C342" s="270" t="s">
        <v>246</v>
      </c>
      <c r="D342" s="300" t="s">
        <v>547</v>
      </c>
      <c r="F342" s="270" t="s">
        <v>273</v>
      </c>
      <c r="G342" s="270">
        <v>41</v>
      </c>
      <c r="H342" s="270">
        <v>41</v>
      </c>
      <c r="I342" s="270">
        <v>4.2</v>
      </c>
      <c r="J342" s="301">
        <f>-LOG((1/(H342*G342))*(2.511^(-I342)))/LOG(2.511)</f>
        <v>12.267010709064722</v>
      </c>
      <c r="K342" s="270">
        <v>12</v>
      </c>
      <c r="L342" s="270" t="s">
        <v>1158</v>
      </c>
      <c r="O342" s="270">
        <f>SUM(O343)</f>
        <v>1</v>
      </c>
      <c r="P342" s="270">
        <f>SUM(P343)</f>
        <v>0</v>
      </c>
      <c r="Q342" s="273"/>
      <c r="R342" s="274">
        <v>38870</v>
      </c>
    </row>
    <row r="343" spans="1:20" ht="38.25" hidden="1" customHeight="1" x14ac:dyDescent="0.25">
      <c r="A343" s="296" t="s">
        <v>1794</v>
      </c>
      <c r="B343" s="290"/>
      <c r="C343" s="290" t="s">
        <v>518</v>
      </c>
      <c r="D343" s="295" t="s">
        <v>547</v>
      </c>
      <c r="E343" s="290"/>
      <c r="F343" s="290" t="s">
        <v>273</v>
      </c>
      <c r="G343" s="290">
        <v>41</v>
      </c>
      <c r="H343" s="290">
        <v>41</v>
      </c>
      <c r="I343" s="290">
        <v>4.2</v>
      </c>
      <c r="J343" s="283">
        <f>-LOG((1/(H343*G343))*(2.511^(-I343)))/LOG(2.511)</f>
        <v>12.267010709064722</v>
      </c>
      <c r="K343" s="290">
        <v>12</v>
      </c>
      <c r="L343" s="290" t="s">
        <v>1158</v>
      </c>
      <c r="M343" s="290"/>
      <c r="N343" s="290"/>
      <c r="O343" s="290">
        <v>1</v>
      </c>
      <c r="P343" s="290">
        <v>0</v>
      </c>
      <c r="Q343" s="265" t="s">
        <v>923</v>
      </c>
      <c r="R343" s="266">
        <v>38870</v>
      </c>
      <c r="S343" s="290"/>
      <c r="T343" s="290"/>
    </row>
    <row r="344" spans="1:20" s="270" customFormat="1" ht="26.25" hidden="1" customHeight="1" x14ac:dyDescent="0.25">
      <c r="A344" s="299"/>
      <c r="B344" s="267"/>
      <c r="C344" s="270" t="s">
        <v>246</v>
      </c>
      <c r="D344" s="300"/>
      <c r="E344" s="260" t="s">
        <v>1393</v>
      </c>
      <c r="F344" s="270" t="s">
        <v>944</v>
      </c>
      <c r="G344" s="270">
        <v>30</v>
      </c>
      <c r="H344" s="270">
        <v>30</v>
      </c>
      <c r="J344" s="301"/>
      <c r="L344" s="270" t="s">
        <v>1158</v>
      </c>
      <c r="O344" s="270">
        <f>SUM(O345)</f>
        <v>0</v>
      </c>
      <c r="P344" s="270">
        <f>SUM(P345)</f>
        <v>1</v>
      </c>
      <c r="Q344" s="273" t="s">
        <v>1392</v>
      </c>
      <c r="R344" s="274">
        <v>39668</v>
      </c>
    </row>
    <row r="345" spans="1:20" s="290" customFormat="1" ht="69.75" hidden="1" customHeight="1" x14ac:dyDescent="0.25">
      <c r="A345" s="294" t="s">
        <v>1794</v>
      </c>
      <c r="B345" s="262"/>
      <c r="C345" s="290" t="s">
        <v>422</v>
      </c>
      <c r="D345" s="295"/>
      <c r="E345" s="262" t="s">
        <v>1393</v>
      </c>
      <c r="F345" s="290" t="s">
        <v>944</v>
      </c>
      <c r="G345" s="290">
        <v>30</v>
      </c>
      <c r="H345" s="290">
        <v>30</v>
      </c>
      <c r="J345" s="283"/>
      <c r="L345" s="290" t="s">
        <v>1158</v>
      </c>
      <c r="O345" s="290">
        <v>0</v>
      </c>
      <c r="P345" s="290">
        <v>1</v>
      </c>
      <c r="Q345" s="265" t="s">
        <v>1569</v>
      </c>
      <c r="R345" s="266">
        <v>40184</v>
      </c>
    </row>
    <row r="346" spans="1:20" s="270" customFormat="1" ht="27.75" hidden="1" customHeight="1" x14ac:dyDescent="0.25">
      <c r="A346" s="299"/>
      <c r="B346" s="260"/>
      <c r="C346" s="270" t="s">
        <v>246</v>
      </c>
      <c r="D346" s="300"/>
      <c r="E346" s="270" t="s">
        <v>877</v>
      </c>
      <c r="F346" s="270" t="s">
        <v>1142</v>
      </c>
      <c r="J346" s="301"/>
      <c r="L346" s="270" t="s">
        <v>1158</v>
      </c>
      <c r="O346" s="270">
        <f>SUM(O347:O349)</f>
        <v>0</v>
      </c>
      <c r="P346" s="270">
        <f>SUM(P347:P349)</f>
        <v>3</v>
      </c>
      <c r="Q346" s="273" t="s">
        <v>1143</v>
      </c>
      <c r="R346" s="274">
        <v>39666</v>
      </c>
    </row>
    <row r="347" spans="1:20" ht="89.25" hidden="1" customHeight="1" x14ac:dyDescent="0.25">
      <c r="A347" s="296" t="s">
        <v>98</v>
      </c>
      <c r="B347" s="290"/>
      <c r="C347" s="290" t="s">
        <v>1006</v>
      </c>
      <c r="D347" s="295"/>
      <c r="E347" s="290" t="s">
        <v>877</v>
      </c>
      <c r="F347" s="290"/>
      <c r="G347" s="290"/>
      <c r="H347" s="290"/>
      <c r="I347" s="290"/>
      <c r="J347" s="283"/>
      <c r="K347" s="290"/>
      <c r="L347" s="290" t="s">
        <v>1158</v>
      </c>
      <c r="M347" s="290"/>
      <c r="N347" s="290"/>
      <c r="O347" s="290">
        <v>0</v>
      </c>
      <c r="P347" s="290">
        <v>1</v>
      </c>
      <c r="Q347" s="265" t="s">
        <v>2449</v>
      </c>
      <c r="R347" s="266">
        <v>39792</v>
      </c>
      <c r="S347" s="290"/>
      <c r="T347" s="290"/>
    </row>
    <row r="348" spans="1:20" ht="51" hidden="1" customHeight="1" x14ac:dyDescent="0.25">
      <c r="A348" s="296" t="s">
        <v>1794</v>
      </c>
      <c r="B348" s="290"/>
      <c r="C348" s="290" t="s">
        <v>182</v>
      </c>
      <c r="D348" s="295"/>
      <c r="E348" s="290" t="s">
        <v>877</v>
      </c>
      <c r="F348" s="290"/>
      <c r="G348" s="290"/>
      <c r="H348" s="290"/>
      <c r="I348" s="290"/>
      <c r="J348" s="283"/>
      <c r="K348" s="290"/>
      <c r="L348" s="290" t="s">
        <v>1158</v>
      </c>
      <c r="M348" s="290"/>
      <c r="N348" s="290"/>
      <c r="O348" s="290">
        <v>0</v>
      </c>
      <c r="P348" s="290">
        <v>1</v>
      </c>
      <c r="Q348" s="265" t="s">
        <v>878</v>
      </c>
      <c r="R348" s="266">
        <v>39666</v>
      </c>
      <c r="S348" s="290"/>
      <c r="T348" s="290"/>
    </row>
    <row r="349" spans="1:20" ht="51" hidden="1" customHeight="1" x14ac:dyDescent="0.25">
      <c r="A349" s="296" t="s">
        <v>98</v>
      </c>
      <c r="B349" s="290"/>
      <c r="C349" s="290" t="s">
        <v>1414</v>
      </c>
      <c r="D349" s="295"/>
      <c r="E349" s="290" t="s">
        <v>877</v>
      </c>
      <c r="F349" s="290"/>
      <c r="G349" s="290"/>
      <c r="H349" s="290"/>
      <c r="I349" s="290"/>
      <c r="J349" s="283"/>
      <c r="K349" s="290"/>
      <c r="L349" s="290" t="s">
        <v>1158</v>
      </c>
      <c r="M349" s="290"/>
      <c r="N349" s="290"/>
      <c r="O349" s="290">
        <v>0</v>
      </c>
      <c r="P349" s="290">
        <v>1</v>
      </c>
      <c r="Q349" s="265" t="s">
        <v>878</v>
      </c>
      <c r="R349" s="266">
        <v>39724</v>
      </c>
      <c r="S349" s="290"/>
      <c r="T349" s="290"/>
    </row>
    <row r="350" spans="1:20" s="270" customFormat="1" ht="51" hidden="1" customHeight="1" x14ac:dyDescent="0.25">
      <c r="A350" s="299"/>
      <c r="B350" s="289"/>
      <c r="C350" s="270" t="s">
        <v>246</v>
      </c>
      <c r="D350" s="300"/>
      <c r="E350" s="260" t="s">
        <v>996</v>
      </c>
      <c r="F350" s="270" t="s">
        <v>704</v>
      </c>
      <c r="G350" s="270">
        <v>3.05</v>
      </c>
      <c r="H350" s="270">
        <v>3.27</v>
      </c>
      <c r="I350" s="270">
        <v>0.628</v>
      </c>
      <c r="J350" s="306">
        <f t="shared" ref="J350:J355" si="30">1.6225-1.2026*(H350-G350)/I350-0.5765*H350/I350+1.9348*(200^2)*3/100000</f>
        <v>0.52112783439490373</v>
      </c>
      <c r="K350" s="306">
        <f t="shared" ref="K350:K357" si="31">EXP(J350)/(1+EXP(J350))</f>
        <v>0.62741145387455799</v>
      </c>
      <c r="L350" s="270" t="s">
        <v>1158</v>
      </c>
      <c r="M350" s="270" t="s">
        <v>2499</v>
      </c>
      <c r="N350" s="313" t="s">
        <v>2500</v>
      </c>
      <c r="O350" s="270">
        <v>0</v>
      </c>
      <c r="P350" s="270">
        <v>0</v>
      </c>
      <c r="Q350" s="273" t="s">
        <v>997</v>
      </c>
      <c r="R350" s="274">
        <v>39995</v>
      </c>
    </row>
    <row r="351" spans="1:20" s="270" customFormat="1" ht="51" hidden="1" customHeight="1" x14ac:dyDescent="0.25">
      <c r="A351" s="299"/>
      <c r="B351" s="289"/>
      <c r="C351" s="270" t="s">
        <v>246</v>
      </c>
      <c r="D351" s="300"/>
      <c r="E351" s="260" t="s">
        <v>994</v>
      </c>
      <c r="F351" s="270" t="s">
        <v>704</v>
      </c>
      <c r="G351" s="270">
        <v>4.1500000000000004</v>
      </c>
      <c r="H351" s="270">
        <v>5.15</v>
      </c>
      <c r="I351" s="270">
        <v>1.55</v>
      </c>
      <c r="J351" s="306">
        <f t="shared" si="30"/>
        <v>1.2529212903225804</v>
      </c>
      <c r="K351" s="306">
        <f t="shared" si="31"/>
        <v>0.77780514084077179</v>
      </c>
      <c r="L351" s="270" t="s">
        <v>1158</v>
      </c>
      <c r="M351" s="270" t="s">
        <v>2497</v>
      </c>
      <c r="N351" s="313" t="s">
        <v>2498</v>
      </c>
      <c r="O351" s="270">
        <f>SUM(O352:O353)</f>
        <v>0</v>
      </c>
      <c r="P351" s="270">
        <f>SUM(P352:P353)</f>
        <v>2</v>
      </c>
      <c r="Q351" s="273" t="s">
        <v>995</v>
      </c>
      <c r="R351" s="274">
        <v>39995</v>
      </c>
    </row>
    <row r="352" spans="1:20" s="290" customFormat="1" ht="51" hidden="1" customHeight="1" x14ac:dyDescent="0.25">
      <c r="A352" s="261" t="s">
        <v>1795</v>
      </c>
      <c r="B352" s="262"/>
      <c r="C352" s="262" t="s">
        <v>1494</v>
      </c>
      <c r="D352" s="295"/>
      <c r="E352" s="262" t="s">
        <v>994</v>
      </c>
      <c r="F352" s="290" t="s">
        <v>704</v>
      </c>
      <c r="G352" s="290">
        <v>4.1500000000000004</v>
      </c>
      <c r="H352" s="290">
        <v>5.15</v>
      </c>
      <c r="I352" s="290">
        <v>1.55</v>
      </c>
      <c r="J352" s="288">
        <f t="shared" si="30"/>
        <v>1.2529212903225804</v>
      </c>
      <c r="K352" s="288">
        <f t="shared" si="31"/>
        <v>0.77780514084077179</v>
      </c>
      <c r="L352" s="290" t="s">
        <v>1158</v>
      </c>
      <c r="O352" s="290">
        <v>0</v>
      </c>
      <c r="P352" s="290">
        <v>1</v>
      </c>
      <c r="Q352" s="265" t="s">
        <v>1496</v>
      </c>
      <c r="R352" s="266">
        <v>40001</v>
      </c>
    </row>
    <row r="353" spans="1:20" s="290" customFormat="1" ht="51" hidden="1" customHeight="1" x14ac:dyDescent="0.25">
      <c r="A353" s="261" t="s">
        <v>1795</v>
      </c>
      <c r="B353" s="262"/>
      <c r="C353" s="262" t="s">
        <v>2278</v>
      </c>
      <c r="D353" s="295"/>
      <c r="E353" s="262" t="s">
        <v>994</v>
      </c>
      <c r="F353" s="290" t="s">
        <v>704</v>
      </c>
      <c r="G353" s="290">
        <v>4.1500000000000004</v>
      </c>
      <c r="H353" s="290">
        <v>5.15</v>
      </c>
      <c r="I353" s="290">
        <v>1.55</v>
      </c>
      <c r="J353" s="288">
        <f t="shared" si="30"/>
        <v>1.2529212903225804</v>
      </c>
      <c r="K353" s="288">
        <f>EXP(J353)/(1+EXP(J353))</f>
        <v>0.77780514084077179</v>
      </c>
      <c r="L353" s="290" t="s">
        <v>1158</v>
      </c>
      <c r="O353" s="290">
        <v>0</v>
      </c>
      <c r="P353" s="290">
        <v>1</v>
      </c>
      <c r="Q353" s="265" t="s">
        <v>2280</v>
      </c>
      <c r="R353" s="266">
        <v>41493</v>
      </c>
    </row>
    <row r="354" spans="1:20" s="270" customFormat="1" ht="51" hidden="1" customHeight="1" x14ac:dyDescent="0.25">
      <c r="A354" s="299"/>
      <c r="B354" s="289"/>
      <c r="C354" s="270" t="s">
        <v>246</v>
      </c>
      <c r="D354" s="300"/>
      <c r="E354" s="260" t="s">
        <v>998</v>
      </c>
      <c r="F354" s="270" t="s">
        <v>704</v>
      </c>
      <c r="G354" s="270">
        <v>5.3</v>
      </c>
      <c r="H354" s="270">
        <v>6</v>
      </c>
      <c r="I354" s="270">
        <v>3.1</v>
      </c>
      <c r="J354" s="306">
        <f t="shared" si="30"/>
        <v>2.5568987096774194</v>
      </c>
      <c r="K354" s="306">
        <f t="shared" si="31"/>
        <v>0.92803561121006362</v>
      </c>
      <c r="L354" s="270" t="s">
        <v>1158</v>
      </c>
      <c r="M354" s="270" t="s">
        <v>2495</v>
      </c>
      <c r="N354" s="272" t="s">
        <v>2496</v>
      </c>
      <c r="O354" s="270">
        <v>0</v>
      </c>
      <c r="P354" s="270">
        <v>0</v>
      </c>
      <c r="Q354" s="273" t="s">
        <v>1127</v>
      </c>
      <c r="R354" s="274">
        <v>39995</v>
      </c>
    </row>
    <row r="355" spans="1:20" s="315" customFormat="1" ht="51" hidden="1" customHeight="1" x14ac:dyDescent="0.25">
      <c r="A355" s="314"/>
      <c r="B355" s="336" t="s">
        <v>2515</v>
      </c>
      <c r="C355" s="315" t="s">
        <v>246</v>
      </c>
      <c r="D355" s="316"/>
      <c r="E355" s="277" t="s">
        <v>999</v>
      </c>
      <c r="F355" s="315" t="s">
        <v>704</v>
      </c>
      <c r="G355" s="315">
        <v>5.27</v>
      </c>
      <c r="H355" s="315">
        <v>5.86</v>
      </c>
      <c r="I355" s="315">
        <v>1.5660000000000001</v>
      </c>
      <c r="J355" s="285">
        <f t="shared" si="30"/>
        <v>1.3338998467432945</v>
      </c>
      <c r="K355" s="285">
        <f t="shared" si="31"/>
        <v>0.79148498350578245</v>
      </c>
      <c r="L355" s="315" t="s">
        <v>1158</v>
      </c>
      <c r="M355" s="315" t="s">
        <v>2493</v>
      </c>
      <c r="N355" s="317" t="s">
        <v>2494</v>
      </c>
      <c r="O355" s="315">
        <v>0</v>
      </c>
      <c r="P355" s="315">
        <v>0</v>
      </c>
      <c r="Q355" s="286" t="s">
        <v>1000</v>
      </c>
      <c r="R355" s="280">
        <v>39995</v>
      </c>
    </row>
    <row r="356" spans="1:20" s="315" customFormat="1" ht="28.5" hidden="1" customHeight="1" x14ac:dyDescent="0.25">
      <c r="A356" s="314"/>
      <c r="B356" s="276"/>
      <c r="C356" s="315" t="s">
        <v>246</v>
      </c>
      <c r="D356" s="316"/>
      <c r="E356" s="277" t="s">
        <v>1001</v>
      </c>
      <c r="F356" s="315" t="s">
        <v>704</v>
      </c>
      <c r="G356" s="315">
        <v>5.12</v>
      </c>
      <c r="H356" s="315">
        <v>5.12</v>
      </c>
      <c r="I356" s="315">
        <v>5.0490000000000004</v>
      </c>
      <c r="J356" s="285">
        <f t="shared" ref="J356:J364" si="32">1.6225-1.2026*(H356-G356)/I356-0.5765*H356/I356+1.9348*(200^2)*3/100000</f>
        <v>3.3596531471578528</v>
      </c>
      <c r="K356" s="285">
        <f t="shared" si="31"/>
        <v>0.96641952218328953</v>
      </c>
      <c r="L356" s="315" t="s">
        <v>1158</v>
      </c>
      <c r="M356" s="315" t="s">
        <v>2491</v>
      </c>
      <c r="N356" s="317" t="s">
        <v>2492</v>
      </c>
      <c r="O356" s="315">
        <v>0</v>
      </c>
      <c r="P356" s="315">
        <v>0</v>
      </c>
      <c r="Q356" s="286" t="s">
        <v>1002</v>
      </c>
      <c r="R356" s="280">
        <v>39995</v>
      </c>
    </row>
    <row r="357" spans="1:20" s="315" customFormat="1" ht="51" hidden="1" customHeight="1" x14ac:dyDescent="0.25">
      <c r="A357" s="314"/>
      <c r="B357" s="337" t="s">
        <v>2516</v>
      </c>
      <c r="C357" s="315" t="s">
        <v>246</v>
      </c>
      <c r="D357" s="316"/>
      <c r="E357" s="315" t="s">
        <v>741</v>
      </c>
      <c r="F357" s="315" t="s">
        <v>704</v>
      </c>
      <c r="G357" s="315">
        <v>4</v>
      </c>
      <c r="H357" s="315">
        <v>5</v>
      </c>
      <c r="I357" s="315">
        <v>4.5999999999999996</v>
      </c>
      <c r="J357" s="285">
        <f t="shared" si="32"/>
        <v>3.0561947826086957</v>
      </c>
      <c r="K357" s="285">
        <f t="shared" si="31"/>
        <v>0.95504922075428988</v>
      </c>
      <c r="L357" s="315" t="s">
        <v>1158</v>
      </c>
      <c r="M357" s="315" t="s">
        <v>2489</v>
      </c>
      <c r="N357" s="317" t="s">
        <v>2490</v>
      </c>
      <c r="O357" s="315">
        <f>SUM(O358:O362)</f>
        <v>0</v>
      </c>
      <c r="P357" s="315">
        <f>SUM(P358:P362)</f>
        <v>5</v>
      </c>
      <c r="Q357" s="277" t="s">
        <v>1740</v>
      </c>
      <c r="R357" s="280">
        <v>39706</v>
      </c>
    </row>
    <row r="358" spans="1:20" ht="12.75" hidden="1" customHeight="1" x14ac:dyDescent="0.25">
      <c r="A358" s="296" t="s">
        <v>1794</v>
      </c>
      <c r="B358" s="290"/>
      <c r="C358" s="290" t="s">
        <v>179</v>
      </c>
      <c r="D358" s="295"/>
      <c r="E358" s="290" t="s">
        <v>741</v>
      </c>
      <c r="F358" s="290" t="s">
        <v>704</v>
      </c>
      <c r="G358" s="290">
        <v>4</v>
      </c>
      <c r="H358" s="290">
        <v>5</v>
      </c>
      <c r="I358" s="290">
        <v>4.5999999999999996</v>
      </c>
      <c r="J358" s="288">
        <f t="shared" si="32"/>
        <v>3.0561947826086957</v>
      </c>
      <c r="K358" s="288">
        <f t="shared" ref="K358:K364" si="33">EXP(J358)/(1+EXP(J358))</f>
        <v>0.95504922075428988</v>
      </c>
      <c r="L358" s="290" t="s">
        <v>1158</v>
      </c>
      <c r="M358" s="290"/>
      <c r="N358" s="290"/>
      <c r="O358" s="290">
        <v>0</v>
      </c>
      <c r="P358" s="290">
        <v>1</v>
      </c>
      <c r="Q358" s="262" t="s">
        <v>743</v>
      </c>
      <c r="R358" s="266">
        <v>39706</v>
      </c>
      <c r="S358" s="290"/>
      <c r="T358" s="290"/>
    </row>
    <row r="359" spans="1:20" ht="38.25" hidden="1" customHeight="1" x14ac:dyDescent="0.25">
      <c r="A359" s="296" t="s">
        <v>1794</v>
      </c>
      <c r="B359" s="290"/>
      <c r="C359" s="290" t="s">
        <v>1762</v>
      </c>
      <c r="D359" s="295"/>
      <c r="E359" s="290" t="s">
        <v>741</v>
      </c>
      <c r="F359" s="290" t="s">
        <v>704</v>
      </c>
      <c r="G359" s="290">
        <v>4</v>
      </c>
      <c r="H359" s="290">
        <v>5</v>
      </c>
      <c r="I359" s="290">
        <v>4.5999999999999996</v>
      </c>
      <c r="J359" s="288">
        <f t="shared" si="32"/>
        <v>3.0561947826086957</v>
      </c>
      <c r="K359" s="288">
        <f t="shared" si="33"/>
        <v>0.95504922075428988</v>
      </c>
      <c r="L359" s="290" t="s">
        <v>1158</v>
      </c>
      <c r="M359" s="290"/>
      <c r="N359" s="290"/>
      <c r="O359" s="290">
        <v>0</v>
      </c>
      <c r="P359" s="290">
        <v>1</v>
      </c>
      <c r="Q359" s="265" t="s">
        <v>1115</v>
      </c>
      <c r="R359" s="266">
        <v>39708</v>
      </c>
      <c r="S359" s="290"/>
      <c r="T359" s="290"/>
    </row>
    <row r="360" spans="1:20" ht="68.25" hidden="1" customHeight="1" x14ac:dyDescent="0.25">
      <c r="A360" s="296" t="s">
        <v>1795</v>
      </c>
      <c r="B360" s="290"/>
      <c r="C360" s="290" t="s">
        <v>1494</v>
      </c>
      <c r="D360" s="295"/>
      <c r="E360" s="290" t="s">
        <v>741</v>
      </c>
      <c r="F360" s="290" t="s">
        <v>704</v>
      </c>
      <c r="G360" s="290">
        <v>4</v>
      </c>
      <c r="H360" s="290">
        <v>5</v>
      </c>
      <c r="I360" s="290">
        <v>4.5999999999999996</v>
      </c>
      <c r="J360" s="288">
        <f>1.6225-1.2026*(H360-G360)/I360-0.5765*H360/I360+1.9348*(200^2)*3/100000</f>
        <v>3.0561947826086957</v>
      </c>
      <c r="K360" s="288">
        <f t="shared" si="33"/>
        <v>0.95504922075428988</v>
      </c>
      <c r="L360" s="290" t="s">
        <v>1158</v>
      </c>
      <c r="M360" s="290"/>
      <c r="N360" s="290"/>
      <c r="O360" s="290">
        <v>0</v>
      </c>
      <c r="P360" s="290">
        <v>1</v>
      </c>
      <c r="Q360" s="265" t="s">
        <v>1496</v>
      </c>
      <c r="R360" s="266">
        <v>40001</v>
      </c>
      <c r="S360" s="290"/>
      <c r="T360" s="290"/>
    </row>
    <row r="361" spans="1:20" ht="68.25" hidden="1" customHeight="1" x14ac:dyDescent="0.25">
      <c r="A361" s="296" t="s">
        <v>98</v>
      </c>
      <c r="B361" s="290"/>
      <c r="C361" s="290" t="s">
        <v>2068</v>
      </c>
      <c r="D361" s="295"/>
      <c r="E361" s="290" t="s">
        <v>741</v>
      </c>
      <c r="F361" s="290" t="s">
        <v>704</v>
      </c>
      <c r="G361" s="290">
        <v>4</v>
      </c>
      <c r="H361" s="290">
        <v>5</v>
      </c>
      <c r="I361" s="290">
        <v>4.5999999999999996</v>
      </c>
      <c r="J361" s="288">
        <f>1.6225-1.2026*(H361-G361)/I361-0.5765*H361/I361+1.9348*(200^2)*3/100000</f>
        <v>3.0561947826086957</v>
      </c>
      <c r="K361" s="288">
        <f t="shared" si="33"/>
        <v>0.95504922075428988</v>
      </c>
      <c r="L361" s="290" t="s">
        <v>1158</v>
      </c>
      <c r="M361" s="290"/>
      <c r="N361" s="290"/>
      <c r="O361" s="290">
        <v>0</v>
      </c>
      <c r="P361" s="290">
        <v>1</v>
      </c>
      <c r="Q361" s="265" t="s">
        <v>2072</v>
      </c>
      <c r="R361" s="266">
        <v>40386</v>
      </c>
      <c r="S361" s="290"/>
      <c r="T361" s="290"/>
    </row>
    <row r="362" spans="1:20" ht="68.25" hidden="1" customHeight="1" x14ac:dyDescent="0.25">
      <c r="A362" s="296" t="s">
        <v>98</v>
      </c>
      <c r="B362" s="290"/>
      <c r="C362" s="290" t="s">
        <v>2167</v>
      </c>
      <c r="D362" s="295"/>
      <c r="E362" s="290" t="s">
        <v>741</v>
      </c>
      <c r="F362" s="290" t="s">
        <v>704</v>
      </c>
      <c r="G362" s="290">
        <v>4</v>
      </c>
      <c r="H362" s="290">
        <v>5</v>
      </c>
      <c r="I362" s="290">
        <v>4.5999999999999996</v>
      </c>
      <c r="J362" s="288">
        <f>1.6225-1.2026*(H362-G362)/I362-0.5765*H362/I362+1.9348*(200^2)*3/100000</f>
        <v>3.0561947826086957</v>
      </c>
      <c r="K362" s="288">
        <f>EXP(J362)/(1+EXP(J362))</f>
        <v>0.95504922075428988</v>
      </c>
      <c r="L362" s="290" t="s">
        <v>1158</v>
      </c>
      <c r="M362" s="290"/>
      <c r="N362" s="290"/>
      <c r="O362" s="290">
        <v>0</v>
      </c>
      <c r="P362" s="290">
        <v>1</v>
      </c>
      <c r="Q362" s="265" t="s">
        <v>2168</v>
      </c>
      <c r="R362" s="266">
        <v>40770</v>
      </c>
      <c r="S362" s="290"/>
      <c r="T362" s="290"/>
    </row>
    <row r="363" spans="1:20" s="315" customFormat="1" ht="25.5" hidden="1" customHeight="1" x14ac:dyDescent="0.25">
      <c r="A363" s="314"/>
      <c r="B363" s="338" t="s">
        <v>2509</v>
      </c>
      <c r="C363" s="315" t="s">
        <v>246</v>
      </c>
      <c r="D363" s="316"/>
      <c r="E363" s="315" t="s">
        <v>742</v>
      </c>
      <c r="F363" s="315" t="s">
        <v>704</v>
      </c>
      <c r="G363" s="315">
        <v>6</v>
      </c>
      <c r="H363" s="315">
        <v>6</v>
      </c>
      <c r="I363" s="315">
        <v>0.72</v>
      </c>
      <c r="J363" s="285">
        <f t="shared" si="32"/>
        <v>-0.85990666666666726</v>
      </c>
      <c r="K363" s="285">
        <f t="shared" si="33"/>
        <v>0.29735884603229396</v>
      </c>
      <c r="L363" s="315" t="s">
        <v>1158</v>
      </c>
      <c r="M363" s="315" t="s">
        <v>2510</v>
      </c>
      <c r="N363" s="317" t="s">
        <v>2511</v>
      </c>
      <c r="O363" s="315">
        <f>SUM(O364)</f>
        <v>0</v>
      </c>
      <c r="P363" s="315">
        <f>SUM(P364)</f>
        <v>1</v>
      </c>
      <c r="Q363" s="277" t="s">
        <v>1736</v>
      </c>
      <c r="R363" s="280">
        <v>39706</v>
      </c>
    </row>
    <row r="364" spans="1:20" s="290" customFormat="1" ht="38.25" hidden="1" customHeight="1" x14ac:dyDescent="0.25">
      <c r="A364" s="294" t="s">
        <v>98</v>
      </c>
      <c r="B364" s="268"/>
      <c r="C364" s="290" t="s">
        <v>1762</v>
      </c>
      <c r="D364" s="295"/>
      <c r="E364" s="290" t="s">
        <v>742</v>
      </c>
      <c r="F364" s="290" t="s">
        <v>704</v>
      </c>
      <c r="G364" s="290">
        <v>6</v>
      </c>
      <c r="H364" s="290">
        <v>6</v>
      </c>
      <c r="I364" s="290">
        <v>0.72</v>
      </c>
      <c r="J364" s="288">
        <f t="shared" si="32"/>
        <v>-0.85990666666666726</v>
      </c>
      <c r="K364" s="288">
        <f t="shared" si="33"/>
        <v>0.29735884603229396</v>
      </c>
      <c r="L364" s="290" t="s">
        <v>1158</v>
      </c>
      <c r="O364" s="290">
        <v>0</v>
      </c>
      <c r="P364" s="290">
        <v>1</v>
      </c>
      <c r="Q364" s="265" t="s">
        <v>1115</v>
      </c>
      <c r="R364" s="266">
        <v>39708</v>
      </c>
    </row>
    <row r="365" spans="1:20" s="270" customFormat="1" ht="25.5" hidden="1" customHeight="1" x14ac:dyDescent="0.25">
      <c r="A365" s="299"/>
      <c r="B365" s="332"/>
      <c r="C365" s="270" t="s">
        <v>246</v>
      </c>
      <c r="D365" s="300">
        <v>6093</v>
      </c>
      <c r="E365" s="270" t="s">
        <v>1151</v>
      </c>
      <c r="F365" s="270" t="s">
        <v>274</v>
      </c>
      <c r="G365" s="270">
        <v>5.0999999999999996</v>
      </c>
      <c r="H365" s="270">
        <v>5.0999999999999996</v>
      </c>
      <c r="I365" s="270">
        <v>7.2</v>
      </c>
      <c r="J365" s="301">
        <f t="shared" ref="J365:J388" si="34">-LOG((1/(H365*G365))*(2.511^(-I365)))/LOG(2.511)</f>
        <v>10.739207169153095</v>
      </c>
      <c r="K365" s="270">
        <v>11</v>
      </c>
      <c r="L365" s="270" t="s">
        <v>1152</v>
      </c>
      <c r="M365" s="270" t="s">
        <v>1881</v>
      </c>
      <c r="N365" s="313" t="s">
        <v>1882</v>
      </c>
      <c r="O365" s="270">
        <f>SUM(O366:O369)</f>
        <v>3</v>
      </c>
      <c r="P365" s="270">
        <f>SUM(P366:P369)</f>
        <v>1</v>
      </c>
      <c r="Q365" s="273" t="s">
        <v>1859</v>
      </c>
      <c r="R365" s="274">
        <v>38896</v>
      </c>
    </row>
    <row r="366" spans="1:20" s="290" customFormat="1" ht="25.5" hidden="1" customHeight="1" x14ac:dyDescent="0.25">
      <c r="A366" s="294" t="s">
        <v>1794</v>
      </c>
      <c r="C366" s="290" t="s">
        <v>1013</v>
      </c>
      <c r="D366" s="295">
        <v>6093</v>
      </c>
      <c r="E366" s="290" t="s">
        <v>1151</v>
      </c>
      <c r="F366" s="290" t="s">
        <v>274</v>
      </c>
      <c r="G366" s="290">
        <v>5.0999999999999996</v>
      </c>
      <c r="H366" s="290">
        <v>5.0999999999999996</v>
      </c>
      <c r="I366" s="290">
        <v>7.2</v>
      </c>
      <c r="J366" s="283">
        <f t="shared" si="34"/>
        <v>10.739207169153095</v>
      </c>
      <c r="K366" s="290">
        <v>11</v>
      </c>
      <c r="L366" s="290" t="s">
        <v>1152</v>
      </c>
      <c r="M366" s="290" t="s">
        <v>1881</v>
      </c>
      <c r="N366" s="309" t="s">
        <v>1882</v>
      </c>
      <c r="O366" s="290">
        <v>1</v>
      </c>
      <c r="P366" s="290">
        <v>0</v>
      </c>
      <c r="Q366" s="265" t="s">
        <v>1061</v>
      </c>
      <c r="R366" s="266">
        <v>39794</v>
      </c>
    </row>
    <row r="367" spans="1:20" s="290" customFormat="1" ht="89.25" hidden="1" customHeight="1" x14ac:dyDescent="0.25">
      <c r="A367" s="294" t="s">
        <v>1794</v>
      </c>
      <c r="C367" s="290" t="s">
        <v>1749</v>
      </c>
      <c r="D367" s="295">
        <v>6093</v>
      </c>
      <c r="E367" s="290" t="s">
        <v>1151</v>
      </c>
      <c r="F367" s="290" t="s">
        <v>274</v>
      </c>
      <c r="G367" s="290">
        <v>5.0999999999999996</v>
      </c>
      <c r="H367" s="290">
        <v>5.0999999999999996</v>
      </c>
      <c r="I367" s="290">
        <v>7.2</v>
      </c>
      <c r="J367" s="283">
        <f t="shared" si="34"/>
        <v>10.739207169153095</v>
      </c>
      <c r="K367" s="290">
        <v>11</v>
      </c>
      <c r="L367" s="290" t="s">
        <v>1152</v>
      </c>
      <c r="M367" s="290" t="s">
        <v>1881</v>
      </c>
      <c r="N367" s="309" t="s">
        <v>1882</v>
      </c>
      <c r="O367" s="290">
        <v>1</v>
      </c>
      <c r="P367" s="290">
        <v>0</v>
      </c>
      <c r="Q367" s="265" t="s">
        <v>2450</v>
      </c>
      <c r="R367" s="266">
        <v>39794</v>
      </c>
    </row>
    <row r="368" spans="1:20" s="290" customFormat="1" ht="12.75" hidden="1" customHeight="1" x14ac:dyDescent="0.25">
      <c r="A368" s="294" t="s">
        <v>1794</v>
      </c>
      <c r="C368" s="290" t="s">
        <v>2033</v>
      </c>
      <c r="D368" s="295">
        <v>6093</v>
      </c>
      <c r="E368" s="290" t="s">
        <v>1151</v>
      </c>
      <c r="F368" s="290" t="s">
        <v>274</v>
      </c>
      <c r="G368" s="290">
        <v>5.0999999999999996</v>
      </c>
      <c r="H368" s="290">
        <v>5.0999999999999996</v>
      </c>
      <c r="I368" s="290">
        <v>7.2</v>
      </c>
      <c r="J368" s="283">
        <f t="shared" si="34"/>
        <v>10.739207169153095</v>
      </c>
      <c r="K368" s="290">
        <v>11</v>
      </c>
      <c r="L368" s="290" t="s">
        <v>1152</v>
      </c>
      <c r="M368" s="290" t="s">
        <v>1881</v>
      </c>
      <c r="N368" s="309" t="s">
        <v>1882</v>
      </c>
      <c r="O368" s="290">
        <v>1</v>
      </c>
      <c r="P368" s="290">
        <v>0</v>
      </c>
      <c r="Q368" s="265" t="s">
        <v>1385</v>
      </c>
      <c r="R368" s="266">
        <v>39810</v>
      </c>
    </row>
    <row r="369" spans="1:20" s="290" customFormat="1" ht="212.25" hidden="1" customHeight="1" x14ac:dyDescent="0.25">
      <c r="A369" s="294" t="s">
        <v>1794</v>
      </c>
      <c r="C369" s="290" t="s">
        <v>924</v>
      </c>
      <c r="D369" s="295">
        <v>6093</v>
      </c>
      <c r="E369" s="290" t="s">
        <v>1151</v>
      </c>
      <c r="F369" s="290" t="s">
        <v>274</v>
      </c>
      <c r="G369" s="290">
        <v>5.0999999999999996</v>
      </c>
      <c r="H369" s="290">
        <v>5.0999999999999996</v>
      </c>
      <c r="I369" s="290">
        <v>7.2</v>
      </c>
      <c r="J369" s="283">
        <f t="shared" si="34"/>
        <v>10.739207169153095</v>
      </c>
      <c r="K369" s="290">
        <v>11</v>
      </c>
      <c r="L369" s="290" t="s">
        <v>1152</v>
      </c>
      <c r="M369" s="290" t="s">
        <v>1881</v>
      </c>
      <c r="N369" s="309" t="s">
        <v>1882</v>
      </c>
      <c r="O369" s="290">
        <v>0</v>
      </c>
      <c r="P369" s="290">
        <v>1</v>
      </c>
      <c r="Q369" s="265" t="s">
        <v>2451</v>
      </c>
      <c r="R369" s="266">
        <v>38870</v>
      </c>
      <c r="S369" s="297"/>
      <c r="T369" s="297"/>
    </row>
    <row r="370" spans="1:20" s="270" customFormat="1" ht="51" hidden="1" customHeight="1" x14ac:dyDescent="0.25">
      <c r="A370" s="299"/>
      <c r="B370" s="332"/>
      <c r="C370" s="270" t="s">
        <v>246</v>
      </c>
      <c r="D370" s="300">
        <v>6121</v>
      </c>
      <c r="E370" s="270" t="s">
        <v>1627</v>
      </c>
      <c r="F370" s="270" t="s">
        <v>274</v>
      </c>
      <c r="G370" s="270">
        <v>26.3</v>
      </c>
      <c r="H370" s="270">
        <v>26.3</v>
      </c>
      <c r="I370" s="270">
        <v>5.9</v>
      </c>
      <c r="J370" s="301">
        <f t="shared" si="34"/>
        <v>13.002500550050751</v>
      </c>
      <c r="K370" s="270">
        <v>12</v>
      </c>
      <c r="L370" s="270" t="s">
        <v>1152</v>
      </c>
      <c r="M370" s="270" t="s">
        <v>479</v>
      </c>
      <c r="N370" s="272" t="s">
        <v>480</v>
      </c>
      <c r="O370" s="270">
        <f>SUM(O371:O381)</f>
        <v>7</v>
      </c>
      <c r="P370" s="270">
        <f>SUM(P371:P381)</f>
        <v>4</v>
      </c>
      <c r="Q370" s="273" t="s">
        <v>1860</v>
      </c>
      <c r="R370" s="274">
        <v>38896</v>
      </c>
    </row>
    <row r="371" spans="1:20" s="290" customFormat="1" ht="102" hidden="1" customHeight="1" x14ac:dyDescent="0.25">
      <c r="A371" s="294" t="s">
        <v>1794</v>
      </c>
      <c r="C371" s="290" t="s">
        <v>1012</v>
      </c>
      <c r="D371" s="295">
        <v>6121</v>
      </c>
      <c r="E371" s="290" t="s">
        <v>1627</v>
      </c>
      <c r="F371" s="290" t="s">
        <v>274</v>
      </c>
      <c r="G371" s="290">
        <v>26.3</v>
      </c>
      <c r="H371" s="290">
        <v>26.3</v>
      </c>
      <c r="I371" s="290">
        <v>5.9</v>
      </c>
      <c r="J371" s="283">
        <f t="shared" si="34"/>
        <v>13.002500550050751</v>
      </c>
      <c r="K371" s="290">
        <v>12</v>
      </c>
      <c r="L371" s="290" t="s">
        <v>1152</v>
      </c>
      <c r="M371" s="290" t="s">
        <v>479</v>
      </c>
      <c r="N371" s="264" t="s">
        <v>480</v>
      </c>
      <c r="O371" s="290">
        <v>1</v>
      </c>
      <c r="P371" s="290">
        <v>0</v>
      </c>
      <c r="Q371" s="265" t="s">
        <v>2452</v>
      </c>
      <c r="R371" s="266">
        <v>39794</v>
      </c>
      <c r="S371" s="297"/>
      <c r="T371" s="297"/>
    </row>
    <row r="372" spans="1:20" s="290" customFormat="1" ht="25.5" hidden="1" customHeight="1" x14ac:dyDescent="0.25">
      <c r="A372" s="294" t="s">
        <v>1794</v>
      </c>
      <c r="C372" s="290" t="s">
        <v>1013</v>
      </c>
      <c r="D372" s="295">
        <v>6121</v>
      </c>
      <c r="E372" s="290" t="s">
        <v>1627</v>
      </c>
      <c r="F372" s="290" t="s">
        <v>274</v>
      </c>
      <c r="G372" s="290">
        <v>26.3</v>
      </c>
      <c r="H372" s="290">
        <v>26.3</v>
      </c>
      <c r="I372" s="290">
        <v>5.9</v>
      </c>
      <c r="J372" s="283">
        <f t="shared" si="34"/>
        <v>13.002500550050751</v>
      </c>
      <c r="K372" s="290">
        <v>12</v>
      </c>
      <c r="L372" s="290" t="s">
        <v>1152</v>
      </c>
      <c r="M372" s="290" t="s">
        <v>479</v>
      </c>
      <c r="N372" s="264" t="s">
        <v>480</v>
      </c>
      <c r="O372" s="290">
        <v>1</v>
      </c>
      <c r="P372" s="290">
        <v>0</v>
      </c>
      <c r="Q372" s="265" t="s">
        <v>119</v>
      </c>
      <c r="R372" s="266">
        <v>39794</v>
      </c>
      <c r="S372" s="297"/>
      <c r="T372" s="297"/>
    </row>
    <row r="373" spans="1:20" s="290" customFormat="1" ht="25.5" hidden="1" customHeight="1" x14ac:dyDescent="0.25">
      <c r="A373" s="294" t="s">
        <v>1794</v>
      </c>
      <c r="C373" s="290" t="s">
        <v>1749</v>
      </c>
      <c r="D373" s="295">
        <v>6121</v>
      </c>
      <c r="E373" s="290" t="s">
        <v>1627</v>
      </c>
      <c r="F373" s="290" t="s">
        <v>274</v>
      </c>
      <c r="G373" s="290">
        <v>26.3</v>
      </c>
      <c r="H373" s="290">
        <v>26.3</v>
      </c>
      <c r="I373" s="290">
        <v>5.9</v>
      </c>
      <c r="J373" s="283">
        <f t="shared" si="34"/>
        <v>13.002500550050751</v>
      </c>
      <c r="K373" s="290">
        <v>12</v>
      </c>
      <c r="L373" s="290" t="s">
        <v>1152</v>
      </c>
      <c r="M373" s="290" t="s">
        <v>479</v>
      </c>
      <c r="N373" s="264" t="s">
        <v>480</v>
      </c>
      <c r="O373" s="290">
        <v>1</v>
      </c>
      <c r="P373" s="290">
        <v>0</v>
      </c>
      <c r="Q373" s="265" t="s">
        <v>120</v>
      </c>
      <c r="R373" s="266">
        <v>39794</v>
      </c>
      <c r="S373" s="297"/>
      <c r="T373" s="297"/>
    </row>
    <row r="374" spans="1:20" s="290" customFormat="1" ht="25.5" hidden="1" customHeight="1" x14ac:dyDescent="0.25">
      <c r="A374" s="294" t="s">
        <v>1794</v>
      </c>
      <c r="C374" s="290" t="s">
        <v>1745</v>
      </c>
      <c r="D374" s="295">
        <v>6121</v>
      </c>
      <c r="E374" s="290" t="s">
        <v>1627</v>
      </c>
      <c r="F374" s="290" t="s">
        <v>274</v>
      </c>
      <c r="G374" s="290">
        <v>26.3</v>
      </c>
      <c r="H374" s="290">
        <v>26.3</v>
      </c>
      <c r="I374" s="290">
        <v>5.9</v>
      </c>
      <c r="J374" s="283">
        <f t="shared" si="34"/>
        <v>13.002500550050751</v>
      </c>
      <c r="K374" s="290">
        <v>12</v>
      </c>
      <c r="L374" s="290" t="s">
        <v>1152</v>
      </c>
      <c r="M374" s="290" t="s">
        <v>479</v>
      </c>
      <c r="N374" s="264" t="s">
        <v>480</v>
      </c>
      <c r="O374" s="290">
        <v>1</v>
      </c>
      <c r="P374" s="290">
        <v>0</v>
      </c>
      <c r="Q374" s="265" t="s">
        <v>440</v>
      </c>
      <c r="R374" s="266">
        <v>39797</v>
      </c>
      <c r="S374" s="297"/>
      <c r="T374" s="297"/>
    </row>
    <row r="375" spans="1:20" s="290" customFormat="1" ht="25.5" hidden="1" customHeight="1" x14ac:dyDescent="0.25">
      <c r="A375" s="294" t="s">
        <v>1794</v>
      </c>
      <c r="C375" s="290" t="s">
        <v>864</v>
      </c>
      <c r="D375" s="295">
        <v>6121</v>
      </c>
      <c r="E375" s="290" t="s">
        <v>1627</v>
      </c>
      <c r="F375" s="290" t="s">
        <v>274</v>
      </c>
      <c r="G375" s="290">
        <v>26.3</v>
      </c>
      <c r="H375" s="290">
        <v>26.3</v>
      </c>
      <c r="I375" s="290">
        <v>5.9</v>
      </c>
      <c r="J375" s="283">
        <f t="shared" si="34"/>
        <v>13.002500550050751</v>
      </c>
      <c r="K375" s="290">
        <v>12</v>
      </c>
      <c r="L375" s="290" t="s">
        <v>1152</v>
      </c>
      <c r="M375" s="290" t="s">
        <v>479</v>
      </c>
      <c r="N375" s="264" t="s">
        <v>480</v>
      </c>
      <c r="O375" s="290">
        <v>1</v>
      </c>
      <c r="P375" s="290">
        <v>0</v>
      </c>
      <c r="Q375" s="265" t="s">
        <v>1027</v>
      </c>
      <c r="R375" s="266">
        <v>39797</v>
      </c>
      <c r="S375" s="297"/>
      <c r="T375" s="297"/>
    </row>
    <row r="376" spans="1:20" s="290" customFormat="1" ht="25.5" hidden="1" customHeight="1" x14ac:dyDescent="0.25">
      <c r="A376" s="294" t="s">
        <v>1794</v>
      </c>
      <c r="C376" s="290" t="s">
        <v>2033</v>
      </c>
      <c r="D376" s="295">
        <v>6121</v>
      </c>
      <c r="E376" s="290" t="s">
        <v>1627</v>
      </c>
      <c r="F376" s="290" t="s">
        <v>274</v>
      </c>
      <c r="G376" s="290">
        <v>26.3</v>
      </c>
      <c r="H376" s="290">
        <v>26.3</v>
      </c>
      <c r="I376" s="290">
        <v>5.9</v>
      </c>
      <c r="J376" s="283">
        <f t="shared" si="34"/>
        <v>13.002500550050751</v>
      </c>
      <c r="K376" s="290">
        <v>12</v>
      </c>
      <c r="L376" s="290" t="s">
        <v>1152</v>
      </c>
      <c r="M376" s="290" t="s">
        <v>479</v>
      </c>
      <c r="N376" s="264" t="s">
        <v>480</v>
      </c>
      <c r="O376" s="290">
        <v>1</v>
      </c>
      <c r="P376" s="290">
        <v>0</v>
      </c>
      <c r="Q376" s="265" t="s">
        <v>441</v>
      </c>
      <c r="R376" s="266">
        <v>39797</v>
      </c>
      <c r="S376" s="297"/>
      <c r="T376" s="297"/>
    </row>
    <row r="377" spans="1:20" s="290" customFormat="1" ht="25.5" hidden="1" customHeight="1" x14ac:dyDescent="0.25">
      <c r="A377" s="294" t="s">
        <v>1794</v>
      </c>
      <c r="C377" s="290" t="s">
        <v>2018</v>
      </c>
      <c r="D377" s="295">
        <v>6121</v>
      </c>
      <c r="E377" s="290" t="s">
        <v>1627</v>
      </c>
      <c r="F377" s="290" t="s">
        <v>274</v>
      </c>
      <c r="G377" s="290">
        <v>26.3</v>
      </c>
      <c r="H377" s="290">
        <v>26.3</v>
      </c>
      <c r="I377" s="290">
        <v>5.9</v>
      </c>
      <c r="J377" s="283">
        <f t="shared" si="34"/>
        <v>13.002500550050751</v>
      </c>
      <c r="K377" s="290">
        <v>12</v>
      </c>
      <c r="L377" s="290" t="s">
        <v>1152</v>
      </c>
      <c r="M377" s="290" t="s">
        <v>479</v>
      </c>
      <c r="N377" s="264" t="s">
        <v>480</v>
      </c>
      <c r="O377" s="290">
        <v>0</v>
      </c>
      <c r="P377" s="290">
        <v>1</v>
      </c>
      <c r="Q377" s="265" t="s">
        <v>1022</v>
      </c>
      <c r="R377" s="266">
        <v>39769</v>
      </c>
      <c r="S377" s="297"/>
      <c r="T377" s="297"/>
    </row>
    <row r="378" spans="1:20" s="290" customFormat="1" ht="76.5" hidden="1" customHeight="1" x14ac:dyDescent="0.25">
      <c r="A378" s="294" t="s">
        <v>1794</v>
      </c>
      <c r="C378" s="290" t="s">
        <v>1980</v>
      </c>
      <c r="D378" s="295">
        <v>6121</v>
      </c>
      <c r="E378" s="290" t="s">
        <v>1627</v>
      </c>
      <c r="F378" s="290" t="s">
        <v>274</v>
      </c>
      <c r="G378" s="290">
        <v>26.3</v>
      </c>
      <c r="H378" s="290">
        <v>26.3</v>
      </c>
      <c r="I378" s="290">
        <v>5.9</v>
      </c>
      <c r="J378" s="283">
        <f t="shared" si="34"/>
        <v>13.002500550050751</v>
      </c>
      <c r="K378" s="290">
        <v>12</v>
      </c>
      <c r="L378" s="290" t="s">
        <v>1152</v>
      </c>
      <c r="M378" s="290" t="s">
        <v>479</v>
      </c>
      <c r="N378" s="264" t="s">
        <v>480</v>
      </c>
      <c r="O378" s="290">
        <v>1</v>
      </c>
      <c r="P378" s="290">
        <v>0</v>
      </c>
      <c r="Q378" s="265" t="s">
        <v>2453</v>
      </c>
      <c r="R378" s="266">
        <v>38594</v>
      </c>
      <c r="S378" s="297"/>
      <c r="T378" s="297"/>
    </row>
    <row r="379" spans="1:20" s="290" customFormat="1" ht="63.75" hidden="1" customHeight="1" x14ac:dyDescent="0.25">
      <c r="A379" s="294" t="s">
        <v>1794</v>
      </c>
      <c r="C379" s="290" t="s">
        <v>1980</v>
      </c>
      <c r="D379" s="295">
        <v>6121</v>
      </c>
      <c r="E379" s="290" t="s">
        <v>1627</v>
      </c>
      <c r="F379" s="290" t="s">
        <v>274</v>
      </c>
      <c r="G379" s="290">
        <v>26.3</v>
      </c>
      <c r="H379" s="290">
        <v>26.3</v>
      </c>
      <c r="I379" s="290">
        <v>5.9</v>
      </c>
      <c r="J379" s="283">
        <f t="shared" si="34"/>
        <v>13.002500550050751</v>
      </c>
      <c r="K379" s="290">
        <v>12</v>
      </c>
      <c r="L379" s="290" t="s">
        <v>1152</v>
      </c>
      <c r="M379" s="290" t="s">
        <v>479</v>
      </c>
      <c r="N379" s="264" t="s">
        <v>480</v>
      </c>
      <c r="O379" s="290">
        <v>0</v>
      </c>
      <c r="P379" s="290">
        <v>1</v>
      </c>
      <c r="Q379" s="265" t="s">
        <v>1690</v>
      </c>
      <c r="R379" s="266">
        <v>38594</v>
      </c>
      <c r="S379" s="297"/>
      <c r="T379" s="297"/>
    </row>
    <row r="380" spans="1:20" s="290" customFormat="1" ht="102" hidden="1" customHeight="1" x14ac:dyDescent="0.25">
      <c r="A380" s="294" t="s">
        <v>1794</v>
      </c>
      <c r="C380" s="290" t="s">
        <v>1915</v>
      </c>
      <c r="D380" s="295">
        <v>6121</v>
      </c>
      <c r="E380" s="290" t="s">
        <v>1627</v>
      </c>
      <c r="F380" s="290" t="s">
        <v>274</v>
      </c>
      <c r="G380" s="290">
        <v>26.3</v>
      </c>
      <c r="H380" s="290">
        <v>26.3</v>
      </c>
      <c r="I380" s="290">
        <v>5.9</v>
      </c>
      <c r="J380" s="283">
        <f t="shared" si="34"/>
        <v>13.002500550050751</v>
      </c>
      <c r="K380" s="290">
        <v>12</v>
      </c>
      <c r="L380" s="290" t="s">
        <v>1152</v>
      </c>
      <c r="M380" s="290" t="s">
        <v>479</v>
      </c>
      <c r="N380" s="264" t="s">
        <v>480</v>
      </c>
      <c r="O380" s="290">
        <v>0</v>
      </c>
      <c r="P380" s="290">
        <v>1</v>
      </c>
      <c r="Q380" s="265" t="s">
        <v>2454</v>
      </c>
      <c r="R380" s="266">
        <v>38870</v>
      </c>
      <c r="S380" s="297"/>
      <c r="T380" s="297"/>
    </row>
    <row r="381" spans="1:20" s="290" customFormat="1" ht="51" hidden="1" customHeight="1" x14ac:dyDescent="0.25">
      <c r="A381" s="294" t="s">
        <v>1794</v>
      </c>
      <c r="C381" s="290" t="s">
        <v>1540</v>
      </c>
      <c r="D381" s="295">
        <v>6121</v>
      </c>
      <c r="E381" s="290" t="s">
        <v>1627</v>
      </c>
      <c r="F381" s="290" t="s">
        <v>274</v>
      </c>
      <c r="G381" s="290">
        <v>26.3</v>
      </c>
      <c r="H381" s="290">
        <v>26.3</v>
      </c>
      <c r="I381" s="290">
        <v>5.9</v>
      </c>
      <c r="J381" s="283">
        <f t="shared" si="34"/>
        <v>13.002500550050751</v>
      </c>
      <c r="K381" s="290">
        <v>12</v>
      </c>
      <c r="L381" s="290" t="s">
        <v>1152</v>
      </c>
      <c r="M381" s="290" t="s">
        <v>479</v>
      </c>
      <c r="N381" s="264" t="s">
        <v>480</v>
      </c>
      <c r="O381" s="290">
        <v>0</v>
      </c>
      <c r="P381" s="290">
        <v>1</v>
      </c>
      <c r="Q381" s="265" t="s">
        <v>1459</v>
      </c>
      <c r="R381" s="266">
        <v>39275</v>
      </c>
      <c r="S381" s="297"/>
      <c r="T381" s="297"/>
    </row>
    <row r="382" spans="1:20" s="270" customFormat="1" ht="12.75" hidden="1" customHeight="1" x14ac:dyDescent="0.25">
      <c r="A382" s="299"/>
      <c r="B382" s="260"/>
      <c r="C382" s="270" t="s">
        <v>246</v>
      </c>
      <c r="D382" s="300">
        <v>6144</v>
      </c>
      <c r="F382" s="270" t="s">
        <v>274</v>
      </c>
      <c r="G382" s="270">
        <v>6.2</v>
      </c>
      <c r="H382" s="270">
        <v>6.2</v>
      </c>
      <c r="I382" s="270">
        <v>9.1</v>
      </c>
      <c r="J382" s="301">
        <f t="shared" si="34"/>
        <v>13.063477324207321</v>
      </c>
      <c r="K382" s="270">
        <v>12.8</v>
      </c>
      <c r="L382" s="270" t="s">
        <v>1152</v>
      </c>
      <c r="O382" s="270">
        <f>SUM(O383)</f>
        <v>0</v>
      </c>
      <c r="P382" s="270">
        <f>SUM(P383)</f>
        <v>1</v>
      </c>
      <c r="Q382" s="273"/>
      <c r="R382" s="274">
        <v>38898</v>
      </c>
    </row>
    <row r="383" spans="1:20" s="290" customFormat="1" ht="12.75" hidden="1" customHeight="1" x14ac:dyDescent="0.25">
      <c r="A383" s="294" t="s">
        <v>1794</v>
      </c>
      <c r="C383" s="290" t="s">
        <v>1980</v>
      </c>
      <c r="D383" s="295">
        <v>6144</v>
      </c>
      <c r="F383" s="290" t="s">
        <v>274</v>
      </c>
      <c r="G383" s="290">
        <v>6.2</v>
      </c>
      <c r="H383" s="290">
        <v>6.2</v>
      </c>
      <c r="I383" s="290">
        <v>9.1</v>
      </c>
      <c r="J383" s="283">
        <f t="shared" si="34"/>
        <v>13.063477324207321</v>
      </c>
      <c r="K383" s="290">
        <v>12.8</v>
      </c>
      <c r="L383" s="290" t="s">
        <v>1152</v>
      </c>
      <c r="O383" s="290">
        <v>0</v>
      </c>
      <c r="P383" s="290">
        <v>1</v>
      </c>
      <c r="Q383" s="265" t="s">
        <v>13</v>
      </c>
      <c r="R383" s="266">
        <v>38898</v>
      </c>
      <c r="S383" s="297"/>
      <c r="T383" s="297"/>
    </row>
    <row r="384" spans="1:20" s="270" customFormat="1" ht="12.75" hidden="1" customHeight="1" x14ac:dyDescent="0.25">
      <c r="A384" s="299"/>
      <c r="B384" s="260"/>
      <c r="C384" s="270" t="s">
        <v>246</v>
      </c>
      <c r="D384" s="270">
        <v>6231</v>
      </c>
      <c r="F384" s="270" t="s">
        <v>273</v>
      </c>
      <c r="G384" s="270">
        <v>15</v>
      </c>
      <c r="H384" s="270">
        <v>15</v>
      </c>
      <c r="I384" s="270">
        <v>2.6</v>
      </c>
      <c r="J384" s="270">
        <f t="shared" si="34"/>
        <v>8.4827106571716566</v>
      </c>
      <c r="K384" s="270">
        <v>8.2200000000000006</v>
      </c>
      <c r="L384" s="270" t="s">
        <v>1152</v>
      </c>
      <c r="O384" s="339">
        <f>SUM(O385:O387)</f>
        <v>2</v>
      </c>
      <c r="P384" s="339">
        <f>SUM(P385:P387)</f>
        <v>1</v>
      </c>
      <c r="R384" s="274">
        <v>38898</v>
      </c>
    </row>
    <row r="385" spans="1:18" s="290" customFormat="1" ht="51" hidden="1" customHeight="1" x14ac:dyDescent="0.25">
      <c r="A385" s="294" t="s">
        <v>1794</v>
      </c>
      <c r="B385" s="262"/>
      <c r="C385" s="290" t="s">
        <v>1372</v>
      </c>
      <c r="D385" s="290">
        <v>6231</v>
      </c>
      <c r="F385" s="290" t="s">
        <v>273</v>
      </c>
      <c r="G385" s="290">
        <v>15</v>
      </c>
      <c r="H385" s="290">
        <v>15</v>
      </c>
      <c r="I385" s="290">
        <v>2.6</v>
      </c>
      <c r="J385" s="290">
        <f t="shared" si="34"/>
        <v>8.4827106571716566</v>
      </c>
      <c r="K385" s="290">
        <v>8.2200000000000006</v>
      </c>
      <c r="L385" s="290" t="s">
        <v>1152</v>
      </c>
      <c r="O385" s="340">
        <v>1</v>
      </c>
      <c r="P385" s="341">
        <v>0</v>
      </c>
      <c r="Q385" s="262" t="s">
        <v>1062</v>
      </c>
      <c r="R385" s="266">
        <v>39794</v>
      </c>
    </row>
    <row r="386" spans="1:18" s="290" customFormat="1" ht="25.5" hidden="1" customHeight="1" x14ac:dyDescent="0.25">
      <c r="A386" s="294" t="s">
        <v>1794</v>
      </c>
      <c r="B386" s="262"/>
      <c r="C386" s="290" t="s">
        <v>857</v>
      </c>
      <c r="D386" s="290">
        <v>6231</v>
      </c>
      <c r="F386" s="290" t="s">
        <v>273</v>
      </c>
      <c r="G386" s="290">
        <v>15</v>
      </c>
      <c r="H386" s="290">
        <v>15</v>
      </c>
      <c r="I386" s="290">
        <v>2.6</v>
      </c>
      <c r="J386" s="290">
        <f t="shared" si="34"/>
        <v>8.4827106571716566</v>
      </c>
      <c r="K386" s="290">
        <v>8.2200000000000006</v>
      </c>
      <c r="L386" s="290" t="s">
        <v>1152</v>
      </c>
      <c r="O386" s="340">
        <v>0</v>
      </c>
      <c r="P386" s="341">
        <v>1</v>
      </c>
      <c r="Q386" s="265" t="s">
        <v>1387</v>
      </c>
      <c r="R386" s="266">
        <v>39810</v>
      </c>
    </row>
    <row r="387" spans="1:18" s="290" customFormat="1" ht="38.25" hidden="1" customHeight="1" x14ac:dyDescent="0.25">
      <c r="A387" s="294" t="s">
        <v>1794</v>
      </c>
      <c r="B387" s="262"/>
      <c r="C387" s="290" t="s">
        <v>857</v>
      </c>
      <c r="D387" s="290">
        <v>6231</v>
      </c>
      <c r="F387" s="290" t="s">
        <v>273</v>
      </c>
      <c r="G387" s="290">
        <v>15</v>
      </c>
      <c r="H387" s="290">
        <v>15</v>
      </c>
      <c r="I387" s="290">
        <v>2.6</v>
      </c>
      <c r="J387" s="290">
        <f t="shared" si="34"/>
        <v>8.4827106571716566</v>
      </c>
      <c r="K387" s="290">
        <v>8.2200000000000006</v>
      </c>
      <c r="L387" s="290" t="s">
        <v>1152</v>
      </c>
      <c r="O387" s="340">
        <v>1</v>
      </c>
      <c r="P387" s="341">
        <v>0</v>
      </c>
      <c r="Q387" s="262" t="s">
        <v>1063</v>
      </c>
      <c r="R387" s="266">
        <v>39794</v>
      </c>
    </row>
    <row r="388" spans="1:18" s="270" customFormat="1" ht="38.25" hidden="1" customHeight="1" x14ac:dyDescent="0.25">
      <c r="A388" s="299"/>
      <c r="B388" s="260"/>
      <c r="C388" s="270" t="s">
        <v>246</v>
      </c>
      <c r="D388" s="300">
        <v>6405</v>
      </c>
      <c r="E388" s="270" t="s">
        <v>707</v>
      </c>
      <c r="F388" s="270" t="s">
        <v>273</v>
      </c>
      <c r="G388" s="270">
        <v>20</v>
      </c>
      <c r="H388" s="270">
        <v>20</v>
      </c>
      <c r="I388" s="270">
        <v>4.2</v>
      </c>
      <c r="J388" s="301">
        <f t="shared" si="34"/>
        <v>10.707643825988288</v>
      </c>
      <c r="K388" s="270">
        <v>10</v>
      </c>
      <c r="L388" s="270" t="s">
        <v>1152</v>
      </c>
      <c r="O388" s="270">
        <f>SUM(O389:O395)</f>
        <v>7</v>
      </c>
      <c r="P388" s="270">
        <f>SUM(P389:P395)</f>
        <v>1</v>
      </c>
      <c r="Q388" s="273" t="s">
        <v>941</v>
      </c>
      <c r="R388" s="274">
        <v>38896</v>
      </c>
    </row>
    <row r="389" spans="1:18" s="290" customFormat="1" ht="51" hidden="1" customHeight="1" x14ac:dyDescent="0.25">
      <c r="A389" s="294" t="s">
        <v>1794</v>
      </c>
      <c r="B389" s="262"/>
      <c r="C389" s="290" t="s">
        <v>1012</v>
      </c>
      <c r="D389" s="295">
        <v>6405</v>
      </c>
      <c r="E389" s="290" t="s">
        <v>707</v>
      </c>
      <c r="F389" s="290" t="s">
        <v>273</v>
      </c>
      <c r="G389" s="290">
        <v>20</v>
      </c>
      <c r="H389" s="290">
        <v>20</v>
      </c>
      <c r="I389" s="290">
        <v>4.2</v>
      </c>
      <c r="J389" s="283">
        <f t="shared" ref="J389:J394" si="35">-LOG((1/(H389*G389))*(2.511^(-I389)))/LOG(2.511)</f>
        <v>10.707643825988288</v>
      </c>
      <c r="K389" s="290">
        <v>10</v>
      </c>
      <c r="L389" s="290" t="s">
        <v>1152</v>
      </c>
      <c r="O389" s="290">
        <v>1</v>
      </c>
      <c r="P389" s="290">
        <v>0</v>
      </c>
      <c r="Q389" s="265" t="s">
        <v>121</v>
      </c>
      <c r="R389" s="266">
        <v>39794</v>
      </c>
    </row>
    <row r="390" spans="1:18" s="290" customFormat="1" ht="38.25" hidden="1" customHeight="1" x14ac:dyDescent="0.25">
      <c r="A390" s="294" t="s">
        <v>1794</v>
      </c>
      <c r="B390" s="262"/>
      <c r="C390" s="290" t="s">
        <v>1372</v>
      </c>
      <c r="D390" s="295">
        <v>6405</v>
      </c>
      <c r="E390" s="290" t="s">
        <v>707</v>
      </c>
      <c r="F390" s="290" t="s">
        <v>273</v>
      </c>
      <c r="G390" s="290">
        <v>20</v>
      </c>
      <c r="H390" s="290">
        <v>20</v>
      </c>
      <c r="I390" s="290">
        <v>4.2</v>
      </c>
      <c r="J390" s="283">
        <f t="shared" si="35"/>
        <v>10.707643825988288</v>
      </c>
      <c r="K390" s="290">
        <v>10</v>
      </c>
      <c r="L390" s="290" t="s">
        <v>1152</v>
      </c>
      <c r="O390" s="290">
        <v>1</v>
      </c>
      <c r="P390" s="290">
        <v>0</v>
      </c>
      <c r="Q390" s="265" t="s">
        <v>122</v>
      </c>
      <c r="R390" s="266">
        <v>39794</v>
      </c>
    </row>
    <row r="391" spans="1:18" s="290" customFormat="1" ht="25.5" hidden="1" customHeight="1" x14ac:dyDescent="0.25">
      <c r="A391" s="294" t="s">
        <v>1794</v>
      </c>
      <c r="B391" s="262"/>
      <c r="C391" s="290" t="s">
        <v>1371</v>
      </c>
      <c r="D391" s="295">
        <v>6405</v>
      </c>
      <c r="E391" s="290" t="s">
        <v>707</v>
      </c>
      <c r="F391" s="290" t="s">
        <v>273</v>
      </c>
      <c r="G391" s="290">
        <v>20</v>
      </c>
      <c r="H391" s="290">
        <v>20</v>
      </c>
      <c r="I391" s="290">
        <v>4.2</v>
      </c>
      <c r="J391" s="283">
        <f t="shared" si="35"/>
        <v>10.707643825988288</v>
      </c>
      <c r="K391" s="290">
        <v>10</v>
      </c>
      <c r="L391" s="290" t="s">
        <v>1152</v>
      </c>
      <c r="O391" s="290">
        <v>1</v>
      </c>
      <c r="P391" s="290">
        <v>0</v>
      </c>
      <c r="Q391" s="265" t="s">
        <v>123</v>
      </c>
      <c r="R391" s="266">
        <v>39794</v>
      </c>
    </row>
    <row r="392" spans="1:18" s="290" customFormat="1" ht="12.75" hidden="1" customHeight="1" x14ac:dyDescent="0.25">
      <c r="A392" s="294" t="s">
        <v>1794</v>
      </c>
      <c r="B392" s="262"/>
      <c r="C392" s="290" t="s">
        <v>862</v>
      </c>
      <c r="D392" s="295">
        <v>6405</v>
      </c>
      <c r="E392" s="290" t="s">
        <v>707</v>
      </c>
      <c r="F392" s="290" t="s">
        <v>273</v>
      </c>
      <c r="G392" s="290">
        <v>20</v>
      </c>
      <c r="H392" s="290">
        <v>20</v>
      </c>
      <c r="I392" s="290">
        <v>4.2</v>
      </c>
      <c r="J392" s="283">
        <f t="shared" si="35"/>
        <v>10.707643825988288</v>
      </c>
      <c r="K392" s="290">
        <v>10</v>
      </c>
      <c r="L392" s="290" t="s">
        <v>1152</v>
      </c>
      <c r="O392" s="290">
        <v>1</v>
      </c>
      <c r="P392" s="290">
        <v>0</v>
      </c>
      <c r="Q392" s="265" t="s">
        <v>1383</v>
      </c>
      <c r="R392" s="266">
        <v>39810</v>
      </c>
    </row>
    <row r="393" spans="1:18" s="290" customFormat="1" ht="12.75" hidden="1" customHeight="1" x14ac:dyDescent="0.25">
      <c r="A393" s="294" t="s">
        <v>1794</v>
      </c>
      <c r="B393" s="262"/>
      <c r="C393" s="290" t="s">
        <v>1718</v>
      </c>
      <c r="D393" s="295">
        <v>6405</v>
      </c>
      <c r="E393" s="290" t="s">
        <v>707</v>
      </c>
      <c r="F393" s="290" t="s">
        <v>273</v>
      </c>
      <c r="G393" s="290">
        <v>20</v>
      </c>
      <c r="H393" s="290">
        <v>20</v>
      </c>
      <c r="I393" s="290">
        <v>4.2</v>
      </c>
      <c r="J393" s="283">
        <f t="shared" si="35"/>
        <v>10.707643825988288</v>
      </c>
      <c r="K393" s="290">
        <v>10</v>
      </c>
      <c r="L393" s="290" t="s">
        <v>1152</v>
      </c>
      <c r="O393" s="290">
        <v>1</v>
      </c>
      <c r="P393" s="290">
        <v>0</v>
      </c>
      <c r="Q393" s="265" t="s">
        <v>1384</v>
      </c>
      <c r="R393" s="266">
        <v>39810</v>
      </c>
    </row>
    <row r="394" spans="1:18" s="290" customFormat="1" ht="131.25" hidden="1" customHeight="1" x14ac:dyDescent="0.25">
      <c r="A394" s="294" t="s">
        <v>1794</v>
      </c>
      <c r="B394" s="262"/>
      <c r="C394" s="290" t="s">
        <v>281</v>
      </c>
      <c r="D394" s="295">
        <v>6405</v>
      </c>
      <c r="E394" s="290" t="s">
        <v>707</v>
      </c>
      <c r="F394" s="290" t="s">
        <v>273</v>
      </c>
      <c r="G394" s="290">
        <v>20</v>
      </c>
      <c r="H394" s="290">
        <v>20</v>
      </c>
      <c r="I394" s="290">
        <v>4.2</v>
      </c>
      <c r="J394" s="283">
        <f t="shared" si="35"/>
        <v>10.707643825988288</v>
      </c>
      <c r="K394" s="290">
        <v>10</v>
      </c>
      <c r="L394" s="290" t="s">
        <v>1152</v>
      </c>
      <c r="O394" s="290">
        <v>2</v>
      </c>
      <c r="P394" s="290">
        <v>0</v>
      </c>
      <c r="Q394" s="265" t="s">
        <v>2455</v>
      </c>
      <c r="R394" s="266">
        <v>40046</v>
      </c>
    </row>
    <row r="395" spans="1:18" s="290" customFormat="1" ht="50.15" hidden="1" customHeight="1" x14ac:dyDescent="0.25">
      <c r="A395" s="294" t="s">
        <v>1794</v>
      </c>
      <c r="B395" s="262"/>
      <c r="C395" s="290" t="s">
        <v>284</v>
      </c>
      <c r="D395" s="295">
        <v>6405</v>
      </c>
      <c r="E395" s="290" t="s">
        <v>707</v>
      </c>
      <c r="F395" s="290" t="s">
        <v>273</v>
      </c>
      <c r="G395" s="290">
        <v>20</v>
      </c>
      <c r="H395" s="290">
        <v>20</v>
      </c>
      <c r="I395" s="290">
        <v>4.2</v>
      </c>
      <c r="J395" s="283">
        <f>-LOG((1/(H395*G395))*(2.511^(-I395)))/LOG(2.511)</f>
        <v>10.707643825988288</v>
      </c>
      <c r="K395" s="290">
        <v>10</v>
      </c>
      <c r="L395" s="290" t="s">
        <v>1152</v>
      </c>
      <c r="O395" s="290">
        <v>0</v>
      </c>
      <c r="P395" s="290">
        <v>1</v>
      </c>
      <c r="Q395" s="265" t="s">
        <v>1873</v>
      </c>
      <c r="R395" s="266">
        <v>40114</v>
      </c>
    </row>
    <row r="396" spans="1:18" s="270" customFormat="1" ht="63.75" hidden="1" customHeight="1" x14ac:dyDescent="0.25">
      <c r="A396" s="299"/>
      <c r="B396" s="260"/>
      <c r="C396" s="270" t="s">
        <v>246</v>
      </c>
      <c r="D396" s="300">
        <v>6475</v>
      </c>
      <c r="E396" s="270" t="s">
        <v>708</v>
      </c>
      <c r="F396" s="270" t="s">
        <v>273</v>
      </c>
      <c r="G396" s="270">
        <v>80</v>
      </c>
      <c r="H396" s="270">
        <v>80</v>
      </c>
      <c r="I396" s="270">
        <v>3.3</v>
      </c>
      <c r="J396" s="301">
        <f>-LOG((1/(H396*G396))*(2.511^(-I396)))/LOG(2.511)</f>
        <v>12.819097826662906</v>
      </c>
      <c r="K396" s="270">
        <v>12</v>
      </c>
      <c r="L396" s="270" t="s">
        <v>1152</v>
      </c>
      <c r="O396" s="270">
        <f>SUM(O397:O409)</f>
        <v>9</v>
      </c>
      <c r="P396" s="270">
        <f>SUM(P397:P409)</f>
        <v>6</v>
      </c>
      <c r="Q396" s="273" t="s">
        <v>940</v>
      </c>
      <c r="R396" s="274">
        <v>38896</v>
      </c>
    </row>
    <row r="397" spans="1:18" s="290" customFormat="1" ht="38.25" hidden="1" customHeight="1" x14ac:dyDescent="0.25">
      <c r="A397" s="294" t="s">
        <v>1794</v>
      </c>
      <c r="B397" s="262"/>
      <c r="C397" s="290" t="s">
        <v>1012</v>
      </c>
      <c r="D397" s="295">
        <v>6475</v>
      </c>
      <c r="E397" s="290" t="s">
        <v>708</v>
      </c>
      <c r="F397" s="290" t="s">
        <v>273</v>
      </c>
      <c r="G397" s="290">
        <v>80</v>
      </c>
      <c r="H397" s="290">
        <v>80</v>
      </c>
      <c r="I397" s="290">
        <v>3.3</v>
      </c>
      <c r="J397" s="283">
        <f t="shared" ref="J397:J406" si="36">-LOG((1/(H397*G397))*(2.511^(-I397)))/LOG(2.511)</f>
        <v>12.819097826662906</v>
      </c>
      <c r="K397" s="290">
        <v>12</v>
      </c>
      <c r="L397" s="290" t="s">
        <v>1152</v>
      </c>
      <c r="O397" s="290">
        <v>1</v>
      </c>
      <c r="P397" s="290">
        <v>0</v>
      </c>
      <c r="Q397" s="265" t="s">
        <v>124</v>
      </c>
      <c r="R397" s="266">
        <v>39794</v>
      </c>
    </row>
    <row r="398" spans="1:18" s="290" customFormat="1" ht="25.5" hidden="1" customHeight="1" x14ac:dyDescent="0.25">
      <c r="A398" s="294" t="s">
        <v>1794</v>
      </c>
      <c r="B398" s="262"/>
      <c r="C398" s="290" t="s">
        <v>1372</v>
      </c>
      <c r="D398" s="295">
        <v>6475</v>
      </c>
      <c r="E398" s="290" t="s">
        <v>708</v>
      </c>
      <c r="F398" s="290" t="s">
        <v>273</v>
      </c>
      <c r="G398" s="290">
        <v>80</v>
      </c>
      <c r="H398" s="290">
        <v>80</v>
      </c>
      <c r="I398" s="290">
        <v>3.3</v>
      </c>
      <c r="J398" s="283">
        <f t="shared" si="36"/>
        <v>12.819097826662906</v>
      </c>
      <c r="K398" s="290">
        <v>12</v>
      </c>
      <c r="L398" s="290" t="s">
        <v>1152</v>
      </c>
      <c r="O398" s="290">
        <v>1</v>
      </c>
      <c r="P398" s="290">
        <v>0</v>
      </c>
      <c r="Q398" s="265" t="s">
        <v>1056</v>
      </c>
      <c r="R398" s="266">
        <v>39794</v>
      </c>
    </row>
    <row r="399" spans="1:18" s="290" customFormat="1" ht="25.5" hidden="1" customHeight="1" x14ac:dyDescent="0.25">
      <c r="A399" s="294" t="s">
        <v>1794</v>
      </c>
      <c r="B399" s="262"/>
      <c r="C399" s="290" t="s">
        <v>857</v>
      </c>
      <c r="D399" s="295">
        <v>6475</v>
      </c>
      <c r="E399" s="290" t="s">
        <v>708</v>
      </c>
      <c r="F399" s="290" t="s">
        <v>273</v>
      </c>
      <c r="G399" s="290">
        <v>80</v>
      </c>
      <c r="H399" s="290">
        <v>80</v>
      </c>
      <c r="I399" s="290">
        <v>3.3</v>
      </c>
      <c r="J399" s="283">
        <f t="shared" si="36"/>
        <v>12.819097826662906</v>
      </c>
      <c r="K399" s="290">
        <v>12</v>
      </c>
      <c r="L399" s="290" t="s">
        <v>1152</v>
      </c>
      <c r="O399" s="290">
        <v>1</v>
      </c>
      <c r="P399" s="290">
        <v>0</v>
      </c>
      <c r="Q399" s="265" t="s">
        <v>1057</v>
      </c>
      <c r="R399" s="266">
        <v>39794</v>
      </c>
    </row>
    <row r="400" spans="1:18" s="290" customFormat="1" ht="76.5" hidden="1" customHeight="1" x14ac:dyDescent="0.25">
      <c r="A400" s="294" t="s">
        <v>1794</v>
      </c>
      <c r="B400" s="262"/>
      <c r="C400" s="290" t="s">
        <v>857</v>
      </c>
      <c r="D400" s="295">
        <v>6475</v>
      </c>
      <c r="E400" s="290" t="s">
        <v>708</v>
      </c>
      <c r="F400" s="290" t="s">
        <v>273</v>
      </c>
      <c r="G400" s="290">
        <v>80</v>
      </c>
      <c r="H400" s="290">
        <v>80</v>
      </c>
      <c r="I400" s="290">
        <v>3.3</v>
      </c>
      <c r="J400" s="283">
        <f t="shared" si="36"/>
        <v>12.819097826662906</v>
      </c>
      <c r="K400" s="290">
        <v>12</v>
      </c>
      <c r="L400" s="290" t="s">
        <v>1152</v>
      </c>
      <c r="O400" s="290">
        <v>0</v>
      </c>
      <c r="P400" s="290">
        <v>2</v>
      </c>
      <c r="Q400" s="265" t="s">
        <v>2456</v>
      </c>
      <c r="R400" s="266">
        <v>39794</v>
      </c>
    </row>
    <row r="401" spans="1:20" s="290" customFormat="1" ht="38.25" hidden="1" customHeight="1" x14ac:dyDescent="0.25">
      <c r="A401" s="294" t="s">
        <v>1794</v>
      </c>
      <c r="B401" s="262"/>
      <c r="C401" s="290" t="s">
        <v>861</v>
      </c>
      <c r="D401" s="295">
        <v>6475</v>
      </c>
      <c r="E401" s="290" t="s">
        <v>708</v>
      </c>
      <c r="F401" s="290" t="s">
        <v>273</v>
      </c>
      <c r="G401" s="290">
        <v>80</v>
      </c>
      <c r="H401" s="290">
        <v>80</v>
      </c>
      <c r="I401" s="290">
        <v>3.3</v>
      </c>
      <c r="J401" s="283">
        <f>-LOG((1/(H401*G401))*(2.511^(-I401)))/LOG(2.511)</f>
        <v>12.819097826662906</v>
      </c>
      <c r="K401" s="290">
        <v>12</v>
      </c>
      <c r="L401" s="290" t="s">
        <v>1152</v>
      </c>
      <c r="O401" s="290">
        <v>1</v>
      </c>
      <c r="P401" s="290">
        <v>0</v>
      </c>
      <c r="Q401" s="265" t="s">
        <v>1386</v>
      </c>
      <c r="R401" s="266">
        <v>39810</v>
      </c>
    </row>
    <row r="402" spans="1:20" s="290" customFormat="1" ht="63.75" hidden="1" customHeight="1" x14ac:dyDescent="0.25">
      <c r="A402" s="294" t="s">
        <v>1794</v>
      </c>
      <c r="B402" s="262"/>
      <c r="C402" s="290" t="s">
        <v>861</v>
      </c>
      <c r="D402" s="295">
        <v>6475</v>
      </c>
      <c r="E402" s="290" t="s">
        <v>708</v>
      </c>
      <c r="F402" s="290" t="s">
        <v>273</v>
      </c>
      <c r="G402" s="290">
        <v>80</v>
      </c>
      <c r="H402" s="290">
        <v>80</v>
      </c>
      <c r="I402" s="290">
        <v>3.3</v>
      </c>
      <c r="J402" s="283">
        <f t="shared" si="36"/>
        <v>12.819097826662906</v>
      </c>
      <c r="K402" s="290">
        <v>12</v>
      </c>
      <c r="L402" s="290" t="s">
        <v>1152</v>
      </c>
      <c r="O402" s="290">
        <v>0</v>
      </c>
      <c r="P402" s="290">
        <v>1</v>
      </c>
      <c r="Q402" s="265" t="s">
        <v>1058</v>
      </c>
      <c r="R402" s="266">
        <v>39794</v>
      </c>
    </row>
    <row r="403" spans="1:20" s="290" customFormat="1" ht="12.75" hidden="1" customHeight="1" x14ac:dyDescent="0.25">
      <c r="A403" s="294" t="s">
        <v>1794</v>
      </c>
      <c r="B403" s="262"/>
      <c r="C403" s="290" t="s">
        <v>862</v>
      </c>
      <c r="D403" s="295">
        <v>6475</v>
      </c>
      <c r="E403" s="290" t="s">
        <v>708</v>
      </c>
      <c r="F403" s="290" t="s">
        <v>273</v>
      </c>
      <c r="G403" s="290">
        <v>80</v>
      </c>
      <c r="H403" s="290">
        <v>80</v>
      </c>
      <c r="I403" s="290">
        <v>3.3</v>
      </c>
      <c r="J403" s="283">
        <f>-LOG((1/(H403*G403))*(2.511^(-I403)))/LOG(2.511)</f>
        <v>12.819097826662906</v>
      </c>
      <c r="K403" s="290">
        <v>12</v>
      </c>
      <c r="L403" s="290" t="s">
        <v>1152</v>
      </c>
      <c r="O403" s="290">
        <v>1</v>
      </c>
      <c r="P403" s="290">
        <v>0</v>
      </c>
      <c r="Q403" s="265" t="s">
        <v>1388</v>
      </c>
      <c r="R403" s="266">
        <v>39810</v>
      </c>
    </row>
    <row r="404" spans="1:20" s="290" customFormat="1" ht="89.25" hidden="1" customHeight="1" x14ac:dyDescent="0.25">
      <c r="A404" s="294" t="s">
        <v>1794</v>
      </c>
      <c r="B404" s="262"/>
      <c r="C404" s="290" t="s">
        <v>1017</v>
      </c>
      <c r="D404" s="295">
        <v>6475</v>
      </c>
      <c r="E404" s="290" t="s">
        <v>708</v>
      </c>
      <c r="F404" s="290" t="s">
        <v>273</v>
      </c>
      <c r="G404" s="290">
        <v>80</v>
      </c>
      <c r="H404" s="290">
        <v>80</v>
      </c>
      <c r="I404" s="290">
        <v>3.3</v>
      </c>
      <c r="J404" s="283">
        <f t="shared" si="36"/>
        <v>12.819097826662906</v>
      </c>
      <c r="K404" s="290">
        <v>12</v>
      </c>
      <c r="L404" s="290" t="s">
        <v>1152</v>
      </c>
      <c r="O404" s="290">
        <v>0</v>
      </c>
      <c r="P404" s="290">
        <v>1</v>
      </c>
      <c r="Q404" s="265" t="s">
        <v>2457</v>
      </c>
      <c r="R404" s="266">
        <v>39794</v>
      </c>
    </row>
    <row r="405" spans="1:20" s="290" customFormat="1" ht="12.75" hidden="1" customHeight="1" x14ac:dyDescent="0.25">
      <c r="A405" s="294" t="s">
        <v>1794</v>
      </c>
      <c r="B405" s="262"/>
      <c r="C405" s="290" t="s">
        <v>1718</v>
      </c>
      <c r="D405" s="295">
        <v>6475</v>
      </c>
      <c r="E405" s="290" t="s">
        <v>708</v>
      </c>
      <c r="F405" s="290" t="s">
        <v>273</v>
      </c>
      <c r="G405" s="290">
        <v>80</v>
      </c>
      <c r="H405" s="290">
        <v>80</v>
      </c>
      <c r="I405" s="290">
        <v>3.3</v>
      </c>
      <c r="J405" s="283">
        <f>-LOG((1/(H405*G405))*(2.511^(-I405)))/LOG(2.511)</f>
        <v>12.819097826662906</v>
      </c>
      <c r="K405" s="290">
        <v>12</v>
      </c>
      <c r="L405" s="290" t="s">
        <v>1152</v>
      </c>
      <c r="O405" s="290">
        <v>1</v>
      </c>
      <c r="P405" s="290">
        <v>0</v>
      </c>
      <c r="Q405" s="265" t="s">
        <v>1389</v>
      </c>
      <c r="R405" s="266">
        <v>39810</v>
      </c>
    </row>
    <row r="406" spans="1:20" s="290" customFormat="1" ht="38.25" hidden="1" customHeight="1" x14ac:dyDescent="0.25">
      <c r="A406" s="294" t="s">
        <v>1794</v>
      </c>
      <c r="B406" s="262"/>
      <c r="C406" s="290" t="s">
        <v>1024</v>
      </c>
      <c r="D406" s="295">
        <v>6475</v>
      </c>
      <c r="E406" s="290" t="s">
        <v>708</v>
      </c>
      <c r="F406" s="290" t="s">
        <v>273</v>
      </c>
      <c r="G406" s="290">
        <v>80</v>
      </c>
      <c r="H406" s="290">
        <v>80</v>
      </c>
      <c r="I406" s="290">
        <v>3.3</v>
      </c>
      <c r="J406" s="283">
        <f t="shared" si="36"/>
        <v>12.819097826662906</v>
      </c>
      <c r="K406" s="290">
        <v>12</v>
      </c>
      <c r="L406" s="290" t="s">
        <v>1152</v>
      </c>
      <c r="O406" s="290">
        <v>0</v>
      </c>
      <c r="P406" s="290">
        <v>1</v>
      </c>
      <c r="Q406" s="265" t="s">
        <v>1059</v>
      </c>
      <c r="R406" s="266">
        <v>39794</v>
      </c>
    </row>
    <row r="407" spans="1:20" s="290" customFormat="1" ht="141" hidden="1" customHeight="1" x14ac:dyDescent="0.25">
      <c r="A407" s="294" t="s">
        <v>1794</v>
      </c>
      <c r="B407" s="262"/>
      <c r="C407" s="290" t="s">
        <v>281</v>
      </c>
      <c r="D407" s="295">
        <v>6475</v>
      </c>
      <c r="E407" s="290" t="s">
        <v>708</v>
      </c>
      <c r="F407" s="290" t="s">
        <v>273</v>
      </c>
      <c r="G407" s="290">
        <v>80</v>
      </c>
      <c r="H407" s="290">
        <v>80</v>
      </c>
      <c r="I407" s="290">
        <v>3.3</v>
      </c>
      <c r="J407" s="283">
        <f>-LOG((1/(H407*G407))*(2.511^(-I407)))/LOG(2.511)</f>
        <v>12.819097826662906</v>
      </c>
      <c r="K407" s="290">
        <v>12</v>
      </c>
      <c r="L407" s="290" t="s">
        <v>1152</v>
      </c>
      <c r="O407" s="290">
        <v>2</v>
      </c>
      <c r="P407" s="290">
        <v>0</v>
      </c>
      <c r="Q407" s="265" t="s">
        <v>2458</v>
      </c>
      <c r="R407" s="266">
        <v>40046</v>
      </c>
    </row>
    <row r="408" spans="1:20" s="290" customFormat="1" ht="50.15" hidden="1" customHeight="1" x14ac:dyDescent="0.25">
      <c r="A408" s="294" t="s">
        <v>1794</v>
      </c>
      <c r="B408" s="262"/>
      <c r="C408" s="290" t="s">
        <v>284</v>
      </c>
      <c r="D408" s="295">
        <v>6475</v>
      </c>
      <c r="E408" s="290" t="s">
        <v>708</v>
      </c>
      <c r="F408" s="290" t="s">
        <v>273</v>
      </c>
      <c r="G408" s="290">
        <v>80</v>
      </c>
      <c r="H408" s="290">
        <v>80</v>
      </c>
      <c r="I408" s="290">
        <v>3.3</v>
      </c>
      <c r="J408" s="283">
        <f>-LOG((1/(H408*G408))*(2.511^(-I408)))/LOG(2.511)</f>
        <v>12.819097826662906</v>
      </c>
      <c r="K408" s="290">
        <v>12</v>
      </c>
      <c r="L408" s="290" t="s">
        <v>1152</v>
      </c>
      <c r="O408" s="290">
        <v>0</v>
      </c>
      <c r="P408" s="290">
        <v>1</v>
      </c>
      <c r="Q408" s="265" t="s">
        <v>1873</v>
      </c>
      <c r="R408" s="266">
        <v>40114</v>
      </c>
    </row>
    <row r="409" spans="1:20" s="290" customFormat="1" ht="57.75" hidden="1" customHeight="1" x14ac:dyDescent="0.25">
      <c r="A409" s="294" t="s">
        <v>1794</v>
      </c>
      <c r="B409" s="262"/>
      <c r="C409" s="290" t="s">
        <v>2073</v>
      </c>
      <c r="D409" s="295">
        <v>6475</v>
      </c>
      <c r="E409" s="290" t="s">
        <v>708</v>
      </c>
      <c r="F409" s="290" t="s">
        <v>273</v>
      </c>
      <c r="G409" s="290">
        <v>80</v>
      </c>
      <c r="H409" s="290">
        <v>80</v>
      </c>
      <c r="I409" s="290">
        <v>3.3</v>
      </c>
      <c r="J409" s="283">
        <f>-LOG((1/(H409*G409))*(2.511^(-I409)))/LOG(2.511)</f>
        <v>12.819097826662906</v>
      </c>
      <c r="K409" s="290">
        <v>12</v>
      </c>
      <c r="L409" s="290" t="s">
        <v>1152</v>
      </c>
      <c r="O409" s="290">
        <v>1</v>
      </c>
      <c r="P409" s="290">
        <v>0</v>
      </c>
      <c r="Q409" s="265" t="s">
        <v>2074</v>
      </c>
      <c r="R409" s="266">
        <v>40415</v>
      </c>
    </row>
    <row r="410" spans="1:20" s="270" customFormat="1" ht="25.5" hidden="1" customHeight="1" x14ac:dyDescent="0.25">
      <c r="A410" s="299"/>
      <c r="B410" s="277"/>
      <c r="C410" s="270" t="s">
        <v>246</v>
      </c>
      <c r="D410" s="300" t="s">
        <v>469</v>
      </c>
      <c r="F410" s="270" t="s">
        <v>272</v>
      </c>
      <c r="G410" s="270">
        <v>30</v>
      </c>
      <c r="H410" s="270">
        <v>15</v>
      </c>
      <c r="J410" s="301"/>
      <c r="L410" s="270" t="s">
        <v>1152</v>
      </c>
      <c r="O410" s="270">
        <v>0</v>
      </c>
      <c r="P410" s="270">
        <v>0</v>
      </c>
      <c r="Q410" s="273" t="s">
        <v>472</v>
      </c>
      <c r="R410" s="274">
        <v>38898</v>
      </c>
    </row>
    <row r="411" spans="1:20" s="290" customFormat="1" ht="44.25" hidden="1" customHeight="1" x14ac:dyDescent="0.25">
      <c r="A411" s="294" t="s">
        <v>1794</v>
      </c>
      <c r="C411" s="290" t="s">
        <v>1012</v>
      </c>
      <c r="D411" s="295" t="s">
        <v>469</v>
      </c>
      <c r="F411" s="290" t="s">
        <v>272</v>
      </c>
      <c r="G411" s="290">
        <v>30</v>
      </c>
      <c r="H411" s="290">
        <v>15</v>
      </c>
      <c r="J411" s="283"/>
      <c r="L411" s="290" t="s">
        <v>1152</v>
      </c>
      <c r="O411" s="290">
        <v>0</v>
      </c>
      <c r="P411" s="290">
        <v>1</v>
      </c>
      <c r="Q411" s="265" t="s">
        <v>1391</v>
      </c>
      <c r="R411" s="342" t="s">
        <v>1390</v>
      </c>
      <c r="S411" s="297"/>
      <c r="T411" s="297"/>
    </row>
    <row r="412" spans="1:20" s="290" customFormat="1" ht="12.75" hidden="1" customHeight="1" x14ac:dyDescent="0.25">
      <c r="A412" s="294" t="s">
        <v>1794</v>
      </c>
      <c r="C412" s="290" t="s">
        <v>1980</v>
      </c>
      <c r="D412" s="295" t="s">
        <v>469</v>
      </c>
      <c r="F412" s="290" t="s">
        <v>272</v>
      </c>
      <c r="G412" s="290">
        <v>30</v>
      </c>
      <c r="H412" s="290">
        <v>15</v>
      </c>
      <c r="J412" s="283"/>
      <c r="L412" s="290" t="s">
        <v>1152</v>
      </c>
      <c r="O412" s="290">
        <v>0</v>
      </c>
      <c r="P412" s="290">
        <v>1</v>
      </c>
      <c r="Q412" s="265" t="s">
        <v>13</v>
      </c>
      <c r="R412" s="266">
        <v>38898</v>
      </c>
      <c r="S412" s="297"/>
      <c r="T412" s="297"/>
    </row>
    <row r="413" spans="1:20" s="270" customFormat="1" ht="25.5" hidden="1" customHeight="1" x14ac:dyDescent="0.25">
      <c r="A413" s="299"/>
      <c r="B413" s="277"/>
      <c r="C413" s="270" t="s">
        <v>246</v>
      </c>
      <c r="D413" s="300" t="s">
        <v>471</v>
      </c>
      <c r="E413" s="260"/>
      <c r="F413" s="270" t="s">
        <v>272</v>
      </c>
      <c r="G413" s="270">
        <v>60</v>
      </c>
      <c r="H413" s="270">
        <v>50</v>
      </c>
      <c r="J413" s="301"/>
      <c r="L413" s="270" t="s">
        <v>1152</v>
      </c>
      <c r="O413" s="270">
        <v>0</v>
      </c>
      <c r="P413" s="270">
        <v>0</v>
      </c>
      <c r="Q413" s="273" t="s">
        <v>474</v>
      </c>
      <c r="R413" s="274">
        <v>38898</v>
      </c>
    </row>
    <row r="414" spans="1:20" s="290" customFormat="1" ht="12.75" hidden="1" customHeight="1" x14ac:dyDescent="0.25">
      <c r="A414" s="294" t="s">
        <v>1794</v>
      </c>
      <c r="C414" s="290" t="s">
        <v>1980</v>
      </c>
      <c r="D414" s="295" t="s">
        <v>471</v>
      </c>
      <c r="E414" s="262"/>
      <c r="F414" s="290" t="s">
        <v>272</v>
      </c>
      <c r="G414" s="290">
        <v>60</v>
      </c>
      <c r="H414" s="290">
        <v>50</v>
      </c>
      <c r="J414" s="283"/>
      <c r="L414" s="290" t="s">
        <v>1152</v>
      </c>
      <c r="O414" s="290">
        <v>0</v>
      </c>
      <c r="P414" s="290">
        <v>1</v>
      </c>
      <c r="Q414" s="265" t="s">
        <v>13</v>
      </c>
      <c r="R414" s="266">
        <v>38898</v>
      </c>
      <c r="S414" s="297"/>
      <c r="T414" s="297"/>
    </row>
    <row r="415" spans="1:20" s="290" customFormat="1" ht="51" hidden="1" customHeight="1" x14ac:dyDescent="0.25">
      <c r="A415" s="294" t="s">
        <v>1794</v>
      </c>
      <c r="C415" s="290" t="s">
        <v>1540</v>
      </c>
      <c r="D415" s="295" t="s">
        <v>471</v>
      </c>
      <c r="E415" s="262"/>
      <c r="F415" s="290" t="s">
        <v>272</v>
      </c>
      <c r="G415" s="290">
        <v>60</v>
      </c>
      <c r="H415" s="290">
        <v>50</v>
      </c>
      <c r="J415" s="283"/>
      <c r="L415" s="290" t="s">
        <v>1152</v>
      </c>
      <c r="O415" s="290">
        <v>0</v>
      </c>
      <c r="P415" s="290">
        <v>1</v>
      </c>
      <c r="Q415" s="265" t="s">
        <v>1541</v>
      </c>
      <c r="R415" s="266">
        <v>39275</v>
      </c>
      <c r="S415" s="297"/>
      <c r="T415" s="297"/>
    </row>
    <row r="416" spans="1:20" s="270" customFormat="1" ht="25.5" hidden="1" customHeight="1" x14ac:dyDescent="0.25">
      <c r="A416" s="299"/>
      <c r="B416" s="277"/>
      <c r="C416" s="270" t="s">
        <v>246</v>
      </c>
      <c r="D416" s="300" t="s">
        <v>467</v>
      </c>
      <c r="E416" s="260" t="s">
        <v>470</v>
      </c>
      <c r="F416" s="270" t="s">
        <v>272</v>
      </c>
      <c r="G416" s="270">
        <v>85</v>
      </c>
      <c r="H416" s="270">
        <v>80</v>
      </c>
      <c r="J416" s="301"/>
      <c r="L416" s="270" t="s">
        <v>1152</v>
      </c>
      <c r="O416" s="270">
        <f>SUM(O417)</f>
        <v>0</v>
      </c>
      <c r="P416" s="270">
        <f>SUM(P417)</f>
        <v>1</v>
      </c>
      <c r="Q416" s="273" t="s">
        <v>473</v>
      </c>
      <c r="R416" s="274">
        <v>38898</v>
      </c>
    </row>
    <row r="417" spans="1:20" s="290" customFormat="1" ht="12.75" hidden="1" customHeight="1" x14ac:dyDescent="0.25">
      <c r="A417" s="294" t="s">
        <v>1794</v>
      </c>
      <c r="C417" s="290" t="s">
        <v>1980</v>
      </c>
      <c r="D417" s="295" t="s">
        <v>467</v>
      </c>
      <c r="E417" s="262" t="s">
        <v>470</v>
      </c>
      <c r="F417" s="290" t="s">
        <v>272</v>
      </c>
      <c r="G417" s="290">
        <v>85</v>
      </c>
      <c r="H417" s="290">
        <v>80</v>
      </c>
      <c r="J417" s="283"/>
      <c r="L417" s="290" t="s">
        <v>1152</v>
      </c>
      <c r="O417" s="290">
        <v>0</v>
      </c>
      <c r="P417" s="290">
        <v>1</v>
      </c>
      <c r="Q417" s="265" t="s">
        <v>13</v>
      </c>
      <c r="R417" s="266">
        <v>38898</v>
      </c>
      <c r="S417" s="297"/>
      <c r="T417" s="297"/>
    </row>
    <row r="418" spans="1:20" s="315" customFormat="1" ht="25.5" hidden="1" customHeight="1" x14ac:dyDescent="0.25">
      <c r="A418" s="314"/>
      <c r="B418" s="343"/>
      <c r="C418" s="315" t="s">
        <v>246</v>
      </c>
      <c r="D418" s="316"/>
      <c r="E418" s="277" t="s">
        <v>714</v>
      </c>
      <c r="F418" s="315" t="s">
        <v>704</v>
      </c>
      <c r="G418" s="315">
        <v>1.0900000000000001</v>
      </c>
      <c r="H418" s="315">
        <v>5.5</v>
      </c>
      <c r="I418" s="315">
        <v>2.9</v>
      </c>
      <c r="J418" s="285">
        <f>1.6225-1.2026*(H418-G418)/I418-0.5765*H418/I418+1.9348*(200^2)*3/100000</f>
        <v>1.022116551724138</v>
      </c>
      <c r="K418" s="285">
        <f>EXP(J418)/(1+EXP(J418))</f>
        <v>0.73538467299343746</v>
      </c>
      <c r="L418" s="315" t="s">
        <v>1152</v>
      </c>
      <c r="O418" s="315">
        <f>SUM(O419:O422)</f>
        <v>0</v>
      </c>
      <c r="P418" s="315">
        <f>SUM(P419:P422)</f>
        <v>5</v>
      </c>
      <c r="Q418" s="286" t="s">
        <v>715</v>
      </c>
      <c r="R418" s="280">
        <v>39680</v>
      </c>
    </row>
    <row r="419" spans="1:20" s="290" customFormat="1" ht="12.75" hidden="1" customHeight="1" x14ac:dyDescent="0.25">
      <c r="A419" s="294"/>
      <c r="B419" s="268"/>
      <c r="C419" s="290" t="s">
        <v>37</v>
      </c>
      <c r="D419" s="295"/>
      <c r="E419" s="262" t="s">
        <v>714</v>
      </c>
      <c r="F419" s="290" t="s">
        <v>704</v>
      </c>
      <c r="G419" s="290">
        <v>1.0900000000000001</v>
      </c>
      <c r="H419" s="290">
        <v>5.5</v>
      </c>
      <c r="I419" s="290">
        <v>2.9</v>
      </c>
      <c r="J419" s="288">
        <f>1.6225-1.2026*(H419-G419)/I419-0.5765*H419/I419+1.9348*(200^2)*3/100000</f>
        <v>1.022116551724138</v>
      </c>
      <c r="K419" s="288">
        <f>EXP(J419)/(1+EXP(J419))</f>
        <v>0.73538467299343746</v>
      </c>
      <c r="L419" s="290" t="s">
        <v>1152</v>
      </c>
      <c r="O419" s="290">
        <v>0</v>
      </c>
      <c r="P419" s="290">
        <v>2</v>
      </c>
      <c r="Q419" s="265"/>
      <c r="R419" s="266">
        <v>39810</v>
      </c>
    </row>
    <row r="420" spans="1:20" s="290" customFormat="1" ht="12.75" hidden="1" customHeight="1" x14ac:dyDescent="0.25">
      <c r="A420" s="294"/>
      <c r="B420" s="268"/>
      <c r="C420" s="290" t="s">
        <v>38</v>
      </c>
      <c r="D420" s="295"/>
      <c r="E420" s="262" t="s">
        <v>714</v>
      </c>
      <c r="F420" s="290" t="s">
        <v>704</v>
      </c>
      <c r="G420" s="290">
        <v>1.0900000000000001</v>
      </c>
      <c r="H420" s="290">
        <v>5.5</v>
      </c>
      <c r="I420" s="290">
        <v>2.9</v>
      </c>
      <c r="J420" s="288">
        <f>1.6225-1.2026*(H420-G420)/I420-0.5765*H420/I420+1.9348*(200^2)*3/100000</f>
        <v>1.022116551724138</v>
      </c>
      <c r="K420" s="288">
        <f>EXP(J420)/(1+EXP(J420))</f>
        <v>0.73538467299343746</v>
      </c>
      <c r="L420" s="290" t="s">
        <v>1152</v>
      </c>
      <c r="O420" s="290">
        <v>0</v>
      </c>
      <c r="P420" s="290">
        <v>1</v>
      </c>
      <c r="Q420" s="265"/>
      <c r="R420" s="266">
        <v>39810</v>
      </c>
    </row>
    <row r="421" spans="1:20" s="290" customFormat="1" ht="116.25" hidden="1" customHeight="1" x14ac:dyDescent="0.25">
      <c r="A421" s="294" t="s">
        <v>1795</v>
      </c>
      <c r="B421" s="268"/>
      <c r="C421" s="290" t="s">
        <v>1395</v>
      </c>
      <c r="D421" s="295"/>
      <c r="E421" s="262" t="s">
        <v>714</v>
      </c>
      <c r="F421" s="290" t="s">
        <v>704</v>
      </c>
      <c r="G421" s="290">
        <v>1.0900000000000001</v>
      </c>
      <c r="H421" s="290">
        <v>5.5</v>
      </c>
      <c r="I421" s="290">
        <v>2.9</v>
      </c>
      <c r="J421" s="288">
        <f>1.6225-1.2026*(H421-G421)/I421-0.5765*H421/I421+1.9348*(200^2)*3/100000</f>
        <v>1.022116551724138</v>
      </c>
      <c r="K421" s="288">
        <f>EXP(J421)/(1+EXP(J421))</f>
        <v>0.73538467299343746</v>
      </c>
      <c r="L421" s="290" t="s">
        <v>1152</v>
      </c>
      <c r="O421" s="290">
        <v>0</v>
      </c>
      <c r="P421" s="290">
        <v>1</v>
      </c>
      <c r="Q421" s="265" t="s">
        <v>2459</v>
      </c>
      <c r="R421" s="266">
        <v>40764</v>
      </c>
    </row>
    <row r="422" spans="1:20" s="290" customFormat="1" ht="116.25" hidden="1" customHeight="1" x14ac:dyDescent="0.25">
      <c r="A422" s="294" t="s">
        <v>1795</v>
      </c>
      <c r="B422" s="268"/>
      <c r="C422" s="290" t="s">
        <v>2158</v>
      </c>
      <c r="D422" s="295"/>
      <c r="E422" s="262" t="s">
        <v>714</v>
      </c>
      <c r="F422" s="290" t="s">
        <v>704</v>
      </c>
      <c r="G422" s="290">
        <v>1.0900000000000001</v>
      </c>
      <c r="H422" s="290">
        <v>5.5</v>
      </c>
      <c r="I422" s="290">
        <v>2.9</v>
      </c>
      <c r="J422" s="288">
        <f>1.6225-1.2026*(H422-G422)/I422-0.5765*H422/I422+1.9348*(200^2)*3/100000</f>
        <v>1.022116551724138</v>
      </c>
      <c r="K422" s="288">
        <f>EXP(J422)/(1+EXP(J422))</f>
        <v>0.73538467299343746</v>
      </c>
      <c r="L422" s="290" t="s">
        <v>1152</v>
      </c>
      <c r="O422" s="290">
        <v>0</v>
      </c>
      <c r="P422" s="290">
        <v>1</v>
      </c>
      <c r="Q422" s="265" t="s">
        <v>2159</v>
      </c>
      <c r="R422" s="266">
        <v>40764</v>
      </c>
    </row>
    <row r="423" spans="1:20" s="292" customFormat="1" ht="50.15" hidden="1" customHeight="1" x14ac:dyDescent="0.25">
      <c r="A423" s="291"/>
      <c r="B423" s="254"/>
      <c r="C423" s="292" t="s">
        <v>246</v>
      </c>
      <c r="D423" s="293">
        <v>6694</v>
      </c>
      <c r="E423" s="292" t="s">
        <v>1509</v>
      </c>
      <c r="F423" s="292" t="s">
        <v>273</v>
      </c>
      <c r="G423" s="292">
        <v>15</v>
      </c>
      <c r="H423" s="292">
        <v>15</v>
      </c>
      <c r="I423" s="292">
        <v>8</v>
      </c>
      <c r="J423" s="292">
        <f t="shared" ref="J423:J428" si="37">-LOG((1/(H423*G423))*(2.511^(-I423)))/LOG(2.511)</f>
        <v>13.882710657171655</v>
      </c>
      <c r="K423" s="292">
        <v>12</v>
      </c>
      <c r="L423" s="292" t="s">
        <v>1508</v>
      </c>
      <c r="O423" s="292">
        <f>SUM(O424:O425)</f>
        <v>2</v>
      </c>
      <c r="P423" s="292">
        <f>SUM(P424:P425)</f>
        <v>0</v>
      </c>
      <c r="Q423" s="257" t="s">
        <v>1724</v>
      </c>
      <c r="R423" s="258">
        <v>38898</v>
      </c>
    </row>
    <row r="424" spans="1:20" s="290" customFormat="1" ht="50.15" hidden="1" customHeight="1" x14ac:dyDescent="0.25">
      <c r="A424" s="294" t="s">
        <v>1794</v>
      </c>
      <c r="C424" s="290" t="s">
        <v>518</v>
      </c>
      <c r="D424" s="295">
        <v>6694</v>
      </c>
      <c r="E424" s="290" t="s">
        <v>1509</v>
      </c>
      <c r="F424" s="290" t="s">
        <v>273</v>
      </c>
      <c r="G424" s="290">
        <v>15</v>
      </c>
      <c r="H424" s="290">
        <v>15</v>
      </c>
      <c r="I424" s="290">
        <v>8</v>
      </c>
      <c r="J424" s="290">
        <f t="shared" si="37"/>
        <v>13.882710657171655</v>
      </c>
      <c r="K424" s="290">
        <v>12</v>
      </c>
      <c r="L424" s="290" t="s">
        <v>1508</v>
      </c>
      <c r="O424" s="290">
        <v>1</v>
      </c>
      <c r="P424" s="290">
        <v>0</v>
      </c>
      <c r="Q424" s="265" t="s">
        <v>1691</v>
      </c>
      <c r="R424" s="266">
        <v>38978</v>
      </c>
    </row>
    <row r="425" spans="1:20" s="290" customFormat="1" ht="37.5" hidden="1" customHeight="1" x14ac:dyDescent="0.25">
      <c r="A425" s="294" t="s">
        <v>1794</v>
      </c>
      <c r="C425" s="290" t="s">
        <v>417</v>
      </c>
      <c r="D425" s="295">
        <v>6694</v>
      </c>
      <c r="E425" s="290" t="s">
        <v>1509</v>
      </c>
      <c r="F425" s="290" t="s">
        <v>273</v>
      </c>
      <c r="G425" s="290">
        <v>15</v>
      </c>
      <c r="H425" s="290">
        <v>15</v>
      </c>
      <c r="I425" s="290">
        <v>8</v>
      </c>
      <c r="J425" s="290">
        <f t="shared" si="37"/>
        <v>13.882710657171655</v>
      </c>
      <c r="K425" s="290">
        <v>12</v>
      </c>
      <c r="L425" s="290" t="s">
        <v>1508</v>
      </c>
      <c r="O425" s="290">
        <v>1</v>
      </c>
      <c r="P425" s="290">
        <v>0</v>
      </c>
      <c r="Q425" s="265" t="s">
        <v>418</v>
      </c>
      <c r="R425" s="266">
        <v>38978</v>
      </c>
    </row>
    <row r="426" spans="1:20" s="292" customFormat="1" ht="25" hidden="1" customHeight="1" x14ac:dyDescent="0.25">
      <c r="A426" s="291"/>
      <c r="B426" s="254"/>
      <c r="C426" s="292" t="s">
        <v>246</v>
      </c>
      <c r="D426" s="293">
        <v>6705</v>
      </c>
      <c r="E426" s="292" t="s">
        <v>1513</v>
      </c>
      <c r="F426" s="292" t="s">
        <v>273</v>
      </c>
      <c r="G426" s="292">
        <v>14</v>
      </c>
      <c r="H426" s="292">
        <v>14</v>
      </c>
      <c r="I426" s="292">
        <v>5.8</v>
      </c>
      <c r="J426" s="292">
        <f t="shared" si="37"/>
        <v>11.532837106009286</v>
      </c>
      <c r="K426" s="292">
        <v>9</v>
      </c>
      <c r="L426" s="292" t="s">
        <v>1508</v>
      </c>
      <c r="O426" s="292">
        <f>SUM(O427:O429)</f>
        <v>2</v>
      </c>
      <c r="P426" s="292">
        <f>SUM(P427:P429)</f>
        <v>1</v>
      </c>
      <c r="Q426" s="257" t="s">
        <v>1449</v>
      </c>
      <c r="R426" s="258">
        <v>38985</v>
      </c>
    </row>
    <row r="427" spans="1:20" s="290" customFormat="1" ht="87.65" hidden="1" customHeight="1" x14ac:dyDescent="0.25">
      <c r="A427" s="294" t="s">
        <v>1794</v>
      </c>
      <c r="C427" s="290" t="s">
        <v>518</v>
      </c>
      <c r="D427" s="295">
        <v>6705</v>
      </c>
      <c r="E427" s="290" t="s">
        <v>1513</v>
      </c>
      <c r="F427" s="290" t="s">
        <v>273</v>
      </c>
      <c r="G427" s="290">
        <v>14</v>
      </c>
      <c r="H427" s="290">
        <v>14</v>
      </c>
      <c r="I427" s="290">
        <v>5.8</v>
      </c>
      <c r="J427" s="290">
        <f t="shared" si="37"/>
        <v>11.532837106009286</v>
      </c>
      <c r="K427" s="290">
        <v>9</v>
      </c>
      <c r="L427" s="290" t="s">
        <v>1508</v>
      </c>
      <c r="O427" s="290">
        <v>1</v>
      </c>
      <c r="P427" s="290">
        <v>0</v>
      </c>
      <c r="Q427" s="265" t="s">
        <v>2460</v>
      </c>
      <c r="R427" s="266">
        <v>38898</v>
      </c>
    </row>
    <row r="428" spans="1:20" s="290" customFormat="1" ht="100" hidden="1" customHeight="1" x14ac:dyDescent="0.25">
      <c r="A428" s="294" t="s">
        <v>1794</v>
      </c>
      <c r="C428" s="290" t="s">
        <v>412</v>
      </c>
      <c r="D428" s="295">
        <v>6705</v>
      </c>
      <c r="E428" s="290" t="s">
        <v>1513</v>
      </c>
      <c r="F428" s="290" t="s">
        <v>273</v>
      </c>
      <c r="G428" s="290">
        <v>14</v>
      </c>
      <c r="H428" s="290">
        <v>14</v>
      </c>
      <c r="I428" s="290">
        <v>5.8</v>
      </c>
      <c r="J428" s="290">
        <f t="shared" si="37"/>
        <v>11.532837106009286</v>
      </c>
      <c r="K428" s="290">
        <v>9</v>
      </c>
      <c r="L428" s="290" t="s">
        <v>1508</v>
      </c>
      <c r="O428" s="290">
        <v>0</v>
      </c>
      <c r="P428" s="290">
        <v>1</v>
      </c>
      <c r="Q428" s="265" t="s">
        <v>2461</v>
      </c>
      <c r="R428" s="266">
        <v>38898</v>
      </c>
    </row>
    <row r="429" spans="1:20" s="290" customFormat="1" ht="37.5" hidden="1" customHeight="1" x14ac:dyDescent="0.25">
      <c r="A429" s="294" t="s">
        <v>1794</v>
      </c>
      <c r="C429" s="290" t="s">
        <v>417</v>
      </c>
      <c r="D429" s="295">
        <v>6705</v>
      </c>
      <c r="E429" s="290" t="s">
        <v>1513</v>
      </c>
      <c r="F429" s="290" t="s">
        <v>273</v>
      </c>
      <c r="G429" s="290">
        <v>14</v>
      </c>
      <c r="H429" s="290">
        <v>14</v>
      </c>
      <c r="I429" s="290">
        <v>5.8</v>
      </c>
      <c r="J429" s="290">
        <f t="shared" ref="J429:J435" si="38">-LOG((1/(H429*G429))*(2.511^(-I429)))/LOG(2.511)</f>
        <v>11.532837106009286</v>
      </c>
      <c r="K429" s="290">
        <v>9</v>
      </c>
      <c r="L429" s="290" t="s">
        <v>1508</v>
      </c>
      <c r="O429" s="290">
        <v>1</v>
      </c>
      <c r="P429" s="290">
        <v>0</v>
      </c>
      <c r="Q429" s="265" t="s">
        <v>419</v>
      </c>
      <c r="R429" s="266">
        <v>38978</v>
      </c>
    </row>
    <row r="430" spans="1:20" s="292" customFormat="1" ht="25" hidden="1" customHeight="1" x14ac:dyDescent="0.25">
      <c r="A430" s="291"/>
      <c r="B430" s="344"/>
      <c r="C430" s="292" t="s">
        <v>246</v>
      </c>
      <c r="D430" s="293">
        <v>6712</v>
      </c>
      <c r="F430" s="292" t="s">
        <v>274</v>
      </c>
      <c r="G430" s="292">
        <v>4.3</v>
      </c>
      <c r="H430" s="292">
        <v>4.3</v>
      </c>
      <c r="I430" s="292">
        <v>8.1999999999999993</v>
      </c>
      <c r="J430" s="292">
        <f t="shared" si="38"/>
        <v>11.368556526482674</v>
      </c>
      <c r="K430" s="292">
        <v>11.11</v>
      </c>
      <c r="L430" s="292" t="s">
        <v>1508</v>
      </c>
      <c r="M430" s="292" t="s">
        <v>370</v>
      </c>
      <c r="N430" s="256" t="s">
        <v>371</v>
      </c>
      <c r="O430" s="292">
        <f>SUM(O431:O432)</f>
        <v>0</v>
      </c>
      <c r="P430" s="292">
        <f>SUM(P431:P432)</f>
        <v>2</v>
      </c>
      <c r="Q430" s="257"/>
      <c r="R430" s="258">
        <v>38982</v>
      </c>
    </row>
    <row r="431" spans="1:20" s="290" customFormat="1" ht="50.15" hidden="1" customHeight="1" x14ac:dyDescent="0.25">
      <c r="A431" s="294" t="s">
        <v>1794</v>
      </c>
      <c r="C431" s="290" t="s">
        <v>417</v>
      </c>
      <c r="D431" s="295">
        <v>6712</v>
      </c>
      <c r="F431" s="290" t="s">
        <v>274</v>
      </c>
      <c r="G431" s="290">
        <v>4.3</v>
      </c>
      <c r="H431" s="290">
        <v>4.3</v>
      </c>
      <c r="I431" s="290">
        <v>8.1999999999999993</v>
      </c>
      <c r="J431" s="290">
        <f t="shared" si="38"/>
        <v>11.368556526482674</v>
      </c>
      <c r="K431" s="290">
        <v>11.11</v>
      </c>
      <c r="L431" s="290" t="s">
        <v>1508</v>
      </c>
      <c r="M431" s="290" t="s">
        <v>370</v>
      </c>
      <c r="N431" s="264" t="s">
        <v>371</v>
      </c>
      <c r="O431" s="290">
        <v>0</v>
      </c>
      <c r="P431" s="290">
        <v>1</v>
      </c>
      <c r="Q431" s="265" t="s">
        <v>1692</v>
      </c>
      <c r="R431" s="266">
        <v>38978</v>
      </c>
    </row>
    <row r="432" spans="1:20" s="290" customFormat="1" ht="75" hidden="1" customHeight="1" x14ac:dyDescent="0.25">
      <c r="A432" s="294" t="s">
        <v>1794</v>
      </c>
      <c r="C432" s="290" t="s">
        <v>36</v>
      </c>
      <c r="D432" s="295">
        <v>6712</v>
      </c>
      <c r="F432" s="290" t="s">
        <v>274</v>
      </c>
      <c r="G432" s="290">
        <v>4.3</v>
      </c>
      <c r="H432" s="290">
        <v>4.3</v>
      </c>
      <c r="I432" s="290">
        <v>8.1999999999999993</v>
      </c>
      <c r="J432" s="290">
        <f t="shared" si="38"/>
        <v>11.368556526482674</v>
      </c>
      <c r="K432" s="290">
        <v>11.11</v>
      </c>
      <c r="L432" s="290" t="s">
        <v>1508</v>
      </c>
      <c r="M432" s="290" t="s">
        <v>370</v>
      </c>
      <c r="N432" s="264" t="s">
        <v>371</v>
      </c>
      <c r="O432" s="290">
        <v>0</v>
      </c>
      <c r="P432" s="290">
        <v>1</v>
      </c>
      <c r="Q432" s="265" t="s">
        <v>505</v>
      </c>
      <c r="R432" s="266">
        <v>38985</v>
      </c>
    </row>
    <row r="433" spans="1:20" s="292" customFormat="1" ht="13" hidden="1" customHeight="1" x14ac:dyDescent="0.25">
      <c r="A433" s="291"/>
      <c r="B433" s="344"/>
      <c r="C433" s="292" t="s">
        <v>246</v>
      </c>
      <c r="D433" s="293" t="s">
        <v>369</v>
      </c>
      <c r="F433" s="292" t="s">
        <v>275</v>
      </c>
      <c r="G433" s="292">
        <v>1.5</v>
      </c>
      <c r="H433" s="292">
        <v>1.5</v>
      </c>
      <c r="I433" s="292">
        <v>12.7</v>
      </c>
      <c r="J433" s="292">
        <f t="shared" si="38"/>
        <v>13.580793831520678</v>
      </c>
      <c r="K433" s="292">
        <v>13.4</v>
      </c>
      <c r="L433" s="292" t="s">
        <v>1508</v>
      </c>
      <c r="M433" s="292" t="s">
        <v>372</v>
      </c>
      <c r="N433" s="308" t="s">
        <v>373</v>
      </c>
      <c r="O433" s="292">
        <f>SUM(O434:O435)</f>
        <v>0</v>
      </c>
      <c r="P433" s="292">
        <f>SUM(P434:P435)</f>
        <v>2</v>
      </c>
      <c r="Q433" s="257"/>
      <c r="R433" s="258">
        <v>38982</v>
      </c>
    </row>
    <row r="434" spans="1:20" s="290" customFormat="1" ht="12.65" hidden="1" customHeight="1" x14ac:dyDescent="0.25">
      <c r="A434" s="294" t="s">
        <v>1794</v>
      </c>
      <c r="C434" s="290" t="s">
        <v>417</v>
      </c>
      <c r="D434" s="295" t="s">
        <v>369</v>
      </c>
      <c r="F434" s="290" t="s">
        <v>275</v>
      </c>
      <c r="G434" s="290">
        <v>1.5</v>
      </c>
      <c r="H434" s="290">
        <v>1.5</v>
      </c>
      <c r="I434" s="290">
        <v>12.7</v>
      </c>
      <c r="J434" s="290">
        <f t="shared" si="38"/>
        <v>13.580793831520678</v>
      </c>
      <c r="K434" s="290">
        <v>13.4</v>
      </c>
      <c r="L434" s="290" t="s">
        <v>1508</v>
      </c>
      <c r="M434" s="290" t="s">
        <v>372</v>
      </c>
      <c r="N434" s="309" t="s">
        <v>373</v>
      </c>
      <c r="O434" s="290">
        <v>0</v>
      </c>
      <c r="P434" s="290">
        <v>1</v>
      </c>
      <c r="Q434" s="265" t="s">
        <v>504</v>
      </c>
      <c r="R434" s="266">
        <v>38978</v>
      </c>
    </row>
    <row r="435" spans="1:20" s="290" customFormat="1" ht="75" hidden="1" customHeight="1" x14ac:dyDescent="0.25">
      <c r="A435" s="294" t="s">
        <v>1794</v>
      </c>
      <c r="C435" s="290" t="s">
        <v>36</v>
      </c>
      <c r="D435" s="295" t="s">
        <v>369</v>
      </c>
      <c r="F435" s="290" t="s">
        <v>275</v>
      </c>
      <c r="G435" s="290">
        <v>1.5</v>
      </c>
      <c r="H435" s="290">
        <v>1.5</v>
      </c>
      <c r="I435" s="290">
        <v>12.7</v>
      </c>
      <c r="J435" s="290">
        <f t="shared" si="38"/>
        <v>13.580793831520678</v>
      </c>
      <c r="K435" s="290">
        <v>13.4</v>
      </c>
      <c r="L435" s="290" t="s">
        <v>1508</v>
      </c>
      <c r="M435" s="290" t="s">
        <v>372</v>
      </c>
      <c r="N435" s="309" t="s">
        <v>373</v>
      </c>
      <c r="O435" s="290">
        <v>0</v>
      </c>
      <c r="P435" s="290">
        <v>1</v>
      </c>
      <c r="Q435" s="265" t="s">
        <v>506</v>
      </c>
      <c r="R435" s="266">
        <v>38985</v>
      </c>
    </row>
    <row r="436" spans="1:20" s="290" customFormat="1" ht="50.15" hidden="1" customHeight="1" x14ac:dyDescent="0.25">
      <c r="A436" s="294" t="s">
        <v>98</v>
      </c>
      <c r="C436" s="290" t="s">
        <v>2132</v>
      </c>
      <c r="D436" s="295" t="s">
        <v>369</v>
      </c>
      <c r="F436" s="290" t="s">
        <v>275</v>
      </c>
      <c r="G436" s="290">
        <v>1.5</v>
      </c>
      <c r="H436" s="290">
        <v>1.5</v>
      </c>
      <c r="I436" s="290">
        <v>12.7</v>
      </c>
      <c r="J436" s="290">
        <f>-LOG((1/(H436*G436))*(2.511^(-I436)))/LOG(2.511)</f>
        <v>13.580793831520678</v>
      </c>
      <c r="K436" s="290">
        <v>13.4</v>
      </c>
      <c r="L436" s="290" t="s">
        <v>1508</v>
      </c>
      <c r="M436" s="290" t="s">
        <v>372</v>
      </c>
      <c r="N436" s="309" t="s">
        <v>373</v>
      </c>
      <c r="O436" s="290">
        <v>0</v>
      </c>
      <c r="P436" s="290">
        <v>1</v>
      </c>
      <c r="Q436" s="265" t="s">
        <v>2080</v>
      </c>
      <c r="R436" s="266">
        <v>40436</v>
      </c>
    </row>
    <row r="437" spans="1:20" s="292" customFormat="1" ht="12.65" hidden="1" customHeight="1" x14ac:dyDescent="0.25">
      <c r="A437" s="291"/>
      <c r="B437" s="260"/>
      <c r="C437" s="292" t="s">
        <v>246</v>
      </c>
      <c r="D437" s="293"/>
      <c r="E437" s="292" t="s">
        <v>548</v>
      </c>
      <c r="F437" s="292" t="s">
        <v>273</v>
      </c>
      <c r="G437" s="292">
        <v>9</v>
      </c>
      <c r="H437" s="292">
        <v>9</v>
      </c>
      <c r="I437" s="292">
        <v>8.9</v>
      </c>
      <c r="J437" s="292">
        <f>-LOG((1/(H437*G437))*(2.511^(-I437)))/LOG(2.511)</f>
        <v>13.673041663715972</v>
      </c>
      <c r="K437" s="292">
        <v>13.41</v>
      </c>
      <c r="L437" s="292" t="s">
        <v>1508</v>
      </c>
      <c r="O437" s="292">
        <f>SUM(O438)</f>
        <v>1</v>
      </c>
      <c r="P437" s="292">
        <f>SUM(P438)</f>
        <v>0</v>
      </c>
      <c r="Q437" s="257"/>
      <c r="R437" s="258">
        <v>38898</v>
      </c>
    </row>
    <row r="438" spans="1:20" s="290" customFormat="1" ht="62.5" hidden="1" customHeight="1" x14ac:dyDescent="0.25">
      <c r="A438" s="294" t="s">
        <v>1794</v>
      </c>
      <c r="C438" s="290" t="s">
        <v>518</v>
      </c>
      <c r="D438" s="295"/>
      <c r="E438" s="290" t="s">
        <v>548</v>
      </c>
      <c r="F438" s="290" t="s">
        <v>273</v>
      </c>
      <c r="G438" s="290">
        <v>9</v>
      </c>
      <c r="H438" s="290">
        <v>9</v>
      </c>
      <c r="I438" s="290">
        <v>8.9</v>
      </c>
      <c r="J438" s="290">
        <f>-LOG((1/(H438*G438))*(2.511^(-I438)))/LOG(2.511)</f>
        <v>13.673041663715972</v>
      </c>
      <c r="K438" s="290">
        <v>13.41</v>
      </c>
      <c r="L438" s="290" t="s">
        <v>1508</v>
      </c>
      <c r="O438" s="290">
        <v>1</v>
      </c>
      <c r="P438" s="290">
        <v>0</v>
      </c>
      <c r="Q438" s="265" t="s">
        <v>693</v>
      </c>
      <c r="R438" s="266">
        <v>38898</v>
      </c>
    </row>
    <row r="439" spans="1:20" s="292" customFormat="1" ht="25" hidden="1" customHeight="1" x14ac:dyDescent="0.25">
      <c r="A439" s="291"/>
      <c r="B439" s="270"/>
      <c r="C439" s="292" t="s">
        <v>246</v>
      </c>
      <c r="D439" s="293"/>
      <c r="E439" s="292" t="s">
        <v>1538</v>
      </c>
      <c r="F439" s="292" t="s">
        <v>944</v>
      </c>
      <c r="G439" s="292">
        <v>100</v>
      </c>
      <c r="H439" s="292">
        <v>100</v>
      </c>
      <c r="J439" s="282"/>
      <c r="L439" s="292" t="s">
        <v>1508</v>
      </c>
      <c r="O439" s="292">
        <f>SUM(O440)</f>
        <v>0</v>
      </c>
      <c r="P439" s="292">
        <f>SUM(P440)</f>
        <v>1</v>
      </c>
      <c r="Q439" s="257" t="s">
        <v>1713</v>
      </c>
      <c r="R439" s="258">
        <v>39412</v>
      </c>
    </row>
    <row r="440" spans="1:20" s="290" customFormat="1" ht="62.5" hidden="1" customHeight="1" x14ac:dyDescent="0.25">
      <c r="A440" s="294" t="s">
        <v>1794</v>
      </c>
      <c r="C440" s="290" t="s">
        <v>1456</v>
      </c>
      <c r="D440" s="295"/>
      <c r="E440" s="290" t="s">
        <v>1538</v>
      </c>
      <c r="F440" s="290" t="s">
        <v>944</v>
      </c>
      <c r="G440" s="290">
        <v>100</v>
      </c>
      <c r="H440" s="290">
        <v>100</v>
      </c>
      <c r="J440" s="283"/>
      <c r="L440" s="290" t="s">
        <v>1508</v>
      </c>
      <c r="O440" s="290">
        <v>0</v>
      </c>
      <c r="P440" s="290">
        <v>1</v>
      </c>
      <c r="Q440" s="265" t="s">
        <v>1712</v>
      </c>
      <c r="R440" s="266">
        <v>39365</v>
      </c>
    </row>
    <row r="441" spans="1:20" s="292" customFormat="1" ht="25" hidden="1" customHeight="1" x14ac:dyDescent="0.25">
      <c r="A441" s="291"/>
      <c r="B441" s="260"/>
      <c r="C441" s="292" t="s">
        <v>246</v>
      </c>
      <c r="D441" s="293">
        <v>5904</v>
      </c>
      <c r="E441" s="292" t="s">
        <v>1155</v>
      </c>
      <c r="F441" s="292" t="s">
        <v>274</v>
      </c>
      <c r="G441" s="292">
        <v>19.899999999999999</v>
      </c>
      <c r="H441" s="292">
        <v>19.899999999999999</v>
      </c>
      <c r="I441" s="292">
        <v>5.8</v>
      </c>
      <c r="J441" s="292">
        <f t="shared" ref="J441:J501" si="39">-LOG((1/(H441*G441))*(2.511^(-I441)))/LOG(2.511)</f>
        <v>12.296755056942249</v>
      </c>
      <c r="K441" s="292">
        <v>11</v>
      </c>
      <c r="L441" s="292" t="s">
        <v>1156</v>
      </c>
      <c r="M441" s="292" t="s">
        <v>899</v>
      </c>
      <c r="N441" s="308" t="s">
        <v>900</v>
      </c>
      <c r="O441" s="292">
        <f>SUM(O442:O444)</f>
        <v>0</v>
      </c>
      <c r="P441" s="292">
        <f>SUM(P442:P444)</f>
        <v>3</v>
      </c>
      <c r="Q441" s="257" t="s">
        <v>1998</v>
      </c>
      <c r="R441" s="258">
        <v>38870</v>
      </c>
    </row>
    <row r="442" spans="1:20" s="290" customFormat="1" ht="112.5" hidden="1" customHeight="1" x14ac:dyDescent="0.25">
      <c r="A442" s="294" t="s">
        <v>1794</v>
      </c>
      <c r="C442" s="290" t="s">
        <v>25</v>
      </c>
      <c r="D442" s="295">
        <v>5904</v>
      </c>
      <c r="E442" s="290" t="s">
        <v>1155</v>
      </c>
      <c r="F442" s="290" t="s">
        <v>274</v>
      </c>
      <c r="G442" s="290">
        <v>19.899999999999999</v>
      </c>
      <c r="H442" s="290">
        <v>19.899999999999999</v>
      </c>
      <c r="I442" s="290">
        <v>5.8</v>
      </c>
      <c r="J442" s="290">
        <f t="shared" si="39"/>
        <v>12.296755056942249</v>
      </c>
      <c r="K442" s="290">
        <v>11</v>
      </c>
      <c r="L442" s="290" t="s">
        <v>1156</v>
      </c>
      <c r="M442" s="290" t="s">
        <v>899</v>
      </c>
      <c r="N442" s="309" t="s">
        <v>900</v>
      </c>
      <c r="O442" s="290">
        <v>0</v>
      </c>
      <c r="P442" s="290">
        <v>1</v>
      </c>
      <c r="Q442" s="265" t="s">
        <v>2462</v>
      </c>
      <c r="R442" s="266">
        <v>38870</v>
      </c>
      <c r="S442" s="297"/>
      <c r="T442" s="297"/>
    </row>
    <row r="443" spans="1:20" s="290" customFormat="1" ht="125.15" hidden="1" customHeight="1" x14ac:dyDescent="0.25">
      <c r="A443" s="294" t="s">
        <v>1794</v>
      </c>
      <c r="C443" s="290" t="s">
        <v>1534</v>
      </c>
      <c r="D443" s="295">
        <v>5904</v>
      </c>
      <c r="E443" s="290" t="s">
        <v>1155</v>
      </c>
      <c r="F443" s="290" t="s">
        <v>274</v>
      </c>
      <c r="G443" s="290">
        <v>19.899999999999999</v>
      </c>
      <c r="H443" s="290">
        <v>19.899999999999999</v>
      </c>
      <c r="I443" s="290">
        <v>5.8</v>
      </c>
      <c r="J443" s="290">
        <f t="shared" si="39"/>
        <v>12.296755056942249</v>
      </c>
      <c r="K443" s="290">
        <v>11</v>
      </c>
      <c r="L443" s="290" t="s">
        <v>1156</v>
      </c>
      <c r="M443" s="290" t="s">
        <v>899</v>
      </c>
      <c r="N443" s="309" t="s">
        <v>900</v>
      </c>
      <c r="O443" s="290">
        <v>0</v>
      </c>
      <c r="P443" s="290">
        <v>1</v>
      </c>
      <c r="Q443" s="265" t="s">
        <v>2463</v>
      </c>
      <c r="R443" s="266">
        <v>38895</v>
      </c>
      <c r="S443" s="297"/>
      <c r="T443" s="297"/>
    </row>
    <row r="444" spans="1:20" s="290" customFormat="1" ht="212.5" hidden="1" customHeight="1" x14ac:dyDescent="0.25">
      <c r="A444" s="294" t="s">
        <v>1794</v>
      </c>
      <c r="C444" s="290" t="s">
        <v>172</v>
      </c>
      <c r="D444" s="295">
        <v>5904</v>
      </c>
      <c r="E444" s="290" t="s">
        <v>1155</v>
      </c>
      <c r="F444" s="290" t="s">
        <v>274</v>
      </c>
      <c r="G444" s="290">
        <v>19.899999999999999</v>
      </c>
      <c r="H444" s="290">
        <v>19.899999999999999</v>
      </c>
      <c r="I444" s="290">
        <v>5.8</v>
      </c>
      <c r="J444" s="290">
        <f t="shared" si="39"/>
        <v>12.296755056942249</v>
      </c>
      <c r="K444" s="290">
        <v>11</v>
      </c>
      <c r="L444" s="290" t="s">
        <v>1156</v>
      </c>
      <c r="M444" s="290" t="s">
        <v>899</v>
      </c>
      <c r="N444" s="309" t="s">
        <v>900</v>
      </c>
      <c r="O444" s="290">
        <v>0</v>
      </c>
      <c r="P444" s="290">
        <v>1</v>
      </c>
      <c r="Q444" s="265" t="s">
        <v>2464</v>
      </c>
      <c r="R444" s="266">
        <v>39629</v>
      </c>
      <c r="S444" s="297"/>
      <c r="T444" s="297"/>
    </row>
    <row r="445" spans="1:20" s="292" customFormat="1" ht="50.15" hidden="1" customHeight="1" x14ac:dyDescent="0.25">
      <c r="A445" s="291"/>
      <c r="B445" s="277"/>
      <c r="C445" s="292" t="s">
        <v>246</v>
      </c>
      <c r="D445" s="293">
        <v>6611</v>
      </c>
      <c r="E445" s="292" t="s">
        <v>513</v>
      </c>
      <c r="F445" s="292" t="s">
        <v>272</v>
      </c>
      <c r="G445" s="292">
        <v>7</v>
      </c>
      <c r="H445" s="292">
        <v>7</v>
      </c>
      <c r="I445" s="292">
        <v>6</v>
      </c>
      <c r="J445" s="292">
        <f t="shared" si="39"/>
        <v>10.227110105671976</v>
      </c>
      <c r="K445" s="292">
        <v>12</v>
      </c>
      <c r="L445" s="292" t="s">
        <v>1156</v>
      </c>
      <c r="M445" s="292" t="s">
        <v>1887</v>
      </c>
      <c r="N445" s="308" t="s">
        <v>1888</v>
      </c>
      <c r="O445" s="292">
        <f>SUM(O446:O447)</f>
        <v>1</v>
      </c>
      <c r="P445" s="292">
        <f>SUM(P446:P447)</f>
        <v>1</v>
      </c>
      <c r="Q445" s="257" t="s">
        <v>1790</v>
      </c>
      <c r="R445" s="258">
        <v>39717</v>
      </c>
    </row>
    <row r="446" spans="1:20" s="290" customFormat="1" ht="75" hidden="1" customHeight="1" x14ac:dyDescent="0.25">
      <c r="A446" s="294" t="s">
        <v>1794</v>
      </c>
      <c r="C446" s="290" t="s">
        <v>518</v>
      </c>
      <c r="D446" s="295">
        <v>6611</v>
      </c>
      <c r="E446" s="290" t="s">
        <v>513</v>
      </c>
      <c r="F446" s="290" t="s">
        <v>272</v>
      </c>
      <c r="G446" s="290">
        <v>7</v>
      </c>
      <c r="H446" s="290">
        <v>7</v>
      </c>
      <c r="I446" s="290">
        <v>6</v>
      </c>
      <c r="J446" s="290">
        <f t="shared" si="39"/>
        <v>10.227110105671976</v>
      </c>
      <c r="K446" s="290">
        <v>12</v>
      </c>
      <c r="L446" s="290" t="s">
        <v>1156</v>
      </c>
      <c r="M446" s="290" t="s">
        <v>1887</v>
      </c>
      <c r="N446" s="309" t="s">
        <v>1888</v>
      </c>
      <c r="O446" s="290">
        <v>1</v>
      </c>
      <c r="P446" s="290">
        <v>0</v>
      </c>
      <c r="Q446" s="265" t="s">
        <v>2465</v>
      </c>
      <c r="R446" s="266">
        <v>38898</v>
      </c>
    </row>
    <row r="447" spans="1:20" s="290" customFormat="1" ht="12.65" hidden="1" customHeight="1" x14ac:dyDescent="0.25">
      <c r="A447" s="294" t="s">
        <v>1794</v>
      </c>
      <c r="C447" s="290" t="s">
        <v>1728</v>
      </c>
      <c r="D447" s="295">
        <v>6611</v>
      </c>
      <c r="E447" s="290" t="s">
        <v>513</v>
      </c>
      <c r="F447" s="290" t="s">
        <v>272</v>
      </c>
      <c r="G447" s="290">
        <v>7</v>
      </c>
      <c r="H447" s="290">
        <v>7</v>
      </c>
      <c r="I447" s="290">
        <v>6</v>
      </c>
      <c r="J447" s="290">
        <f t="shared" si="39"/>
        <v>10.227110105671976</v>
      </c>
      <c r="K447" s="290">
        <v>12</v>
      </c>
      <c r="L447" s="290" t="s">
        <v>1156</v>
      </c>
      <c r="M447" s="290" t="s">
        <v>1887</v>
      </c>
      <c r="N447" s="309" t="s">
        <v>1888</v>
      </c>
      <c r="O447" s="290">
        <v>0</v>
      </c>
      <c r="P447" s="290">
        <v>1</v>
      </c>
      <c r="Q447" s="265" t="s">
        <v>1855</v>
      </c>
      <c r="R447" s="266">
        <v>38898</v>
      </c>
    </row>
    <row r="448" spans="1:20" s="315" customFormat="1" ht="25" customHeight="1" x14ac:dyDescent="0.25">
      <c r="A448" s="314"/>
      <c r="B448" s="289"/>
      <c r="C448" s="315" t="s">
        <v>246</v>
      </c>
      <c r="D448" s="316"/>
      <c r="E448" s="277" t="s">
        <v>1271</v>
      </c>
      <c r="F448" s="315" t="s">
        <v>704</v>
      </c>
      <c r="G448" s="315">
        <v>4.17</v>
      </c>
      <c r="H448" s="315">
        <v>5.16</v>
      </c>
      <c r="I448" s="315">
        <v>4.3600000000000003</v>
      </c>
      <c r="J448" s="285">
        <f>1.6225-1.2026*(H448-G448)/I448-0.5765*H448/I448+1.9348*(200^2)*3/100000</f>
        <v>2.9889127522935777</v>
      </c>
      <c r="K448" s="285">
        <f>EXP(J448)/(1+EXP(J448))</f>
        <v>0.95207072117268632</v>
      </c>
      <c r="L448" s="315" t="s">
        <v>1156</v>
      </c>
      <c r="M448" s="315" t="s">
        <v>2485</v>
      </c>
      <c r="N448" s="317" t="s">
        <v>2488</v>
      </c>
      <c r="O448" s="315">
        <f>SUM(O449)</f>
        <v>0</v>
      </c>
      <c r="P448" s="315">
        <f>SUM(P449)</f>
        <v>1</v>
      </c>
      <c r="Q448" s="286" t="s">
        <v>989</v>
      </c>
      <c r="R448" s="280">
        <v>39972</v>
      </c>
    </row>
    <row r="449" spans="1:20" s="290" customFormat="1" ht="62.5" customHeight="1" x14ac:dyDescent="0.25">
      <c r="A449" s="294" t="s">
        <v>1795</v>
      </c>
      <c r="B449" s="262"/>
      <c r="C449" s="290" t="s">
        <v>1494</v>
      </c>
      <c r="D449" s="295"/>
      <c r="E449" s="262" t="s">
        <v>1271</v>
      </c>
      <c r="F449" s="290" t="s">
        <v>704</v>
      </c>
      <c r="G449" s="290">
        <v>4.17</v>
      </c>
      <c r="H449" s="290">
        <v>5.16</v>
      </c>
      <c r="I449" s="290">
        <v>4.3600000000000003</v>
      </c>
      <c r="J449" s="288">
        <f>1.6225-1.2026*(H449-G449)/I449-0.5765*H449/I449+1.9348*(200^2)*3/100000</f>
        <v>2.9889127522935777</v>
      </c>
      <c r="K449" s="288">
        <f>EXP(J449)/(1+EXP(J449))</f>
        <v>0.95207072117268632</v>
      </c>
      <c r="L449" s="290" t="s">
        <v>1156</v>
      </c>
      <c r="N449" s="309"/>
      <c r="O449" s="290">
        <v>0</v>
      </c>
      <c r="P449" s="290">
        <v>1</v>
      </c>
      <c r="Q449" s="265" t="s">
        <v>1496</v>
      </c>
      <c r="R449" s="266">
        <v>39972</v>
      </c>
    </row>
    <row r="450" spans="1:20" s="292" customFormat="1" ht="25" hidden="1" customHeight="1" x14ac:dyDescent="0.25">
      <c r="A450" s="291"/>
      <c r="B450" s="259"/>
      <c r="C450" s="292" t="s">
        <v>246</v>
      </c>
      <c r="D450" s="293">
        <v>6838</v>
      </c>
      <c r="E450" s="292" t="s">
        <v>1502</v>
      </c>
      <c r="F450" s="292" t="s">
        <v>274</v>
      </c>
      <c r="G450" s="292">
        <v>6.1</v>
      </c>
      <c r="H450" s="292">
        <v>6.1</v>
      </c>
      <c r="I450" s="292">
        <v>8.3000000000000007</v>
      </c>
      <c r="J450" s="292">
        <f t="shared" si="39"/>
        <v>12.228154515426063</v>
      </c>
      <c r="K450" s="292">
        <v>12</v>
      </c>
      <c r="L450" s="292" t="s">
        <v>1501</v>
      </c>
      <c r="M450" s="292" t="s">
        <v>227</v>
      </c>
      <c r="N450" s="256" t="s">
        <v>228</v>
      </c>
      <c r="O450" s="292">
        <f>SUM(O451:O452)</f>
        <v>0</v>
      </c>
      <c r="P450" s="292">
        <f>SUM(P451:P452)</f>
        <v>2</v>
      </c>
      <c r="Q450" s="257" t="s">
        <v>676</v>
      </c>
      <c r="R450" s="258">
        <v>38867</v>
      </c>
      <c r="S450" s="291"/>
      <c r="T450" s="291"/>
    </row>
    <row r="451" spans="1:20" s="290" customFormat="1" ht="112.5" hidden="1" customHeight="1" x14ac:dyDescent="0.25">
      <c r="A451" s="294" t="s">
        <v>1794</v>
      </c>
      <c r="B451" s="268"/>
      <c r="C451" s="290" t="s">
        <v>229</v>
      </c>
      <c r="D451" s="295">
        <v>6838</v>
      </c>
      <c r="E451" s="290" t="s">
        <v>1502</v>
      </c>
      <c r="F451" s="290" t="s">
        <v>274</v>
      </c>
      <c r="G451" s="290">
        <v>6.1</v>
      </c>
      <c r="H451" s="290">
        <v>6.1</v>
      </c>
      <c r="I451" s="290">
        <v>8.3000000000000007</v>
      </c>
      <c r="J451" s="290">
        <f t="shared" si="39"/>
        <v>12.228154515426063</v>
      </c>
      <c r="K451" s="290">
        <v>12</v>
      </c>
      <c r="L451" s="290" t="s">
        <v>1501</v>
      </c>
      <c r="M451" s="290" t="s">
        <v>227</v>
      </c>
      <c r="N451" s="264" t="s">
        <v>228</v>
      </c>
      <c r="O451" s="290">
        <v>0</v>
      </c>
      <c r="P451" s="290">
        <v>1</v>
      </c>
      <c r="Q451" s="265" t="s">
        <v>2466</v>
      </c>
      <c r="R451" s="266">
        <v>38986</v>
      </c>
      <c r="S451" s="294"/>
      <c r="T451" s="294"/>
    </row>
    <row r="452" spans="1:20" s="290" customFormat="1" ht="100" hidden="1" customHeight="1" x14ac:dyDescent="0.25">
      <c r="A452" s="294" t="s">
        <v>1794</v>
      </c>
      <c r="B452" s="268"/>
      <c r="C452" s="290" t="s">
        <v>851</v>
      </c>
      <c r="D452" s="295">
        <v>6838</v>
      </c>
      <c r="E452" s="290" t="s">
        <v>1502</v>
      </c>
      <c r="F452" s="290" t="s">
        <v>274</v>
      </c>
      <c r="G452" s="290">
        <v>6.1</v>
      </c>
      <c r="H452" s="290">
        <v>6.1</v>
      </c>
      <c r="I452" s="290">
        <v>8.3000000000000007</v>
      </c>
      <c r="J452" s="290">
        <f t="shared" si="39"/>
        <v>12.228154515426063</v>
      </c>
      <c r="K452" s="290">
        <v>12</v>
      </c>
      <c r="L452" s="290" t="s">
        <v>1501</v>
      </c>
      <c r="M452" s="290" t="s">
        <v>227</v>
      </c>
      <c r="N452" s="264" t="s">
        <v>228</v>
      </c>
      <c r="O452" s="290">
        <v>0</v>
      </c>
      <c r="P452" s="290">
        <v>1</v>
      </c>
      <c r="Q452" s="265" t="s">
        <v>2467</v>
      </c>
      <c r="R452" s="266">
        <v>38987</v>
      </c>
      <c r="S452" s="294"/>
      <c r="T452" s="294"/>
    </row>
    <row r="453" spans="1:20" s="292" customFormat="1" ht="25" hidden="1" customHeight="1" x14ac:dyDescent="0.25">
      <c r="A453" s="291"/>
      <c r="B453" s="259"/>
      <c r="C453" s="292" t="s">
        <v>246</v>
      </c>
      <c r="D453" s="293"/>
      <c r="E453" s="292" t="s">
        <v>834</v>
      </c>
      <c r="F453" s="292" t="s">
        <v>275</v>
      </c>
      <c r="G453" s="292">
        <v>0.7</v>
      </c>
      <c r="H453" s="292">
        <v>0.7</v>
      </c>
      <c r="I453" s="292">
        <v>14</v>
      </c>
      <c r="J453" s="292">
        <f t="shared" si="39"/>
        <v>13.225193280020996</v>
      </c>
      <c r="K453" s="292">
        <v>16.100000000000001</v>
      </c>
      <c r="L453" s="292" t="s">
        <v>1501</v>
      </c>
      <c r="M453" s="292" t="s">
        <v>835</v>
      </c>
      <c r="N453" s="256" t="s">
        <v>836</v>
      </c>
      <c r="O453" s="292">
        <v>0</v>
      </c>
      <c r="P453" s="292">
        <v>0</v>
      </c>
      <c r="Q453" s="257"/>
      <c r="R453" s="258">
        <v>38987</v>
      </c>
      <c r="S453" s="291"/>
      <c r="T453" s="291"/>
    </row>
    <row r="454" spans="1:20" s="270" customFormat="1" ht="12.75" hidden="1" customHeight="1" x14ac:dyDescent="0.25">
      <c r="A454" s="299"/>
      <c r="B454" s="260"/>
      <c r="C454" s="270" t="s">
        <v>246</v>
      </c>
      <c r="D454" s="300">
        <v>6494</v>
      </c>
      <c r="E454" s="270" t="s">
        <v>1506</v>
      </c>
      <c r="F454" s="270" t="s">
        <v>273</v>
      </c>
      <c r="G454" s="270">
        <v>27</v>
      </c>
      <c r="H454" s="270">
        <v>27</v>
      </c>
      <c r="I454" s="270">
        <v>5.5</v>
      </c>
      <c r="J454" s="270">
        <f t="shared" si="39"/>
        <v>12.65956249557396</v>
      </c>
      <c r="K454" s="270">
        <v>13</v>
      </c>
      <c r="L454" s="270" t="s">
        <v>1153</v>
      </c>
      <c r="O454" s="270">
        <f>SUM(O455:O459)</f>
        <v>3</v>
      </c>
      <c r="P454" s="270">
        <f>SUM(P455:P459)</f>
        <v>2</v>
      </c>
      <c r="Q454" s="273"/>
      <c r="R454" s="274">
        <v>38898</v>
      </c>
    </row>
    <row r="455" spans="1:20" s="292" customFormat="1" ht="38.25" hidden="1" customHeight="1" x14ac:dyDescent="0.25">
      <c r="A455" s="294" t="s">
        <v>1794</v>
      </c>
      <c r="B455" s="262"/>
      <c r="C455" s="290" t="s">
        <v>2030</v>
      </c>
      <c r="D455" s="295">
        <v>6494</v>
      </c>
      <c r="E455" s="290" t="s">
        <v>1506</v>
      </c>
      <c r="F455" s="290" t="s">
        <v>273</v>
      </c>
      <c r="G455" s="290">
        <v>27</v>
      </c>
      <c r="H455" s="290">
        <v>27</v>
      </c>
      <c r="I455" s="290">
        <v>5.5</v>
      </c>
      <c r="J455" s="290">
        <f t="shared" si="39"/>
        <v>12.65956249557396</v>
      </c>
      <c r="K455" s="290">
        <v>13</v>
      </c>
      <c r="L455" s="290" t="s">
        <v>1153</v>
      </c>
      <c r="M455" s="290"/>
      <c r="N455" s="290"/>
      <c r="O455" s="290">
        <v>1</v>
      </c>
      <c r="P455" s="290">
        <v>0</v>
      </c>
      <c r="Q455" s="265" t="s">
        <v>1004</v>
      </c>
      <c r="R455" s="261" t="s">
        <v>988</v>
      </c>
    </row>
    <row r="456" spans="1:20" s="292" customFormat="1" ht="12.75" hidden="1" customHeight="1" x14ac:dyDescent="0.25">
      <c r="A456" s="294" t="s">
        <v>1794</v>
      </c>
      <c r="B456" s="262"/>
      <c r="C456" s="290" t="s">
        <v>1006</v>
      </c>
      <c r="D456" s="295">
        <v>6494</v>
      </c>
      <c r="E456" s="290" t="s">
        <v>1506</v>
      </c>
      <c r="F456" s="290" t="s">
        <v>273</v>
      </c>
      <c r="G456" s="290">
        <v>27</v>
      </c>
      <c r="H456" s="290">
        <v>27</v>
      </c>
      <c r="I456" s="290">
        <v>5.5</v>
      </c>
      <c r="J456" s="290">
        <f t="shared" si="39"/>
        <v>12.65956249557396</v>
      </c>
      <c r="K456" s="290">
        <v>13</v>
      </c>
      <c r="L456" s="290" t="s">
        <v>1153</v>
      </c>
      <c r="M456" s="290"/>
      <c r="N456" s="290"/>
      <c r="O456" s="290">
        <v>1</v>
      </c>
      <c r="P456" s="290">
        <v>0</v>
      </c>
      <c r="Q456" s="265" t="s">
        <v>1005</v>
      </c>
      <c r="R456" s="261" t="s">
        <v>988</v>
      </c>
    </row>
    <row r="457" spans="1:20" s="290" customFormat="1" ht="51" hidden="1" customHeight="1" x14ac:dyDescent="0.25">
      <c r="A457" s="294" t="s">
        <v>1794</v>
      </c>
      <c r="B457" s="345"/>
      <c r="C457" s="290" t="s">
        <v>339</v>
      </c>
      <c r="D457" s="295">
        <v>6494</v>
      </c>
      <c r="E457" s="290" t="s">
        <v>1506</v>
      </c>
      <c r="F457" s="290" t="s">
        <v>273</v>
      </c>
      <c r="G457" s="290">
        <v>27</v>
      </c>
      <c r="H457" s="290">
        <v>27</v>
      </c>
      <c r="I457" s="290">
        <v>5.5</v>
      </c>
      <c r="J457" s="290">
        <f t="shared" si="39"/>
        <v>12.65956249557396</v>
      </c>
      <c r="K457" s="290">
        <v>13</v>
      </c>
      <c r="L457" s="290" t="s">
        <v>1153</v>
      </c>
      <c r="O457" s="290">
        <v>1</v>
      </c>
      <c r="P457" s="290">
        <v>0</v>
      </c>
      <c r="Q457" s="265" t="s">
        <v>58</v>
      </c>
      <c r="R457" s="266">
        <v>38977</v>
      </c>
    </row>
    <row r="458" spans="1:20" s="290" customFormat="1" ht="63.75" hidden="1" customHeight="1" x14ac:dyDescent="0.25">
      <c r="A458" s="294" t="s">
        <v>1794</v>
      </c>
      <c r="B458" s="345"/>
      <c r="C458" s="290" t="s">
        <v>339</v>
      </c>
      <c r="D458" s="295">
        <v>6494</v>
      </c>
      <c r="E458" s="290" t="s">
        <v>1506</v>
      </c>
      <c r="F458" s="290" t="s">
        <v>273</v>
      </c>
      <c r="G458" s="290">
        <v>27</v>
      </c>
      <c r="H458" s="290">
        <v>27</v>
      </c>
      <c r="I458" s="290">
        <v>5.5</v>
      </c>
      <c r="J458" s="290">
        <f t="shared" si="39"/>
        <v>12.65956249557396</v>
      </c>
      <c r="K458" s="290">
        <v>13</v>
      </c>
      <c r="L458" s="290" t="s">
        <v>1153</v>
      </c>
      <c r="O458" s="290">
        <v>0</v>
      </c>
      <c r="P458" s="290">
        <v>1</v>
      </c>
      <c r="Q458" s="265" t="s">
        <v>341</v>
      </c>
      <c r="R458" s="266">
        <v>38977</v>
      </c>
    </row>
    <row r="459" spans="1:20" s="290" customFormat="1" ht="51" hidden="1" customHeight="1" x14ac:dyDescent="0.25">
      <c r="A459" s="294" t="s">
        <v>1794</v>
      </c>
      <c r="B459" s="345"/>
      <c r="C459" s="290" t="s">
        <v>552</v>
      </c>
      <c r="D459" s="295">
        <v>6494</v>
      </c>
      <c r="E459" s="290" t="s">
        <v>1506</v>
      </c>
      <c r="F459" s="290" t="s">
        <v>273</v>
      </c>
      <c r="G459" s="290">
        <v>27</v>
      </c>
      <c r="H459" s="290">
        <v>27</v>
      </c>
      <c r="I459" s="290">
        <v>5.5</v>
      </c>
      <c r="J459" s="290">
        <f t="shared" si="39"/>
        <v>12.65956249557396</v>
      </c>
      <c r="K459" s="290">
        <v>13</v>
      </c>
      <c r="L459" s="290" t="s">
        <v>1153</v>
      </c>
      <c r="O459" s="290">
        <v>0</v>
      </c>
      <c r="P459" s="290">
        <v>1</v>
      </c>
      <c r="Q459" s="265" t="s">
        <v>1471</v>
      </c>
      <c r="R459" s="266">
        <v>39345</v>
      </c>
    </row>
    <row r="460" spans="1:20" s="270" customFormat="1" ht="63.75" hidden="1" customHeight="1" x14ac:dyDescent="0.25">
      <c r="A460" s="299"/>
      <c r="B460" s="277"/>
      <c r="C460" s="270" t="s">
        <v>246</v>
      </c>
      <c r="D460" s="300">
        <v>6514</v>
      </c>
      <c r="E460" s="270" t="s">
        <v>60</v>
      </c>
      <c r="F460" s="270" t="s">
        <v>272</v>
      </c>
      <c r="G460" s="270">
        <v>28</v>
      </c>
      <c r="H460" s="270">
        <v>28</v>
      </c>
      <c r="I460" s="270">
        <v>6.3</v>
      </c>
      <c r="J460" s="270">
        <f t="shared" si="39"/>
        <v>13.538564106346593</v>
      </c>
      <c r="K460" s="270">
        <v>13</v>
      </c>
      <c r="L460" s="270" t="s">
        <v>1153</v>
      </c>
      <c r="M460" s="270" t="s">
        <v>1287</v>
      </c>
      <c r="N460" s="313" t="s">
        <v>1286</v>
      </c>
      <c r="O460" s="270">
        <f>SUM(O461:O476)</f>
        <v>10</v>
      </c>
      <c r="P460" s="270">
        <f>SUM(P461:P476)</f>
        <v>7</v>
      </c>
      <c r="Q460" s="273" t="s">
        <v>1539</v>
      </c>
      <c r="R460" s="274">
        <v>39358</v>
      </c>
    </row>
    <row r="461" spans="1:20" s="290" customFormat="1" ht="25.5" hidden="1" customHeight="1" x14ac:dyDescent="0.25">
      <c r="A461" s="294" t="s">
        <v>1794</v>
      </c>
      <c r="C461" s="290" t="s">
        <v>1373</v>
      </c>
      <c r="D461" s="295">
        <v>6514</v>
      </c>
      <c r="E461" s="297" t="s">
        <v>60</v>
      </c>
      <c r="F461" s="297" t="s">
        <v>272</v>
      </c>
      <c r="G461" s="297">
        <v>28</v>
      </c>
      <c r="H461" s="297">
        <v>28</v>
      </c>
      <c r="I461" s="297">
        <v>6.3</v>
      </c>
      <c r="J461" s="297">
        <f t="shared" ref="J461:J470" si="40">-LOG((1/(H461*G461))*(2.511^(-I461)))/LOG(2.511)</f>
        <v>13.538564106346593</v>
      </c>
      <c r="K461" s="297">
        <v>13</v>
      </c>
      <c r="L461" s="297" t="s">
        <v>1153</v>
      </c>
      <c r="M461" s="290" t="s">
        <v>1287</v>
      </c>
      <c r="N461" s="309" t="s">
        <v>1286</v>
      </c>
      <c r="O461" s="290">
        <v>1</v>
      </c>
      <c r="P461" s="290">
        <v>0</v>
      </c>
      <c r="Q461" s="265" t="s">
        <v>1708</v>
      </c>
      <c r="R461" s="266">
        <v>39773</v>
      </c>
    </row>
    <row r="462" spans="1:20" s="290" customFormat="1" ht="127.5" hidden="1" customHeight="1" x14ac:dyDescent="0.25">
      <c r="A462" s="294" t="s">
        <v>1794</v>
      </c>
      <c r="C462" s="290" t="s">
        <v>1707</v>
      </c>
      <c r="D462" s="295">
        <v>6514</v>
      </c>
      <c r="E462" s="297" t="s">
        <v>60</v>
      </c>
      <c r="F462" s="297" t="s">
        <v>272</v>
      </c>
      <c r="G462" s="297">
        <v>28</v>
      </c>
      <c r="H462" s="297">
        <v>28</v>
      </c>
      <c r="I462" s="297">
        <v>6.3</v>
      </c>
      <c r="J462" s="297">
        <f t="shared" si="40"/>
        <v>13.538564106346593</v>
      </c>
      <c r="K462" s="297">
        <v>13</v>
      </c>
      <c r="L462" s="297" t="s">
        <v>1153</v>
      </c>
      <c r="M462" s="290" t="s">
        <v>1287</v>
      </c>
      <c r="N462" s="309" t="s">
        <v>1286</v>
      </c>
      <c r="O462" s="290">
        <v>1</v>
      </c>
      <c r="P462" s="290">
        <v>0</v>
      </c>
      <c r="Q462" s="265" t="s">
        <v>2468</v>
      </c>
      <c r="R462" s="266">
        <v>39773</v>
      </c>
    </row>
    <row r="463" spans="1:20" s="290" customFormat="1" ht="12.75" hidden="1" customHeight="1" x14ac:dyDescent="0.25">
      <c r="A463" s="294" t="s">
        <v>1794</v>
      </c>
      <c r="C463" s="290" t="s">
        <v>871</v>
      </c>
      <c r="D463" s="295">
        <v>6514</v>
      </c>
      <c r="E463" s="297" t="s">
        <v>60</v>
      </c>
      <c r="F463" s="297" t="s">
        <v>272</v>
      </c>
      <c r="G463" s="297">
        <v>28</v>
      </c>
      <c r="H463" s="297">
        <v>28</v>
      </c>
      <c r="I463" s="297">
        <v>6.3</v>
      </c>
      <c r="J463" s="297">
        <f t="shared" si="40"/>
        <v>13.538564106346593</v>
      </c>
      <c r="K463" s="297">
        <v>13</v>
      </c>
      <c r="L463" s="297" t="s">
        <v>1153</v>
      </c>
      <c r="M463" s="290" t="s">
        <v>1287</v>
      </c>
      <c r="N463" s="309" t="s">
        <v>1286</v>
      </c>
      <c r="O463" s="290">
        <v>1</v>
      </c>
      <c r="P463" s="290">
        <v>0</v>
      </c>
      <c r="Q463" s="265" t="s">
        <v>1709</v>
      </c>
      <c r="R463" s="266">
        <v>39773</v>
      </c>
    </row>
    <row r="464" spans="1:20" s="290" customFormat="1" ht="38.25" hidden="1" customHeight="1" x14ac:dyDescent="0.25">
      <c r="A464" s="294" t="s">
        <v>1794</v>
      </c>
      <c r="C464" s="290" t="s">
        <v>1372</v>
      </c>
      <c r="D464" s="295">
        <v>6514</v>
      </c>
      <c r="E464" s="297" t="s">
        <v>60</v>
      </c>
      <c r="F464" s="297" t="s">
        <v>272</v>
      </c>
      <c r="G464" s="297">
        <v>28</v>
      </c>
      <c r="H464" s="297">
        <v>28</v>
      </c>
      <c r="I464" s="297">
        <v>6.3</v>
      </c>
      <c r="J464" s="297">
        <f t="shared" si="40"/>
        <v>13.538564106346593</v>
      </c>
      <c r="K464" s="297">
        <v>13</v>
      </c>
      <c r="L464" s="297" t="s">
        <v>1153</v>
      </c>
      <c r="M464" s="290" t="s">
        <v>1287</v>
      </c>
      <c r="N464" s="309" t="s">
        <v>1286</v>
      </c>
      <c r="O464" s="290">
        <v>1</v>
      </c>
      <c r="P464" s="290">
        <v>0</v>
      </c>
      <c r="Q464" s="265" t="s">
        <v>1710</v>
      </c>
      <c r="R464" s="266">
        <v>39773</v>
      </c>
    </row>
    <row r="465" spans="1:18" s="290" customFormat="1" ht="51" hidden="1" customHeight="1" x14ac:dyDescent="0.25">
      <c r="A465" s="294" t="s">
        <v>1794</v>
      </c>
      <c r="C465" s="290" t="s">
        <v>1371</v>
      </c>
      <c r="D465" s="295">
        <v>6514</v>
      </c>
      <c r="E465" s="297" t="s">
        <v>60</v>
      </c>
      <c r="F465" s="297" t="s">
        <v>272</v>
      </c>
      <c r="G465" s="297">
        <v>28</v>
      </c>
      <c r="H465" s="297">
        <v>28</v>
      </c>
      <c r="I465" s="297">
        <v>6.3</v>
      </c>
      <c r="J465" s="297">
        <f t="shared" si="40"/>
        <v>13.538564106346593</v>
      </c>
      <c r="K465" s="297">
        <v>13</v>
      </c>
      <c r="L465" s="297" t="s">
        <v>1153</v>
      </c>
      <c r="M465" s="290" t="s">
        <v>1287</v>
      </c>
      <c r="N465" s="309" t="s">
        <v>1286</v>
      </c>
      <c r="O465" s="290">
        <v>1</v>
      </c>
      <c r="P465" s="290">
        <v>0</v>
      </c>
      <c r="Q465" s="265" t="s">
        <v>1711</v>
      </c>
      <c r="R465" s="266">
        <v>39773</v>
      </c>
    </row>
    <row r="466" spans="1:18" s="290" customFormat="1" ht="127.5" hidden="1" customHeight="1" x14ac:dyDescent="0.25">
      <c r="A466" s="294" t="s">
        <v>1794</v>
      </c>
      <c r="C466" s="290" t="s">
        <v>857</v>
      </c>
      <c r="D466" s="295">
        <v>6514</v>
      </c>
      <c r="E466" s="297" t="s">
        <v>60</v>
      </c>
      <c r="F466" s="297" t="s">
        <v>272</v>
      </c>
      <c r="G466" s="297">
        <v>28</v>
      </c>
      <c r="H466" s="297">
        <v>28</v>
      </c>
      <c r="I466" s="297">
        <v>6.3</v>
      </c>
      <c r="J466" s="297">
        <f t="shared" si="40"/>
        <v>13.538564106346593</v>
      </c>
      <c r="K466" s="297">
        <v>13</v>
      </c>
      <c r="L466" s="297" t="s">
        <v>1153</v>
      </c>
      <c r="M466" s="290" t="s">
        <v>1287</v>
      </c>
      <c r="N466" s="309" t="s">
        <v>1286</v>
      </c>
      <c r="O466" s="290">
        <v>0</v>
      </c>
      <c r="P466" s="290">
        <v>2</v>
      </c>
      <c r="Q466" s="265" t="s">
        <v>2469</v>
      </c>
      <c r="R466" s="266">
        <v>39797</v>
      </c>
    </row>
    <row r="467" spans="1:18" s="290" customFormat="1" ht="38.25" hidden="1" customHeight="1" x14ac:dyDescent="0.25">
      <c r="A467" s="294" t="s">
        <v>1794</v>
      </c>
      <c r="C467" s="290" t="s">
        <v>2030</v>
      </c>
      <c r="D467" s="295">
        <v>6514</v>
      </c>
      <c r="E467" s="297" t="s">
        <v>60</v>
      </c>
      <c r="F467" s="297" t="s">
        <v>272</v>
      </c>
      <c r="G467" s="297">
        <v>28</v>
      </c>
      <c r="H467" s="297">
        <v>28</v>
      </c>
      <c r="I467" s="297">
        <v>6.3</v>
      </c>
      <c r="J467" s="297">
        <f t="shared" si="40"/>
        <v>13.538564106346593</v>
      </c>
      <c r="K467" s="297">
        <v>13</v>
      </c>
      <c r="L467" s="297" t="s">
        <v>1153</v>
      </c>
      <c r="M467" s="290" t="s">
        <v>1287</v>
      </c>
      <c r="N467" s="309" t="s">
        <v>1286</v>
      </c>
      <c r="O467" s="290">
        <v>1</v>
      </c>
      <c r="P467" s="290">
        <v>0</v>
      </c>
      <c r="Q467" s="265" t="s">
        <v>436</v>
      </c>
      <c r="R467" s="266">
        <v>39797</v>
      </c>
    </row>
    <row r="468" spans="1:18" s="290" customFormat="1" ht="25.5" hidden="1" customHeight="1" x14ac:dyDescent="0.25">
      <c r="A468" s="294" t="s">
        <v>1794</v>
      </c>
      <c r="C468" s="290" t="s">
        <v>2026</v>
      </c>
      <c r="D468" s="295">
        <v>6514</v>
      </c>
      <c r="E468" s="297" t="s">
        <v>60</v>
      </c>
      <c r="F468" s="297" t="s">
        <v>272</v>
      </c>
      <c r="G468" s="297">
        <v>28</v>
      </c>
      <c r="H468" s="297">
        <v>28</v>
      </c>
      <c r="I468" s="297">
        <v>6.3</v>
      </c>
      <c r="J468" s="297">
        <f t="shared" si="40"/>
        <v>13.538564106346593</v>
      </c>
      <c r="K468" s="297">
        <v>13</v>
      </c>
      <c r="L468" s="297" t="s">
        <v>1153</v>
      </c>
      <c r="M468" s="290" t="s">
        <v>1287</v>
      </c>
      <c r="N468" s="309" t="s">
        <v>1286</v>
      </c>
      <c r="O468" s="290">
        <v>1</v>
      </c>
      <c r="P468" s="290">
        <v>0</v>
      </c>
      <c r="Q468" s="265" t="s">
        <v>1323</v>
      </c>
      <c r="R468" s="266">
        <v>39797</v>
      </c>
    </row>
    <row r="469" spans="1:18" s="290" customFormat="1" ht="12.75" hidden="1" customHeight="1" x14ac:dyDescent="0.25">
      <c r="A469" s="294" t="s">
        <v>1794</v>
      </c>
      <c r="C469" s="290" t="s">
        <v>864</v>
      </c>
      <c r="D469" s="295">
        <v>6514</v>
      </c>
      <c r="E469" s="297" t="s">
        <v>60</v>
      </c>
      <c r="F469" s="297" t="s">
        <v>272</v>
      </c>
      <c r="G469" s="297">
        <v>28</v>
      </c>
      <c r="H469" s="297">
        <v>28</v>
      </c>
      <c r="I469" s="297">
        <v>6.3</v>
      </c>
      <c r="J469" s="297">
        <f t="shared" si="40"/>
        <v>13.538564106346593</v>
      </c>
      <c r="K469" s="297">
        <v>13</v>
      </c>
      <c r="L469" s="297" t="s">
        <v>1153</v>
      </c>
      <c r="M469" s="290" t="s">
        <v>1287</v>
      </c>
      <c r="N469" s="309" t="s">
        <v>1286</v>
      </c>
      <c r="O469" s="290">
        <v>1</v>
      </c>
      <c r="P469" s="290">
        <v>0</v>
      </c>
      <c r="Q469" s="265" t="s">
        <v>437</v>
      </c>
      <c r="R469" s="266">
        <v>39797</v>
      </c>
    </row>
    <row r="470" spans="1:18" s="290" customFormat="1" ht="12.75" hidden="1" customHeight="1" x14ac:dyDescent="0.25">
      <c r="A470" s="294" t="s">
        <v>1794</v>
      </c>
      <c r="C470" s="290" t="s">
        <v>1006</v>
      </c>
      <c r="D470" s="295">
        <v>6514</v>
      </c>
      <c r="E470" s="297" t="s">
        <v>60</v>
      </c>
      <c r="F470" s="297" t="s">
        <v>272</v>
      </c>
      <c r="G470" s="297">
        <v>28</v>
      </c>
      <c r="H470" s="297">
        <v>28</v>
      </c>
      <c r="I470" s="297">
        <v>6.3</v>
      </c>
      <c r="J470" s="297">
        <f t="shared" si="40"/>
        <v>13.538564106346593</v>
      </c>
      <c r="K470" s="297">
        <v>13</v>
      </c>
      <c r="L470" s="297" t="s">
        <v>1153</v>
      </c>
      <c r="M470" s="290" t="s">
        <v>1287</v>
      </c>
      <c r="N470" s="309" t="s">
        <v>1286</v>
      </c>
      <c r="O470" s="290">
        <v>1</v>
      </c>
      <c r="P470" s="290">
        <v>0</v>
      </c>
      <c r="Q470" s="265" t="s">
        <v>438</v>
      </c>
      <c r="R470" s="266">
        <v>39797</v>
      </c>
    </row>
    <row r="471" spans="1:18" s="290" customFormat="1" ht="12.75" hidden="1" customHeight="1" x14ac:dyDescent="0.25">
      <c r="A471" s="294" t="s">
        <v>1794</v>
      </c>
      <c r="C471" s="290" t="s">
        <v>2019</v>
      </c>
      <c r="D471" s="295">
        <v>6514</v>
      </c>
      <c r="E471" s="297" t="s">
        <v>60</v>
      </c>
      <c r="F471" s="297" t="s">
        <v>272</v>
      </c>
      <c r="G471" s="297">
        <v>28</v>
      </c>
      <c r="H471" s="297">
        <v>28</v>
      </c>
      <c r="I471" s="297">
        <v>6.3</v>
      </c>
      <c r="J471" s="297">
        <f t="shared" si="39"/>
        <v>13.538564106346593</v>
      </c>
      <c r="K471" s="297">
        <v>13</v>
      </c>
      <c r="L471" s="297" t="s">
        <v>1153</v>
      </c>
      <c r="M471" s="290" t="s">
        <v>1287</v>
      </c>
      <c r="N471" s="309" t="s">
        <v>1286</v>
      </c>
      <c r="O471" s="290">
        <v>0</v>
      </c>
      <c r="P471" s="290">
        <v>1</v>
      </c>
      <c r="Q471" s="265" t="s">
        <v>1022</v>
      </c>
      <c r="R471" s="266">
        <v>39769</v>
      </c>
    </row>
    <row r="472" spans="1:18" s="290" customFormat="1" ht="12.75" hidden="1" customHeight="1" x14ac:dyDescent="0.25">
      <c r="A472" s="294" t="s">
        <v>1794</v>
      </c>
      <c r="C472" s="290" t="s">
        <v>1980</v>
      </c>
      <c r="D472" s="295">
        <v>6514</v>
      </c>
      <c r="E472" s="297" t="s">
        <v>60</v>
      </c>
      <c r="F472" s="297" t="s">
        <v>272</v>
      </c>
      <c r="G472" s="297">
        <v>28</v>
      </c>
      <c r="H472" s="297">
        <v>28</v>
      </c>
      <c r="I472" s="297">
        <v>6.3</v>
      </c>
      <c r="J472" s="297">
        <f t="shared" si="39"/>
        <v>13.538564106346593</v>
      </c>
      <c r="K472" s="297">
        <v>13</v>
      </c>
      <c r="L472" s="297" t="s">
        <v>1153</v>
      </c>
      <c r="M472" s="290" t="s">
        <v>1287</v>
      </c>
      <c r="N472" s="309" t="s">
        <v>1286</v>
      </c>
      <c r="O472" s="290">
        <v>0</v>
      </c>
      <c r="P472" s="290">
        <v>1</v>
      </c>
      <c r="Q472" s="265" t="s">
        <v>300</v>
      </c>
      <c r="R472" s="266">
        <v>38898</v>
      </c>
    </row>
    <row r="473" spans="1:18" s="290" customFormat="1" ht="63.75" hidden="1" customHeight="1" x14ac:dyDescent="0.25">
      <c r="A473" s="294" t="s">
        <v>1794</v>
      </c>
      <c r="C473" s="290" t="s">
        <v>1915</v>
      </c>
      <c r="D473" s="295">
        <v>6514</v>
      </c>
      <c r="E473" s="297" t="s">
        <v>60</v>
      </c>
      <c r="F473" s="297" t="s">
        <v>272</v>
      </c>
      <c r="G473" s="297">
        <v>28</v>
      </c>
      <c r="H473" s="297">
        <v>28</v>
      </c>
      <c r="I473" s="297">
        <v>6.3</v>
      </c>
      <c r="J473" s="297">
        <f t="shared" si="39"/>
        <v>13.538564106346593</v>
      </c>
      <c r="K473" s="297">
        <v>13</v>
      </c>
      <c r="L473" s="297" t="s">
        <v>1153</v>
      </c>
      <c r="M473" s="290" t="s">
        <v>1287</v>
      </c>
      <c r="N473" s="309" t="s">
        <v>1286</v>
      </c>
      <c r="O473" s="290">
        <v>0</v>
      </c>
      <c r="P473" s="290">
        <v>1</v>
      </c>
      <c r="Q473" s="265" t="s">
        <v>299</v>
      </c>
      <c r="R473" s="266">
        <v>38898</v>
      </c>
    </row>
    <row r="474" spans="1:18" s="290" customFormat="1" ht="89.25" hidden="1" customHeight="1" x14ac:dyDescent="0.25">
      <c r="A474" s="294" t="s">
        <v>1794</v>
      </c>
      <c r="C474" s="290" t="s">
        <v>518</v>
      </c>
      <c r="D474" s="295">
        <v>6514</v>
      </c>
      <c r="E474" s="297" t="s">
        <v>60</v>
      </c>
      <c r="F474" s="297" t="s">
        <v>272</v>
      </c>
      <c r="G474" s="297">
        <v>28</v>
      </c>
      <c r="H474" s="297">
        <v>28</v>
      </c>
      <c r="I474" s="297">
        <v>6.3</v>
      </c>
      <c r="J474" s="297">
        <f t="shared" si="39"/>
        <v>13.538564106346593</v>
      </c>
      <c r="K474" s="297">
        <v>13</v>
      </c>
      <c r="L474" s="297" t="s">
        <v>1153</v>
      </c>
      <c r="M474" s="290" t="s">
        <v>1287</v>
      </c>
      <c r="N474" s="309" t="s">
        <v>1286</v>
      </c>
      <c r="O474" s="290">
        <v>1</v>
      </c>
      <c r="P474" s="290">
        <v>0</v>
      </c>
      <c r="Q474" s="265" t="s">
        <v>2470</v>
      </c>
      <c r="R474" s="266">
        <v>38898</v>
      </c>
    </row>
    <row r="475" spans="1:18" s="290" customFormat="1" ht="51" hidden="1" customHeight="1" x14ac:dyDescent="0.25">
      <c r="A475" s="294" t="s">
        <v>1794</v>
      </c>
      <c r="C475" s="290" t="s">
        <v>1540</v>
      </c>
      <c r="D475" s="295">
        <v>6514</v>
      </c>
      <c r="E475" s="297" t="s">
        <v>60</v>
      </c>
      <c r="F475" s="297" t="s">
        <v>272</v>
      </c>
      <c r="G475" s="297">
        <v>28</v>
      </c>
      <c r="H475" s="297">
        <v>28</v>
      </c>
      <c r="I475" s="297">
        <v>6.3</v>
      </c>
      <c r="J475" s="297">
        <f t="shared" si="39"/>
        <v>13.538564106346593</v>
      </c>
      <c r="K475" s="297">
        <v>13</v>
      </c>
      <c r="L475" s="297" t="s">
        <v>1153</v>
      </c>
      <c r="M475" s="290" t="s">
        <v>1287</v>
      </c>
      <c r="N475" s="309" t="s">
        <v>1286</v>
      </c>
      <c r="O475" s="290">
        <v>0</v>
      </c>
      <c r="P475" s="290">
        <v>1</v>
      </c>
      <c r="Q475" s="265" t="s">
        <v>670</v>
      </c>
      <c r="R475" s="266">
        <v>39272</v>
      </c>
    </row>
    <row r="476" spans="1:18" s="290" customFormat="1" ht="51" hidden="1" customHeight="1" x14ac:dyDescent="0.25">
      <c r="A476" s="294" t="s">
        <v>1794</v>
      </c>
      <c r="C476" s="290" t="s">
        <v>1455</v>
      </c>
      <c r="D476" s="295">
        <v>6514</v>
      </c>
      <c r="E476" s="297" t="s">
        <v>60</v>
      </c>
      <c r="F476" s="297" t="s">
        <v>272</v>
      </c>
      <c r="G476" s="297">
        <v>28</v>
      </c>
      <c r="H476" s="297">
        <v>28</v>
      </c>
      <c r="I476" s="297">
        <v>6.3</v>
      </c>
      <c r="J476" s="297">
        <f t="shared" si="39"/>
        <v>13.538564106346593</v>
      </c>
      <c r="K476" s="297">
        <v>13</v>
      </c>
      <c r="L476" s="297" t="s">
        <v>1153</v>
      </c>
      <c r="M476" s="290" t="s">
        <v>1287</v>
      </c>
      <c r="N476" s="309" t="s">
        <v>1286</v>
      </c>
      <c r="O476" s="290">
        <v>0</v>
      </c>
      <c r="P476" s="290">
        <v>1</v>
      </c>
      <c r="Q476" s="265" t="s">
        <v>1904</v>
      </c>
      <c r="R476" s="266">
        <v>39359</v>
      </c>
    </row>
    <row r="477" spans="1:18" s="270" customFormat="1" ht="51" hidden="1" customHeight="1" x14ac:dyDescent="0.25">
      <c r="A477" s="299"/>
      <c r="C477" s="270" t="s">
        <v>246</v>
      </c>
      <c r="D477" s="300">
        <v>6522</v>
      </c>
      <c r="F477" s="270" t="s">
        <v>274</v>
      </c>
      <c r="G477" s="270">
        <v>5.6</v>
      </c>
      <c r="H477" s="270">
        <v>5.6</v>
      </c>
      <c r="I477" s="270">
        <v>8.6</v>
      </c>
      <c r="J477" s="270">
        <f t="shared" si="39"/>
        <v>12.342374281032923</v>
      </c>
      <c r="K477" s="270">
        <v>12.08</v>
      </c>
      <c r="L477" s="270" t="s">
        <v>1153</v>
      </c>
      <c r="M477" s="270" t="s">
        <v>286</v>
      </c>
      <c r="N477" s="272" t="s">
        <v>287</v>
      </c>
      <c r="O477" s="270">
        <f>SUM(O478)</f>
        <v>0</v>
      </c>
      <c r="P477" s="270">
        <f>SUM(P478)</f>
        <v>1</v>
      </c>
      <c r="Q477" s="273" t="s">
        <v>288</v>
      </c>
      <c r="R477" s="274">
        <v>40050</v>
      </c>
    </row>
    <row r="478" spans="1:18" s="290" customFormat="1" ht="51" hidden="1" customHeight="1" x14ac:dyDescent="0.25">
      <c r="A478" s="294" t="s">
        <v>1794</v>
      </c>
      <c r="C478" s="290" t="s">
        <v>284</v>
      </c>
      <c r="D478" s="295">
        <v>6522</v>
      </c>
      <c r="E478" s="297"/>
      <c r="F478" s="297" t="s">
        <v>274</v>
      </c>
      <c r="G478" s="297">
        <v>5.6</v>
      </c>
      <c r="H478" s="297">
        <v>5.6</v>
      </c>
      <c r="I478" s="297">
        <v>8.6</v>
      </c>
      <c r="J478" s="290">
        <f>-LOG((1/(H478*G478))*(2.511^(-I478)))/LOG(2.511)</f>
        <v>12.342374281032923</v>
      </c>
      <c r="K478" s="297">
        <v>12.08</v>
      </c>
      <c r="L478" s="297" t="s">
        <v>1153</v>
      </c>
      <c r="M478" s="290" t="s">
        <v>286</v>
      </c>
      <c r="N478" s="264" t="s">
        <v>287</v>
      </c>
      <c r="O478" s="290">
        <v>0</v>
      </c>
      <c r="P478" s="290">
        <v>1</v>
      </c>
      <c r="Q478" s="265" t="s">
        <v>1873</v>
      </c>
      <c r="R478" s="266">
        <v>40114</v>
      </c>
    </row>
    <row r="479" spans="1:18" s="292" customFormat="1" ht="38.25" hidden="1" customHeight="1" x14ac:dyDescent="0.25">
      <c r="A479" s="291"/>
      <c r="B479" s="277"/>
      <c r="C479" s="292" t="s">
        <v>246</v>
      </c>
      <c r="D479" s="293">
        <v>6523</v>
      </c>
      <c r="E479" s="292" t="s">
        <v>59</v>
      </c>
      <c r="F479" s="292" t="s">
        <v>272</v>
      </c>
      <c r="G479" s="292">
        <v>45</v>
      </c>
      <c r="H479" s="292">
        <v>30</v>
      </c>
      <c r="I479" s="292">
        <v>5</v>
      </c>
      <c r="J479" s="292">
        <f t="shared" si="39"/>
        <v>12.828834573269305</v>
      </c>
      <c r="K479" s="292">
        <v>13</v>
      </c>
      <c r="L479" s="292" t="s">
        <v>1153</v>
      </c>
      <c r="M479" s="292" t="s">
        <v>545</v>
      </c>
      <c r="N479" s="256" t="s">
        <v>546</v>
      </c>
      <c r="O479" s="292">
        <f>SUM(O480:O503)</f>
        <v>14</v>
      </c>
      <c r="P479" s="292">
        <f>SUM(P480:P503)</f>
        <v>13</v>
      </c>
      <c r="Q479" s="257" t="s">
        <v>606</v>
      </c>
      <c r="R479" s="258">
        <v>38922</v>
      </c>
    </row>
    <row r="480" spans="1:18" s="290" customFormat="1" ht="51" hidden="1" customHeight="1" x14ac:dyDescent="0.25">
      <c r="A480" s="294" t="s">
        <v>1794</v>
      </c>
      <c r="C480" s="290" t="s">
        <v>1012</v>
      </c>
      <c r="D480" s="295">
        <v>6523</v>
      </c>
      <c r="E480" s="290" t="s">
        <v>59</v>
      </c>
      <c r="F480" s="290" t="s">
        <v>272</v>
      </c>
      <c r="G480" s="290">
        <v>45</v>
      </c>
      <c r="H480" s="290">
        <v>30</v>
      </c>
      <c r="I480" s="290">
        <v>5</v>
      </c>
      <c r="J480" s="290">
        <f>-LOG((1/(H480*G480))*(2.511^(-I480)))/LOG(2.511)</f>
        <v>12.828834573269305</v>
      </c>
      <c r="K480" s="290">
        <v>13</v>
      </c>
      <c r="L480" s="290" t="s">
        <v>1153</v>
      </c>
      <c r="M480" s="290" t="s">
        <v>545</v>
      </c>
      <c r="N480" s="264" t="s">
        <v>546</v>
      </c>
      <c r="O480" s="290">
        <v>1</v>
      </c>
      <c r="P480" s="290">
        <v>0</v>
      </c>
      <c r="Q480" s="265" t="s">
        <v>1700</v>
      </c>
      <c r="R480" s="266">
        <v>39771</v>
      </c>
    </row>
    <row r="481" spans="1:18" s="290" customFormat="1" ht="25.5" hidden="1" customHeight="1" x14ac:dyDescent="0.25">
      <c r="A481" s="294" t="s">
        <v>1794</v>
      </c>
      <c r="C481" s="290" t="s">
        <v>1373</v>
      </c>
      <c r="D481" s="295">
        <v>6523</v>
      </c>
      <c r="E481" s="290" t="s">
        <v>59</v>
      </c>
      <c r="F481" s="290" t="s">
        <v>272</v>
      </c>
      <c r="G481" s="290">
        <v>45</v>
      </c>
      <c r="H481" s="290">
        <v>30</v>
      </c>
      <c r="I481" s="290">
        <v>5</v>
      </c>
      <c r="J481" s="290">
        <f>-LOG((1/(H481*G481))*(2.511^(-I481)))/LOG(2.511)</f>
        <v>12.828834573269305</v>
      </c>
      <c r="K481" s="290">
        <v>13</v>
      </c>
      <c r="L481" s="290" t="s">
        <v>1153</v>
      </c>
      <c r="M481" s="290" t="s">
        <v>545</v>
      </c>
      <c r="N481" s="264" t="s">
        <v>546</v>
      </c>
      <c r="O481" s="290">
        <v>1</v>
      </c>
      <c r="P481" s="290">
        <v>0</v>
      </c>
      <c r="Q481" s="265" t="s">
        <v>1701</v>
      </c>
      <c r="R481" s="266">
        <v>39771</v>
      </c>
    </row>
    <row r="482" spans="1:18" s="290" customFormat="1" ht="25.5" hidden="1" customHeight="1" x14ac:dyDescent="0.25">
      <c r="A482" s="294" t="s">
        <v>1794</v>
      </c>
      <c r="C482" s="290" t="s">
        <v>871</v>
      </c>
      <c r="D482" s="295">
        <v>6523</v>
      </c>
      <c r="E482" s="290" t="s">
        <v>59</v>
      </c>
      <c r="F482" s="290" t="s">
        <v>272</v>
      </c>
      <c r="G482" s="290">
        <v>45</v>
      </c>
      <c r="H482" s="290">
        <v>30</v>
      </c>
      <c r="I482" s="290">
        <v>5</v>
      </c>
      <c r="J482" s="290">
        <f>-LOG((1/(H482*G482))*(2.511^(-I482)))/LOG(2.511)</f>
        <v>12.828834573269305</v>
      </c>
      <c r="K482" s="290">
        <v>13</v>
      </c>
      <c r="L482" s="290" t="s">
        <v>1153</v>
      </c>
      <c r="M482" s="290" t="s">
        <v>545</v>
      </c>
      <c r="N482" s="264" t="s">
        <v>546</v>
      </c>
      <c r="O482" s="290">
        <v>1</v>
      </c>
      <c r="P482" s="290">
        <v>0</v>
      </c>
      <c r="Q482" s="265" t="s">
        <v>1702</v>
      </c>
      <c r="R482" s="266">
        <v>39771</v>
      </c>
    </row>
    <row r="483" spans="1:18" s="290" customFormat="1" ht="38.25" hidden="1" customHeight="1" x14ac:dyDescent="0.25">
      <c r="A483" s="294" t="s">
        <v>1794</v>
      </c>
      <c r="C483" s="290" t="s">
        <v>1372</v>
      </c>
      <c r="D483" s="295">
        <v>6523</v>
      </c>
      <c r="E483" s="290" t="s">
        <v>59</v>
      </c>
      <c r="F483" s="290" t="s">
        <v>272</v>
      </c>
      <c r="G483" s="290">
        <v>45</v>
      </c>
      <c r="H483" s="290">
        <v>30</v>
      </c>
      <c r="I483" s="290">
        <v>5</v>
      </c>
      <c r="J483" s="290">
        <f>-LOG((1/(H483*G483))*(2.511^(-I483)))/LOG(2.511)</f>
        <v>12.828834573269305</v>
      </c>
      <c r="K483" s="290">
        <v>13</v>
      </c>
      <c r="L483" s="290" t="s">
        <v>1153</v>
      </c>
      <c r="M483" s="290" t="s">
        <v>545</v>
      </c>
      <c r="N483" s="264" t="s">
        <v>546</v>
      </c>
      <c r="O483" s="290">
        <v>1</v>
      </c>
      <c r="P483" s="290">
        <v>0</v>
      </c>
      <c r="Q483" s="265" t="s">
        <v>1703</v>
      </c>
      <c r="R483" s="266">
        <v>39771</v>
      </c>
    </row>
    <row r="484" spans="1:18" s="290" customFormat="1" ht="25.5" hidden="1" customHeight="1" x14ac:dyDescent="0.25">
      <c r="A484" s="294" t="s">
        <v>1794</v>
      </c>
      <c r="C484" s="290" t="s">
        <v>1371</v>
      </c>
      <c r="D484" s="295">
        <v>6523</v>
      </c>
      <c r="E484" s="290" t="s">
        <v>59</v>
      </c>
      <c r="F484" s="290" t="s">
        <v>272</v>
      </c>
      <c r="G484" s="290">
        <v>45</v>
      </c>
      <c r="H484" s="290">
        <v>30</v>
      </c>
      <c r="I484" s="290">
        <v>5</v>
      </c>
      <c r="J484" s="290">
        <f>-LOG((1/(H484*G484))*(2.511^(-I484)))/LOG(2.511)</f>
        <v>12.828834573269305</v>
      </c>
      <c r="K484" s="290">
        <v>13</v>
      </c>
      <c r="L484" s="290" t="s">
        <v>1153</v>
      </c>
      <c r="M484" s="290" t="s">
        <v>545</v>
      </c>
      <c r="N484" s="264" t="s">
        <v>546</v>
      </c>
      <c r="O484" s="290">
        <v>1</v>
      </c>
      <c r="P484" s="290">
        <v>0</v>
      </c>
      <c r="Q484" s="265" t="s">
        <v>1704</v>
      </c>
      <c r="R484" s="266">
        <v>39771</v>
      </c>
    </row>
    <row r="485" spans="1:18" s="290" customFormat="1" ht="127.5" hidden="1" customHeight="1" x14ac:dyDescent="0.25">
      <c r="A485" s="294" t="s">
        <v>1794</v>
      </c>
      <c r="C485" s="290" t="s">
        <v>857</v>
      </c>
      <c r="D485" s="295">
        <v>6523</v>
      </c>
      <c r="E485" s="290" t="s">
        <v>59</v>
      </c>
      <c r="F485" s="290" t="s">
        <v>272</v>
      </c>
      <c r="G485" s="290">
        <v>45</v>
      </c>
      <c r="H485" s="290">
        <v>30</v>
      </c>
      <c r="I485" s="290">
        <v>5</v>
      </c>
      <c r="J485" s="290">
        <f t="shared" ref="J485:J494" si="41">-LOG((1/(H485*G485))*(2.511^(-I485)))/LOG(2.511)</f>
        <v>12.828834573269305</v>
      </c>
      <c r="K485" s="290">
        <v>13</v>
      </c>
      <c r="L485" s="290" t="s">
        <v>1153</v>
      </c>
      <c r="M485" s="290" t="s">
        <v>545</v>
      </c>
      <c r="N485" s="264" t="s">
        <v>546</v>
      </c>
      <c r="O485" s="290">
        <v>0</v>
      </c>
      <c r="P485" s="290">
        <v>2</v>
      </c>
      <c r="Q485" s="265" t="s">
        <v>2469</v>
      </c>
      <c r="R485" s="266">
        <v>39797</v>
      </c>
    </row>
    <row r="486" spans="1:18" s="290" customFormat="1" ht="165.75" hidden="1" customHeight="1" x14ac:dyDescent="0.25">
      <c r="A486" s="294" t="s">
        <v>1794</v>
      </c>
      <c r="C486" s="290" t="s">
        <v>435</v>
      </c>
      <c r="D486" s="295">
        <v>6523</v>
      </c>
      <c r="E486" s="290" t="s">
        <v>59</v>
      </c>
      <c r="F486" s="290" t="s">
        <v>272</v>
      </c>
      <c r="G486" s="290">
        <v>45</v>
      </c>
      <c r="H486" s="290">
        <v>30</v>
      </c>
      <c r="I486" s="290">
        <v>5</v>
      </c>
      <c r="J486" s="290">
        <f>-LOG((1/(H486*G486))*(2.511^(-I486)))/LOG(2.511)</f>
        <v>12.828834573269305</v>
      </c>
      <c r="K486" s="290">
        <v>13</v>
      </c>
      <c r="L486" s="290" t="s">
        <v>1153</v>
      </c>
      <c r="M486" s="290" t="s">
        <v>545</v>
      </c>
      <c r="N486" s="264" t="s">
        <v>546</v>
      </c>
      <c r="O486" s="290">
        <v>1</v>
      </c>
      <c r="P486" s="290">
        <v>0</v>
      </c>
      <c r="Q486" s="265" t="s">
        <v>2471</v>
      </c>
      <c r="R486" s="266">
        <v>39797</v>
      </c>
    </row>
    <row r="487" spans="1:18" s="290" customFormat="1" ht="89.25" hidden="1" customHeight="1" x14ac:dyDescent="0.25">
      <c r="A487" s="294" t="s">
        <v>1794</v>
      </c>
      <c r="C487" s="290" t="s">
        <v>861</v>
      </c>
      <c r="D487" s="295">
        <v>6523</v>
      </c>
      <c r="E487" s="290" t="s">
        <v>59</v>
      </c>
      <c r="F487" s="290" t="s">
        <v>272</v>
      </c>
      <c r="G487" s="290">
        <v>45</v>
      </c>
      <c r="H487" s="290">
        <v>30</v>
      </c>
      <c r="I487" s="290">
        <v>5</v>
      </c>
      <c r="J487" s="290">
        <f t="shared" si="41"/>
        <v>12.828834573269305</v>
      </c>
      <c r="K487" s="290">
        <v>13</v>
      </c>
      <c r="L487" s="290" t="s">
        <v>1153</v>
      </c>
      <c r="M487" s="290" t="s">
        <v>545</v>
      </c>
      <c r="N487" s="264" t="s">
        <v>546</v>
      </c>
      <c r="O487" s="290">
        <v>0</v>
      </c>
      <c r="P487" s="290">
        <v>2</v>
      </c>
      <c r="Q487" s="265" t="s">
        <v>2472</v>
      </c>
      <c r="R487" s="266">
        <v>39785</v>
      </c>
    </row>
    <row r="488" spans="1:18" s="290" customFormat="1" ht="38.25" hidden="1" customHeight="1" x14ac:dyDescent="0.25">
      <c r="A488" s="294" t="s">
        <v>1794</v>
      </c>
      <c r="C488" s="290" t="s">
        <v>2030</v>
      </c>
      <c r="D488" s="295">
        <v>6523</v>
      </c>
      <c r="E488" s="290" t="s">
        <v>59</v>
      </c>
      <c r="F488" s="290" t="s">
        <v>272</v>
      </c>
      <c r="G488" s="290">
        <v>45</v>
      </c>
      <c r="H488" s="290">
        <v>30</v>
      </c>
      <c r="I488" s="290">
        <v>5</v>
      </c>
      <c r="J488" s="290">
        <f t="shared" si="41"/>
        <v>12.828834573269305</v>
      </c>
      <c r="K488" s="290">
        <v>13</v>
      </c>
      <c r="L488" s="290" t="s">
        <v>1153</v>
      </c>
      <c r="M488" s="290" t="s">
        <v>545</v>
      </c>
      <c r="N488" s="264" t="s">
        <v>546</v>
      </c>
      <c r="O488" s="290">
        <v>1</v>
      </c>
      <c r="P488" s="290">
        <v>0</v>
      </c>
      <c r="Q488" s="265" t="s">
        <v>1043</v>
      </c>
      <c r="R488" s="266">
        <v>39785</v>
      </c>
    </row>
    <row r="489" spans="1:18" s="290" customFormat="1" ht="76.5" hidden="1" customHeight="1" x14ac:dyDescent="0.25">
      <c r="A489" s="294" t="s">
        <v>1794</v>
      </c>
      <c r="C489" s="290" t="s">
        <v>1017</v>
      </c>
      <c r="D489" s="295">
        <v>6523</v>
      </c>
      <c r="E489" s="290" t="s">
        <v>59</v>
      </c>
      <c r="F489" s="290" t="s">
        <v>272</v>
      </c>
      <c r="G489" s="290">
        <v>45</v>
      </c>
      <c r="H489" s="290">
        <v>30</v>
      </c>
      <c r="I489" s="290">
        <v>5</v>
      </c>
      <c r="J489" s="290">
        <f t="shared" si="41"/>
        <v>12.828834573269305</v>
      </c>
      <c r="K489" s="290">
        <v>13</v>
      </c>
      <c r="L489" s="290" t="s">
        <v>1153</v>
      </c>
      <c r="M489" s="290" t="s">
        <v>545</v>
      </c>
      <c r="N489" s="264" t="s">
        <v>546</v>
      </c>
      <c r="O489" s="290">
        <v>0</v>
      </c>
      <c r="P489" s="290">
        <v>1</v>
      </c>
      <c r="Q489" s="265" t="s">
        <v>1322</v>
      </c>
      <c r="R489" s="266">
        <v>39785</v>
      </c>
    </row>
    <row r="490" spans="1:18" s="290" customFormat="1" ht="25.5" hidden="1" customHeight="1" x14ac:dyDescent="0.25">
      <c r="A490" s="294" t="s">
        <v>1794</v>
      </c>
      <c r="C490" s="290" t="s">
        <v>2026</v>
      </c>
      <c r="D490" s="295">
        <v>6523</v>
      </c>
      <c r="E490" s="290" t="s">
        <v>59</v>
      </c>
      <c r="F490" s="290" t="s">
        <v>272</v>
      </c>
      <c r="G490" s="290">
        <v>45</v>
      </c>
      <c r="H490" s="290">
        <v>30</v>
      </c>
      <c r="I490" s="290">
        <v>5</v>
      </c>
      <c r="J490" s="290">
        <f t="shared" si="41"/>
        <v>12.828834573269305</v>
      </c>
      <c r="K490" s="290">
        <v>13</v>
      </c>
      <c r="L490" s="290" t="s">
        <v>1153</v>
      </c>
      <c r="M490" s="290" t="s">
        <v>545</v>
      </c>
      <c r="N490" s="264" t="s">
        <v>546</v>
      </c>
      <c r="O490" s="290">
        <v>1</v>
      </c>
      <c r="P490" s="290">
        <v>0</v>
      </c>
      <c r="Q490" s="265" t="s">
        <v>1323</v>
      </c>
      <c r="R490" s="266">
        <v>39785</v>
      </c>
    </row>
    <row r="491" spans="1:18" s="290" customFormat="1" ht="25.5" hidden="1" customHeight="1" x14ac:dyDescent="0.25">
      <c r="A491" s="294" t="s">
        <v>1794</v>
      </c>
      <c r="C491" s="290" t="s">
        <v>864</v>
      </c>
      <c r="D491" s="295">
        <v>6523</v>
      </c>
      <c r="E491" s="290" t="s">
        <v>59</v>
      </c>
      <c r="F491" s="290" t="s">
        <v>272</v>
      </c>
      <c r="G491" s="290">
        <v>45</v>
      </c>
      <c r="H491" s="290">
        <v>30</v>
      </c>
      <c r="I491" s="290">
        <v>5</v>
      </c>
      <c r="J491" s="290">
        <f t="shared" si="41"/>
        <v>12.828834573269305</v>
      </c>
      <c r="K491" s="290">
        <v>13</v>
      </c>
      <c r="L491" s="290" t="s">
        <v>1153</v>
      </c>
      <c r="M491" s="290" t="s">
        <v>545</v>
      </c>
      <c r="N491" s="264" t="s">
        <v>546</v>
      </c>
      <c r="O491" s="290">
        <v>1</v>
      </c>
      <c r="P491" s="290">
        <v>0</v>
      </c>
      <c r="Q491" s="265" t="s">
        <v>1027</v>
      </c>
      <c r="R491" s="266">
        <v>39785</v>
      </c>
    </row>
    <row r="492" spans="1:18" s="290" customFormat="1" ht="25.5" hidden="1" customHeight="1" x14ac:dyDescent="0.25">
      <c r="A492" s="294" t="s">
        <v>1794</v>
      </c>
      <c r="C492" s="290" t="s">
        <v>1718</v>
      </c>
      <c r="D492" s="295">
        <v>6523</v>
      </c>
      <c r="E492" s="290" t="s">
        <v>59</v>
      </c>
      <c r="F492" s="290" t="s">
        <v>272</v>
      </c>
      <c r="G492" s="290">
        <v>45</v>
      </c>
      <c r="H492" s="290">
        <v>30</v>
      </c>
      <c r="I492" s="290">
        <v>5</v>
      </c>
      <c r="J492" s="290">
        <f t="shared" si="41"/>
        <v>12.828834573269305</v>
      </c>
      <c r="K492" s="290">
        <v>13</v>
      </c>
      <c r="L492" s="290" t="s">
        <v>1153</v>
      </c>
      <c r="M492" s="290" t="s">
        <v>545</v>
      </c>
      <c r="N492" s="264" t="s">
        <v>546</v>
      </c>
      <c r="O492" s="290">
        <v>1</v>
      </c>
      <c r="P492" s="290">
        <v>0</v>
      </c>
      <c r="Q492" s="265" t="s">
        <v>1027</v>
      </c>
      <c r="R492" s="266">
        <v>39785</v>
      </c>
    </row>
    <row r="493" spans="1:18" s="290" customFormat="1" ht="25.5" hidden="1" customHeight="1" x14ac:dyDescent="0.25">
      <c r="A493" s="294" t="s">
        <v>1794</v>
      </c>
      <c r="C493" s="290" t="s">
        <v>1006</v>
      </c>
      <c r="D493" s="295">
        <v>6523</v>
      </c>
      <c r="E493" s="290" t="s">
        <v>59</v>
      </c>
      <c r="F493" s="290" t="s">
        <v>272</v>
      </c>
      <c r="G493" s="290">
        <v>45</v>
      </c>
      <c r="H493" s="290">
        <v>30</v>
      </c>
      <c r="I493" s="290">
        <v>5</v>
      </c>
      <c r="J493" s="290">
        <f t="shared" si="41"/>
        <v>12.828834573269305</v>
      </c>
      <c r="K493" s="290">
        <v>13</v>
      </c>
      <c r="L493" s="290" t="s">
        <v>1153</v>
      </c>
      <c r="M493" s="290" t="s">
        <v>545</v>
      </c>
      <c r="N493" s="264" t="s">
        <v>546</v>
      </c>
      <c r="O493" s="290">
        <v>1</v>
      </c>
      <c r="P493" s="290">
        <v>0</v>
      </c>
      <c r="Q493" s="265" t="s">
        <v>1324</v>
      </c>
      <c r="R493" s="266">
        <v>39785</v>
      </c>
    </row>
    <row r="494" spans="1:18" s="290" customFormat="1" ht="63.75" hidden="1" customHeight="1" x14ac:dyDescent="0.25">
      <c r="A494" s="294" t="s">
        <v>1794</v>
      </c>
      <c r="C494" s="290" t="s">
        <v>1024</v>
      </c>
      <c r="D494" s="295">
        <v>6523</v>
      </c>
      <c r="E494" s="290" t="s">
        <v>59</v>
      </c>
      <c r="F494" s="290" t="s">
        <v>272</v>
      </c>
      <c r="G494" s="290">
        <v>45</v>
      </c>
      <c r="H494" s="290">
        <v>30</v>
      </c>
      <c r="I494" s="290">
        <v>5</v>
      </c>
      <c r="J494" s="290">
        <f t="shared" si="41"/>
        <v>12.828834573269305</v>
      </c>
      <c r="K494" s="290">
        <v>13</v>
      </c>
      <c r="L494" s="290" t="s">
        <v>1153</v>
      </c>
      <c r="M494" s="290" t="s">
        <v>545</v>
      </c>
      <c r="N494" s="264" t="s">
        <v>546</v>
      </c>
      <c r="O494" s="290">
        <v>0</v>
      </c>
      <c r="P494" s="290">
        <v>2</v>
      </c>
      <c r="Q494" s="265" t="s">
        <v>1325</v>
      </c>
      <c r="R494" s="266">
        <v>39785</v>
      </c>
    </row>
    <row r="495" spans="1:18" s="290" customFormat="1" ht="25.5" hidden="1" customHeight="1" x14ac:dyDescent="0.25">
      <c r="A495" s="294" t="s">
        <v>1794</v>
      </c>
      <c r="C495" s="290" t="s">
        <v>2019</v>
      </c>
      <c r="D495" s="295">
        <v>6523</v>
      </c>
      <c r="E495" s="290" t="s">
        <v>59</v>
      </c>
      <c r="F495" s="290" t="s">
        <v>272</v>
      </c>
      <c r="G495" s="290">
        <v>45</v>
      </c>
      <c r="H495" s="290">
        <v>30</v>
      </c>
      <c r="I495" s="290">
        <v>5</v>
      </c>
      <c r="J495" s="290">
        <f t="shared" si="39"/>
        <v>12.828834573269305</v>
      </c>
      <c r="K495" s="290">
        <v>13</v>
      </c>
      <c r="L495" s="290" t="s">
        <v>1153</v>
      </c>
      <c r="M495" s="290" t="s">
        <v>545</v>
      </c>
      <c r="N495" s="264" t="s">
        <v>546</v>
      </c>
      <c r="O495" s="290">
        <v>0</v>
      </c>
      <c r="P495" s="290">
        <v>1</v>
      </c>
      <c r="Q495" s="265" t="s">
        <v>1022</v>
      </c>
      <c r="R495" s="266">
        <v>39769</v>
      </c>
    </row>
    <row r="496" spans="1:18" s="290" customFormat="1" ht="63.75" hidden="1" customHeight="1" x14ac:dyDescent="0.25">
      <c r="A496" s="294" t="s">
        <v>1794</v>
      </c>
      <c r="C496" s="290" t="s">
        <v>1980</v>
      </c>
      <c r="D496" s="295">
        <v>6523</v>
      </c>
      <c r="E496" s="290" t="s">
        <v>59</v>
      </c>
      <c r="F496" s="290" t="s">
        <v>272</v>
      </c>
      <c r="G496" s="290">
        <v>45</v>
      </c>
      <c r="H496" s="290">
        <v>30</v>
      </c>
      <c r="I496" s="290">
        <v>5</v>
      </c>
      <c r="J496" s="290">
        <f t="shared" si="39"/>
        <v>12.828834573269305</v>
      </c>
      <c r="K496" s="290">
        <v>13</v>
      </c>
      <c r="L496" s="290" t="s">
        <v>1153</v>
      </c>
      <c r="M496" s="290" t="s">
        <v>545</v>
      </c>
      <c r="N496" s="264" t="s">
        <v>546</v>
      </c>
      <c r="O496" s="290">
        <v>0</v>
      </c>
      <c r="P496" s="290">
        <v>1</v>
      </c>
      <c r="Q496" s="265" t="s">
        <v>301</v>
      </c>
      <c r="R496" s="266">
        <v>38594</v>
      </c>
    </row>
    <row r="497" spans="1:18" s="290" customFormat="1" ht="140.25" hidden="1" customHeight="1" x14ac:dyDescent="0.25">
      <c r="A497" s="294" t="s">
        <v>1794</v>
      </c>
      <c r="C497" s="290" t="s">
        <v>518</v>
      </c>
      <c r="D497" s="295">
        <v>6523</v>
      </c>
      <c r="E497" s="290" t="s">
        <v>59</v>
      </c>
      <c r="F497" s="290" t="s">
        <v>272</v>
      </c>
      <c r="G497" s="290">
        <v>45</v>
      </c>
      <c r="H497" s="290">
        <v>30</v>
      </c>
      <c r="I497" s="290">
        <v>5</v>
      </c>
      <c r="J497" s="290">
        <f t="shared" si="39"/>
        <v>12.828834573269305</v>
      </c>
      <c r="K497" s="290">
        <v>13</v>
      </c>
      <c r="L497" s="290" t="s">
        <v>1153</v>
      </c>
      <c r="M497" s="290" t="s">
        <v>545</v>
      </c>
      <c r="N497" s="264" t="s">
        <v>546</v>
      </c>
      <c r="O497" s="290">
        <v>1</v>
      </c>
      <c r="P497" s="290">
        <v>0</v>
      </c>
      <c r="Q497" s="265" t="s">
        <v>2473</v>
      </c>
      <c r="R497" s="266">
        <v>38898</v>
      </c>
    </row>
    <row r="498" spans="1:18" s="290" customFormat="1" ht="63.75" hidden="1" customHeight="1" x14ac:dyDescent="0.25">
      <c r="A498" s="294" t="s">
        <v>1794</v>
      </c>
      <c r="C498" s="290" t="s">
        <v>1917</v>
      </c>
      <c r="D498" s="295">
        <v>6523</v>
      </c>
      <c r="E498" s="290" t="s">
        <v>59</v>
      </c>
      <c r="F498" s="290" t="s">
        <v>272</v>
      </c>
      <c r="G498" s="290">
        <v>45</v>
      </c>
      <c r="H498" s="290">
        <v>30</v>
      </c>
      <c r="I498" s="290">
        <v>5</v>
      </c>
      <c r="J498" s="290">
        <f t="shared" si="39"/>
        <v>12.828834573269305</v>
      </c>
      <c r="K498" s="290">
        <v>13</v>
      </c>
      <c r="L498" s="290" t="s">
        <v>1153</v>
      </c>
      <c r="M498" s="290" t="s">
        <v>545</v>
      </c>
      <c r="N498" s="264" t="s">
        <v>546</v>
      </c>
      <c r="O498" s="290">
        <v>0</v>
      </c>
      <c r="P498" s="290">
        <v>1</v>
      </c>
      <c r="Q498" s="265" t="s">
        <v>90</v>
      </c>
      <c r="R498" s="266">
        <v>38898</v>
      </c>
    </row>
    <row r="499" spans="1:18" s="290" customFormat="1" ht="38.25" hidden="1" customHeight="1" x14ac:dyDescent="0.25">
      <c r="A499" s="294" t="s">
        <v>1794</v>
      </c>
      <c r="C499" s="290" t="s">
        <v>83</v>
      </c>
      <c r="D499" s="295">
        <v>6523</v>
      </c>
      <c r="E499" s="290" t="s">
        <v>59</v>
      </c>
      <c r="F499" s="290" t="s">
        <v>272</v>
      </c>
      <c r="G499" s="290">
        <v>45</v>
      </c>
      <c r="H499" s="290">
        <v>30</v>
      </c>
      <c r="I499" s="290">
        <v>5</v>
      </c>
      <c r="J499" s="290">
        <f t="shared" si="39"/>
        <v>12.828834573269305</v>
      </c>
      <c r="K499" s="290">
        <v>13</v>
      </c>
      <c r="L499" s="290" t="s">
        <v>1153</v>
      </c>
      <c r="M499" s="290" t="s">
        <v>545</v>
      </c>
      <c r="N499" s="264" t="s">
        <v>546</v>
      </c>
      <c r="O499" s="290">
        <v>0</v>
      </c>
      <c r="P499" s="290">
        <v>1</v>
      </c>
      <c r="Q499" s="265" t="s">
        <v>1464</v>
      </c>
      <c r="R499" s="266">
        <v>38946</v>
      </c>
    </row>
    <row r="500" spans="1:18" s="290" customFormat="1" ht="25.5" hidden="1" customHeight="1" x14ac:dyDescent="0.25">
      <c r="A500" s="294" t="s">
        <v>1794</v>
      </c>
      <c r="C500" s="290" t="s">
        <v>1849</v>
      </c>
      <c r="D500" s="295">
        <v>6523</v>
      </c>
      <c r="E500" s="290" t="s">
        <v>59</v>
      </c>
      <c r="F500" s="290" t="s">
        <v>272</v>
      </c>
      <c r="G500" s="290">
        <v>45</v>
      </c>
      <c r="H500" s="290">
        <v>30</v>
      </c>
      <c r="I500" s="290">
        <v>5</v>
      </c>
      <c r="J500" s="290">
        <f t="shared" si="39"/>
        <v>12.828834573269305</v>
      </c>
      <c r="K500" s="290">
        <v>13</v>
      </c>
      <c r="L500" s="290" t="s">
        <v>1153</v>
      </c>
      <c r="M500" s="290" t="s">
        <v>545</v>
      </c>
      <c r="N500" s="264" t="s">
        <v>546</v>
      </c>
      <c r="O500" s="290">
        <v>0</v>
      </c>
      <c r="P500" s="290">
        <v>1</v>
      </c>
      <c r="Q500" s="265" t="s">
        <v>2077</v>
      </c>
      <c r="R500" s="266">
        <v>40415</v>
      </c>
    </row>
    <row r="501" spans="1:18" s="290" customFormat="1" ht="63.75" hidden="1" customHeight="1" x14ac:dyDescent="0.25">
      <c r="A501" s="294" t="s">
        <v>1794</v>
      </c>
      <c r="C501" s="290" t="s">
        <v>1478</v>
      </c>
      <c r="D501" s="295">
        <v>6523</v>
      </c>
      <c r="E501" s="290" t="s">
        <v>59</v>
      </c>
      <c r="F501" s="290" t="s">
        <v>272</v>
      </c>
      <c r="G501" s="290">
        <v>45</v>
      </c>
      <c r="H501" s="290">
        <v>30</v>
      </c>
      <c r="I501" s="290">
        <v>5</v>
      </c>
      <c r="J501" s="290">
        <f t="shared" si="39"/>
        <v>12.828834573269305</v>
      </c>
      <c r="K501" s="290">
        <v>13</v>
      </c>
      <c r="L501" s="290" t="s">
        <v>1153</v>
      </c>
      <c r="M501" s="290" t="s">
        <v>545</v>
      </c>
      <c r="N501" s="264" t="s">
        <v>546</v>
      </c>
      <c r="O501" s="290">
        <v>1</v>
      </c>
      <c r="P501" s="290">
        <v>0</v>
      </c>
      <c r="Q501" s="265" t="s">
        <v>1479</v>
      </c>
      <c r="R501" s="266">
        <v>39345</v>
      </c>
    </row>
    <row r="502" spans="1:18" s="290" customFormat="1" ht="63.75" hidden="1" customHeight="1" x14ac:dyDescent="0.25">
      <c r="A502" s="294" t="s">
        <v>1794</v>
      </c>
      <c r="C502" s="290" t="s">
        <v>2073</v>
      </c>
      <c r="D502" s="295">
        <v>6523</v>
      </c>
      <c r="E502" s="290" t="s">
        <v>59</v>
      </c>
      <c r="F502" s="290" t="s">
        <v>272</v>
      </c>
      <c r="G502" s="290">
        <v>45</v>
      </c>
      <c r="H502" s="290">
        <v>30</v>
      </c>
      <c r="I502" s="290">
        <v>5</v>
      </c>
      <c r="J502" s="290">
        <f>-LOG((1/(H502*G502))*(2.511^(-I502)))/LOG(2.511)</f>
        <v>12.828834573269305</v>
      </c>
      <c r="K502" s="290">
        <v>13</v>
      </c>
      <c r="L502" s="290" t="s">
        <v>1153</v>
      </c>
      <c r="M502" s="290" t="s">
        <v>545</v>
      </c>
      <c r="N502" s="264" t="s">
        <v>546</v>
      </c>
      <c r="O502" s="290">
        <v>1</v>
      </c>
      <c r="P502" s="290">
        <v>0</v>
      </c>
      <c r="Q502" s="265" t="s">
        <v>2074</v>
      </c>
      <c r="R502" s="266">
        <v>40415</v>
      </c>
    </row>
    <row r="503" spans="1:18" s="290" customFormat="1" ht="37.5" hidden="1" customHeight="1" x14ac:dyDescent="0.25">
      <c r="A503" s="294" t="s">
        <v>98</v>
      </c>
      <c r="C503" s="290" t="s">
        <v>2108</v>
      </c>
      <c r="D503" s="295">
        <v>6523</v>
      </c>
      <c r="E503" s="290" t="s">
        <v>59</v>
      </c>
      <c r="F503" s="290" t="s">
        <v>272</v>
      </c>
      <c r="G503" s="290">
        <v>45</v>
      </c>
      <c r="H503" s="290">
        <v>30</v>
      </c>
      <c r="I503" s="290">
        <v>5</v>
      </c>
      <c r="J503" s="290">
        <f>-LOG((1/(H503*G503))*(2.511^(-I503)))/LOG(2.511)</f>
        <v>12.828834573269305</v>
      </c>
      <c r="K503" s="290">
        <v>13</v>
      </c>
      <c r="L503" s="290" t="s">
        <v>1153</v>
      </c>
      <c r="M503" s="290" t="s">
        <v>545</v>
      </c>
      <c r="N503" s="264" t="s">
        <v>546</v>
      </c>
      <c r="O503" s="290">
        <v>0</v>
      </c>
      <c r="P503" s="290">
        <v>1</v>
      </c>
      <c r="Q503" s="265" t="s">
        <v>2081</v>
      </c>
      <c r="R503" s="266">
        <v>40436</v>
      </c>
    </row>
    <row r="504" spans="1:18" s="292" customFormat="1" ht="38.25" hidden="1" customHeight="1" x14ac:dyDescent="0.25">
      <c r="A504" s="291"/>
      <c r="B504" s="267"/>
      <c r="C504" s="292" t="s">
        <v>246</v>
      </c>
      <c r="D504" s="293">
        <v>6531</v>
      </c>
      <c r="E504" s="292" t="s">
        <v>1510</v>
      </c>
      <c r="F504" s="292" t="s">
        <v>273</v>
      </c>
      <c r="G504" s="292">
        <v>13</v>
      </c>
      <c r="H504" s="292">
        <v>13</v>
      </c>
      <c r="I504" s="292">
        <v>5.9</v>
      </c>
      <c r="J504" s="292">
        <f t="shared" ref="J504:J525" si="42">-LOG((1/(H504*G504))*(2.511^(-I504)))/LOG(2.511)</f>
        <v>11.471851996725624</v>
      </c>
      <c r="K504" s="292">
        <v>11</v>
      </c>
      <c r="L504" s="292" t="s">
        <v>1153</v>
      </c>
      <c r="O504" s="292">
        <f>SUM(O505:O513)</f>
        <v>6</v>
      </c>
      <c r="P504" s="292">
        <f>SUM(P505:P513)</f>
        <v>3</v>
      </c>
      <c r="Q504" s="257" t="s">
        <v>1723</v>
      </c>
      <c r="R504" s="258">
        <v>38966</v>
      </c>
    </row>
    <row r="505" spans="1:18" s="290" customFormat="1" ht="63.75" hidden="1" customHeight="1" x14ac:dyDescent="0.25">
      <c r="A505" s="294" t="s">
        <v>1794</v>
      </c>
      <c r="B505" s="262"/>
      <c r="C505" s="297" t="s">
        <v>1012</v>
      </c>
      <c r="D505" s="295">
        <v>6531</v>
      </c>
      <c r="E505" s="297" t="s">
        <v>1510</v>
      </c>
      <c r="F505" s="297" t="s">
        <v>273</v>
      </c>
      <c r="G505" s="297">
        <v>13</v>
      </c>
      <c r="H505" s="297">
        <v>13</v>
      </c>
      <c r="I505" s="297">
        <v>5.9</v>
      </c>
      <c r="J505" s="297">
        <f t="shared" si="42"/>
        <v>11.471851996725624</v>
      </c>
      <c r="K505" s="297">
        <v>11</v>
      </c>
      <c r="L505" s="297" t="s">
        <v>1153</v>
      </c>
      <c r="O505" s="290">
        <v>1</v>
      </c>
      <c r="P505" s="290">
        <v>0</v>
      </c>
      <c r="Q505" s="265" t="s">
        <v>1007</v>
      </c>
      <c r="R505" s="261" t="s">
        <v>988</v>
      </c>
    </row>
    <row r="506" spans="1:18" s="290" customFormat="1" ht="25.5" hidden="1" customHeight="1" x14ac:dyDescent="0.25">
      <c r="A506" s="294" t="s">
        <v>1794</v>
      </c>
      <c r="B506" s="262"/>
      <c r="C506" s="297" t="s">
        <v>1373</v>
      </c>
      <c r="D506" s="295">
        <v>6531</v>
      </c>
      <c r="E506" s="297" t="s">
        <v>1510</v>
      </c>
      <c r="F506" s="297" t="s">
        <v>273</v>
      </c>
      <c r="G506" s="297">
        <v>13</v>
      </c>
      <c r="H506" s="297">
        <v>13</v>
      </c>
      <c r="I506" s="297">
        <v>5.9</v>
      </c>
      <c r="J506" s="297">
        <f t="shared" si="42"/>
        <v>11.471851996725624</v>
      </c>
      <c r="K506" s="297">
        <v>11</v>
      </c>
      <c r="L506" s="297" t="s">
        <v>1153</v>
      </c>
      <c r="O506" s="290">
        <v>1</v>
      </c>
      <c r="P506" s="290">
        <v>0</v>
      </c>
      <c r="Q506" s="265" t="s">
        <v>1008</v>
      </c>
      <c r="R506" s="261" t="s">
        <v>988</v>
      </c>
    </row>
    <row r="507" spans="1:18" s="290" customFormat="1" ht="63.75" hidden="1" customHeight="1" x14ac:dyDescent="0.25">
      <c r="A507" s="294" t="s">
        <v>1794</v>
      </c>
      <c r="B507" s="262"/>
      <c r="C507" s="297" t="s">
        <v>1013</v>
      </c>
      <c r="D507" s="295">
        <v>6531</v>
      </c>
      <c r="E507" s="297" t="s">
        <v>1510</v>
      </c>
      <c r="F507" s="297" t="s">
        <v>273</v>
      </c>
      <c r="G507" s="297">
        <v>13</v>
      </c>
      <c r="H507" s="297">
        <v>13</v>
      </c>
      <c r="I507" s="297">
        <v>5.9</v>
      </c>
      <c r="J507" s="297">
        <f t="shared" si="42"/>
        <v>11.471851996725624</v>
      </c>
      <c r="K507" s="297">
        <v>11</v>
      </c>
      <c r="L507" s="297" t="s">
        <v>1153</v>
      </c>
      <c r="O507" s="290">
        <v>1</v>
      </c>
      <c r="P507" s="290">
        <v>0</v>
      </c>
      <c r="Q507" s="265" t="s">
        <v>1009</v>
      </c>
      <c r="R507" s="261" t="s">
        <v>988</v>
      </c>
    </row>
    <row r="508" spans="1:18" s="290" customFormat="1" ht="12.75" hidden="1" customHeight="1" x14ac:dyDescent="0.25">
      <c r="A508" s="294" t="s">
        <v>1794</v>
      </c>
      <c r="B508" s="262"/>
      <c r="C508" s="297" t="s">
        <v>871</v>
      </c>
      <c r="D508" s="295">
        <v>6531</v>
      </c>
      <c r="E508" s="297" t="s">
        <v>1510</v>
      </c>
      <c r="F508" s="297" t="s">
        <v>273</v>
      </c>
      <c r="G508" s="297">
        <v>13</v>
      </c>
      <c r="H508" s="297">
        <v>13</v>
      </c>
      <c r="I508" s="297">
        <v>5.9</v>
      </c>
      <c r="J508" s="297">
        <f t="shared" si="42"/>
        <v>11.471851996725624</v>
      </c>
      <c r="K508" s="297">
        <v>11</v>
      </c>
      <c r="L508" s="297" t="s">
        <v>1153</v>
      </c>
      <c r="O508" s="290">
        <v>1</v>
      </c>
      <c r="P508" s="290">
        <v>0</v>
      </c>
      <c r="Q508" s="265" t="s">
        <v>1010</v>
      </c>
      <c r="R508" s="261" t="s">
        <v>988</v>
      </c>
    </row>
    <row r="509" spans="1:18" s="290" customFormat="1" ht="25.5" hidden="1" customHeight="1" x14ac:dyDescent="0.25">
      <c r="A509" s="294" t="s">
        <v>1794</v>
      </c>
      <c r="B509" s="262"/>
      <c r="C509" s="297" t="s">
        <v>2030</v>
      </c>
      <c r="D509" s="295">
        <v>6531</v>
      </c>
      <c r="E509" s="297" t="s">
        <v>1510</v>
      </c>
      <c r="F509" s="297" t="s">
        <v>273</v>
      </c>
      <c r="G509" s="297">
        <v>13</v>
      </c>
      <c r="H509" s="297">
        <v>13</v>
      </c>
      <c r="I509" s="297">
        <v>5.9</v>
      </c>
      <c r="J509" s="297">
        <f t="shared" si="42"/>
        <v>11.471851996725624</v>
      </c>
      <c r="K509" s="297">
        <v>11</v>
      </c>
      <c r="L509" s="297" t="s">
        <v>1153</v>
      </c>
      <c r="O509" s="290">
        <v>1</v>
      </c>
      <c r="P509" s="290">
        <v>0</v>
      </c>
      <c r="Q509" s="265" t="s">
        <v>1011</v>
      </c>
      <c r="R509" s="261" t="s">
        <v>988</v>
      </c>
    </row>
    <row r="510" spans="1:18" s="290" customFormat="1" ht="12.75" hidden="1" customHeight="1" x14ac:dyDescent="0.25">
      <c r="A510" s="294" t="s">
        <v>1794</v>
      </c>
      <c r="C510" s="290" t="s">
        <v>1980</v>
      </c>
      <c r="D510" s="295">
        <v>6531</v>
      </c>
      <c r="E510" s="297" t="s">
        <v>1510</v>
      </c>
      <c r="F510" s="297" t="s">
        <v>273</v>
      </c>
      <c r="G510" s="297">
        <v>13</v>
      </c>
      <c r="H510" s="297">
        <v>13</v>
      </c>
      <c r="I510" s="297">
        <v>5.9</v>
      </c>
      <c r="J510" s="297">
        <f t="shared" si="42"/>
        <v>11.471851996725624</v>
      </c>
      <c r="K510" s="297">
        <v>11</v>
      </c>
      <c r="L510" s="297" t="s">
        <v>1153</v>
      </c>
      <c r="O510" s="290">
        <v>0</v>
      </c>
      <c r="P510" s="290">
        <v>1</v>
      </c>
      <c r="Q510" s="265" t="s">
        <v>300</v>
      </c>
      <c r="R510" s="266">
        <v>38898</v>
      </c>
    </row>
    <row r="511" spans="1:18" s="290" customFormat="1" ht="25.5" hidden="1" customHeight="1" x14ac:dyDescent="0.25">
      <c r="A511" s="294" t="s">
        <v>1794</v>
      </c>
      <c r="C511" s="290" t="s">
        <v>518</v>
      </c>
      <c r="D511" s="295">
        <v>6531</v>
      </c>
      <c r="E511" s="297" t="s">
        <v>1510</v>
      </c>
      <c r="F511" s="297" t="s">
        <v>273</v>
      </c>
      <c r="G511" s="297">
        <v>13</v>
      </c>
      <c r="H511" s="297">
        <v>13</v>
      </c>
      <c r="I511" s="297">
        <v>5.9</v>
      </c>
      <c r="J511" s="297">
        <f t="shared" si="42"/>
        <v>11.471851996725624</v>
      </c>
      <c r="K511" s="297">
        <v>11</v>
      </c>
      <c r="L511" s="297" t="s">
        <v>1153</v>
      </c>
      <c r="O511" s="290">
        <v>1</v>
      </c>
      <c r="P511" s="290">
        <v>0</v>
      </c>
      <c r="Q511" s="265" t="s">
        <v>91</v>
      </c>
      <c r="R511" s="266">
        <v>38898</v>
      </c>
    </row>
    <row r="512" spans="1:18" s="290" customFormat="1" ht="12.75" hidden="1" customHeight="1" x14ac:dyDescent="0.25">
      <c r="A512" s="294" t="s">
        <v>1794</v>
      </c>
      <c r="C512" s="290" t="s">
        <v>1540</v>
      </c>
      <c r="D512" s="295">
        <v>6531</v>
      </c>
      <c r="E512" s="297" t="s">
        <v>1510</v>
      </c>
      <c r="F512" s="297" t="s">
        <v>273</v>
      </c>
      <c r="G512" s="297">
        <v>13</v>
      </c>
      <c r="H512" s="297">
        <v>13</v>
      </c>
      <c r="I512" s="297">
        <v>5.9</v>
      </c>
      <c r="J512" s="297">
        <f t="shared" si="42"/>
        <v>11.471851996725624</v>
      </c>
      <c r="K512" s="297">
        <v>11</v>
      </c>
      <c r="L512" s="297" t="s">
        <v>1153</v>
      </c>
      <c r="O512" s="290">
        <v>0</v>
      </c>
      <c r="P512" s="290">
        <v>1</v>
      </c>
      <c r="Q512" s="265" t="s">
        <v>1014</v>
      </c>
      <c r="R512" s="261" t="s">
        <v>988</v>
      </c>
    </row>
    <row r="513" spans="1:20" s="290" customFormat="1" ht="12.75" hidden="1" customHeight="1" x14ac:dyDescent="0.25">
      <c r="A513" s="294" t="s">
        <v>1794</v>
      </c>
      <c r="C513" s="290" t="s">
        <v>1455</v>
      </c>
      <c r="D513" s="295">
        <v>6531</v>
      </c>
      <c r="E513" s="297" t="s">
        <v>1510</v>
      </c>
      <c r="F513" s="297" t="s">
        <v>273</v>
      </c>
      <c r="G513" s="297">
        <v>13</v>
      </c>
      <c r="H513" s="297">
        <v>13</v>
      </c>
      <c r="I513" s="297">
        <v>5.9</v>
      </c>
      <c r="J513" s="297">
        <f t="shared" si="42"/>
        <v>11.471851996725624</v>
      </c>
      <c r="K513" s="297">
        <v>11</v>
      </c>
      <c r="L513" s="297" t="s">
        <v>1153</v>
      </c>
      <c r="O513" s="290">
        <v>0</v>
      </c>
      <c r="P513" s="290">
        <v>1</v>
      </c>
      <c r="Q513" s="265" t="s">
        <v>1014</v>
      </c>
      <c r="R513" s="261" t="s">
        <v>988</v>
      </c>
    </row>
    <row r="514" spans="1:20" s="292" customFormat="1" ht="12.75" hidden="1" customHeight="1" x14ac:dyDescent="0.25">
      <c r="A514" s="291"/>
      <c r="B514" s="254"/>
      <c r="C514" s="292" t="s">
        <v>246</v>
      </c>
      <c r="D514" s="293">
        <v>6544</v>
      </c>
      <c r="F514" s="292" t="s">
        <v>274</v>
      </c>
      <c r="G514" s="292">
        <v>8.4</v>
      </c>
      <c r="H514" s="292">
        <v>8.4</v>
      </c>
      <c r="I514" s="292">
        <v>8.3000000000000007</v>
      </c>
      <c r="J514" s="292">
        <f t="shared" si="42"/>
        <v>12.923168112553602</v>
      </c>
      <c r="K514" s="292">
        <v>12.66</v>
      </c>
      <c r="L514" s="292" t="s">
        <v>1153</v>
      </c>
      <c r="O514" s="292">
        <f>SUM(O515)</f>
        <v>0</v>
      </c>
      <c r="P514" s="292">
        <f>SUM(P515)</f>
        <v>1</v>
      </c>
      <c r="Q514" s="257"/>
      <c r="R514" s="258">
        <v>38898</v>
      </c>
    </row>
    <row r="515" spans="1:20" s="290" customFormat="1" ht="12.75" hidden="1" customHeight="1" x14ac:dyDescent="0.25">
      <c r="A515" s="294" t="s">
        <v>1794</v>
      </c>
      <c r="C515" s="290" t="s">
        <v>1980</v>
      </c>
      <c r="D515" s="295">
        <v>6544</v>
      </c>
      <c r="E515" s="297"/>
      <c r="F515" s="297" t="s">
        <v>274</v>
      </c>
      <c r="G515" s="297">
        <v>8.4</v>
      </c>
      <c r="H515" s="297">
        <v>8.4</v>
      </c>
      <c r="I515" s="297">
        <v>8.3000000000000007</v>
      </c>
      <c r="J515" s="297">
        <f t="shared" si="42"/>
        <v>12.923168112553602</v>
      </c>
      <c r="K515" s="297">
        <v>12.66</v>
      </c>
      <c r="L515" s="297" t="s">
        <v>1153</v>
      </c>
      <c r="O515" s="290">
        <v>0</v>
      </c>
      <c r="P515" s="290">
        <v>1</v>
      </c>
      <c r="Q515" s="265" t="s">
        <v>300</v>
      </c>
      <c r="R515" s="266">
        <v>38898</v>
      </c>
    </row>
    <row r="516" spans="1:20" s="292" customFormat="1" ht="63.75" hidden="1" customHeight="1" x14ac:dyDescent="0.25">
      <c r="A516" s="291"/>
      <c r="B516" s="254"/>
      <c r="C516" s="292" t="s">
        <v>246</v>
      </c>
      <c r="D516" s="293">
        <v>6613</v>
      </c>
      <c r="E516" s="292" t="s">
        <v>1512</v>
      </c>
      <c r="F516" s="292" t="s">
        <v>273</v>
      </c>
      <c r="G516" s="292">
        <v>9</v>
      </c>
      <c r="H516" s="292">
        <v>9</v>
      </c>
      <c r="I516" s="292">
        <v>6.9</v>
      </c>
      <c r="J516" s="292">
        <f t="shared" si="42"/>
        <v>11.673041663715974</v>
      </c>
      <c r="K516" s="292">
        <v>12</v>
      </c>
      <c r="L516" s="292" t="s">
        <v>1153</v>
      </c>
      <c r="O516" s="292">
        <v>0</v>
      </c>
      <c r="P516" s="292">
        <v>0</v>
      </c>
      <c r="Q516" s="257" t="s">
        <v>1722</v>
      </c>
      <c r="R516" s="258">
        <v>38966</v>
      </c>
    </row>
    <row r="517" spans="1:20" s="290" customFormat="1" ht="12.75" hidden="1" customHeight="1" x14ac:dyDescent="0.25">
      <c r="A517" s="294" t="s">
        <v>1794</v>
      </c>
      <c r="B517" s="262"/>
      <c r="C517" s="290" t="s">
        <v>1006</v>
      </c>
      <c r="D517" s="295">
        <v>6613</v>
      </c>
      <c r="E517" s="290" t="s">
        <v>1512</v>
      </c>
      <c r="F517" s="290" t="s">
        <v>273</v>
      </c>
      <c r="G517" s="290">
        <v>9</v>
      </c>
      <c r="H517" s="290">
        <v>9</v>
      </c>
      <c r="I517" s="290">
        <v>6.9</v>
      </c>
      <c r="J517" s="290">
        <f t="shared" si="42"/>
        <v>11.673041663715974</v>
      </c>
      <c r="K517" s="290">
        <v>12</v>
      </c>
      <c r="L517" s="290" t="s">
        <v>1153</v>
      </c>
      <c r="O517" s="290">
        <v>1</v>
      </c>
      <c r="P517" s="290">
        <v>0</v>
      </c>
      <c r="Q517" s="265" t="s">
        <v>1015</v>
      </c>
      <c r="R517" s="261" t="s">
        <v>988</v>
      </c>
    </row>
    <row r="518" spans="1:20" s="290" customFormat="1" ht="12.75" hidden="1" customHeight="1" x14ac:dyDescent="0.25">
      <c r="A518" s="294" t="s">
        <v>1794</v>
      </c>
      <c r="C518" s="290" t="s">
        <v>413</v>
      </c>
      <c r="D518" s="295">
        <v>6613</v>
      </c>
      <c r="E518" s="290" t="s">
        <v>1512</v>
      </c>
      <c r="F518" s="290" t="s">
        <v>273</v>
      </c>
      <c r="G518" s="290">
        <v>9</v>
      </c>
      <c r="H518" s="290">
        <v>9</v>
      </c>
      <c r="I518" s="290">
        <v>6.9</v>
      </c>
      <c r="J518" s="290">
        <f t="shared" si="42"/>
        <v>11.673041663715974</v>
      </c>
      <c r="K518" s="290">
        <v>12</v>
      </c>
      <c r="L518" s="290" t="s">
        <v>1153</v>
      </c>
      <c r="O518" s="290">
        <v>0</v>
      </c>
      <c r="P518" s="290">
        <v>1</v>
      </c>
      <c r="Q518" s="265" t="s">
        <v>92</v>
      </c>
      <c r="R518" s="266">
        <v>38898</v>
      </c>
    </row>
    <row r="519" spans="1:20" s="290" customFormat="1" ht="25.5" hidden="1" customHeight="1" x14ac:dyDescent="0.25">
      <c r="A519" s="294" t="s">
        <v>1794</v>
      </c>
      <c r="C519" s="290" t="s">
        <v>417</v>
      </c>
      <c r="D519" s="295">
        <v>6613</v>
      </c>
      <c r="E519" s="290" t="s">
        <v>1512</v>
      </c>
      <c r="F519" s="290" t="s">
        <v>273</v>
      </c>
      <c r="G519" s="290">
        <v>9</v>
      </c>
      <c r="H519" s="290">
        <v>9</v>
      </c>
      <c r="I519" s="290">
        <v>6.9</v>
      </c>
      <c r="J519" s="290">
        <f t="shared" si="42"/>
        <v>11.673041663715974</v>
      </c>
      <c r="K519" s="290">
        <v>12</v>
      </c>
      <c r="L519" s="290" t="s">
        <v>1153</v>
      </c>
      <c r="O519" s="290">
        <v>1</v>
      </c>
      <c r="P519" s="290">
        <v>0</v>
      </c>
      <c r="Q519" s="265" t="s">
        <v>161</v>
      </c>
      <c r="R519" s="266">
        <v>38978</v>
      </c>
    </row>
    <row r="520" spans="1:20" s="290" customFormat="1" ht="51" hidden="1" customHeight="1" x14ac:dyDescent="0.25">
      <c r="A520" s="294" t="s">
        <v>1794</v>
      </c>
      <c r="C520" s="290" t="s">
        <v>417</v>
      </c>
      <c r="D520" s="295">
        <v>6613</v>
      </c>
      <c r="E520" s="290" t="s">
        <v>1512</v>
      </c>
      <c r="F520" s="290" t="s">
        <v>273</v>
      </c>
      <c r="G520" s="290">
        <v>9</v>
      </c>
      <c r="H520" s="290">
        <v>9</v>
      </c>
      <c r="I520" s="290">
        <v>6.9</v>
      </c>
      <c r="J520" s="290">
        <f t="shared" si="42"/>
        <v>11.673041663715974</v>
      </c>
      <c r="K520" s="290">
        <v>12</v>
      </c>
      <c r="L520" s="290" t="s">
        <v>1153</v>
      </c>
      <c r="O520" s="290">
        <v>0</v>
      </c>
      <c r="P520" s="290">
        <v>1</v>
      </c>
      <c r="Q520" s="265" t="s">
        <v>487</v>
      </c>
      <c r="R520" s="266">
        <v>38978</v>
      </c>
    </row>
    <row r="521" spans="1:20" s="292" customFormat="1" ht="76.5" hidden="1" customHeight="1" x14ac:dyDescent="0.25">
      <c r="A521" s="291"/>
      <c r="B521" s="277"/>
      <c r="C521" s="292" t="s">
        <v>246</v>
      </c>
      <c r="D521" s="293">
        <v>6618</v>
      </c>
      <c r="E521" s="292" t="s">
        <v>64</v>
      </c>
      <c r="F521" s="292" t="s">
        <v>272</v>
      </c>
      <c r="G521" s="292">
        <v>11</v>
      </c>
      <c r="H521" s="292">
        <v>11</v>
      </c>
      <c r="I521" s="292">
        <v>6</v>
      </c>
      <c r="J521" s="282">
        <f t="shared" si="42"/>
        <v>11.208959594002778</v>
      </c>
      <c r="K521" s="292">
        <v>13</v>
      </c>
      <c r="L521" s="292" t="s">
        <v>1153</v>
      </c>
      <c r="O521" s="292">
        <f>SUM(O522:O530)</f>
        <v>3</v>
      </c>
      <c r="P521" s="292">
        <f>SUM(P522:P530)</f>
        <v>6</v>
      </c>
      <c r="Q521" s="257" t="s">
        <v>1791</v>
      </c>
      <c r="R521" s="258">
        <v>39717</v>
      </c>
    </row>
    <row r="522" spans="1:20" s="290" customFormat="1" ht="12.75" hidden="1" customHeight="1" x14ac:dyDescent="0.25">
      <c r="A522" s="294" t="s">
        <v>1794</v>
      </c>
      <c r="C522" s="290" t="s">
        <v>1006</v>
      </c>
      <c r="D522" s="295">
        <v>6618</v>
      </c>
      <c r="E522" s="297" t="s">
        <v>64</v>
      </c>
      <c r="F522" s="297" t="s">
        <v>272</v>
      </c>
      <c r="G522" s="297">
        <v>11</v>
      </c>
      <c r="H522" s="297">
        <v>11</v>
      </c>
      <c r="I522" s="297">
        <v>6</v>
      </c>
      <c r="J522" s="322">
        <f>-LOG((1/(H522*G522))*(2.511^(-I522)))/LOG(2.511)</f>
        <v>11.208959594002778</v>
      </c>
      <c r="K522" s="297">
        <v>13</v>
      </c>
      <c r="L522" s="297" t="s">
        <v>1153</v>
      </c>
      <c r="M522" s="297"/>
      <c r="N522" s="297"/>
      <c r="O522" s="297">
        <v>1</v>
      </c>
      <c r="P522" s="297">
        <v>0</v>
      </c>
      <c r="Q522" s="265" t="s">
        <v>439</v>
      </c>
      <c r="R522" s="266">
        <v>39797</v>
      </c>
      <c r="S522" s="297"/>
      <c r="T522" s="297"/>
    </row>
    <row r="523" spans="1:20" s="290" customFormat="1" ht="25.5" hidden="1" customHeight="1" x14ac:dyDescent="0.25">
      <c r="A523" s="294" t="s">
        <v>1794</v>
      </c>
      <c r="C523" s="290" t="s">
        <v>2021</v>
      </c>
      <c r="D523" s="295">
        <v>6618</v>
      </c>
      <c r="E523" s="297" t="s">
        <v>64</v>
      </c>
      <c r="F523" s="297" t="s">
        <v>272</v>
      </c>
      <c r="G523" s="297">
        <v>11</v>
      </c>
      <c r="H523" s="297">
        <v>11</v>
      </c>
      <c r="I523" s="297">
        <v>6</v>
      </c>
      <c r="J523" s="322">
        <f t="shared" si="42"/>
        <v>11.208959594002778</v>
      </c>
      <c r="K523" s="297">
        <v>13</v>
      </c>
      <c r="L523" s="297" t="s">
        <v>1153</v>
      </c>
      <c r="M523" s="297"/>
      <c r="N523" s="297"/>
      <c r="O523" s="297">
        <v>0</v>
      </c>
      <c r="P523" s="297">
        <v>1</v>
      </c>
      <c r="Q523" s="265" t="s">
        <v>1695</v>
      </c>
      <c r="R523" s="266">
        <v>39769</v>
      </c>
      <c r="S523" s="297"/>
      <c r="T523" s="297"/>
    </row>
    <row r="524" spans="1:20" s="290" customFormat="1" ht="12.75" hidden="1" customHeight="1" x14ac:dyDescent="0.25">
      <c r="A524" s="294" t="s">
        <v>1794</v>
      </c>
      <c r="C524" s="290" t="s">
        <v>2022</v>
      </c>
      <c r="D524" s="295">
        <v>6618</v>
      </c>
      <c r="E524" s="297" t="s">
        <v>64</v>
      </c>
      <c r="F524" s="297" t="s">
        <v>272</v>
      </c>
      <c r="G524" s="297">
        <v>11</v>
      </c>
      <c r="H524" s="297">
        <v>11</v>
      </c>
      <c r="I524" s="297">
        <v>6</v>
      </c>
      <c r="J524" s="322">
        <f t="shared" si="42"/>
        <v>11.208959594002778</v>
      </c>
      <c r="K524" s="297">
        <v>13</v>
      </c>
      <c r="L524" s="297" t="s">
        <v>1153</v>
      </c>
      <c r="M524" s="297"/>
      <c r="N524" s="297"/>
      <c r="O524" s="297">
        <v>0</v>
      </c>
      <c r="P524" s="297">
        <v>1</v>
      </c>
      <c r="Q524" s="265" t="s">
        <v>1022</v>
      </c>
      <c r="R524" s="266">
        <v>39769</v>
      </c>
      <c r="S524" s="297"/>
      <c r="T524" s="297"/>
    </row>
    <row r="525" spans="1:20" s="290" customFormat="1" ht="63.75" hidden="1" customHeight="1" x14ac:dyDescent="0.25">
      <c r="A525" s="294" t="s">
        <v>1794</v>
      </c>
      <c r="C525" s="290" t="s">
        <v>518</v>
      </c>
      <c r="D525" s="295">
        <v>6618</v>
      </c>
      <c r="E525" s="297" t="s">
        <v>64</v>
      </c>
      <c r="F525" s="297" t="s">
        <v>272</v>
      </c>
      <c r="G525" s="297">
        <v>11</v>
      </c>
      <c r="H525" s="297">
        <v>11</v>
      </c>
      <c r="I525" s="297">
        <v>6</v>
      </c>
      <c r="J525" s="322">
        <f t="shared" si="42"/>
        <v>11.208959594002778</v>
      </c>
      <c r="K525" s="297">
        <v>13</v>
      </c>
      <c r="L525" s="297" t="s">
        <v>1153</v>
      </c>
      <c r="M525" s="297"/>
      <c r="N525" s="297"/>
      <c r="O525" s="297">
        <v>1</v>
      </c>
      <c r="P525" s="297">
        <v>0</v>
      </c>
      <c r="Q525" s="265" t="s">
        <v>162</v>
      </c>
      <c r="R525" s="266">
        <v>38898</v>
      </c>
      <c r="S525" s="297"/>
      <c r="T525" s="297"/>
    </row>
    <row r="526" spans="1:20" s="290" customFormat="1" ht="102" hidden="1" customHeight="1" x14ac:dyDescent="0.25">
      <c r="A526" s="294" t="s">
        <v>1794</v>
      </c>
      <c r="C526" s="290" t="s">
        <v>732</v>
      </c>
      <c r="D526" s="295">
        <v>6618</v>
      </c>
      <c r="E526" s="297" t="s">
        <v>64</v>
      </c>
      <c r="F526" s="297" t="s">
        <v>272</v>
      </c>
      <c r="G526" s="297">
        <v>11</v>
      </c>
      <c r="H526" s="297">
        <v>11</v>
      </c>
      <c r="I526" s="297">
        <v>6</v>
      </c>
      <c r="J526" s="322">
        <f t="shared" ref="J526:J541" si="43">-LOG((1/(H526*G526))*(2.511^(-I526)))/LOG(2.511)</f>
        <v>11.208959594002778</v>
      </c>
      <c r="K526" s="297">
        <v>13</v>
      </c>
      <c r="L526" s="297" t="s">
        <v>1153</v>
      </c>
      <c r="M526" s="297"/>
      <c r="N526" s="297"/>
      <c r="O526" s="297">
        <v>0</v>
      </c>
      <c r="P526" s="297">
        <v>1</v>
      </c>
      <c r="Q526" s="265" t="s">
        <v>2474</v>
      </c>
      <c r="R526" s="266">
        <v>38898</v>
      </c>
      <c r="S526" s="297"/>
      <c r="T526" s="297"/>
    </row>
    <row r="527" spans="1:20" s="290" customFormat="1" ht="12.75" hidden="1" customHeight="1" x14ac:dyDescent="0.25">
      <c r="A527" s="294" t="s">
        <v>1794</v>
      </c>
      <c r="C527" s="290" t="s">
        <v>413</v>
      </c>
      <c r="D527" s="295">
        <v>6618</v>
      </c>
      <c r="E527" s="297" t="s">
        <v>64</v>
      </c>
      <c r="F527" s="297" t="s">
        <v>272</v>
      </c>
      <c r="G527" s="297">
        <v>11</v>
      </c>
      <c r="H527" s="297">
        <v>11</v>
      </c>
      <c r="I527" s="297">
        <v>6</v>
      </c>
      <c r="J527" s="322">
        <f t="shared" si="43"/>
        <v>11.208959594002778</v>
      </c>
      <c r="K527" s="297">
        <v>13</v>
      </c>
      <c r="L527" s="297" t="s">
        <v>1153</v>
      </c>
      <c r="M527" s="297"/>
      <c r="N527" s="297"/>
      <c r="O527" s="297">
        <v>0</v>
      </c>
      <c r="P527" s="297">
        <v>1</v>
      </c>
      <c r="Q527" s="265" t="s">
        <v>92</v>
      </c>
      <c r="R527" s="266">
        <v>38898</v>
      </c>
      <c r="S527" s="297"/>
      <c r="T527" s="297"/>
    </row>
    <row r="528" spans="1:20" s="290" customFormat="1" ht="51" hidden="1" customHeight="1" x14ac:dyDescent="0.25">
      <c r="A528" s="294" t="s">
        <v>1794</v>
      </c>
      <c r="C528" s="290" t="s">
        <v>417</v>
      </c>
      <c r="D528" s="295">
        <v>6618</v>
      </c>
      <c r="E528" s="297" t="s">
        <v>64</v>
      </c>
      <c r="F528" s="297" t="s">
        <v>272</v>
      </c>
      <c r="G528" s="297">
        <v>11</v>
      </c>
      <c r="H528" s="297">
        <v>11</v>
      </c>
      <c r="I528" s="297">
        <v>6</v>
      </c>
      <c r="J528" s="322">
        <f t="shared" si="43"/>
        <v>11.208959594002778</v>
      </c>
      <c r="K528" s="297">
        <v>13</v>
      </c>
      <c r="L528" s="297" t="s">
        <v>1153</v>
      </c>
      <c r="M528" s="297"/>
      <c r="N528" s="297"/>
      <c r="O528" s="297">
        <v>1</v>
      </c>
      <c r="P528" s="297">
        <v>0</v>
      </c>
      <c r="Q528" s="265" t="s">
        <v>163</v>
      </c>
      <c r="R528" s="266">
        <v>38978</v>
      </c>
      <c r="S528" s="297"/>
      <c r="T528" s="297"/>
    </row>
    <row r="529" spans="1:20" s="290" customFormat="1" ht="12.75" hidden="1" customHeight="1" x14ac:dyDescent="0.25">
      <c r="A529" s="294" t="s">
        <v>1794</v>
      </c>
      <c r="C529" s="290" t="s">
        <v>417</v>
      </c>
      <c r="D529" s="295">
        <v>6618</v>
      </c>
      <c r="E529" s="297" t="s">
        <v>64</v>
      </c>
      <c r="F529" s="297" t="s">
        <v>272</v>
      </c>
      <c r="G529" s="297">
        <v>11</v>
      </c>
      <c r="H529" s="297">
        <v>11</v>
      </c>
      <c r="I529" s="297">
        <v>6</v>
      </c>
      <c r="J529" s="322">
        <f t="shared" si="43"/>
        <v>11.208959594002778</v>
      </c>
      <c r="K529" s="297">
        <v>13</v>
      </c>
      <c r="L529" s="297" t="s">
        <v>1153</v>
      </c>
      <c r="M529" s="297"/>
      <c r="N529" s="297"/>
      <c r="O529" s="297">
        <v>0</v>
      </c>
      <c r="P529" s="297">
        <v>1</v>
      </c>
      <c r="Q529" s="265" t="s">
        <v>488</v>
      </c>
      <c r="R529" s="266">
        <v>38978</v>
      </c>
      <c r="S529" s="297"/>
      <c r="T529" s="297"/>
    </row>
    <row r="530" spans="1:20" s="290" customFormat="1" ht="63" hidden="1" customHeight="1" x14ac:dyDescent="0.25">
      <c r="A530" s="294" t="s">
        <v>1795</v>
      </c>
      <c r="C530" s="290" t="s">
        <v>422</v>
      </c>
      <c r="D530" s="295">
        <v>6618</v>
      </c>
      <c r="E530" s="297" t="s">
        <v>64</v>
      </c>
      <c r="F530" s="297" t="s">
        <v>272</v>
      </c>
      <c r="G530" s="297">
        <v>11</v>
      </c>
      <c r="H530" s="297">
        <v>11</v>
      </c>
      <c r="I530" s="297">
        <v>6</v>
      </c>
      <c r="J530" s="322">
        <f t="shared" si="43"/>
        <v>11.208959594002778</v>
      </c>
      <c r="K530" s="297">
        <v>13</v>
      </c>
      <c r="L530" s="297" t="s">
        <v>1153</v>
      </c>
      <c r="M530" s="297"/>
      <c r="N530" s="297"/>
      <c r="O530" s="297">
        <v>0</v>
      </c>
      <c r="P530" s="297">
        <v>1</v>
      </c>
      <c r="Q530" s="265" t="s">
        <v>423</v>
      </c>
      <c r="R530" s="266">
        <v>40035</v>
      </c>
      <c r="S530" s="297"/>
      <c r="T530" s="297"/>
    </row>
    <row r="531" spans="1:20" s="290" customFormat="1" ht="63" hidden="1" customHeight="1" x14ac:dyDescent="0.25">
      <c r="A531" s="294" t="s">
        <v>1795</v>
      </c>
      <c r="C531" s="290" t="s">
        <v>1272</v>
      </c>
      <c r="D531" s="295">
        <v>6618</v>
      </c>
      <c r="E531" s="297" t="s">
        <v>64</v>
      </c>
      <c r="F531" s="297" t="s">
        <v>272</v>
      </c>
      <c r="G531" s="297">
        <v>11</v>
      </c>
      <c r="H531" s="297">
        <v>11</v>
      </c>
      <c r="I531" s="297">
        <v>6</v>
      </c>
      <c r="J531" s="322">
        <f>-LOG((1/(H531*G531))*(2.511^(-I531)))/LOG(2.511)</f>
        <v>11.208959594002778</v>
      </c>
      <c r="K531" s="297">
        <v>13</v>
      </c>
      <c r="L531" s="297" t="s">
        <v>1153</v>
      </c>
      <c r="M531" s="297"/>
      <c r="N531" s="297"/>
      <c r="O531" s="297">
        <v>0</v>
      </c>
      <c r="P531" s="297">
        <v>1</v>
      </c>
      <c r="Q531" s="265" t="s">
        <v>1431</v>
      </c>
      <c r="R531" s="266">
        <v>40130</v>
      </c>
      <c r="S531" s="297"/>
      <c r="T531" s="297"/>
    </row>
    <row r="532" spans="1:20" s="292" customFormat="1" ht="51" hidden="1" customHeight="1" x14ac:dyDescent="0.25">
      <c r="A532" s="291"/>
      <c r="B532" s="254"/>
      <c r="C532" s="292" t="s">
        <v>246</v>
      </c>
      <c r="D532" s="293">
        <v>6626</v>
      </c>
      <c r="E532" s="292" t="s">
        <v>63</v>
      </c>
      <c r="F532" s="292" t="s">
        <v>274</v>
      </c>
      <c r="G532" s="292">
        <v>15</v>
      </c>
      <c r="H532" s="292">
        <v>15</v>
      </c>
      <c r="I532" s="292">
        <v>6.9</v>
      </c>
      <c r="J532" s="282">
        <f t="shared" si="43"/>
        <v>12.782710657171657</v>
      </c>
      <c r="K532" s="292">
        <v>11</v>
      </c>
      <c r="L532" s="292" t="s">
        <v>1153</v>
      </c>
      <c r="M532" s="292" t="s">
        <v>230</v>
      </c>
      <c r="N532" s="256" t="s">
        <v>231</v>
      </c>
      <c r="O532" s="292">
        <f>SUM(O533:O535)</f>
        <v>2</v>
      </c>
      <c r="P532" s="292">
        <f>SUM(P533:P535)</f>
        <v>1</v>
      </c>
      <c r="Q532" s="257" t="s">
        <v>772</v>
      </c>
      <c r="R532" s="258">
        <v>38547</v>
      </c>
    </row>
    <row r="533" spans="1:20" s="290" customFormat="1" ht="38.25" hidden="1" customHeight="1" x14ac:dyDescent="0.25">
      <c r="A533" s="294"/>
      <c r="B533" s="262"/>
      <c r="C533" s="290" t="s">
        <v>1371</v>
      </c>
      <c r="D533" s="295">
        <v>6626</v>
      </c>
      <c r="E533" s="290" t="s">
        <v>63</v>
      </c>
      <c r="F533" s="290" t="s">
        <v>274</v>
      </c>
      <c r="G533" s="290">
        <v>15</v>
      </c>
      <c r="H533" s="290">
        <v>15</v>
      </c>
      <c r="I533" s="290">
        <v>6.9</v>
      </c>
      <c r="J533" s="283">
        <f t="shared" si="43"/>
        <v>12.782710657171657</v>
      </c>
      <c r="K533" s="290">
        <v>11</v>
      </c>
      <c r="L533" s="290" t="s">
        <v>1153</v>
      </c>
      <c r="M533" s="290" t="s">
        <v>230</v>
      </c>
      <c r="N533" s="264" t="s">
        <v>231</v>
      </c>
      <c r="O533" s="290">
        <v>1</v>
      </c>
      <c r="P533" s="290">
        <v>0</v>
      </c>
      <c r="Q533" s="265" t="s">
        <v>1019</v>
      </c>
      <c r="R533" s="266">
        <v>39767</v>
      </c>
    </row>
    <row r="534" spans="1:20" s="290" customFormat="1" ht="25.5" hidden="1" customHeight="1" x14ac:dyDescent="0.25">
      <c r="A534" s="294"/>
      <c r="B534" s="262"/>
      <c r="C534" s="290" t="s">
        <v>1017</v>
      </c>
      <c r="D534" s="295">
        <v>6626</v>
      </c>
      <c r="E534" s="290" t="s">
        <v>63</v>
      </c>
      <c r="F534" s="290" t="s">
        <v>274</v>
      </c>
      <c r="G534" s="290">
        <v>15</v>
      </c>
      <c r="H534" s="290">
        <v>15</v>
      </c>
      <c r="I534" s="290">
        <v>6.9</v>
      </c>
      <c r="J534" s="283">
        <f t="shared" si="43"/>
        <v>12.782710657171657</v>
      </c>
      <c r="K534" s="290">
        <v>11</v>
      </c>
      <c r="L534" s="290" t="s">
        <v>1153</v>
      </c>
      <c r="M534" s="290" t="s">
        <v>230</v>
      </c>
      <c r="N534" s="264" t="s">
        <v>231</v>
      </c>
      <c r="O534" s="290">
        <v>1</v>
      </c>
      <c r="P534" s="290">
        <v>0</v>
      </c>
      <c r="Q534" s="265" t="s">
        <v>1018</v>
      </c>
      <c r="R534" s="266">
        <v>39767</v>
      </c>
    </row>
    <row r="535" spans="1:20" s="290" customFormat="1" ht="76.5" hidden="1" customHeight="1" x14ac:dyDescent="0.25">
      <c r="A535" s="294" t="s">
        <v>1794</v>
      </c>
      <c r="B535" s="268"/>
      <c r="C535" s="290" t="s">
        <v>229</v>
      </c>
      <c r="D535" s="295">
        <v>6626</v>
      </c>
      <c r="E535" s="290" t="s">
        <v>63</v>
      </c>
      <c r="F535" s="290" t="s">
        <v>274</v>
      </c>
      <c r="G535" s="290">
        <v>15</v>
      </c>
      <c r="H535" s="290">
        <v>15</v>
      </c>
      <c r="I535" s="290">
        <v>6.9</v>
      </c>
      <c r="J535" s="283">
        <f t="shared" si="43"/>
        <v>12.782710657171657</v>
      </c>
      <c r="K535" s="290">
        <v>11</v>
      </c>
      <c r="L535" s="290" t="s">
        <v>1153</v>
      </c>
      <c r="M535" s="290" t="s">
        <v>230</v>
      </c>
      <c r="N535" s="264" t="s">
        <v>231</v>
      </c>
      <c r="O535" s="290">
        <v>0</v>
      </c>
      <c r="P535" s="290">
        <v>1</v>
      </c>
      <c r="Q535" s="265" t="s">
        <v>232</v>
      </c>
      <c r="R535" s="266">
        <v>38986</v>
      </c>
    </row>
    <row r="536" spans="1:20" s="292" customFormat="1" ht="38.25" hidden="1" customHeight="1" x14ac:dyDescent="0.25">
      <c r="A536" s="291"/>
      <c r="B536" s="260"/>
      <c r="C536" s="292" t="s">
        <v>246</v>
      </c>
      <c r="D536" s="293">
        <v>6637</v>
      </c>
      <c r="E536" s="292" t="s">
        <v>709</v>
      </c>
      <c r="F536" s="292" t="s">
        <v>274</v>
      </c>
      <c r="G536" s="292">
        <v>7.1</v>
      </c>
      <c r="H536" s="292">
        <v>7.1</v>
      </c>
      <c r="I536" s="292">
        <v>7.7</v>
      </c>
      <c r="J536" s="282">
        <f t="shared" si="43"/>
        <v>11.957923457433813</v>
      </c>
      <c r="K536" s="292">
        <v>11</v>
      </c>
      <c r="L536" s="292" t="s">
        <v>1153</v>
      </c>
      <c r="O536" s="292">
        <f>SUM(O537)</f>
        <v>0</v>
      </c>
      <c r="P536" s="292">
        <f>SUM(P537)</f>
        <v>1</v>
      </c>
      <c r="Q536" s="257" t="s">
        <v>711</v>
      </c>
      <c r="R536" s="258">
        <v>38517</v>
      </c>
    </row>
    <row r="537" spans="1:20" s="290" customFormat="1" ht="38.25" hidden="1" customHeight="1" x14ac:dyDescent="0.25">
      <c r="A537" s="294" t="s">
        <v>1794</v>
      </c>
      <c r="B537" s="262"/>
      <c r="C537" s="290" t="s">
        <v>284</v>
      </c>
      <c r="D537" s="295">
        <v>6637</v>
      </c>
      <c r="E537" s="290" t="s">
        <v>709</v>
      </c>
      <c r="F537" s="290" t="s">
        <v>274</v>
      </c>
      <c r="G537" s="290">
        <v>7.1</v>
      </c>
      <c r="H537" s="290">
        <v>7.1</v>
      </c>
      <c r="I537" s="290">
        <v>7.7</v>
      </c>
      <c r="J537" s="283">
        <f t="shared" si="43"/>
        <v>11.957923457433813</v>
      </c>
      <c r="K537" s="290">
        <v>11</v>
      </c>
      <c r="L537" s="290" t="s">
        <v>1153</v>
      </c>
      <c r="O537" s="290">
        <v>0</v>
      </c>
      <c r="P537" s="290">
        <v>1</v>
      </c>
      <c r="Q537" s="265" t="s">
        <v>1873</v>
      </c>
      <c r="R537" s="266">
        <v>40114</v>
      </c>
    </row>
    <row r="538" spans="1:20" s="292" customFormat="1" ht="38.25" hidden="1" customHeight="1" x14ac:dyDescent="0.25">
      <c r="A538" s="291"/>
      <c r="B538" s="254"/>
      <c r="C538" s="292" t="s">
        <v>246</v>
      </c>
      <c r="D538" s="293">
        <v>6638</v>
      </c>
      <c r="F538" s="292" t="s">
        <v>274</v>
      </c>
      <c r="G538" s="292">
        <v>2.2000000000000002</v>
      </c>
      <c r="H538" s="292">
        <v>2.2000000000000002</v>
      </c>
      <c r="I538" s="292">
        <v>9.1999999999999993</v>
      </c>
      <c r="J538" s="282">
        <f t="shared" si="43"/>
        <v>10.912769768689108</v>
      </c>
      <c r="K538" s="292">
        <v>10.65</v>
      </c>
      <c r="L538" s="292" t="s">
        <v>1153</v>
      </c>
      <c r="O538" s="292">
        <v>0</v>
      </c>
      <c r="P538" s="292">
        <v>0</v>
      </c>
      <c r="Q538" s="257" t="s">
        <v>710</v>
      </c>
      <c r="R538" s="258">
        <v>38547</v>
      </c>
    </row>
    <row r="539" spans="1:20" s="292" customFormat="1" ht="38.25" hidden="1" customHeight="1" x14ac:dyDescent="0.25">
      <c r="A539" s="291"/>
      <c r="B539" s="254"/>
      <c r="C539" s="292" t="s">
        <v>246</v>
      </c>
      <c r="D539" s="293">
        <v>6642</v>
      </c>
      <c r="F539" s="292" t="s">
        <v>274</v>
      </c>
      <c r="G539" s="292">
        <v>0.8</v>
      </c>
      <c r="H539" s="292">
        <v>0.8</v>
      </c>
      <c r="I539" s="292">
        <v>8.8000000000000007</v>
      </c>
      <c r="J539" s="282">
        <f t="shared" si="43"/>
        <v>8.315264175360948</v>
      </c>
      <c r="K539" s="292">
        <v>8.06</v>
      </c>
      <c r="L539" s="292" t="s">
        <v>1153</v>
      </c>
      <c r="O539" s="292">
        <v>0</v>
      </c>
      <c r="P539" s="292">
        <v>0</v>
      </c>
      <c r="Q539" s="257" t="s">
        <v>710</v>
      </c>
      <c r="R539" s="258">
        <v>38547</v>
      </c>
    </row>
    <row r="540" spans="1:20" s="292" customFormat="1" ht="38.25" hidden="1" customHeight="1" x14ac:dyDescent="0.25">
      <c r="A540" s="291"/>
      <c r="B540" s="254"/>
      <c r="C540" s="292" t="s">
        <v>246</v>
      </c>
      <c r="D540" s="293">
        <v>6652</v>
      </c>
      <c r="F540" s="292" t="s">
        <v>274</v>
      </c>
      <c r="G540" s="292">
        <v>3.5</v>
      </c>
      <c r="H540" s="292">
        <v>3.5</v>
      </c>
      <c r="I540" s="292">
        <v>8.9</v>
      </c>
      <c r="J540" s="282">
        <f t="shared" si="43"/>
        <v>11.621383105334669</v>
      </c>
      <c r="K540" s="292">
        <v>11.36</v>
      </c>
      <c r="L540" s="292" t="s">
        <v>1153</v>
      </c>
      <c r="O540" s="292">
        <v>0</v>
      </c>
      <c r="P540" s="292">
        <v>0</v>
      </c>
      <c r="Q540" s="257" t="s">
        <v>711</v>
      </c>
      <c r="R540" s="258">
        <v>38517</v>
      </c>
    </row>
    <row r="541" spans="1:20" s="292" customFormat="1" ht="51" hidden="1" customHeight="1" x14ac:dyDescent="0.25">
      <c r="A541" s="291"/>
      <c r="B541" s="267"/>
      <c r="C541" s="292" t="s">
        <v>246</v>
      </c>
      <c r="D541" s="293">
        <v>6656</v>
      </c>
      <c r="E541" s="292" t="s">
        <v>1626</v>
      </c>
      <c r="F541" s="292" t="s">
        <v>274</v>
      </c>
      <c r="G541" s="292">
        <v>24</v>
      </c>
      <c r="H541" s="292">
        <v>24</v>
      </c>
      <c r="I541" s="292">
        <v>5.0999999999999996</v>
      </c>
      <c r="J541" s="282">
        <f t="shared" si="43"/>
        <v>12.003701832869913</v>
      </c>
      <c r="K541" s="292">
        <v>11</v>
      </c>
      <c r="L541" s="292" t="s">
        <v>1153</v>
      </c>
      <c r="M541" s="292" t="s">
        <v>86</v>
      </c>
      <c r="N541" s="256" t="s">
        <v>87</v>
      </c>
      <c r="O541" s="292">
        <f>SUM(O542:O556)</f>
        <v>12</v>
      </c>
      <c r="P541" s="292">
        <f>SUM(P542:P556)</f>
        <v>3</v>
      </c>
      <c r="Q541" s="257" t="s">
        <v>1448</v>
      </c>
      <c r="R541" s="258">
        <v>38898</v>
      </c>
    </row>
    <row r="542" spans="1:20" s="290" customFormat="1" ht="63.75" hidden="1" customHeight="1" x14ac:dyDescent="0.25">
      <c r="A542" s="294"/>
      <c r="C542" s="290" t="s">
        <v>1372</v>
      </c>
      <c r="D542" s="295">
        <v>6656</v>
      </c>
      <c r="E542" s="290" t="s">
        <v>1626</v>
      </c>
      <c r="F542" s="290" t="s">
        <v>274</v>
      </c>
      <c r="G542" s="290">
        <v>24</v>
      </c>
      <c r="H542" s="290">
        <v>24</v>
      </c>
      <c r="I542" s="290">
        <v>5.0999999999999996</v>
      </c>
      <c r="J542" s="283">
        <f t="shared" ref="J542:J552" si="44">-LOG((1/(H542*G542))*(2.511^(-I542)))/LOG(2.511)</f>
        <v>12.003701832869913</v>
      </c>
      <c r="K542" s="290">
        <v>11</v>
      </c>
      <c r="L542" s="290" t="s">
        <v>1153</v>
      </c>
      <c r="M542" s="290" t="s">
        <v>86</v>
      </c>
      <c r="N542" s="264" t="s">
        <v>87</v>
      </c>
      <c r="O542" s="290">
        <v>1</v>
      </c>
      <c r="P542" s="290">
        <v>0</v>
      </c>
      <c r="Q542" s="265" t="s">
        <v>1025</v>
      </c>
      <c r="R542" s="266">
        <v>39767</v>
      </c>
    </row>
    <row r="543" spans="1:20" s="290" customFormat="1" ht="38.25" hidden="1" customHeight="1" x14ac:dyDescent="0.25">
      <c r="A543" s="294"/>
      <c r="C543" s="290" t="s">
        <v>1371</v>
      </c>
      <c r="D543" s="295">
        <v>6656</v>
      </c>
      <c r="E543" s="290" t="s">
        <v>1626</v>
      </c>
      <c r="F543" s="290" t="s">
        <v>274</v>
      </c>
      <c r="G543" s="290">
        <v>24</v>
      </c>
      <c r="H543" s="290">
        <v>24</v>
      </c>
      <c r="I543" s="290">
        <v>5.0999999999999996</v>
      </c>
      <c r="J543" s="283">
        <f t="shared" si="44"/>
        <v>12.003701832869913</v>
      </c>
      <c r="K543" s="290">
        <v>11</v>
      </c>
      <c r="L543" s="290" t="s">
        <v>1153</v>
      </c>
      <c r="M543" s="290" t="s">
        <v>86</v>
      </c>
      <c r="N543" s="264" t="s">
        <v>87</v>
      </c>
      <c r="O543" s="290">
        <v>1</v>
      </c>
      <c r="P543" s="290">
        <v>0</v>
      </c>
      <c r="Q543" s="265" t="s">
        <v>1026</v>
      </c>
      <c r="R543" s="266">
        <v>39767</v>
      </c>
    </row>
    <row r="544" spans="1:20" s="290" customFormat="1" ht="25.5" hidden="1" customHeight="1" x14ac:dyDescent="0.25">
      <c r="A544" s="294"/>
      <c r="C544" s="290" t="s">
        <v>861</v>
      </c>
      <c r="D544" s="295">
        <v>6656</v>
      </c>
      <c r="E544" s="290" t="s">
        <v>1626</v>
      </c>
      <c r="F544" s="290" t="s">
        <v>274</v>
      </c>
      <c r="G544" s="290">
        <v>24</v>
      </c>
      <c r="H544" s="290">
        <v>24</v>
      </c>
      <c r="I544" s="290">
        <v>5.0999999999999996</v>
      </c>
      <c r="J544" s="283">
        <f t="shared" si="44"/>
        <v>12.003701832869913</v>
      </c>
      <c r="K544" s="290">
        <v>11</v>
      </c>
      <c r="L544" s="290" t="s">
        <v>1153</v>
      </c>
      <c r="M544" s="290" t="s">
        <v>86</v>
      </c>
      <c r="N544" s="264" t="s">
        <v>87</v>
      </c>
      <c r="O544" s="290">
        <v>1</v>
      </c>
      <c r="P544" s="290">
        <v>0</v>
      </c>
      <c r="Q544" s="265" t="s">
        <v>1027</v>
      </c>
      <c r="R544" s="266">
        <v>39767</v>
      </c>
    </row>
    <row r="545" spans="1:18" s="290" customFormat="1" ht="25.5" hidden="1" customHeight="1" x14ac:dyDescent="0.25">
      <c r="A545" s="294"/>
      <c r="C545" s="290" t="s">
        <v>862</v>
      </c>
      <c r="D545" s="295">
        <v>6656</v>
      </c>
      <c r="E545" s="290" t="s">
        <v>1626</v>
      </c>
      <c r="F545" s="290" t="s">
        <v>274</v>
      </c>
      <c r="G545" s="290">
        <v>24</v>
      </c>
      <c r="H545" s="290">
        <v>24</v>
      </c>
      <c r="I545" s="290">
        <v>5.0999999999999996</v>
      </c>
      <c r="J545" s="283">
        <f t="shared" si="44"/>
        <v>12.003701832869913</v>
      </c>
      <c r="K545" s="290">
        <v>11</v>
      </c>
      <c r="L545" s="290" t="s">
        <v>1153</v>
      </c>
      <c r="M545" s="290" t="s">
        <v>86</v>
      </c>
      <c r="N545" s="264" t="s">
        <v>87</v>
      </c>
      <c r="O545" s="290">
        <v>1</v>
      </c>
      <c r="P545" s="290">
        <v>0</v>
      </c>
      <c r="Q545" s="265" t="s">
        <v>1028</v>
      </c>
      <c r="R545" s="266">
        <v>39767</v>
      </c>
    </row>
    <row r="546" spans="1:18" s="290" customFormat="1" ht="25.5" hidden="1" customHeight="1" x14ac:dyDescent="0.25">
      <c r="A546" s="294"/>
      <c r="C546" s="290" t="s">
        <v>2030</v>
      </c>
      <c r="D546" s="295">
        <v>6656</v>
      </c>
      <c r="E546" s="290" t="s">
        <v>1626</v>
      </c>
      <c r="F546" s="290" t="s">
        <v>274</v>
      </c>
      <c r="G546" s="290">
        <v>24</v>
      </c>
      <c r="H546" s="290">
        <v>24</v>
      </c>
      <c r="I546" s="290">
        <v>5.0999999999999996</v>
      </c>
      <c r="J546" s="283">
        <f t="shared" si="44"/>
        <v>12.003701832869913</v>
      </c>
      <c r="K546" s="290">
        <v>11</v>
      </c>
      <c r="L546" s="290" t="s">
        <v>1153</v>
      </c>
      <c r="M546" s="290" t="s">
        <v>86</v>
      </c>
      <c r="N546" s="264" t="s">
        <v>87</v>
      </c>
      <c r="O546" s="290">
        <v>1</v>
      </c>
      <c r="P546" s="290">
        <v>0</v>
      </c>
      <c r="Q546" s="265" t="s">
        <v>1029</v>
      </c>
      <c r="R546" s="266">
        <v>39767</v>
      </c>
    </row>
    <row r="547" spans="1:18" s="290" customFormat="1" ht="25.5" hidden="1" customHeight="1" x14ac:dyDescent="0.25">
      <c r="A547" s="294" t="s">
        <v>1794</v>
      </c>
      <c r="C547" s="290" t="s">
        <v>1017</v>
      </c>
      <c r="D547" s="295">
        <v>6656</v>
      </c>
      <c r="E547" s="290" t="s">
        <v>1626</v>
      </c>
      <c r="F547" s="290" t="s">
        <v>274</v>
      </c>
      <c r="G547" s="290">
        <v>24</v>
      </c>
      <c r="H547" s="290">
        <v>24</v>
      </c>
      <c r="I547" s="290">
        <v>5.0999999999999996</v>
      </c>
      <c r="J547" s="283">
        <f t="shared" si="44"/>
        <v>12.003701832869913</v>
      </c>
      <c r="K547" s="290">
        <v>11</v>
      </c>
      <c r="L547" s="290" t="s">
        <v>1153</v>
      </c>
      <c r="M547" s="290" t="s">
        <v>86</v>
      </c>
      <c r="N547" s="264" t="s">
        <v>87</v>
      </c>
      <c r="O547" s="290">
        <v>1</v>
      </c>
      <c r="P547" s="290">
        <v>0</v>
      </c>
      <c r="Q547" s="265" t="s">
        <v>1030</v>
      </c>
      <c r="R547" s="266">
        <v>39767</v>
      </c>
    </row>
    <row r="548" spans="1:18" s="290" customFormat="1" ht="25.5" hidden="1" customHeight="1" x14ac:dyDescent="0.25">
      <c r="A548" s="294" t="s">
        <v>1794</v>
      </c>
      <c r="C548" s="290" t="s">
        <v>1006</v>
      </c>
      <c r="D548" s="295">
        <v>6656</v>
      </c>
      <c r="E548" s="290" t="s">
        <v>1626</v>
      </c>
      <c r="F548" s="290" t="s">
        <v>274</v>
      </c>
      <c r="G548" s="290">
        <v>24</v>
      </c>
      <c r="H548" s="290">
        <v>24</v>
      </c>
      <c r="I548" s="290">
        <v>5.0999999999999996</v>
      </c>
      <c r="J548" s="283">
        <f t="shared" si="44"/>
        <v>12.003701832869913</v>
      </c>
      <c r="K548" s="290">
        <v>11</v>
      </c>
      <c r="L548" s="290" t="s">
        <v>1153</v>
      </c>
      <c r="M548" s="290" t="s">
        <v>86</v>
      </c>
      <c r="N548" s="264" t="s">
        <v>87</v>
      </c>
      <c r="O548" s="290">
        <v>1</v>
      </c>
      <c r="P548" s="290">
        <v>0</v>
      </c>
      <c r="Q548" s="265" t="s">
        <v>1027</v>
      </c>
      <c r="R548" s="266">
        <v>39767</v>
      </c>
    </row>
    <row r="549" spans="1:18" s="290" customFormat="1" ht="51" hidden="1" customHeight="1" x14ac:dyDescent="0.25">
      <c r="A549" s="294" t="s">
        <v>1794</v>
      </c>
      <c r="C549" s="290" t="s">
        <v>1024</v>
      </c>
      <c r="D549" s="295">
        <v>6656</v>
      </c>
      <c r="E549" s="290" t="s">
        <v>1626</v>
      </c>
      <c r="F549" s="290" t="s">
        <v>274</v>
      </c>
      <c r="G549" s="290">
        <v>24</v>
      </c>
      <c r="H549" s="290">
        <v>24</v>
      </c>
      <c r="I549" s="290">
        <v>5.0999999999999996</v>
      </c>
      <c r="J549" s="283">
        <f t="shared" si="44"/>
        <v>12.003701832869913</v>
      </c>
      <c r="K549" s="290">
        <v>11</v>
      </c>
      <c r="L549" s="290" t="s">
        <v>1153</v>
      </c>
      <c r="M549" s="290" t="s">
        <v>86</v>
      </c>
      <c r="N549" s="264" t="s">
        <v>87</v>
      </c>
      <c r="O549" s="290">
        <v>0</v>
      </c>
      <c r="P549" s="290">
        <v>1</v>
      </c>
      <c r="Q549" s="265" t="s">
        <v>1926</v>
      </c>
      <c r="R549" s="266">
        <v>39767</v>
      </c>
    </row>
    <row r="550" spans="1:18" s="290" customFormat="1" ht="25.5" hidden="1" customHeight="1" x14ac:dyDescent="0.25">
      <c r="A550" s="294"/>
      <c r="C550" s="290" t="s">
        <v>2019</v>
      </c>
      <c r="D550" s="295">
        <v>6656</v>
      </c>
      <c r="E550" s="290" t="s">
        <v>1626</v>
      </c>
      <c r="F550" s="290" t="s">
        <v>274</v>
      </c>
      <c r="G550" s="290">
        <v>24</v>
      </c>
      <c r="H550" s="290">
        <v>24</v>
      </c>
      <c r="I550" s="290">
        <v>5.0999999999999996</v>
      </c>
      <c r="J550" s="283">
        <f t="shared" si="44"/>
        <v>12.003701832869913</v>
      </c>
      <c r="K550" s="290">
        <v>11</v>
      </c>
      <c r="L550" s="290" t="s">
        <v>1153</v>
      </c>
      <c r="M550" s="290" t="s">
        <v>86</v>
      </c>
      <c r="N550" s="264" t="s">
        <v>87</v>
      </c>
      <c r="O550" s="290">
        <v>1</v>
      </c>
      <c r="P550" s="290">
        <v>0</v>
      </c>
      <c r="Q550" s="265" t="s">
        <v>1022</v>
      </c>
      <c r="R550" s="266">
        <v>39767</v>
      </c>
    </row>
    <row r="551" spans="1:18" s="290" customFormat="1" ht="25.5" hidden="1" customHeight="1" x14ac:dyDescent="0.25">
      <c r="A551" s="294"/>
      <c r="C551" s="290" t="s">
        <v>2020</v>
      </c>
      <c r="D551" s="295">
        <v>6656</v>
      </c>
      <c r="E551" s="290" t="s">
        <v>1626</v>
      </c>
      <c r="F551" s="290" t="s">
        <v>274</v>
      </c>
      <c r="G551" s="290">
        <v>24</v>
      </c>
      <c r="H551" s="290">
        <v>24</v>
      </c>
      <c r="I551" s="290">
        <v>5.0999999999999996</v>
      </c>
      <c r="J551" s="283">
        <f t="shared" si="44"/>
        <v>12.003701832869913</v>
      </c>
      <c r="K551" s="290">
        <v>11</v>
      </c>
      <c r="L551" s="290" t="s">
        <v>1153</v>
      </c>
      <c r="M551" s="290" t="s">
        <v>86</v>
      </c>
      <c r="N551" s="264" t="s">
        <v>87</v>
      </c>
      <c r="O551" s="290">
        <v>1</v>
      </c>
      <c r="P551" s="290">
        <v>0</v>
      </c>
      <c r="Q551" s="265" t="s">
        <v>1021</v>
      </c>
      <c r="R551" s="266">
        <v>39767</v>
      </c>
    </row>
    <row r="552" spans="1:18" s="290" customFormat="1" ht="25.5" hidden="1" customHeight="1" x14ac:dyDescent="0.25">
      <c r="A552" s="294"/>
      <c r="C552" s="290" t="s">
        <v>1020</v>
      </c>
      <c r="D552" s="295">
        <v>6656</v>
      </c>
      <c r="E552" s="290" t="s">
        <v>1626</v>
      </c>
      <c r="F552" s="290" t="s">
        <v>274</v>
      </c>
      <c r="G552" s="290">
        <v>24</v>
      </c>
      <c r="H552" s="290">
        <v>24</v>
      </c>
      <c r="I552" s="290">
        <v>5.0999999999999996</v>
      </c>
      <c r="J552" s="283">
        <f t="shared" si="44"/>
        <v>12.003701832869913</v>
      </c>
      <c r="K552" s="290">
        <v>11</v>
      </c>
      <c r="L552" s="290" t="s">
        <v>1153</v>
      </c>
      <c r="M552" s="290" t="s">
        <v>86</v>
      </c>
      <c r="N552" s="264" t="s">
        <v>87</v>
      </c>
      <c r="O552" s="290">
        <v>1</v>
      </c>
      <c r="P552" s="290">
        <v>0</v>
      </c>
      <c r="Q552" s="325" t="s">
        <v>1023</v>
      </c>
      <c r="R552" s="266">
        <v>39767</v>
      </c>
    </row>
    <row r="553" spans="1:18" s="290" customFormat="1" ht="38.25" hidden="1" customHeight="1" x14ac:dyDescent="0.25">
      <c r="A553" s="294" t="s">
        <v>1794</v>
      </c>
      <c r="C553" s="290" t="s">
        <v>1645</v>
      </c>
      <c r="D553" s="295">
        <v>6656</v>
      </c>
      <c r="E553" s="290" t="s">
        <v>1626</v>
      </c>
      <c r="F553" s="290" t="s">
        <v>274</v>
      </c>
      <c r="G553" s="290">
        <v>24</v>
      </c>
      <c r="H553" s="290">
        <v>24</v>
      </c>
      <c r="I553" s="290">
        <v>5.0999999999999996</v>
      </c>
      <c r="J553" s="283">
        <f t="shared" ref="J553:J593" si="45">-LOG((1/(H553*G553))*(2.511^(-I553)))/LOG(2.511)</f>
        <v>12.003701832869913</v>
      </c>
      <c r="K553" s="290">
        <v>11</v>
      </c>
      <c r="L553" s="290" t="s">
        <v>1153</v>
      </c>
      <c r="M553" s="290" t="s">
        <v>86</v>
      </c>
      <c r="N553" s="264" t="s">
        <v>87</v>
      </c>
      <c r="O553" s="290">
        <v>1</v>
      </c>
      <c r="P553" s="290">
        <v>0</v>
      </c>
      <c r="Q553" s="265" t="s">
        <v>164</v>
      </c>
      <c r="R553" s="266">
        <v>38898</v>
      </c>
    </row>
    <row r="554" spans="1:18" s="290" customFormat="1" ht="89.25" hidden="1" customHeight="1" x14ac:dyDescent="0.25">
      <c r="A554" s="294" t="s">
        <v>1794</v>
      </c>
      <c r="C554" s="290" t="s">
        <v>1645</v>
      </c>
      <c r="D554" s="295">
        <v>6656</v>
      </c>
      <c r="E554" s="290" t="s">
        <v>1626</v>
      </c>
      <c r="F554" s="290" t="s">
        <v>274</v>
      </c>
      <c r="G554" s="290">
        <v>24</v>
      </c>
      <c r="H554" s="290">
        <v>24</v>
      </c>
      <c r="I554" s="290">
        <v>5.0999999999999996</v>
      </c>
      <c r="J554" s="283">
        <f t="shared" si="45"/>
        <v>12.003701832869913</v>
      </c>
      <c r="K554" s="290">
        <v>11</v>
      </c>
      <c r="L554" s="290" t="s">
        <v>1153</v>
      </c>
      <c r="M554" s="290" t="s">
        <v>86</v>
      </c>
      <c r="N554" s="264" t="s">
        <v>87</v>
      </c>
      <c r="O554" s="290">
        <v>0</v>
      </c>
      <c r="P554" s="290">
        <v>1</v>
      </c>
      <c r="Q554" s="265" t="s">
        <v>2475</v>
      </c>
      <c r="R554" s="266">
        <v>38898</v>
      </c>
    </row>
    <row r="555" spans="1:18" s="290" customFormat="1" ht="38.25" hidden="1" customHeight="1" x14ac:dyDescent="0.25">
      <c r="A555" s="294" t="s">
        <v>1794</v>
      </c>
      <c r="C555" s="290" t="s">
        <v>83</v>
      </c>
      <c r="D555" s="295">
        <v>6656</v>
      </c>
      <c r="E555" s="290" t="s">
        <v>1626</v>
      </c>
      <c r="F555" s="290" t="s">
        <v>274</v>
      </c>
      <c r="G555" s="290">
        <v>24</v>
      </c>
      <c r="H555" s="290">
        <v>24</v>
      </c>
      <c r="I555" s="290">
        <v>5.0999999999999996</v>
      </c>
      <c r="J555" s="283">
        <f t="shared" si="45"/>
        <v>12.003701832869913</v>
      </c>
      <c r="K555" s="290">
        <v>11</v>
      </c>
      <c r="L555" s="290" t="s">
        <v>1153</v>
      </c>
      <c r="M555" s="290" t="s">
        <v>86</v>
      </c>
      <c r="N555" s="264" t="s">
        <v>87</v>
      </c>
      <c r="O555" s="290">
        <v>0</v>
      </c>
      <c r="P555" s="290">
        <v>1</v>
      </c>
      <c r="Q555" s="265" t="s">
        <v>82</v>
      </c>
      <c r="R555" s="266">
        <v>38937</v>
      </c>
    </row>
    <row r="556" spans="1:18" s="290" customFormat="1" ht="191.25" hidden="1" customHeight="1" x14ac:dyDescent="0.25">
      <c r="A556" s="294" t="s">
        <v>1794</v>
      </c>
      <c r="C556" s="290" t="s">
        <v>1225</v>
      </c>
      <c r="D556" s="295">
        <v>6656</v>
      </c>
      <c r="E556" s="290" t="s">
        <v>1626</v>
      </c>
      <c r="F556" s="290" t="s">
        <v>274</v>
      </c>
      <c r="G556" s="290">
        <v>24</v>
      </c>
      <c r="H556" s="290">
        <v>24</v>
      </c>
      <c r="I556" s="290">
        <v>5.0999999999999996</v>
      </c>
      <c r="J556" s="283">
        <f t="shared" si="45"/>
        <v>12.003701832869913</v>
      </c>
      <c r="K556" s="290">
        <v>11</v>
      </c>
      <c r="L556" s="290" t="s">
        <v>1153</v>
      </c>
      <c r="M556" s="290" t="s">
        <v>86</v>
      </c>
      <c r="N556" s="264" t="s">
        <v>87</v>
      </c>
      <c r="O556" s="290">
        <v>1</v>
      </c>
      <c r="P556" s="290">
        <v>0</v>
      </c>
      <c r="Q556" s="265" t="s">
        <v>2476</v>
      </c>
      <c r="R556" s="266">
        <v>38973</v>
      </c>
    </row>
    <row r="557" spans="1:18" s="292" customFormat="1" ht="38.25" hidden="1" customHeight="1" x14ac:dyDescent="0.25">
      <c r="A557" s="291"/>
      <c r="B557" s="260"/>
      <c r="C557" s="292" t="s">
        <v>246</v>
      </c>
      <c r="D557" s="293">
        <v>6681</v>
      </c>
      <c r="E557" s="292" t="s">
        <v>464</v>
      </c>
      <c r="F557" s="292" t="s">
        <v>274</v>
      </c>
      <c r="G557" s="292">
        <v>7.8</v>
      </c>
      <c r="H557" s="292">
        <v>7.8</v>
      </c>
      <c r="I557" s="292">
        <v>8.1</v>
      </c>
      <c r="J557" s="282">
        <f t="shared" si="45"/>
        <v>12.56218300326994</v>
      </c>
      <c r="K557" s="292">
        <v>11</v>
      </c>
      <c r="L557" s="292" t="s">
        <v>1153</v>
      </c>
      <c r="O557" s="292">
        <f>SUM(O558)</f>
        <v>0</v>
      </c>
      <c r="P557" s="292">
        <f>SUM(P558)</f>
        <v>1</v>
      </c>
      <c r="Q557" s="257" t="s">
        <v>711</v>
      </c>
      <c r="R557" s="258">
        <v>38517</v>
      </c>
    </row>
    <row r="558" spans="1:18" s="290" customFormat="1" ht="38.25" hidden="1" customHeight="1" x14ac:dyDescent="0.25">
      <c r="A558" s="294" t="s">
        <v>1794</v>
      </c>
      <c r="B558" s="262"/>
      <c r="C558" s="290" t="s">
        <v>284</v>
      </c>
      <c r="D558" s="295">
        <v>6681</v>
      </c>
      <c r="E558" s="290" t="s">
        <v>464</v>
      </c>
      <c r="F558" s="290" t="s">
        <v>274</v>
      </c>
      <c r="G558" s="290">
        <v>7.8</v>
      </c>
      <c r="H558" s="290">
        <v>7.8</v>
      </c>
      <c r="I558" s="290">
        <v>8.1</v>
      </c>
      <c r="J558" s="283">
        <f t="shared" si="45"/>
        <v>12.56218300326994</v>
      </c>
      <c r="K558" s="290">
        <v>11</v>
      </c>
      <c r="L558" s="290" t="s">
        <v>1153</v>
      </c>
      <c r="O558" s="290">
        <v>0</v>
      </c>
      <c r="P558" s="290">
        <v>1</v>
      </c>
      <c r="Q558" s="265" t="s">
        <v>1874</v>
      </c>
      <c r="R558" s="266">
        <v>40114</v>
      </c>
    </row>
    <row r="559" spans="1:18" s="292" customFormat="1" ht="12.65" hidden="1" customHeight="1" x14ac:dyDescent="0.25">
      <c r="A559" s="291"/>
      <c r="B559" s="260"/>
      <c r="C559" s="292" t="s">
        <v>246</v>
      </c>
      <c r="D559" s="293">
        <v>6715</v>
      </c>
      <c r="E559" s="292" t="s">
        <v>475</v>
      </c>
      <c r="F559" s="292" t="s">
        <v>274</v>
      </c>
      <c r="G559" s="292">
        <v>9.1</v>
      </c>
      <c r="H559" s="292">
        <v>9.1</v>
      </c>
      <c r="I559" s="292">
        <v>7.7</v>
      </c>
      <c r="J559" s="282">
        <f t="shared" si="45"/>
        <v>12.497045276746618</v>
      </c>
      <c r="K559" s="292">
        <v>11</v>
      </c>
      <c r="L559" s="292" t="s">
        <v>1153</v>
      </c>
      <c r="O559" s="292">
        <f>SUM(O560:O561)</f>
        <v>0</v>
      </c>
      <c r="P559" s="292">
        <f>SUM(P560:P561)</f>
        <v>2</v>
      </c>
      <c r="Q559" s="257"/>
      <c r="R559" s="258">
        <v>38547</v>
      </c>
    </row>
    <row r="560" spans="1:18" s="290" customFormat="1" ht="38.25" hidden="1" customHeight="1" x14ac:dyDescent="0.25">
      <c r="A560" s="294" t="s">
        <v>1794</v>
      </c>
      <c r="B560" s="262"/>
      <c r="C560" s="290" t="s">
        <v>552</v>
      </c>
      <c r="D560" s="295">
        <v>6715</v>
      </c>
      <c r="E560" s="290" t="s">
        <v>475</v>
      </c>
      <c r="F560" s="290" t="s">
        <v>274</v>
      </c>
      <c r="G560" s="290">
        <v>9.1</v>
      </c>
      <c r="H560" s="290">
        <v>9.1</v>
      </c>
      <c r="I560" s="290">
        <v>7.7</v>
      </c>
      <c r="J560" s="283">
        <f t="shared" si="45"/>
        <v>12.497045276746618</v>
      </c>
      <c r="K560" s="290">
        <v>11</v>
      </c>
      <c r="L560" s="290" t="s">
        <v>1153</v>
      </c>
      <c r="O560" s="290">
        <v>0</v>
      </c>
      <c r="P560" s="290">
        <v>1</v>
      </c>
      <c r="Q560" s="265" t="s">
        <v>1472</v>
      </c>
      <c r="R560" s="266">
        <v>39345</v>
      </c>
    </row>
    <row r="561" spans="1:20" s="290" customFormat="1" ht="38.25" hidden="1" customHeight="1" x14ac:dyDescent="0.25">
      <c r="A561" s="294" t="s">
        <v>1794</v>
      </c>
      <c r="B561" s="262"/>
      <c r="C561" s="290" t="s">
        <v>284</v>
      </c>
      <c r="D561" s="295">
        <v>6715</v>
      </c>
      <c r="E561" s="290" t="s">
        <v>475</v>
      </c>
      <c r="F561" s="290" t="s">
        <v>274</v>
      </c>
      <c r="G561" s="290">
        <v>9.1</v>
      </c>
      <c r="H561" s="290">
        <v>9.1</v>
      </c>
      <c r="I561" s="290">
        <v>7.7</v>
      </c>
      <c r="J561" s="283">
        <f t="shared" si="45"/>
        <v>12.497045276746618</v>
      </c>
      <c r="K561" s="290">
        <v>11</v>
      </c>
      <c r="L561" s="290" t="s">
        <v>1153</v>
      </c>
      <c r="O561" s="290">
        <v>0</v>
      </c>
      <c r="P561" s="290">
        <v>1</v>
      </c>
      <c r="Q561" s="265" t="s">
        <v>1873</v>
      </c>
      <c r="R561" s="266">
        <v>40114</v>
      </c>
    </row>
    <row r="562" spans="1:20" s="292" customFormat="1" ht="13" hidden="1" customHeight="1" x14ac:dyDescent="0.25">
      <c r="A562" s="291"/>
      <c r="B562" s="267"/>
      <c r="C562" s="292" t="s">
        <v>246</v>
      </c>
      <c r="D562" s="293">
        <v>6809</v>
      </c>
      <c r="E562" s="292" t="s">
        <v>476</v>
      </c>
      <c r="F562" s="292" t="s">
        <v>274</v>
      </c>
      <c r="G562" s="292">
        <v>19</v>
      </c>
      <c r="H562" s="292">
        <v>19</v>
      </c>
      <c r="I562" s="292">
        <v>7</v>
      </c>
      <c r="J562" s="282">
        <f t="shared" si="45"/>
        <v>13.396219152467733</v>
      </c>
      <c r="K562" s="292">
        <v>13</v>
      </c>
      <c r="L562" s="292" t="s">
        <v>1153</v>
      </c>
      <c r="O562" s="292">
        <f>SUM(O563)</f>
        <v>0</v>
      </c>
      <c r="P562" s="292">
        <f>SUM(P563)</f>
        <v>1</v>
      </c>
      <c r="Q562" s="257" t="s">
        <v>285</v>
      </c>
      <c r="R562" s="258">
        <v>38547</v>
      </c>
    </row>
    <row r="563" spans="1:20" s="290" customFormat="1" ht="50.15" hidden="1" customHeight="1" x14ac:dyDescent="0.25">
      <c r="A563" s="294" t="s">
        <v>1794</v>
      </c>
      <c r="B563" s="262"/>
      <c r="C563" s="290" t="s">
        <v>284</v>
      </c>
      <c r="D563" s="295">
        <v>6809</v>
      </c>
      <c r="E563" s="290" t="s">
        <v>476</v>
      </c>
      <c r="F563" s="290" t="s">
        <v>274</v>
      </c>
      <c r="G563" s="290">
        <v>19</v>
      </c>
      <c r="H563" s="290">
        <v>19</v>
      </c>
      <c r="I563" s="290">
        <v>7</v>
      </c>
      <c r="J563" s="283">
        <f t="shared" si="45"/>
        <v>13.396219152467733</v>
      </c>
      <c r="K563" s="290">
        <v>13</v>
      </c>
      <c r="L563" s="290" t="s">
        <v>1153</v>
      </c>
      <c r="O563" s="290">
        <v>0</v>
      </c>
      <c r="P563" s="290">
        <v>1</v>
      </c>
      <c r="Q563" s="265" t="s">
        <v>1873</v>
      </c>
      <c r="R563" s="266">
        <v>40114</v>
      </c>
    </row>
    <row r="564" spans="1:20" s="292" customFormat="1" ht="25.5" hidden="1" customHeight="1" x14ac:dyDescent="0.25">
      <c r="A564" s="291"/>
      <c r="B564" s="260"/>
      <c r="C564" s="292" t="s">
        <v>246</v>
      </c>
      <c r="D564" s="293">
        <v>6818</v>
      </c>
      <c r="E564" s="292" t="s">
        <v>1116</v>
      </c>
      <c r="F564" s="292" t="s">
        <v>275</v>
      </c>
      <c r="G564" s="292">
        <v>0.4</v>
      </c>
      <c r="H564" s="292">
        <v>0.3</v>
      </c>
      <c r="I564" s="292">
        <v>10</v>
      </c>
      <c r="J564" s="282">
        <f t="shared" si="45"/>
        <v>7.6970705906153229</v>
      </c>
      <c r="K564" s="282">
        <v>7</v>
      </c>
      <c r="L564" s="292" t="s">
        <v>1153</v>
      </c>
      <c r="M564" s="292" t="s">
        <v>1117</v>
      </c>
      <c r="N564" s="256" t="s">
        <v>1118</v>
      </c>
      <c r="O564" s="292">
        <v>0</v>
      </c>
      <c r="P564" s="292">
        <v>0</v>
      </c>
      <c r="Q564" s="257"/>
      <c r="R564" s="258">
        <v>39713</v>
      </c>
    </row>
    <row r="565" spans="1:20" s="292" customFormat="1" ht="76.5" hidden="1" customHeight="1" x14ac:dyDescent="0.25">
      <c r="A565" s="291"/>
      <c r="B565" s="267"/>
      <c r="C565" s="346" t="s">
        <v>246</v>
      </c>
      <c r="D565" s="293">
        <v>6822</v>
      </c>
      <c r="E565" s="292" t="s">
        <v>477</v>
      </c>
      <c r="F565" s="292" t="s">
        <v>55</v>
      </c>
      <c r="G565" s="292">
        <v>15.4</v>
      </c>
      <c r="H565" s="292">
        <v>14.2</v>
      </c>
      <c r="I565" s="292">
        <v>8.8000000000000007</v>
      </c>
      <c r="J565" s="282">
        <f t="shared" si="45"/>
        <v>14.651765166066102</v>
      </c>
      <c r="K565" s="292">
        <v>14.5</v>
      </c>
      <c r="L565" s="292" t="s">
        <v>1153</v>
      </c>
      <c r="M565" s="292" t="s">
        <v>1358</v>
      </c>
      <c r="N565" s="308" t="s">
        <v>1359</v>
      </c>
      <c r="O565" s="292">
        <v>0</v>
      </c>
      <c r="P565" s="292">
        <v>0</v>
      </c>
      <c r="Q565" s="257" t="s">
        <v>1801</v>
      </c>
      <c r="R565" s="258">
        <v>39748</v>
      </c>
      <c r="S565" s="291"/>
      <c r="T565" s="291"/>
    </row>
    <row r="566" spans="1:20" s="290" customFormat="1" ht="63.75" hidden="1" customHeight="1" x14ac:dyDescent="0.25">
      <c r="A566" s="294" t="s">
        <v>1794</v>
      </c>
      <c r="B566" s="334"/>
      <c r="C566" s="347" t="s">
        <v>229</v>
      </c>
      <c r="D566" s="295">
        <v>6822</v>
      </c>
      <c r="E566" s="290" t="s">
        <v>477</v>
      </c>
      <c r="F566" s="290" t="s">
        <v>55</v>
      </c>
      <c r="G566" s="290">
        <v>15.4</v>
      </c>
      <c r="H566" s="290">
        <v>14.2</v>
      </c>
      <c r="I566" s="290">
        <v>8.8000000000000007</v>
      </c>
      <c r="J566" s="283">
        <f t="shared" si="45"/>
        <v>14.651765166066102</v>
      </c>
      <c r="K566" s="290">
        <v>14.5</v>
      </c>
      <c r="L566" s="290" t="s">
        <v>1153</v>
      </c>
      <c r="M566" s="290" t="s">
        <v>1358</v>
      </c>
      <c r="N566" s="309" t="s">
        <v>1359</v>
      </c>
      <c r="O566" s="290">
        <v>0</v>
      </c>
      <c r="P566" s="290">
        <v>1</v>
      </c>
      <c r="Q566" s="265" t="s">
        <v>1943</v>
      </c>
      <c r="R566" s="266">
        <v>38986</v>
      </c>
      <c r="S566" s="294"/>
      <c r="T566" s="294"/>
    </row>
    <row r="567" spans="1:20" s="292" customFormat="1" ht="25.5" hidden="1" customHeight="1" x14ac:dyDescent="0.25">
      <c r="A567" s="291"/>
      <c r="B567" s="267"/>
      <c r="C567" s="292" t="s">
        <v>246</v>
      </c>
      <c r="D567" s="293">
        <v>6864</v>
      </c>
      <c r="E567" s="292" t="s">
        <v>478</v>
      </c>
      <c r="F567" s="292" t="s">
        <v>274</v>
      </c>
      <c r="G567" s="292">
        <v>6</v>
      </c>
      <c r="H567" s="292">
        <v>6</v>
      </c>
      <c r="I567" s="292">
        <v>8.6</v>
      </c>
      <c r="J567" s="282">
        <f t="shared" si="45"/>
        <v>12.492247832195297</v>
      </c>
      <c r="K567" s="292">
        <v>11</v>
      </c>
      <c r="L567" s="292" t="s">
        <v>1153</v>
      </c>
      <c r="O567" s="292">
        <v>0</v>
      </c>
      <c r="P567" s="292">
        <v>0</v>
      </c>
      <c r="Q567" s="257" t="s">
        <v>773</v>
      </c>
      <c r="R567" s="258">
        <v>38867</v>
      </c>
      <c r="S567" s="291"/>
      <c r="T567" s="291"/>
    </row>
    <row r="568" spans="1:20" s="292" customFormat="1" ht="51" hidden="1" customHeight="1" x14ac:dyDescent="0.25">
      <c r="A568" s="291"/>
      <c r="B568" s="260"/>
      <c r="C568" s="292" t="s">
        <v>246</v>
      </c>
      <c r="D568" s="293" t="s">
        <v>1368</v>
      </c>
      <c r="E568" s="292" t="s">
        <v>1505</v>
      </c>
      <c r="F568" s="292" t="s">
        <v>273</v>
      </c>
      <c r="G568" s="292">
        <v>95</v>
      </c>
      <c r="H568" s="292">
        <v>35</v>
      </c>
      <c r="I568" s="292">
        <v>3.1</v>
      </c>
      <c r="J568" s="282">
        <f t="shared" si="45"/>
        <v>11.907854454383527</v>
      </c>
      <c r="K568" s="292">
        <v>4.3</v>
      </c>
      <c r="L568" s="292" t="s">
        <v>1153</v>
      </c>
      <c r="O568" s="292">
        <f>SUM(O569:O572)</f>
        <v>2</v>
      </c>
      <c r="P568" s="292">
        <f>SUM(P569:P572)</f>
        <v>2</v>
      </c>
      <c r="Q568" s="257" t="s">
        <v>1942</v>
      </c>
      <c r="R568" s="258">
        <v>38986</v>
      </c>
    </row>
    <row r="569" spans="1:20" s="290" customFormat="1" ht="38.25" hidden="1" customHeight="1" x14ac:dyDescent="0.25">
      <c r="A569" s="294" t="s">
        <v>1794</v>
      </c>
      <c r="C569" s="290" t="s">
        <v>518</v>
      </c>
      <c r="D569" s="295" t="s">
        <v>1368</v>
      </c>
      <c r="E569" s="290" t="s">
        <v>1505</v>
      </c>
      <c r="F569" s="290" t="s">
        <v>273</v>
      </c>
      <c r="G569" s="290">
        <v>95</v>
      </c>
      <c r="H569" s="290">
        <v>35</v>
      </c>
      <c r="I569" s="290">
        <v>3.1</v>
      </c>
      <c r="J569" s="283">
        <f t="shared" si="45"/>
        <v>11.907854454383527</v>
      </c>
      <c r="K569" s="290">
        <v>4.3</v>
      </c>
      <c r="L569" s="290" t="s">
        <v>1153</v>
      </c>
      <c r="O569" s="290">
        <v>1</v>
      </c>
      <c r="P569" s="290">
        <v>0</v>
      </c>
      <c r="Q569" s="265" t="s">
        <v>165</v>
      </c>
      <c r="R569" s="266">
        <v>38898</v>
      </c>
    </row>
    <row r="570" spans="1:20" s="290" customFormat="1" ht="76.5" hidden="1" customHeight="1" x14ac:dyDescent="0.25">
      <c r="A570" s="294" t="s">
        <v>1794</v>
      </c>
      <c r="C570" s="290" t="s">
        <v>413</v>
      </c>
      <c r="D570" s="295" t="s">
        <v>1368</v>
      </c>
      <c r="E570" s="290" t="s">
        <v>1505</v>
      </c>
      <c r="F570" s="290" t="s">
        <v>273</v>
      </c>
      <c r="G570" s="290">
        <v>95</v>
      </c>
      <c r="H570" s="290">
        <v>35</v>
      </c>
      <c r="I570" s="290">
        <v>3.1</v>
      </c>
      <c r="J570" s="283">
        <f t="shared" si="45"/>
        <v>11.907854454383527</v>
      </c>
      <c r="K570" s="290">
        <v>4.3</v>
      </c>
      <c r="L570" s="290" t="s">
        <v>1153</v>
      </c>
      <c r="O570" s="290">
        <v>0</v>
      </c>
      <c r="P570" s="290">
        <v>1</v>
      </c>
      <c r="Q570" s="265" t="s">
        <v>1226</v>
      </c>
      <c r="R570" s="266">
        <v>38898</v>
      </c>
    </row>
    <row r="571" spans="1:20" s="290" customFormat="1" ht="76.5" hidden="1" customHeight="1" x14ac:dyDescent="0.25">
      <c r="A571" s="294" t="s">
        <v>1794</v>
      </c>
      <c r="C571" s="290" t="s">
        <v>1225</v>
      </c>
      <c r="D571" s="295" t="s">
        <v>1368</v>
      </c>
      <c r="E571" s="290" t="s">
        <v>1505</v>
      </c>
      <c r="F571" s="290" t="s">
        <v>273</v>
      </c>
      <c r="G571" s="290">
        <v>95</v>
      </c>
      <c r="H571" s="290">
        <v>35</v>
      </c>
      <c r="I571" s="290">
        <v>3.1</v>
      </c>
      <c r="J571" s="283">
        <f t="shared" si="45"/>
        <v>11.907854454383527</v>
      </c>
      <c r="K571" s="290">
        <v>4.3</v>
      </c>
      <c r="L571" s="290" t="s">
        <v>1153</v>
      </c>
      <c r="O571" s="290">
        <v>1</v>
      </c>
      <c r="P571" s="290">
        <v>0</v>
      </c>
      <c r="Q571" s="265" t="s">
        <v>2477</v>
      </c>
      <c r="R571" s="266">
        <v>38973</v>
      </c>
    </row>
    <row r="572" spans="1:20" s="290" customFormat="1" ht="89.25" hidden="1" customHeight="1" x14ac:dyDescent="0.25">
      <c r="A572" s="294" t="s">
        <v>1794</v>
      </c>
      <c r="C572" s="290" t="s">
        <v>1225</v>
      </c>
      <c r="D572" s="295" t="s">
        <v>1368</v>
      </c>
      <c r="E572" s="290" t="s">
        <v>1505</v>
      </c>
      <c r="F572" s="290" t="s">
        <v>273</v>
      </c>
      <c r="G572" s="290">
        <v>95</v>
      </c>
      <c r="H572" s="290">
        <v>35</v>
      </c>
      <c r="I572" s="290">
        <v>3.1</v>
      </c>
      <c r="J572" s="283">
        <f t="shared" si="45"/>
        <v>11.907854454383527</v>
      </c>
      <c r="K572" s="290">
        <v>4.3</v>
      </c>
      <c r="L572" s="290" t="s">
        <v>1153</v>
      </c>
      <c r="O572" s="290">
        <v>0</v>
      </c>
      <c r="P572" s="290">
        <v>1</v>
      </c>
      <c r="Q572" s="265" t="s">
        <v>2478</v>
      </c>
      <c r="R572" s="266">
        <v>38973</v>
      </c>
    </row>
    <row r="573" spans="1:20" s="292" customFormat="1" ht="63.75" hidden="1" customHeight="1" x14ac:dyDescent="0.25">
      <c r="A573" s="291"/>
      <c r="B573" s="260"/>
      <c r="C573" s="292" t="s">
        <v>246</v>
      </c>
      <c r="D573" s="293" t="s">
        <v>1367</v>
      </c>
      <c r="E573" s="292" t="s">
        <v>1507</v>
      </c>
      <c r="F573" s="292" t="s">
        <v>273</v>
      </c>
      <c r="G573" s="292">
        <v>29</v>
      </c>
      <c r="H573" s="292">
        <v>29</v>
      </c>
      <c r="I573" s="292">
        <v>4.5999999999999996</v>
      </c>
      <c r="J573" s="282">
        <f t="shared" si="45"/>
        <v>11.914793151489093</v>
      </c>
      <c r="K573" s="292">
        <v>12</v>
      </c>
      <c r="L573" s="292" t="s">
        <v>1153</v>
      </c>
      <c r="O573" s="292">
        <f>SUM(O574:O578)</f>
        <v>3</v>
      </c>
      <c r="P573" s="292">
        <f>SUM(P574:P578)</f>
        <v>2</v>
      </c>
      <c r="Q573" s="257" t="s">
        <v>1458</v>
      </c>
      <c r="R573" s="258">
        <v>38966</v>
      </c>
    </row>
    <row r="574" spans="1:20" s="290" customFormat="1" ht="38.25" hidden="1" customHeight="1" x14ac:dyDescent="0.25">
      <c r="A574" s="294"/>
      <c r="B574" s="262"/>
      <c r="C574" s="290" t="s">
        <v>1017</v>
      </c>
      <c r="D574" s="295" t="s">
        <v>1367</v>
      </c>
      <c r="E574" s="290" t="s">
        <v>1507</v>
      </c>
      <c r="F574" s="290" t="s">
        <v>273</v>
      </c>
      <c r="G574" s="290">
        <v>29</v>
      </c>
      <c r="H574" s="290">
        <v>29</v>
      </c>
      <c r="I574" s="290">
        <v>4.5999999999999996</v>
      </c>
      <c r="J574" s="283">
        <f t="shared" si="45"/>
        <v>11.914793151489093</v>
      </c>
      <c r="K574" s="290">
        <v>12</v>
      </c>
      <c r="L574" s="290" t="s">
        <v>1153</v>
      </c>
      <c r="O574" s="290">
        <v>1</v>
      </c>
      <c r="P574" s="290">
        <v>0</v>
      </c>
      <c r="Q574" s="265" t="s">
        <v>1717</v>
      </c>
      <c r="R574" s="266">
        <v>39785</v>
      </c>
    </row>
    <row r="575" spans="1:20" s="290" customFormat="1" ht="38.25" hidden="1" customHeight="1" x14ac:dyDescent="0.25">
      <c r="A575" s="294" t="s">
        <v>1794</v>
      </c>
      <c r="C575" s="290" t="s">
        <v>518</v>
      </c>
      <c r="D575" s="295" t="s">
        <v>1367</v>
      </c>
      <c r="E575" s="290" t="s">
        <v>1507</v>
      </c>
      <c r="F575" s="290" t="s">
        <v>273</v>
      </c>
      <c r="G575" s="290">
        <v>29</v>
      </c>
      <c r="H575" s="290">
        <v>29</v>
      </c>
      <c r="I575" s="290">
        <v>4.5999999999999996</v>
      </c>
      <c r="J575" s="283">
        <f t="shared" si="45"/>
        <v>11.914793151489093</v>
      </c>
      <c r="K575" s="290">
        <v>12</v>
      </c>
      <c r="L575" s="290" t="s">
        <v>1153</v>
      </c>
      <c r="O575" s="290">
        <v>1</v>
      </c>
      <c r="P575" s="290">
        <v>0</v>
      </c>
      <c r="Q575" s="265" t="s">
        <v>921</v>
      </c>
      <c r="R575" s="266">
        <v>38898</v>
      </c>
    </row>
    <row r="576" spans="1:20" s="290" customFormat="1" ht="12.75" hidden="1" customHeight="1" x14ac:dyDescent="0.25">
      <c r="A576" s="294" t="s">
        <v>1794</v>
      </c>
      <c r="C576" s="290" t="s">
        <v>413</v>
      </c>
      <c r="D576" s="295" t="s">
        <v>1367</v>
      </c>
      <c r="E576" s="290" t="s">
        <v>1507</v>
      </c>
      <c r="F576" s="290" t="s">
        <v>273</v>
      </c>
      <c r="G576" s="290">
        <v>29</v>
      </c>
      <c r="H576" s="290">
        <v>29</v>
      </c>
      <c r="I576" s="290">
        <v>4.5999999999999996</v>
      </c>
      <c r="J576" s="283">
        <f t="shared" si="45"/>
        <v>11.914793151489093</v>
      </c>
      <c r="K576" s="290">
        <v>12</v>
      </c>
      <c r="L576" s="290" t="s">
        <v>1153</v>
      </c>
      <c r="O576" s="290">
        <v>0</v>
      </c>
      <c r="P576" s="290">
        <v>1</v>
      </c>
      <c r="Q576" s="265" t="s">
        <v>92</v>
      </c>
      <c r="R576" s="266">
        <v>38898</v>
      </c>
    </row>
    <row r="577" spans="1:20" s="290" customFormat="1" ht="38.25" hidden="1" customHeight="1" x14ac:dyDescent="0.25">
      <c r="A577" s="294" t="s">
        <v>1794</v>
      </c>
      <c r="C577" s="290" t="s">
        <v>339</v>
      </c>
      <c r="D577" s="295" t="s">
        <v>1367</v>
      </c>
      <c r="E577" s="290" t="s">
        <v>1507</v>
      </c>
      <c r="F577" s="290" t="s">
        <v>273</v>
      </c>
      <c r="G577" s="290">
        <v>29</v>
      </c>
      <c r="H577" s="290">
        <v>29</v>
      </c>
      <c r="I577" s="290">
        <v>4.5999999999999996</v>
      </c>
      <c r="J577" s="283">
        <f t="shared" si="45"/>
        <v>11.914793151489093</v>
      </c>
      <c r="K577" s="290">
        <v>12</v>
      </c>
      <c r="L577" s="290" t="s">
        <v>1153</v>
      </c>
      <c r="O577" s="290">
        <v>1</v>
      </c>
      <c r="P577" s="290">
        <v>0</v>
      </c>
      <c r="Q577" s="265" t="s">
        <v>922</v>
      </c>
      <c r="R577" s="266">
        <v>38977</v>
      </c>
    </row>
    <row r="578" spans="1:20" s="290" customFormat="1" ht="76.5" hidden="1" customHeight="1" x14ac:dyDescent="0.25">
      <c r="A578" s="294" t="s">
        <v>1794</v>
      </c>
      <c r="C578" s="290" t="s">
        <v>339</v>
      </c>
      <c r="D578" s="295" t="s">
        <v>1367</v>
      </c>
      <c r="E578" s="290" t="s">
        <v>1507</v>
      </c>
      <c r="F578" s="290" t="s">
        <v>273</v>
      </c>
      <c r="G578" s="290">
        <v>29</v>
      </c>
      <c r="H578" s="290">
        <v>29</v>
      </c>
      <c r="I578" s="290">
        <v>4.5999999999999996</v>
      </c>
      <c r="J578" s="283">
        <f t="shared" si="45"/>
        <v>11.914793151489093</v>
      </c>
      <c r="K578" s="290">
        <v>12</v>
      </c>
      <c r="L578" s="290" t="s">
        <v>1153</v>
      </c>
      <c r="O578" s="290">
        <v>0</v>
      </c>
      <c r="P578" s="290">
        <v>1</v>
      </c>
      <c r="Q578" s="265" t="s">
        <v>1213</v>
      </c>
      <c r="R578" s="266">
        <v>38977</v>
      </c>
    </row>
    <row r="579" spans="1:20" s="292" customFormat="1" ht="125.25" hidden="1" customHeight="1" x14ac:dyDescent="0.25">
      <c r="A579" s="291"/>
      <c r="B579" s="260"/>
      <c r="C579" s="292" t="s">
        <v>246</v>
      </c>
      <c r="D579" s="293"/>
      <c r="E579" s="254" t="s">
        <v>175</v>
      </c>
      <c r="F579" s="292" t="s">
        <v>55</v>
      </c>
      <c r="G579" s="292">
        <v>27.3</v>
      </c>
      <c r="H579" s="292">
        <v>16</v>
      </c>
      <c r="I579" s="292">
        <v>10.9</v>
      </c>
      <c r="J579" s="282">
        <f t="shared" si="45"/>
        <v>17.503237054976921</v>
      </c>
      <c r="K579" s="292">
        <v>17.8</v>
      </c>
      <c r="L579" s="292" t="s">
        <v>1085</v>
      </c>
      <c r="O579" s="292">
        <v>0</v>
      </c>
      <c r="P579" s="292">
        <v>0</v>
      </c>
      <c r="Q579" s="257" t="s">
        <v>2479</v>
      </c>
      <c r="R579" s="258">
        <v>38896</v>
      </c>
    </row>
    <row r="580" spans="1:20" s="290" customFormat="1" ht="132.75" hidden="1" customHeight="1" x14ac:dyDescent="0.25">
      <c r="A580" s="294"/>
      <c r="B580" s="262"/>
      <c r="C580" s="290" t="s">
        <v>2147</v>
      </c>
      <c r="D580" s="295"/>
      <c r="E580" s="262" t="s">
        <v>175</v>
      </c>
      <c r="F580" s="290" t="s">
        <v>55</v>
      </c>
      <c r="G580" s="290">
        <v>27.3</v>
      </c>
      <c r="H580" s="290">
        <v>16</v>
      </c>
      <c r="I580" s="290">
        <v>10.9</v>
      </c>
      <c r="J580" s="283">
        <f>-LOG((1/(H580*G580))*(2.511^(-I580)))/LOG(2.511)</f>
        <v>17.503237054976921</v>
      </c>
      <c r="K580" s="290">
        <v>17.8</v>
      </c>
      <c r="L580" s="290" t="s">
        <v>1085</v>
      </c>
      <c r="O580" s="290">
        <v>0</v>
      </c>
      <c r="P580" s="290">
        <v>1</v>
      </c>
      <c r="Q580" s="265" t="s">
        <v>2480</v>
      </c>
      <c r="R580" s="266">
        <v>41276</v>
      </c>
    </row>
    <row r="581" spans="1:20" s="292" customFormat="1" ht="38.25" hidden="1" customHeight="1" x14ac:dyDescent="0.25">
      <c r="A581" s="291"/>
      <c r="B581" s="254"/>
      <c r="C581" s="292" t="s">
        <v>246</v>
      </c>
      <c r="D581" s="293">
        <v>6853</v>
      </c>
      <c r="E581" s="292" t="s">
        <v>512</v>
      </c>
      <c r="F581" s="292" t="s">
        <v>275</v>
      </c>
      <c r="G581" s="292">
        <v>8</v>
      </c>
      <c r="H581" s="292">
        <v>5.7</v>
      </c>
      <c r="I581" s="292">
        <v>7.3</v>
      </c>
      <c r="J581" s="292">
        <f t="shared" si="45"/>
        <v>11.449002079843334</v>
      </c>
      <c r="K581" s="292">
        <v>11.2</v>
      </c>
      <c r="L581" s="292" t="s">
        <v>581</v>
      </c>
      <c r="O581" s="292">
        <f>SUM(O582:O585)</f>
        <v>0</v>
      </c>
      <c r="P581" s="292">
        <f>SUM(P582:P585)</f>
        <v>4</v>
      </c>
      <c r="Q581" s="257" t="s">
        <v>1833</v>
      </c>
      <c r="R581" s="258">
        <v>38898</v>
      </c>
    </row>
    <row r="582" spans="1:20" ht="25.5" hidden="1" customHeight="1" x14ac:dyDescent="0.25">
      <c r="A582" s="296" t="s">
        <v>1794</v>
      </c>
      <c r="B582" s="290"/>
      <c r="C582" s="290" t="s">
        <v>2021</v>
      </c>
      <c r="D582" s="295">
        <v>6853</v>
      </c>
      <c r="E582" s="290" t="s">
        <v>512</v>
      </c>
      <c r="F582" s="290" t="s">
        <v>275</v>
      </c>
      <c r="G582" s="290">
        <v>8</v>
      </c>
      <c r="H582" s="290">
        <v>5.7</v>
      </c>
      <c r="I582" s="290">
        <v>7.3</v>
      </c>
      <c r="J582" s="290">
        <f t="shared" si="45"/>
        <v>11.449002079843334</v>
      </c>
      <c r="K582" s="290">
        <v>11.2</v>
      </c>
      <c r="L582" s="290" t="s">
        <v>581</v>
      </c>
      <c r="M582" s="290"/>
      <c r="N582" s="290"/>
      <c r="O582" s="290">
        <v>0</v>
      </c>
      <c r="P582" s="290">
        <v>1</v>
      </c>
      <c r="Q582" s="265" t="s">
        <v>1697</v>
      </c>
      <c r="R582" s="266">
        <v>39769</v>
      </c>
      <c r="S582" s="290"/>
      <c r="T582" s="290"/>
    </row>
    <row r="583" spans="1:20" ht="12.75" hidden="1" customHeight="1" x14ac:dyDescent="0.25">
      <c r="A583" s="296" t="s">
        <v>1794</v>
      </c>
      <c r="B583" s="290"/>
      <c r="C583" s="290" t="s">
        <v>2022</v>
      </c>
      <c r="D583" s="295">
        <v>6853</v>
      </c>
      <c r="E583" s="290" t="s">
        <v>512</v>
      </c>
      <c r="F583" s="290" t="s">
        <v>275</v>
      </c>
      <c r="G583" s="290">
        <v>8</v>
      </c>
      <c r="H583" s="290">
        <v>5.7</v>
      </c>
      <c r="I583" s="290">
        <v>7.3</v>
      </c>
      <c r="J583" s="290">
        <f t="shared" si="45"/>
        <v>11.449002079843334</v>
      </c>
      <c r="K583" s="290">
        <v>11.2</v>
      </c>
      <c r="L583" s="290" t="s">
        <v>581</v>
      </c>
      <c r="M583" s="290"/>
      <c r="N583" s="290"/>
      <c r="O583" s="290">
        <v>0</v>
      </c>
      <c r="P583" s="290">
        <v>1</v>
      </c>
      <c r="Q583" s="265" t="s">
        <v>1022</v>
      </c>
      <c r="R583" s="266">
        <v>39769</v>
      </c>
      <c r="S583" s="290"/>
      <c r="T583" s="290"/>
    </row>
    <row r="584" spans="1:20" ht="25.5" hidden="1" customHeight="1" x14ac:dyDescent="0.25">
      <c r="A584" s="296" t="s">
        <v>1794</v>
      </c>
      <c r="B584" s="290"/>
      <c r="C584" s="290" t="s">
        <v>1952</v>
      </c>
      <c r="D584" s="295">
        <v>6853</v>
      </c>
      <c r="E584" s="290" t="s">
        <v>512</v>
      </c>
      <c r="F584" s="290" t="s">
        <v>275</v>
      </c>
      <c r="G584" s="290">
        <v>8</v>
      </c>
      <c r="H584" s="290">
        <v>5.7</v>
      </c>
      <c r="I584" s="290">
        <v>7.3</v>
      </c>
      <c r="J584" s="290">
        <f t="shared" si="45"/>
        <v>11.449002079843334</v>
      </c>
      <c r="K584" s="290">
        <v>11.2</v>
      </c>
      <c r="L584" s="290" t="s">
        <v>581</v>
      </c>
      <c r="M584" s="290"/>
      <c r="N584" s="290"/>
      <c r="O584" s="290">
        <v>0</v>
      </c>
      <c r="P584" s="290">
        <v>1</v>
      </c>
      <c r="Q584" s="265" t="s">
        <v>1698</v>
      </c>
      <c r="R584" s="266">
        <v>39769</v>
      </c>
      <c r="S584" s="290"/>
      <c r="T584" s="290"/>
    </row>
    <row r="585" spans="1:20" ht="63.75" hidden="1" customHeight="1" x14ac:dyDescent="0.25">
      <c r="A585" s="296" t="s">
        <v>1794</v>
      </c>
      <c r="B585" s="290"/>
      <c r="C585" s="290" t="s">
        <v>27</v>
      </c>
      <c r="D585" s="295">
        <v>6853</v>
      </c>
      <c r="E585" s="290" t="s">
        <v>512</v>
      </c>
      <c r="F585" s="290" t="s">
        <v>275</v>
      </c>
      <c r="G585" s="290">
        <v>8</v>
      </c>
      <c r="H585" s="290">
        <v>5.7</v>
      </c>
      <c r="I585" s="290">
        <v>7.3</v>
      </c>
      <c r="J585" s="290">
        <f t="shared" si="45"/>
        <v>11.449002079843334</v>
      </c>
      <c r="K585" s="290">
        <v>11.2</v>
      </c>
      <c r="L585" s="290" t="s">
        <v>581</v>
      </c>
      <c r="M585" s="290"/>
      <c r="N585" s="290"/>
      <c r="O585" s="290">
        <v>0</v>
      </c>
      <c r="P585" s="290">
        <v>1</v>
      </c>
      <c r="Q585" s="265" t="s">
        <v>887</v>
      </c>
      <c r="R585" s="266">
        <v>38898</v>
      </c>
      <c r="S585" s="290"/>
      <c r="T585" s="290"/>
    </row>
    <row r="586" spans="1:20" ht="133.5" hidden="1" customHeight="1" x14ac:dyDescent="0.25">
      <c r="A586" s="296" t="s">
        <v>1794</v>
      </c>
      <c r="B586" s="290"/>
      <c r="C586" s="290" t="s">
        <v>2172</v>
      </c>
      <c r="D586" s="295">
        <v>6853</v>
      </c>
      <c r="E586" s="290" t="s">
        <v>512</v>
      </c>
      <c r="F586" s="290" t="s">
        <v>275</v>
      </c>
      <c r="G586" s="290">
        <v>8</v>
      </c>
      <c r="H586" s="290">
        <v>5.7</v>
      </c>
      <c r="I586" s="290">
        <v>7.3</v>
      </c>
      <c r="J586" s="290">
        <f>-LOG((1/(H586*G586))*(2.511^(-I586)))/LOG(2.511)</f>
        <v>11.449002079843334</v>
      </c>
      <c r="K586" s="290">
        <v>11.2</v>
      </c>
      <c r="L586" s="290" t="s">
        <v>581</v>
      </c>
      <c r="M586" s="290"/>
      <c r="N586" s="290"/>
      <c r="O586" s="290">
        <v>0</v>
      </c>
      <c r="P586" s="290">
        <v>1</v>
      </c>
      <c r="Q586" s="265" t="s">
        <v>2481</v>
      </c>
      <c r="R586" s="266">
        <v>40823</v>
      </c>
      <c r="S586" s="290"/>
      <c r="T586" s="290"/>
    </row>
    <row r="587" spans="1:20" ht="12.65" hidden="1" customHeight="1" x14ac:dyDescent="0.25">
      <c r="A587" s="296" t="s">
        <v>1794</v>
      </c>
      <c r="B587" s="290"/>
      <c r="C587" s="290" t="s">
        <v>2173</v>
      </c>
      <c r="D587" s="295">
        <v>6853</v>
      </c>
      <c r="E587" s="290" t="s">
        <v>512</v>
      </c>
      <c r="F587" s="290" t="s">
        <v>275</v>
      </c>
      <c r="G587" s="290">
        <v>8</v>
      </c>
      <c r="H587" s="290">
        <v>5.7</v>
      </c>
      <c r="I587" s="290">
        <v>7.3</v>
      </c>
      <c r="J587" s="290">
        <f>-LOG((1/(H587*G587))*(2.511^(-I587)))/LOG(2.511)</f>
        <v>11.449002079843334</v>
      </c>
      <c r="K587" s="290">
        <v>11.2</v>
      </c>
      <c r="L587" s="290" t="s">
        <v>581</v>
      </c>
      <c r="M587" s="290"/>
      <c r="N587" s="290"/>
      <c r="O587" s="290">
        <v>0</v>
      </c>
      <c r="P587" s="290">
        <v>1</v>
      </c>
      <c r="Q587" s="265" t="s">
        <v>2175</v>
      </c>
      <c r="R587" s="266">
        <v>40823</v>
      </c>
      <c r="S587" s="290"/>
      <c r="T587" s="290"/>
    </row>
    <row r="588" spans="1:20" ht="63.75" hidden="1" customHeight="1" x14ac:dyDescent="0.25">
      <c r="A588" s="296" t="s">
        <v>1794</v>
      </c>
      <c r="B588" s="290"/>
      <c r="C588" s="290" t="s">
        <v>2174</v>
      </c>
      <c r="D588" s="295">
        <v>6853</v>
      </c>
      <c r="E588" s="290" t="s">
        <v>512</v>
      </c>
      <c r="F588" s="290" t="s">
        <v>275</v>
      </c>
      <c r="G588" s="290">
        <v>8</v>
      </c>
      <c r="H588" s="290">
        <v>5.7</v>
      </c>
      <c r="I588" s="290">
        <v>7.3</v>
      </c>
      <c r="J588" s="290">
        <f>-LOG((1/(H588*G588))*(2.511^(-I588)))/LOG(2.511)</f>
        <v>11.449002079843334</v>
      </c>
      <c r="K588" s="290">
        <v>11.2</v>
      </c>
      <c r="L588" s="290" t="s">
        <v>581</v>
      </c>
      <c r="M588" s="290"/>
      <c r="N588" s="290"/>
      <c r="O588" s="290">
        <v>0</v>
      </c>
      <c r="P588" s="290">
        <v>1</v>
      </c>
      <c r="Q588" s="265" t="s">
        <v>2176</v>
      </c>
      <c r="R588" s="266">
        <v>40823</v>
      </c>
      <c r="S588" s="290"/>
      <c r="T588" s="290"/>
    </row>
    <row r="589" spans="1:20" s="292" customFormat="1" ht="25.5" hidden="1" customHeight="1" x14ac:dyDescent="0.25">
      <c r="A589" s="291"/>
      <c r="B589" s="260"/>
      <c r="C589" s="292" t="s">
        <v>246</v>
      </c>
      <c r="D589" s="293" t="s">
        <v>1409</v>
      </c>
      <c r="E589" s="292" t="s">
        <v>1410</v>
      </c>
      <c r="F589" s="292" t="s">
        <v>273</v>
      </c>
      <c r="G589" s="282">
        <v>140</v>
      </c>
      <c r="H589" s="282">
        <v>50</v>
      </c>
      <c r="I589" s="282">
        <v>3.6</v>
      </c>
      <c r="J589" s="292">
        <f t="shared" si="45"/>
        <v>13.216430291312458</v>
      </c>
      <c r="K589" s="282">
        <v>12.95</v>
      </c>
      <c r="L589" s="292" t="s">
        <v>581</v>
      </c>
      <c r="O589" s="292">
        <v>0</v>
      </c>
      <c r="P589" s="292">
        <v>0</v>
      </c>
      <c r="Q589" s="257" t="s">
        <v>1434</v>
      </c>
      <c r="R589" s="258">
        <v>38985</v>
      </c>
      <c r="S589" s="291"/>
      <c r="T589" s="291"/>
    </row>
    <row r="590" spans="1:20" s="292" customFormat="1" ht="38.25" hidden="1" customHeight="1" x14ac:dyDescent="0.25">
      <c r="A590" s="291"/>
      <c r="B590" s="267"/>
      <c r="C590" s="292" t="s">
        <v>246</v>
      </c>
      <c r="D590" s="293">
        <v>6820</v>
      </c>
      <c r="F590" s="292" t="s">
        <v>272</v>
      </c>
      <c r="G590" s="282">
        <v>20</v>
      </c>
      <c r="H590" s="282">
        <v>20</v>
      </c>
      <c r="I590" s="282">
        <v>15</v>
      </c>
      <c r="J590" s="292">
        <f t="shared" si="45"/>
        <v>21.507643825988289</v>
      </c>
      <c r="K590" s="282">
        <v>22.4</v>
      </c>
      <c r="L590" s="292" t="s">
        <v>581</v>
      </c>
      <c r="M590" s="292" t="s">
        <v>1424</v>
      </c>
      <c r="N590" s="256" t="s">
        <v>1425</v>
      </c>
      <c r="O590" s="292">
        <v>0</v>
      </c>
      <c r="P590" s="292">
        <v>0</v>
      </c>
      <c r="Q590" s="257" t="s">
        <v>1426</v>
      </c>
      <c r="R590" s="258">
        <v>39687</v>
      </c>
      <c r="S590" s="291"/>
      <c r="T590" s="291"/>
    </row>
    <row r="591" spans="1:20" s="292" customFormat="1" ht="25.5" hidden="1" customHeight="1" x14ac:dyDescent="0.25">
      <c r="A591" s="291"/>
      <c r="B591" s="254"/>
      <c r="C591" s="292" t="s">
        <v>246</v>
      </c>
      <c r="D591" s="293">
        <v>6842</v>
      </c>
      <c r="F591" s="292" t="s">
        <v>275</v>
      </c>
      <c r="G591" s="282">
        <v>0.9</v>
      </c>
      <c r="H591" s="282">
        <v>0.8</v>
      </c>
      <c r="I591" s="282">
        <v>13.1</v>
      </c>
      <c r="J591" s="292">
        <f t="shared" si="45"/>
        <v>12.743194506712971</v>
      </c>
      <c r="K591" s="282">
        <v>13.4</v>
      </c>
      <c r="L591" s="292" t="s">
        <v>581</v>
      </c>
      <c r="M591" s="292" t="s">
        <v>842</v>
      </c>
      <c r="N591" s="256" t="s">
        <v>843</v>
      </c>
      <c r="O591" s="292">
        <v>0</v>
      </c>
      <c r="P591" s="292">
        <v>0</v>
      </c>
      <c r="Q591" s="257"/>
      <c r="R591" s="258">
        <v>38987</v>
      </c>
      <c r="S591" s="291"/>
      <c r="T591" s="291"/>
    </row>
    <row r="592" spans="1:20" s="292" customFormat="1" ht="25.5" hidden="1" customHeight="1" x14ac:dyDescent="0.25">
      <c r="A592" s="291"/>
      <c r="B592" s="254"/>
      <c r="C592" s="292" t="s">
        <v>246</v>
      </c>
      <c r="D592" s="293">
        <v>6940</v>
      </c>
      <c r="F592" s="292" t="s">
        <v>273</v>
      </c>
      <c r="G592" s="282">
        <v>31</v>
      </c>
      <c r="H592" s="282">
        <v>31</v>
      </c>
      <c r="I592" s="282">
        <v>6.3</v>
      </c>
      <c r="J592" s="292">
        <f t="shared" si="45"/>
        <v>13.759667149520993</v>
      </c>
      <c r="K592" s="282">
        <v>13.5</v>
      </c>
      <c r="L592" s="292" t="s">
        <v>581</v>
      </c>
      <c r="M592" s="292" t="s">
        <v>847</v>
      </c>
      <c r="N592" s="256" t="s">
        <v>848</v>
      </c>
      <c r="O592" s="292">
        <v>0</v>
      </c>
      <c r="P592" s="292">
        <v>0</v>
      </c>
      <c r="Q592" s="257"/>
      <c r="R592" s="258">
        <v>38987</v>
      </c>
      <c r="S592" s="291"/>
      <c r="T592" s="291"/>
    </row>
    <row r="593" spans="1:20" s="292" customFormat="1" ht="25.5" hidden="1" customHeight="1" x14ac:dyDescent="0.25">
      <c r="A593" s="291"/>
      <c r="B593" s="254"/>
      <c r="C593" s="292" t="s">
        <v>246</v>
      </c>
      <c r="D593" s="293"/>
      <c r="E593" s="292" t="s">
        <v>839</v>
      </c>
      <c r="F593" s="292" t="s">
        <v>275</v>
      </c>
      <c r="G593" s="292">
        <v>14.5</v>
      </c>
      <c r="H593" s="292">
        <v>13.2</v>
      </c>
      <c r="I593" s="292">
        <v>12.2</v>
      </c>
      <c r="J593" s="292">
        <f t="shared" si="45"/>
        <v>17.907041876018091</v>
      </c>
      <c r="K593" s="292">
        <v>17.64</v>
      </c>
      <c r="L593" s="292" t="s">
        <v>581</v>
      </c>
      <c r="M593" s="292" t="s">
        <v>840</v>
      </c>
      <c r="N593" s="256" t="s">
        <v>841</v>
      </c>
      <c r="O593" s="292">
        <v>0</v>
      </c>
      <c r="P593" s="292">
        <v>0</v>
      </c>
      <c r="Q593" s="254"/>
      <c r="R593" s="258">
        <v>38987</v>
      </c>
      <c r="S593" s="291"/>
      <c r="T593" s="291"/>
    </row>
    <row r="594" spans="1:20" s="292" customFormat="1" ht="223.5" hidden="1" customHeight="1" x14ac:dyDescent="0.25">
      <c r="A594" s="291"/>
      <c r="B594" s="276"/>
      <c r="C594" s="292" t="s">
        <v>246</v>
      </c>
      <c r="D594" s="293"/>
      <c r="E594" s="292" t="s">
        <v>421</v>
      </c>
      <c r="F594" s="292" t="s">
        <v>1081</v>
      </c>
      <c r="I594" s="292">
        <v>7.7</v>
      </c>
      <c r="L594" s="292" t="s">
        <v>581</v>
      </c>
      <c r="M594" s="292" t="s">
        <v>840</v>
      </c>
      <c r="N594" s="256" t="s">
        <v>841</v>
      </c>
      <c r="O594" s="292">
        <v>0</v>
      </c>
      <c r="P594" s="292">
        <v>0</v>
      </c>
      <c r="Q594" s="254" t="s">
        <v>2482</v>
      </c>
      <c r="R594" s="258">
        <v>40823</v>
      </c>
      <c r="S594" s="291"/>
      <c r="T594" s="291"/>
    </row>
    <row r="595" spans="1:20" s="290" customFormat="1" ht="25" hidden="1" customHeight="1" x14ac:dyDescent="0.25">
      <c r="A595" s="294"/>
      <c r="B595" s="324"/>
      <c r="C595" s="290" t="s">
        <v>2172</v>
      </c>
      <c r="D595" s="321"/>
      <c r="E595" s="290" t="s">
        <v>421</v>
      </c>
      <c r="F595" s="290" t="s">
        <v>1081</v>
      </c>
      <c r="I595" s="290">
        <v>7.7</v>
      </c>
      <c r="L595" s="290" t="s">
        <v>581</v>
      </c>
      <c r="M595" s="290" t="s">
        <v>840</v>
      </c>
      <c r="N595" s="264" t="s">
        <v>841</v>
      </c>
      <c r="O595" s="290">
        <v>0</v>
      </c>
      <c r="P595" s="290">
        <v>1</v>
      </c>
      <c r="Q595" s="262" t="s">
        <v>2177</v>
      </c>
      <c r="R595" s="266">
        <v>40823</v>
      </c>
      <c r="S595" s="294"/>
      <c r="T595" s="294"/>
    </row>
    <row r="596" spans="1:20" s="290" customFormat="1" ht="78.75" hidden="1" customHeight="1" x14ac:dyDescent="0.25">
      <c r="A596" s="294"/>
      <c r="B596" s="324"/>
      <c r="C596" s="290" t="s">
        <v>2173</v>
      </c>
      <c r="D596" s="321"/>
      <c r="E596" s="290" t="s">
        <v>421</v>
      </c>
      <c r="F596" s="290" t="s">
        <v>1081</v>
      </c>
      <c r="I596" s="290">
        <v>7.7</v>
      </c>
      <c r="L596" s="290" t="s">
        <v>581</v>
      </c>
      <c r="M596" s="290" t="s">
        <v>840</v>
      </c>
      <c r="N596" s="264" t="s">
        <v>841</v>
      </c>
      <c r="O596" s="290">
        <v>0</v>
      </c>
      <c r="P596" s="290">
        <v>1</v>
      </c>
      <c r="Q596" s="262" t="s">
        <v>2178</v>
      </c>
      <c r="R596" s="266">
        <v>40823</v>
      </c>
      <c r="S596" s="294"/>
      <c r="T596" s="294"/>
    </row>
    <row r="597" spans="1:20" s="290" customFormat="1" ht="25" hidden="1" customHeight="1" x14ac:dyDescent="0.25">
      <c r="A597" s="294"/>
      <c r="B597" s="262"/>
      <c r="C597" s="290" t="s">
        <v>2174</v>
      </c>
      <c r="D597" s="295"/>
      <c r="E597" s="290" t="s">
        <v>421</v>
      </c>
      <c r="F597" s="290" t="s">
        <v>1081</v>
      </c>
      <c r="I597" s="290">
        <v>7.7</v>
      </c>
      <c r="L597" s="290" t="s">
        <v>581</v>
      </c>
      <c r="M597" s="290" t="s">
        <v>840</v>
      </c>
      <c r="N597" s="264" t="s">
        <v>841</v>
      </c>
      <c r="O597" s="290">
        <v>0</v>
      </c>
      <c r="P597" s="290">
        <v>1</v>
      </c>
      <c r="Q597" s="262" t="s">
        <v>2177</v>
      </c>
      <c r="R597" s="266">
        <v>40823</v>
      </c>
      <c r="S597" s="294"/>
      <c r="T597" s="294"/>
    </row>
    <row r="598" spans="1:20" s="290" customFormat="1" x14ac:dyDescent="0.25">
      <c r="A598" s="294"/>
      <c r="B598" s="262"/>
      <c r="D598" s="295"/>
      <c r="Q598" s="262"/>
      <c r="R598" s="266"/>
      <c r="S598" s="294"/>
      <c r="T598" s="294"/>
    </row>
    <row r="599" spans="1:20" s="290" customFormat="1" x14ac:dyDescent="0.25">
      <c r="A599" s="294"/>
      <c r="B599" s="262"/>
      <c r="D599" s="295"/>
      <c r="Q599" s="262"/>
      <c r="R599" s="266"/>
      <c r="S599" s="294"/>
      <c r="T599" s="294"/>
    </row>
    <row r="600" spans="1:20" s="290" customFormat="1" x14ac:dyDescent="0.25">
      <c r="A600" s="294"/>
      <c r="B600" s="262"/>
      <c r="D600" s="295"/>
      <c r="Q600" s="262"/>
      <c r="R600" s="266"/>
      <c r="S600" s="294"/>
      <c r="T600" s="294"/>
    </row>
    <row r="601" spans="1:20" s="290" customFormat="1" x14ac:dyDescent="0.25">
      <c r="A601" s="294"/>
      <c r="B601" s="262"/>
      <c r="D601" s="295"/>
      <c r="Q601" s="262"/>
      <c r="R601" s="266"/>
      <c r="S601" s="294"/>
      <c r="T601" s="294"/>
    </row>
    <row r="602" spans="1:20" s="290" customFormat="1" x14ac:dyDescent="0.25">
      <c r="A602" s="294"/>
      <c r="B602" s="262"/>
      <c r="D602" s="295"/>
      <c r="Q602" s="262">
        <f>(47*30+294*15)/60</f>
        <v>97</v>
      </c>
      <c r="R602" s="266"/>
      <c r="S602" s="294"/>
      <c r="T602" s="294"/>
    </row>
    <row r="603" spans="1:20" s="290" customFormat="1" x14ac:dyDescent="0.25">
      <c r="A603" s="294"/>
      <c r="B603" s="324"/>
      <c r="C603" s="297"/>
      <c r="D603" s="321"/>
      <c r="Q603" s="262"/>
      <c r="R603" s="266"/>
      <c r="S603" s="294"/>
      <c r="T603" s="294"/>
    </row>
    <row r="604" spans="1:20" s="290" customFormat="1" x14ac:dyDescent="0.25">
      <c r="A604" s="294"/>
      <c r="B604" s="324"/>
      <c r="C604" s="297"/>
      <c r="D604" s="321"/>
      <c r="Q604" s="262"/>
      <c r="R604" s="266"/>
      <c r="S604" s="294"/>
      <c r="T604" s="294"/>
    </row>
    <row r="605" spans="1:20" s="290" customFormat="1" x14ac:dyDescent="0.25">
      <c r="A605" s="294"/>
      <c r="B605" s="262"/>
      <c r="D605" s="295"/>
      <c r="Q605" s="262"/>
      <c r="R605" s="266"/>
      <c r="S605" s="294"/>
      <c r="T605" s="294"/>
    </row>
    <row r="606" spans="1:20" s="290" customFormat="1" x14ac:dyDescent="0.25">
      <c r="A606" s="294"/>
      <c r="B606" s="262"/>
      <c r="D606" s="295"/>
      <c r="Q606" s="262"/>
      <c r="R606" s="266"/>
      <c r="S606" s="294"/>
      <c r="T606" s="294"/>
    </row>
    <row r="607" spans="1:20" s="349" customFormat="1" ht="13" x14ac:dyDescent="0.25">
      <c r="A607" s="348"/>
      <c r="B607" s="268"/>
      <c r="D607" s="350"/>
      <c r="Q607" s="268"/>
      <c r="R607" s="266"/>
      <c r="S607" s="348"/>
      <c r="T607" s="348"/>
    </row>
    <row r="608" spans="1:20" s="290" customFormat="1" x14ac:dyDescent="0.25">
      <c r="A608" s="294"/>
      <c r="B608" s="262"/>
      <c r="D608" s="295"/>
      <c r="Q608" s="262"/>
      <c r="R608" s="266"/>
      <c r="S608" s="294"/>
      <c r="T608" s="294"/>
    </row>
    <row r="609" spans="1:20" x14ac:dyDescent="0.25">
      <c r="G609" s="297"/>
      <c r="H609" s="297"/>
      <c r="I609" s="297"/>
      <c r="J609" s="297"/>
      <c r="K609" s="297"/>
    </row>
    <row r="610" spans="1:20" s="353" customFormat="1" ht="13" x14ac:dyDescent="0.25">
      <c r="A610" s="351"/>
      <c r="B610" s="352"/>
      <c r="D610" s="354"/>
      <c r="Q610" s="352"/>
      <c r="R610" s="266"/>
      <c r="S610" s="351"/>
      <c r="T610" s="351"/>
    </row>
    <row r="611" spans="1:20" x14ac:dyDescent="0.25">
      <c r="G611" s="297"/>
      <c r="H611" s="297"/>
      <c r="I611" s="297"/>
      <c r="J611" s="297"/>
      <c r="K611" s="297"/>
    </row>
    <row r="612" spans="1:20" x14ac:dyDescent="0.25">
      <c r="G612" s="297"/>
      <c r="H612" s="297"/>
      <c r="I612" s="297"/>
      <c r="J612" s="297"/>
      <c r="K612" s="297"/>
    </row>
    <row r="613" spans="1:20" x14ac:dyDescent="0.25">
      <c r="G613" s="297"/>
      <c r="H613" s="297"/>
      <c r="I613" s="297"/>
      <c r="J613" s="297"/>
      <c r="K613" s="297"/>
    </row>
    <row r="614" spans="1:20" x14ac:dyDescent="0.25">
      <c r="G614" s="297"/>
      <c r="H614" s="297"/>
      <c r="I614" s="297"/>
      <c r="J614" s="297"/>
      <c r="K614" s="297"/>
    </row>
    <row r="615" spans="1:20" x14ac:dyDescent="0.25">
      <c r="G615" s="297"/>
      <c r="H615" s="297"/>
      <c r="I615" s="297"/>
      <c r="J615" s="297"/>
      <c r="K615" s="297"/>
    </row>
    <row r="616" spans="1:20" x14ac:dyDescent="0.25">
      <c r="G616" s="297"/>
      <c r="H616" s="297"/>
      <c r="I616" s="297"/>
      <c r="J616" s="297"/>
      <c r="K616" s="297"/>
    </row>
    <row r="617" spans="1:20" x14ac:dyDescent="0.25">
      <c r="B617" s="262"/>
      <c r="C617" s="290"/>
      <c r="D617" s="295"/>
      <c r="E617" s="290"/>
      <c r="F617" s="290"/>
      <c r="G617" s="283"/>
      <c r="H617" s="283"/>
      <c r="I617" s="283"/>
      <c r="J617" s="283"/>
      <c r="K617" s="283"/>
      <c r="L617" s="290"/>
      <c r="M617" s="290"/>
      <c r="N617" s="290"/>
      <c r="O617" s="290"/>
      <c r="P617" s="290"/>
      <c r="Q617" s="262"/>
    </row>
    <row r="618" spans="1:20" x14ac:dyDescent="0.25">
      <c r="B618" s="262"/>
      <c r="C618" s="290"/>
      <c r="D618" s="295"/>
      <c r="E618" s="290"/>
      <c r="F618" s="290"/>
      <c r="G618" s="283"/>
      <c r="H618" s="283"/>
      <c r="I618" s="283"/>
      <c r="J618" s="283"/>
      <c r="K618" s="283"/>
      <c r="L618" s="290"/>
      <c r="M618" s="290"/>
      <c r="N618" s="290"/>
      <c r="O618" s="290"/>
      <c r="P618" s="290"/>
      <c r="Q618" s="262"/>
    </row>
    <row r="619" spans="1:20" x14ac:dyDescent="0.25">
      <c r="B619" s="262"/>
      <c r="C619" s="290"/>
      <c r="D619" s="295"/>
      <c r="E619" s="290"/>
      <c r="F619" s="290"/>
      <c r="G619" s="283"/>
      <c r="H619" s="283"/>
      <c r="I619" s="283"/>
      <c r="J619" s="283"/>
      <c r="K619" s="283"/>
      <c r="L619" s="290"/>
      <c r="M619" s="290"/>
      <c r="N619" s="290"/>
      <c r="O619" s="290"/>
      <c r="P619" s="290"/>
      <c r="Q619" s="262"/>
    </row>
    <row r="620" spans="1:20" x14ac:dyDescent="0.25">
      <c r="B620" s="262"/>
      <c r="C620" s="290"/>
      <c r="D620" s="295"/>
      <c r="E620" s="290"/>
      <c r="F620" s="290"/>
      <c r="G620" s="283"/>
      <c r="H620" s="283"/>
      <c r="I620" s="283"/>
      <c r="J620" s="283"/>
      <c r="K620" s="283"/>
      <c r="L620" s="290"/>
      <c r="M620" s="290"/>
      <c r="N620" s="290"/>
      <c r="O620" s="290"/>
      <c r="P620" s="290"/>
      <c r="Q620" s="262"/>
    </row>
    <row r="621" spans="1:20" x14ac:dyDescent="0.25">
      <c r="B621" s="262"/>
      <c r="C621" s="290"/>
      <c r="D621" s="295"/>
      <c r="E621" s="290"/>
      <c r="F621" s="290"/>
      <c r="G621" s="283"/>
      <c r="H621" s="283"/>
      <c r="I621" s="283"/>
      <c r="J621" s="283"/>
      <c r="K621" s="283"/>
      <c r="L621" s="290"/>
      <c r="M621" s="290"/>
      <c r="N621" s="290"/>
      <c r="O621" s="290"/>
      <c r="P621" s="290"/>
      <c r="Q621" s="262"/>
    </row>
    <row r="622" spans="1:20" x14ac:dyDescent="0.25">
      <c r="A622" s="297"/>
      <c r="B622" s="262"/>
      <c r="C622" s="290"/>
      <c r="D622" s="295"/>
      <c r="E622" s="290"/>
      <c r="F622" s="290"/>
      <c r="G622" s="283"/>
      <c r="H622" s="283"/>
      <c r="I622" s="283"/>
      <c r="J622" s="283"/>
      <c r="K622" s="283"/>
      <c r="L622" s="290"/>
      <c r="M622" s="290"/>
      <c r="N622" s="290"/>
      <c r="O622" s="290"/>
      <c r="P622" s="290"/>
      <c r="Q622" s="262"/>
      <c r="R622" s="297"/>
      <c r="S622" s="297"/>
      <c r="T622" s="297"/>
    </row>
    <row r="623" spans="1:20" x14ac:dyDescent="0.25">
      <c r="A623" s="297"/>
      <c r="B623" s="262"/>
      <c r="C623" s="290"/>
      <c r="D623" s="295"/>
      <c r="E623" s="290"/>
      <c r="F623" s="290"/>
      <c r="G623" s="283"/>
      <c r="H623" s="283"/>
      <c r="I623" s="283"/>
      <c r="J623" s="283"/>
      <c r="K623" s="283"/>
      <c r="L623" s="290"/>
      <c r="M623" s="290"/>
      <c r="N623" s="290"/>
      <c r="O623" s="290"/>
      <c r="P623" s="290"/>
      <c r="Q623" s="262"/>
      <c r="R623" s="297"/>
      <c r="S623" s="297"/>
      <c r="T623" s="297"/>
    </row>
    <row r="624" spans="1:20" x14ac:dyDescent="0.25">
      <c r="A624" s="297"/>
      <c r="B624" s="262"/>
      <c r="C624" s="290"/>
      <c r="D624" s="295"/>
      <c r="E624" s="290"/>
      <c r="F624" s="290"/>
      <c r="G624" s="283"/>
      <c r="H624" s="283"/>
      <c r="I624" s="283"/>
      <c r="J624" s="283"/>
      <c r="K624" s="283"/>
      <c r="L624" s="290"/>
      <c r="M624" s="290"/>
      <c r="N624" s="290"/>
      <c r="O624" s="290"/>
      <c r="P624" s="290"/>
      <c r="Q624" s="262"/>
      <c r="R624" s="297"/>
      <c r="S624" s="297"/>
      <c r="T624" s="297"/>
    </row>
  </sheetData>
  <autoFilter ref="A1:T597" xr:uid="{00000000-0009-0000-0000-000008000000}">
    <filterColumn colId="5">
      <filters>
        <filter val="DS"/>
      </filters>
    </filterColumn>
    <filterColumn colId="11">
      <filters>
        <filter val="Cyg"/>
        <filter val="Ser"/>
      </filters>
    </filterColumn>
    <filterColumn colId="15">
      <filters>
        <filter val="1"/>
        <filter val="13"/>
        <filter val="2"/>
      </filters>
    </filterColumn>
  </autoFilter>
  <phoneticPr fontId="0" type="noConversion"/>
  <conditionalFormatting sqref="K448:K449 K21:K24 K26:K31">
    <cfRule type="cellIs" dxfId="184" priority="128" stopIfTrue="1" operator="lessThan">
      <formula>0.5</formula>
    </cfRule>
  </conditionalFormatting>
  <conditionalFormatting sqref="K448:K449 K21:K24 K26:K31">
    <cfRule type="cellIs" dxfId="183" priority="127" stopIfTrue="1" operator="between">
      <formula>4</formula>
      <formula>0.7</formula>
    </cfRule>
  </conditionalFormatting>
  <conditionalFormatting sqref="K448:K449 K21:K24 K26:K31">
    <cfRule type="cellIs" dxfId="182" priority="126" stopIfTrue="1" operator="lessThan">
      <formula>0.4</formula>
    </cfRule>
  </conditionalFormatting>
  <conditionalFormatting sqref="K448:K449 K21:K24 K26:K31">
    <cfRule type="cellIs" dxfId="181" priority="125" stopIfTrue="1" operator="greaterThan">
      <formula>0.8</formula>
    </cfRule>
  </conditionalFormatting>
  <conditionalFormatting sqref="K92">
    <cfRule type="cellIs" dxfId="180" priority="104" stopIfTrue="1" operator="lessThan">
      <formula>0.5</formula>
    </cfRule>
  </conditionalFormatting>
  <conditionalFormatting sqref="K92">
    <cfRule type="cellIs" dxfId="179" priority="103" stopIfTrue="1" operator="between">
      <formula>4</formula>
      <formula>0.7</formula>
    </cfRule>
  </conditionalFormatting>
  <conditionalFormatting sqref="K92">
    <cfRule type="cellIs" dxfId="178" priority="102" stopIfTrue="1" operator="lessThan">
      <formula>0.4</formula>
    </cfRule>
  </conditionalFormatting>
  <conditionalFormatting sqref="K92">
    <cfRule type="cellIs" dxfId="177" priority="101" stopIfTrue="1" operator="greaterThan">
      <formula>0.8</formula>
    </cfRule>
  </conditionalFormatting>
  <conditionalFormatting sqref="K95:K104 K134:K150">
    <cfRule type="cellIs" dxfId="176" priority="100" stopIfTrue="1" operator="lessThan">
      <formula>0.5</formula>
    </cfRule>
  </conditionalFormatting>
  <conditionalFormatting sqref="K95:K104 K134:K150">
    <cfRule type="cellIs" dxfId="175" priority="99" stopIfTrue="1" operator="between">
      <formula>0.4</formula>
      <formula>0.7</formula>
    </cfRule>
  </conditionalFormatting>
  <conditionalFormatting sqref="K95:K104 K134:K150">
    <cfRule type="cellIs" dxfId="174" priority="98" stopIfTrue="1" operator="lessThan">
      <formula>0.4</formula>
    </cfRule>
  </conditionalFormatting>
  <conditionalFormatting sqref="K95:K104 K134:K150">
    <cfRule type="cellIs" dxfId="173" priority="97" stopIfTrue="1" operator="greaterThan">
      <formula>0.8</formula>
    </cfRule>
  </conditionalFormatting>
  <conditionalFormatting sqref="K184">
    <cfRule type="cellIs" dxfId="172" priority="96" stopIfTrue="1" operator="lessThan">
      <formula>0.5</formula>
    </cfRule>
  </conditionalFormatting>
  <conditionalFormatting sqref="K184">
    <cfRule type="cellIs" dxfId="171" priority="95" stopIfTrue="1" operator="between">
      <formula>4</formula>
      <formula>0.7</formula>
    </cfRule>
  </conditionalFormatting>
  <conditionalFormatting sqref="K184">
    <cfRule type="cellIs" dxfId="170" priority="94" stopIfTrue="1" operator="lessThan">
      <formula>0.4</formula>
    </cfRule>
  </conditionalFormatting>
  <conditionalFormatting sqref="K184">
    <cfRule type="cellIs" dxfId="169" priority="93" stopIfTrue="1" operator="greaterThan">
      <formula>0.8</formula>
    </cfRule>
  </conditionalFormatting>
  <conditionalFormatting sqref="K188">
    <cfRule type="cellIs" dxfId="168" priority="92" stopIfTrue="1" operator="lessThan">
      <formula>0.5</formula>
    </cfRule>
  </conditionalFormatting>
  <conditionalFormatting sqref="K188">
    <cfRule type="cellIs" dxfId="167" priority="91" stopIfTrue="1" operator="between">
      <formula>4</formula>
      <formula>0.7</formula>
    </cfRule>
  </conditionalFormatting>
  <conditionalFormatting sqref="K188">
    <cfRule type="cellIs" dxfId="166" priority="90" stopIfTrue="1" operator="lessThan">
      <formula>0.4</formula>
    </cfRule>
  </conditionalFormatting>
  <conditionalFormatting sqref="K188">
    <cfRule type="cellIs" dxfId="165" priority="89" stopIfTrue="1" operator="greaterThan">
      <formula>0.8</formula>
    </cfRule>
  </conditionalFormatting>
  <conditionalFormatting sqref="K195">
    <cfRule type="cellIs" dxfId="164" priority="88" stopIfTrue="1" operator="lessThan">
      <formula>0.5</formula>
    </cfRule>
  </conditionalFormatting>
  <conditionalFormatting sqref="K195">
    <cfRule type="cellIs" dxfId="163" priority="87" stopIfTrue="1" operator="between">
      <formula>4</formula>
      <formula>0.7</formula>
    </cfRule>
  </conditionalFormatting>
  <conditionalFormatting sqref="K195">
    <cfRule type="cellIs" dxfId="162" priority="86" stopIfTrue="1" operator="lessThan">
      <formula>0.4</formula>
    </cfRule>
  </conditionalFormatting>
  <conditionalFormatting sqref="K195">
    <cfRule type="cellIs" dxfId="161" priority="85" stopIfTrue="1" operator="greaterThan">
      <formula>0.8</formula>
    </cfRule>
  </conditionalFormatting>
  <conditionalFormatting sqref="K196">
    <cfRule type="cellIs" dxfId="160" priority="84" stopIfTrue="1" operator="lessThan">
      <formula>0.5</formula>
    </cfRule>
  </conditionalFormatting>
  <conditionalFormatting sqref="K196">
    <cfRule type="cellIs" dxfId="159" priority="83" stopIfTrue="1" operator="between">
      <formula>4</formula>
      <formula>0.7</formula>
    </cfRule>
  </conditionalFormatting>
  <conditionalFormatting sqref="K196">
    <cfRule type="cellIs" dxfId="158" priority="82" stopIfTrue="1" operator="lessThan">
      <formula>0.4</formula>
    </cfRule>
  </conditionalFormatting>
  <conditionalFormatting sqref="K196">
    <cfRule type="cellIs" dxfId="157" priority="81" stopIfTrue="1" operator="greaterThan">
      <formula>0.8</formula>
    </cfRule>
  </conditionalFormatting>
  <conditionalFormatting sqref="K197">
    <cfRule type="cellIs" dxfId="156" priority="80" stopIfTrue="1" operator="lessThan">
      <formula>0.5</formula>
    </cfRule>
  </conditionalFormatting>
  <conditionalFormatting sqref="K197">
    <cfRule type="cellIs" dxfId="155" priority="79" stopIfTrue="1" operator="between">
      <formula>4</formula>
      <formula>0.7</formula>
    </cfRule>
  </conditionalFormatting>
  <conditionalFormatting sqref="K197">
    <cfRule type="cellIs" dxfId="154" priority="78" stopIfTrue="1" operator="lessThan">
      <formula>0.4</formula>
    </cfRule>
  </conditionalFormatting>
  <conditionalFormatting sqref="K197">
    <cfRule type="cellIs" dxfId="153" priority="77" stopIfTrue="1" operator="greaterThan">
      <formula>0.8</formula>
    </cfRule>
  </conditionalFormatting>
  <conditionalFormatting sqref="K198">
    <cfRule type="cellIs" dxfId="152" priority="76" stopIfTrue="1" operator="lessThan">
      <formula>0.5</formula>
    </cfRule>
  </conditionalFormatting>
  <conditionalFormatting sqref="K198">
    <cfRule type="cellIs" dxfId="151" priority="75" stopIfTrue="1" operator="between">
      <formula>4</formula>
      <formula>0.7</formula>
    </cfRule>
  </conditionalFormatting>
  <conditionalFormatting sqref="K198">
    <cfRule type="cellIs" dxfId="150" priority="74" stopIfTrue="1" operator="lessThan">
      <formula>0.4</formula>
    </cfRule>
  </conditionalFormatting>
  <conditionalFormatting sqref="K198">
    <cfRule type="cellIs" dxfId="149" priority="73" stopIfTrue="1" operator="greaterThan">
      <formula>0.8</formula>
    </cfRule>
  </conditionalFormatting>
  <conditionalFormatting sqref="K200">
    <cfRule type="cellIs" dxfId="148" priority="72" stopIfTrue="1" operator="lessThan">
      <formula>0.5</formula>
    </cfRule>
  </conditionalFormatting>
  <conditionalFormatting sqref="K200">
    <cfRule type="cellIs" dxfId="147" priority="71" stopIfTrue="1" operator="between">
      <formula>4</formula>
      <formula>0.7</formula>
    </cfRule>
  </conditionalFormatting>
  <conditionalFormatting sqref="K200">
    <cfRule type="cellIs" dxfId="146" priority="70" stopIfTrue="1" operator="lessThan">
      <formula>0.4</formula>
    </cfRule>
  </conditionalFormatting>
  <conditionalFormatting sqref="K200">
    <cfRule type="cellIs" dxfId="145" priority="69" stopIfTrue="1" operator="greaterThan">
      <formula>0.8</formula>
    </cfRule>
  </conditionalFormatting>
  <conditionalFormatting sqref="K201">
    <cfRule type="cellIs" dxfId="144" priority="68" stopIfTrue="1" operator="lessThan">
      <formula>0.5</formula>
    </cfRule>
  </conditionalFormatting>
  <conditionalFormatting sqref="K201">
    <cfRule type="cellIs" dxfId="143" priority="67" stopIfTrue="1" operator="between">
      <formula>4</formula>
      <formula>0.7</formula>
    </cfRule>
  </conditionalFormatting>
  <conditionalFormatting sqref="K201">
    <cfRule type="cellIs" dxfId="142" priority="66" stopIfTrue="1" operator="lessThan">
      <formula>0.4</formula>
    </cfRule>
  </conditionalFormatting>
  <conditionalFormatting sqref="K201">
    <cfRule type="cellIs" dxfId="141" priority="65" stopIfTrue="1" operator="greaterThan">
      <formula>0.8</formula>
    </cfRule>
  </conditionalFormatting>
  <conditionalFormatting sqref="K272">
    <cfRule type="cellIs" dxfId="140" priority="64" stopIfTrue="1" operator="lessThan">
      <formula>0.5</formula>
    </cfRule>
  </conditionalFormatting>
  <conditionalFormatting sqref="K272">
    <cfRule type="cellIs" dxfId="139" priority="63" stopIfTrue="1" operator="between">
      <formula>4</formula>
      <formula>0.7</formula>
    </cfRule>
  </conditionalFormatting>
  <conditionalFormatting sqref="K272">
    <cfRule type="cellIs" dxfId="138" priority="62" stopIfTrue="1" operator="lessThan">
      <formula>0.4</formula>
    </cfRule>
  </conditionalFormatting>
  <conditionalFormatting sqref="K272">
    <cfRule type="cellIs" dxfId="137" priority="61" stopIfTrue="1" operator="greaterThan">
      <formula>0.8</formula>
    </cfRule>
  </conditionalFormatting>
  <conditionalFormatting sqref="K284">
    <cfRule type="cellIs" dxfId="136" priority="60" stopIfTrue="1" operator="lessThan">
      <formula>0.5</formula>
    </cfRule>
  </conditionalFormatting>
  <conditionalFormatting sqref="K284">
    <cfRule type="cellIs" dxfId="135" priority="59" stopIfTrue="1" operator="between">
      <formula>4</formula>
      <formula>0.7</formula>
    </cfRule>
  </conditionalFormatting>
  <conditionalFormatting sqref="K284">
    <cfRule type="cellIs" dxfId="134" priority="58" stopIfTrue="1" operator="lessThan">
      <formula>0.4</formula>
    </cfRule>
  </conditionalFormatting>
  <conditionalFormatting sqref="K284">
    <cfRule type="cellIs" dxfId="133" priority="57" stopIfTrue="1" operator="greaterThan">
      <formula>0.8</formula>
    </cfRule>
  </conditionalFormatting>
  <conditionalFormatting sqref="K286">
    <cfRule type="cellIs" dxfId="132" priority="56" stopIfTrue="1" operator="lessThan">
      <formula>0.5</formula>
    </cfRule>
  </conditionalFormatting>
  <conditionalFormatting sqref="K286">
    <cfRule type="cellIs" dxfId="131" priority="55" stopIfTrue="1" operator="between">
      <formula>4</formula>
      <formula>0.7</formula>
    </cfRule>
  </conditionalFormatting>
  <conditionalFormatting sqref="K286">
    <cfRule type="cellIs" dxfId="130" priority="54" stopIfTrue="1" operator="lessThan">
      <formula>0.4</formula>
    </cfRule>
  </conditionalFormatting>
  <conditionalFormatting sqref="K286">
    <cfRule type="cellIs" dxfId="129" priority="53" stopIfTrue="1" operator="greaterThan">
      <formula>0.8</formula>
    </cfRule>
  </conditionalFormatting>
  <conditionalFormatting sqref="K301">
    <cfRule type="cellIs" dxfId="128" priority="52" stopIfTrue="1" operator="lessThan">
      <formula>0.5</formula>
    </cfRule>
  </conditionalFormatting>
  <conditionalFormatting sqref="K301">
    <cfRule type="cellIs" dxfId="127" priority="51" stopIfTrue="1" operator="between">
      <formula>4</formula>
      <formula>0.7</formula>
    </cfRule>
  </conditionalFormatting>
  <conditionalFormatting sqref="K301">
    <cfRule type="cellIs" dxfId="126" priority="50" stopIfTrue="1" operator="lessThan">
      <formula>0.4</formula>
    </cfRule>
  </conditionalFormatting>
  <conditionalFormatting sqref="K301">
    <cfRule type="cellIs" dxfId="125" priority="49" stopIfTrue="1" operator="greaterThan">
      <formula>0.8</formula>
    </cfRule>
  </conditionalFormatting>
  <conditionalFormatting sqref="K307">
    <cfRule type="cellIs" dxfId="124" priority="48" stopIfTrue="1" operator="lessThan">
      <formula>0.5</formula>
    </cfRule>
  </conditionalFormatting>
  <conditionalFormatting sqref="K307">
    <cfRule type="cellIs" dxfId="123" priority="47" stopIfTrue="1" operator="between">
      <formula>4</formula>
      <formula>0.7</formula>
    </cfRule>
  </conditionalFormatting>
  <conditionalFormatting sqref="K307">
    <cfRule type="cellIs" dxfId="122" priority="46" stopIfTrue="1" operator="lessThan">
      <formula>0.4</formula>
    </cfRule>
  </conditionalFormatting>
  <conditionalFormatting sqref="K307">
    <cfRule type="cellIs" dxfId="121" priority="45" stopIfTrue="1" operator="greaterThan">
      <formula>0.8</formula>
    </cfRule>
  </conditionalFormatting>
  <conditionalFormatting sqref="K308">
    <cfRule type="cellIs" dxfId="120" priority="44" stopIfTrue="1" operator="lessThan">
      <formula>0.5</formula>
    </cfRule>
  </conditionalFormatting>
  <conditionalFormatting sqref="K308">
    <cfRule type="cellIs" dxfId="119" priority="43" stopIfTrue="1" operator="between">
      <formula>4</formula>
      <formula>0.7</formula>
    </cfRule>
  </conditionalFormatting>
  <conditionalFormatting sqref="K308">
    <cfRule type="cellIs" dxfId="118" priority="42" stopIfTrue="1" operator="lessThan">
      <formula>0.4</formula>
    </cfRule>
  </conditionalFormatting>
  <conditionalFormatting sqref="K308">
    <cfRule type="cellIs" dxfId="117" priority="41" stopIfTrue="1" operator="greaterThan">
      <formula>0.8</formula>
    </cfRule>
  </conditionalFormatting>
  <conditionalFormatting sqref="K350">
    <cfRule type="cellIs" dxfId="116" priority="40" stopIfTrue="1" operator="lessThan">
      <formula>0.5</formula>
    </cfRule>
  </conditionalFormatting>
  <conditionalFormatting sqref="K350">
    <cfRule type="cellIs" dxfId="115" priority="39" stopIfTrue="1" operator="between">
      <formula>4</formula>
      <formula>0.7</formula>
    </cfRule>
  </conditionalFormatting>
  <conditionalFormatting sqref="K350">
    <cfRule type="cellIs" dxfId="114" priority="38" stopIfTrue="1" operator="lessThan">
      <formula>0.4</formula>
    </cfRule>
  </conditionalFormatting>
  <conditionalFormatting sqref="K350">
    <cfRule type="cellIs" dxfId="113" priority="37" stopIfTrue="1" operator="greaterThan">
      <formula>0.8</formula>
    </cfRule>
  </conditionalFormatting>
  <conditionalFormatting sqref="K21:K22 K26 K28 K30 K92 K184 K188 K195:K198 K272 K284 K286 K301 K200:K201 K363 K448 K354:K357 K350:K351 K418 K307:K308">
    <cfRule type="cellIs" dxfId="112" priority="36" stopIfTrue="1" operator="lessThan">
      <formula>0.5</formula>
    </cfRule>
  </conditionalFormatting>
  <conditionalFormatting sqref="K21:K22 K26 K28 K30 K92 K184 K188 K195:K198 K272 K284 K286 K301 K200:K201 K363 K448 K354:K357 K350:K351 K418 K307:K308">
    <cfRule type="cellIs" dxfId="111" priority="35" stopIfTrue="1" operator="between">
      <formula>0.4</formula>
      <formula>0.7</formula>
    </cfRule>
  </conditionalFormatting>
  <conditionalFormatting sqref="K21:K22 K26 K28 K30 K92 K184 K188 K195:K198 K272 K284 K286 K301 K200:K201 K363 K448 K354:K357 K350:K351 K418 K307:K308">
    <cfRule type="cellIs" dxfId="110" priority="34" stopIfTrue="1" operator="lessThan">
      <formula>0.4</formula>
    </cfRule>
  </conditionalFormatting>
  <conditionalFormatting sqref="K21:K22 K26 K28 K30 K92 K184 K188 K195:K198 K272 K284 K286 K301 K200:K201 K363 K448 K354:K357 K350:K351 K418 K307:K308">
    <cfRule type="cellIs" dxfId="109" priority="33" stopIfTrue="1" operator="greaterThan">
      <formula>0.8</formula>
    </cfRule>
  </conditionalFormatting>
  <conditionalFormatting sqref="K355">
    <cfRule type="cellIs" dxfId="108" priority="32" stopIfTrue="1" operator="lessThan">
      <formula>0.5</formula>
    </cfRule>
  </conditionalFormatting>
  <conditionalFormatting sqref="K355">
    <cfRule type="cellIs" dxfId="107" priority="31" stopIfTrue="1" operator="between">
      <formula>4</formula>
      <formula>0.7</formula>
    </cfRule>
  </conditionalFormatting>
  <conditionalFormatting sqref="K355">
    <cfRule type="cellIs" dxfId="106" priority="30" stopIfTrue="1" operator="lessThan">
      <formula>0.4</formula>
    </cfRule>
  </conditionalFormatting>
  <conditionalFormatting sqref="K355">
    <cfRule type="cellIs" dxfId="105" priority="29" stopIfTrue="1" operator="greaterThan">
      <formula>0.8</formula>
    </cfRule>
  </conditionalFormatting>
  <conditionalFormatting sqref="K351">
    <cfRule type="cellIs" dxfId="104" priority="28" stopIfTrue="1" operator="lessThan">
      <formula>0.5</formula>
    </cfRule>
  </conditionalFormatting>
  <conditionalFormatting sqref="K351">
    <cfRule type="cellIs" dxfId="103" priority="27" stopIfTrue="1" operator="between">
      <formula>4</formula>
      <formula>0.7</formula>
    </cfRule>
  </conditionalFormatting>
  <conditionalFormatting sqref="K351">
    <cfRule type="cellIs" dxfId="102" priority="26" stopIfTrue="1" operator="lessThan">
      <formula>0.4</formula>
    </cfRule>
  </conditionalFormatting>
  <conditionalFormatting sqref="K351">
    <cfRule type="cellIs" dxfId="101" priority="25" stopIfTrue="1" operator="greaterThan">
      <formula>0.8</formula>
    </cfRule>
  </conditionalFormatting>
  <conditionalFormatting sqref="K418">
    <cfRule type="cellIs" dxfId="100" priority="24" stopIfTrue="1" operator="lessThan">
      <formula>0.5</formula>
    </cfRule>
  </conditionalFormatting>
  <conditionalFormatting sqref="K418">
    <cfRule type="cellIs" dxfId="99" priority="23" stopIfTrue="1" operator="between">
      <formula>4</formula>
      <formula>0.7</formula>
    </cfRule>
  </conditionalFormatting>
  <conditionalFormatting sqref="K418">
    <cfRule type="cellIs" dxfId="98" priority="22" stopIfTrue="1" operator="lessThan">
      <formula>0.4</formula>
    </cfRule>
  </conditionalFormatting>
  <conditionalFormatting sqref="K418">
    <cfRule type="cellIs" dxfId="97" priority="21" stopIfTrue="1" operator="greaterThan">
      <formula>0.8</formula>
    </cfRule>
  </conditionalFormatting>
  <conditionalFormatting sqref="K25">
    <cfRule type="cellIs" dxfId="96" priority="20" stopIfTrue="1" operator="lessThan">
      <formula>0.5</formula>
    </cfRule>
  </conditionalFormatting>
  <conditionalFormatting sqref="K25">
    <cfRule type="cellIs" dxfId="95" priority="19" stopIfTrue="1" operator="between">
      <formula>4</formula>
      <formula>0.7</formula>
    </cfRule>
  </conditionalFormatting>
  <conditionalFormatting sqref="K25">
    <cfRule type="cellIs" dxfId="94" priority="18" stopIfTrue="1" operator="lessThan">
      <formula>0.4</formula>
    </cfRule>
  </conditionalFormatting>
  <conditionalFormatting sqref="K25">
    <cfRule type="cellIs" dxfId="93" priority="17" stopIfTrue="1" operator="greaterThan">
      <formula>0.8</formula>
    </cfRule>
  </conditionalFormatting>
  <conditionalFormatting sqref="K257">
    <cfRule type="cellIs" dxfId="92" priority="16" stopIfTrue="1" operator="lessThan">
      <formula>0.5</formula>
    </cfRule>
  </conditionalFormatting>
  <conditionalFormatting sqref="K257">
    <cfRule type="cellIs" dxfId="91" priority="15" stopIfTrue="1" operator="between">
      <formula>4</formula>
      <formula>0.7</formula>
    </cfRule>
  </conditionalFormatting>
  <conditionalFormatting sqref="K257">
    <cfRule type="cellIs" dxfId="90" priority="14" stopIfTrue="1" operator="lessThan">
      <formula>0.4</formula>
    </cfRule>
  </conditionalFormatting>
  <conditionalFormatting sqref="K257">
    <cfRule type="cellIs" dxfId="89" priority="13" stopIfTrue="1" operator="greaterThan">
      <formula>0.8</formula>
    </cfRule>
  </conditionalFormatting>
  <conditionalFormatting sqref="K257">
    <cfRule type="cellIs" dxfId="88" priority="12" stopIfTrue="1" operator="lessThan">
      <formula>0.5</formula>
    </cfRule>
  </conditionalFormatting>
  <conditionalFormatting sqref="K257">
    <cfRule type="cellIs" dxfId="87" priority="11" stopIfTrue="1" operator="between">
      <formula>0.4</formula>
      <formula>0.7</formula>
    </cfRule>
  </conditionalFormatting>
  <conditionalFormatting sqref="K257">
    <cfRule type="cellIs" dxfId="86" priority="10" stopIfTrue="1" operator="lessThan">
      <formula>0.4</formula>
    </cfRule>
  </conditionalFormatting>
  <conditionalFormatting sqref="K257">
    <cfRule type="cellIs" dxfId="85"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80" zoomScaleNormal="80" workbookViewId="0">
      <pane ySplit="1" topLeftCell="A2" activePane="bottomLeft" state="frozenSplit"/>
      <selection pane="bottomLeft" activeCell="B171" sqref="B171"/>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x14ac:dyDescent="0.25">
      <c r="A82" s="19" t="s">
        <v>1794</v>
      </c>
      <c r="B82" s="26"/>
      <c r="C82" s="216"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hidden="1"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hidden="1"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hidden="1"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hidden="1"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hidden="1"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hidden="1"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hidden="1"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hidden="1"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hidden="1"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hidden="1"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hidden="1"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hidden="1"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hidden="1"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hidden="1"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hidden="1"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hidden="1"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hidden="1"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hidden="1"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hidden="1"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hidden="1"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hidden="1"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hidden="1"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5">
      <filters>
        <filter val="PN"/>
      </filters>
    </filterColumn>
  </autoFilter>
  <phoneticPr fontId="0" type="noConversion"/>
  <conditionalFormatting sqref="K260 K266 K268 K270 K272:K281 K368 K83 K88 K122 K139:K149 K153:K156 K161:K164 K64:K70">
    <cfRule type="cellIs" dxfId="84" priority="65" stopIfTrue="1" operator="lessThan">
      <formula>0.5</formula>
    </cfRule>
  </conditionalFormatting>
  <conditionalFormatting sqref="K260 K266 K268 K270 K272:K281 K368 K83 K88 K122 K139:K149 K153:K156 K161:K164 K64:K70">
    <cfRule type="cellIs" dxfId="83" priority="64" stopIfTrue="1" operator="between">
      <formula>4</formula>
      <formula>0.7</formula>
    </cfRule>
  </conditionalFormatting>
  <conditionalFormatting sqref="K260 K266 K268 K270 K272:K281 K368 K83 K88 K122 K139:K149 K153:K156 K161:K164 K64:K70">
    <cfRule type="cellIs" dxfId="82" priority="63" stopIfTrue="1" operator="lessThan">
      <formula>0.4</formula>
    </cfRule>
  </conditionalFormatting>
  <conditionalFormatting sqref="K260 K266 K268 K270 K272:K281 K368 K83 K88 K122 K139:K149 K153:K156 K161:K164 K64:K70">
    <cfRule type="cellIs" dxfId="81" priority="62" stopIfTrue="1" operator="greaterThan">
      <formula>0.8</formula>
    </cfRule>
  </conditionalFormatting>
  <conditionalFormatting sqref="K368">
    <cfRule type="cellIs" dxfId="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 activePane="bottomLeft" state="frozenSplit"/>
      <selection pane="bottomLeft" activeCell="Q228" sqref="Q228"/>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33.5" hidden="1" customHeight="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36.5" hidden="1" customHeight="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43" hidden="1" customHeight="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43.5" hidden="1" customHeight="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hidden="1"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hidden="1"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hidden="1"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hidden="1"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hidden="1"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hidden="1"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hidden="1"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hidden="1"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hidden="1"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hidden="1"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hidden="1"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hidden="1"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hidden="1"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hidden="1"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hidden="1"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hidden="1"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hidden="1"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hidden="1"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hidden="1"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hidden="1"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hidden="1"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hidden="1"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hidden="1"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hidden="1"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hidden="1"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hidden="1"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hidden="1"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hidden="1"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hidden="1"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hidden="1"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hidden="1"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hidden="1"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hidden="1"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hidden="1"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hidden="1"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hidden="1"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hidden="1"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hidden="1"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hidden="1"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hidden="1"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hidden="1"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hidden="1"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hidden="1"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hidden="1"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hidden="1"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hidden="1"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hidden="1"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hidden="1"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hidden="1"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hidden="1"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hidden="1"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hidden="1"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hidden="1"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hidden="1"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hidden="1"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hidden="1"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hidden="1"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hidden="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hidden="1"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hidden="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hidden="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hidden="1"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hidden="1"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hidden="1"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hidden="1"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hidden="1"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hidden="1"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hidden="1"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hidden="1"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hidden="1"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hidden="1"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hidden="1"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hidden="1"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hidden="1"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hidden="1"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hidden="1"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hidden="1"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hidden="1"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hidden="1"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hidden="1"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hidden="1"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hidden="1"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hidden="1"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hidden="1"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hidden="1"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hidden="1"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hidden="1"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hidden="1"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hidden="1"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hidden="1"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hidden="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hidden="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hidden="1"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hidden="1"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hidden="1"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hidden="1"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hidden="1"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hidden="1"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hidden="1"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hidden="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hidden="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hidden="1"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hidden="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hidden="1"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hidden="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hidden="1"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hidden="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hidden="1"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hidden="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hidden="1"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5">
      <filters>
        <filter val="PN"/>
      </filters>
    </filterColumn>
  </autoFilter>
  <phoneticPr fontId="0" type="noConversion"/>
  <conditionalFormatting sqref="K291 K74 K3:K8 K83 K81 K86:K89 K240:K246">
    <cfRule type="cellIs" dxfId="79" priority="93" stopIfTrue="1" operator="lessThan">
      <formula>0.5</formula>
    </cfRule>
  </conditionalFormatting>
  <conditionalFormatting sqref="K291 K74 K3:K8 K83 K81 K86:K89 K240:K246">
    <cfRule type="cellIs" dxfId="78" priority="94" stopIfTrue="1" operator="between">
      <formula>4</formula>
      <formula>0.7</formula>
    </cfRule>
  </conditionalFormatting>
  <conditionalFormatting sqref="K291 K74 K3:K8 K83 K81 K86:K89 K240:K246">
    <cfRule type="cellIs" dxfId="77" priority="95" stopIfTrue="1" operator="lessThan">
      <formula>0.4</formula>
    </cfRule>
  </conditionalFormatting>
  <conditionalFormatting sqref="K291 K74 K3:K8 K83 K81 K86:K89 K240:K246">
    <cfRule type="cellIs" dxfId="76" priority="96" stopIfTrue="1" operator="greaterThan">
      <formula>0.8</formula>
    </cfRule>
  </conditionalFormatting>
  <conditionalFormatting sqref="K291">
    <cfRule type="cellIs" dxfId="75" priority="80" stopIfTrue="1" operator="lessThan">
      <formula>0.5</formula>
    </cfRule>
  </conditionalFormatting>
  <conditionalFormatting sqref="K291">
    <cfRule type="cellIs" dxfId="74" priority="79" stopIfTrue="1" operator="between">
      <formula>4</formula>
      <formula>0.7</formula>
    </cfRule>
  </conditionalFormatting>
  <conditionalFormatting sqref="K291">
    <cfRule type="cellIs" dxfId="73" priority="78" stopIfTrue="1" operator="lessThan">
      <formula>0.4</formula>
    </cfRule>
  </conditionalFormatting>
  <conditionalFormatting sqref="K291">
    <cfRule type="cellIs" dxfId="72" priority="77" stopIfTrue="1" operator="greaterThan">
      <formula>0.8</formula>
    </cfRule>
  </conditionalFormatting>
  <conditionalFormatting sqref="K291">
    <cfRule type="cellIs" dxfId="71" priority="72" stopIfTrue="1" operator="lessThan">
      <formula>0.5</formula>
    </cfRule>
  </conditionalFormatting>
  <conditionalFormatting sqref="K291">
    <cfRule type="cellIs" dxfId="70" priority="71" stopIfTrue="1" operator="between">
      <formula>4</formula>
      <formula>0.7</formula>
    </cfRule>
  </conditionalFormatting>
  <conditionalFormatting sqref="K291">
    <cfRule type="cellIs" dxfId="69" priority="70" stopIfTrue="1" operator="lessThan">
      <formula>0.4</formula>
    </cfRule>
  </conditionalFormatting>
  <conditionalFormatting sqref="K291">
    <cfRule type="cellIs" dxfId="68" priority="69" stopIfTrue="1" operator="greaterThan">
      <formula>0.8</formula>
    </cfRule>
  </conditionalFormatting>
  <conditionalFormatting sqref="K291">
    <cfRule type="cellIs" dxfId="67" priority="68" stopIfTrue="1" operator="lessThan">
      <formula>0.5</formula>
    </cfRule>
  </conditionalFormatting>
  <conditionalFormatting sqref="K291">
    <cfRule type="cellIs" dxfId="66" priority="67" stopIfTrue="1" operator="between">
      <formula>4</formula>
      <formula>0.7</formula>
    </cfRule>
  </conditionalFormatting>
  <conditionalFormatting sqref="K291">
    <cfRule type="cellIs" dxfId="65" priority="66" stopIfTrue="1" operator="lessThan">
      <formula>0.4</formula>
    </cfRule>
  </conditionalFormatting>
  <conditionalFormatting sqref="K291">
    <cfRule type="cellIs" dxfId="64" priority="65" stopIfTrue="1" operator="greaterThan">
      <formula>0.8</formula>
    </cfRule>
  </conditionalFormatting>
  <conditionalFormatting sqref="K291">
    <cfRule type="cellIs" dxfId="63" priority="64" stopIfTrue="1" operator="lessThan">
      <formula>0.5</formula>
    </cfRule>
  </conditionalFormatting>
  <conditionalFormatting sqref="K291">
    <cfRule type="cellIs" dxfId="62" priority="63" stopIfTrue="1" operator="between">
      <formula>4</formula>
      <formula>0.7</formula>
    </cfRule>
  </conditionalFormatting>
  <conditionalFormatting sqref="K291">
    <cfRule type="cellIs" dxfId="61" priority="62" stopIfTrue="1" operator="lessThan">
      <formula>0.4</formula>
    </cfRule>
  </conditionalFormatting>
  <conditionalFormatting sqref="K291">
    <cfRule type="cellIs" dxfId="60" priority="61" stopIfTrue="1" operator="greaterThan">
      <formula>0.8</formula>
    </cfRule>
  </conditionalFormatting>
  <conditionalFormatting sqref="K292">
    <cfRule type="cellIs" dxfId="59" priority="60" stopIfTrue="1" operator="lessThan">
      <formula>0.5</formula>
    </cfRule>
  </conditionalFormatting>
  <conditionalFormatting sqref="K292">
    <cfRule type="cellIs" dxfId="58" priority="59" stopIfTrue="1" operator="between">
      <formula>4</formula>
      <formula>0.7</formula>
    </cfRule>
  </conditionalFormatting>
  <conditionalFormatting sqref="K292">
    <cfRule type="cellIs" dxfId="57" priority="58" stopIfTrue="1" operator="lessThan">
      <formula>0.4</formula>
    </cfRule>
  </conditionalFormatting>
  <conditionalFormatting sqref="K292">
    <cfRule type="cellIs" dxfId="56" priority="57" stopIfTrue="1" operator="greaterThan">
      <formula>0.8</formula>
    </cfRule>
  </conditionalFormatting>
  <conditionalFormatting sqref="K292">
    <cfRule type="cellIs" dxfId="55" priority="56" stopIfTrue="1" operator="lessThan">
      <formula>0.5</formula>
    </cfRule>
  </conditionalFormatting>
  <conditionalFormatting sqref="K292">
    <cfRule type="cellIs" dxfId="54" priority="55" stopIfTrue="1" operator="between">
      <formula>4</formula>
      <formula>0.7</formula>
    </cfRule>
  </conditionalFormatting>
  <conditionalFormatting sqref="K292">
    <cfRule type="cellIs" dxfId="53" priority="54" stopIfTrue="1" operator="lessThan">
      <formula>0.4</formula>
    </cfRule>
  </conditionalFormatting>
  <conditionalFormatting sqref="K292">
    <cfRule type="cellIs" dxfId="52" priority="53" stopIfTrue="1" operator="greaterThan">
      <formula>0.8</formula>
    </cfRule>
  </conditionalFormatting>
  <conditionalFormatting sqref="K292">
    <cfRule type="cellIs" dxfId="51" priority="52" stopIfTrue="1" operator="lessThan">
      <formula>0.5</formula>
    </cfRule>
  </conditionalFormatting>
  <conditionalFormatting sqref="K292">
    <cfRule type="cellIs" dxfId="50" priority="51" stopIfTrue="1" operator="between">
      <formula>4</formula>
      <formula>0.7</formula>
    </cfRule>
  </conditionalFormatting>
  <conditionalFormatting sqref="K292">
    <cfRule type="cellIs" dxfId="49" priority="50" stopIfTrue="1" operator="lessThan">
      <formula>0.4</formula>
    </cfRule>
  </conditionalFormatting>
  <conditionalFormatting sqref="K292">
    <cfRule type="cellIs" dxfId="48" priority="49" stopIfTrue="1" operator="greaterThan">
      <formula>0.8</formula>
    </cfRule>
  </conditionalFormatting>
  <conditionalFormatting sqref="K292">
    <cfRule type="cellIs" dxfId="47" priority="48" stopIfTrue="1" operator="lessThan">
      <formula>0.5</formula>
    </cfRule>
  </conditionalFormatting>
  <conditionalFormatting sqref="K292">
    <cfRule type="cellIs" dxfId="46" priority="47" stopIfTrue="1" operator="between">
      <formula>4</formula>
      <formula>0.7</formula>
    </cfRule>
  </conditionalFormatting>
  <conditionalFormatting sqref="K292">
    <cfRule type="cellIs" dxfId="45" priority="46" stopIfTrue="1" operator="lessThan">
      <formula>0.4</formula>
    </cfRule>
  </conditionalFormatting>
  <conditionalFormatting sqref="K292">
    <cfRule type="cellIs" dxfId="44" priority="45" stopIfTrue="1" operator="greaterThan">
      <formula>0.8</formula>
    </cfRule>
  </conditionalFormatting>
  <conditionalFormatting sqref="K292">
    <cfRule type="cellIs" dxfId="43" priority="44" stopIfTrue="1" operator="lessThan">
      <formula>0.5</formula>
    </cfRule>
  </conditionalFormatting>
  <conditionalFormatting sqref="K292">
    <cfRule type="cellIs" dxfId="42" priority="43" stopIfTrue="1" operator="between">
      <formula>4</formula>
      <formula>0.7</formula>
    </cfRule>
  </conditionalFormatting>
  <conditionalFormatting sqref="K292">
    <cfRule type="cellIs" dxfId="41" priority="42" stopIfTrue="1" operator="lessThan">
      <formula>0.4</formula>
    </cfRule>
  </conditionalFormatting>
  <conditionalFormatting sqref="K292">
    <cfRule type="cellIs" dxfId="40" priority="41" stopIfTrue="1" operator="greaterThan">
      <formula>0.8</formula>
    </cfRule>
  </conditionalFormatting>
  <conditionalFormatting sqref="K293">
    <cfRule type="cellIs" dxfId="39" priority="40" stopIfTrue="1" operator="lessThan">
      <formula>0.5</formula>
    </cfRule>
  </conditionalFormatting>
  <conditionalFormatting sqref="K293">
    <cfRule type="cellIs" dxfId="38" priority="39" stopIfTrue="1" operator="between">
      <formula>4</formula>
      <formula>0.7</formula>
    </cfRule>
  </conditionalFormatting>
  <conditionalFormatting sqref="K293">
    <cfRule type="cellIs" dxfId="37" priority="38" stopIfTrue="1" operator="lessThan">
      <formula>0.4</formula>
    </cfRule>
  </conditionalFormatting>
  <conditionalFormatting sqref="K293">
    <cfRule type="cellIs" dxfId="36" priority="37" stopIfTrue="1" operator="greaterThan">
      <formula>0.8</formula>
    </cfRule>
  </conditionalFormatting>
  <conditionalFormatting sqref="K293">
    <cfRule type="cellIs" dxfId="35" priority="36" stopIfTrue="1" operator="lessThan">
      <formula>0.5</formula>
    </cfRule>
  </conditionalFormatting>
  <conditionalFormatting sqref="K293">
    <cfRule type="cellIs" dxfId="34" priority="35" stopIfTrue="1" operator="between">
      <formula>4</formula>
      <formula>0.7</formula>
    </cfRule>
  </conditionalFormatting>
  <conditionalFormatting sqref="K293">
    <cfRule type="cellIs" dxfId="33" priority="34" stopIfTrue="1" operator="lessThan">
      <formula>0.4</formula>
    </cfRule>
  </conditionalFormatting>
  <conditionalFormatting sqref="K293">
    <cfRule type="cellIs" dxfId="32" priority="33" stopIfTrue="1" operator="greaterThan">
      <formula>0.8</formula>
    </cfRule>
  </conditionalFormatting>
  <conditionalFormatting sqref="K293">
    <cfRule type="cellIs" dxfId="31" priority="32" stopIfTrue="1" operator="lessThan">
      <formula>0.5</formula>
    </cfRule>
  </conditionalFormatting>
  <conditionalFormatting sqref="K293">
    <cfRule type="cellIs" dxfId="30" priority="31" stopIfTrue="1" operator="between">
      <formula>4</formula>
      <formula>0.7</formula>
    </cfRule>
  </conditionalFormatting>
  <conditionalFormatting sqref="K293">
    <cfRule type="cellIs" dxfId="29" priority="30" stopIfTrue="1" operator="lessThan">
      <formula>0.4</formula>
    </cfRule>
  </conditionalFormatting>
  <conditionalFormatting sqref="K293">
    <cfRule type="cellIs" dxfId="28" priority="29" stopIfTrue="1" operator="greaterThan">
      <formula>0.8</formula>
    </cfRule>
  </conditionalFormatting>
  <conditionalFormatting sqref="K293">
    <cfRule type="cellIs" dxfId="27" priority="28" stopIfTrue="1" operator="lessThan">
      <formula>0.5</formula>
    </cfRule>
  </conditionalFormatting>
  <conditionalFormatting sqref="K293">
    <cfRule type="cellIs" dxfId="26" priority="27" stopIfTrue="1" operator="between">
      <formula>4</formula>
      <formula>0.7</formula>
    </cfRule>
  </conditionalFormatting>
  <conditionalFormatting sqref="K293">
    <cfRule type="cellIs" dxfId="25" priority="26" stopIfTrue="1" operator="lessThan">
      <formula>0.4</formula>
    </cfRule>
  </conditionalFormatting>
  <conditionalFormatting sqref="K293">
    <cfRule type="cellIs" dxfId="24" priority="25" stopIfTrue="1" operator="greaterThan">
      <formula>0.8</formula>
    </cfRule>
  </conditionalFormatting>
  <conditionalFormatting sqref="K293">
    <cfRule type="cellIs" dxfId="23" priority="24" stopIfTrue="1" operator="lessThan">
      <formula>0.5</formula>
    </cfRule>
  </conditionalFormatting>
  <conditionalFormatting sqref="K293">
    <cfRule type="cellIs" dxfId="22" priority="23" stopIfTrue="1" operator="between">
      <formula>4</formula>
      <formula>0.7</formula>
    </cfRule>
  </conditionalFormatting>
  <conditionalFormatting sqref="K293">
    <cfRule type="cellIs" dxfId="21" priority="22" stopIfTrue="1" operator="lessThan">
      <formula>0.4</formula>
    </cfRule>
  </conditionalFormatting>
  <conditionalFormatting sqref="K293">
    <cfRule type="cellIs" dxfId="20" priority="21" stopIfTrue="1" operator="greaterThan">
      <formula>0.8</formula>
    </cfRule>
  </conditionalFormatting>
  <conditionalFormatting sqref="K294">
    <cfRule type="cellIs" dxfId="19" priority="1" stopIfTrue="1" operator="greaterThan">
      <formula>0.8</formula>
    </cfRule>
  </conditionalFormatting>
  <conditionalFormatting sqref="K294">
    <cfRule type="cellIs" dxfId="18" priority="20" stopIfTrue="1" operator="lessThan">
      <formula>0.5</formula>
    </cfRule>
  </conditionalFormatting>
  <conditionalFormatting sqref="K294">
    <cfRule type="cellIs" dxfId="17" priority="19" stopIfTrue="1" operator="between">
      <formula>4</formula>
      <formula>0.7</formula>
    </cfRule>
  </conditionalFormatting>
  <conditionalFormatting sqref="K294">
    <cfRule type="cellIs" dxfId="16" priority="18" stopIfTrue="1" operator="lessThan">
      <formula>0.4</formula>
    </cfRule>
  </conditionalFormatting>
  <conditionalFormatting sqref="K294">
    <cfRule type="cellIs" dxfId="15" priority="17" stopIfTrue="1" operator="greaterThan">
      <formula>0.8</formula>
    </cfRule>
  </conditionalFormatting>
  <conditionalFormatting sqref="K294">
    <cfRule type="cellIs" dxfId="14" priority="16" stopIfTrue="1" operator="lessThan">
      <formula>0.5</formula>
    </cfRule>
  </conditionalFormatting>
  <conditionalFormatting sqref="K294">
    <cfRule type="cellIs" dxfId="13" priority="15" stopIfTrue="1" operator="between">
      <formula>4</formula>
      <formula>0.7</formula>
    </cfRule>
  </conditionalFormatting>
  <conditionalFormatting sqref="K294">
    <cfRule type="cellIs" dxfId="12" priority="14" stopIfTrue="1" operator="lessThan">
      <formula>0.4</formula>
    </cfRule>
  </conditionalFormatting>
  <conditionalFormatting sqref="K294">
    <cfRule type="cellIs" dxfId="11" priority="13" stopIfTrue="1" operator="greaterThan">
      <formula>0.8</formula>
    </cfRule>
  </conditionalFormatting>
  <conditionalFormatting sqref="K294">
    <cfRule type="cellIs" dxfId="10" priority="12" stopIfTrue="1" operator="lessThan">
      <formula>0.5</formula>
    </cfRule>
  </conditionalFormatting>
  <conditionalFormatting sqref="K294">
    <cfRule type="cellIs" dxfId="9" priority="11" stopIfTrue="1" operator="between">
      <formula>4</formula>
      <formula>0.7</formula>
    </cfRule>
  </conditionalFormatting>
  <conditionalFormatting sqref="K294">
    <cfRule type="cellIs" dxfId="8" priority="10" stopIfTrue="1" operator="lessThan">
      <formula>0.4</formula>
    </cfRule>
  </conditionalFormatting>
  <conditionalFormatting sqref="K294">
    <cfRule type="cellIs" dxfId="7" priority="9" stopIfTrue="1" operator="greaterThan">
      <formula>0.8</formula>
    </cfRule>
  </conditionalFormatting>
  <conditionalFormatting sqref="K294">
    <cfRule type="cellIs" dxfId="6" priority="8" stopIfTrue="1" operator="lessThan">
      <formula>0.5</formula>
    </cfRule>
  </conditionalFormatting>
  <conditionalFormatting sqref="K294">
    <cfRule type="cellIs" dxfId="5" priority="7" stopIfTrue="1" operator="between">
      <formula>4</formula>
      <formula>0.7</formula>
    </cfRule>
  </conditionalFormatting>
  <conditionalFormatting sqref="K294">
    <cfRule type="cellIs" dxfId="4" priority="6" stopIfTrue="1" operator="lessThan">
      <formula>0.4</formula>
    </cfRule>
  </conditionalFormatting>
  <conditionalFormatting sqref="K294">
    <cfRule type="cellIs" dxfId="3" priority="5" stopIfTrue="1" operator="greaterThan">
      <formula>0.8</formula>
    </cfRule>
  </conditionalFormatting>
  <conditionalFormatting sqref="K294">
    <cfRule type="cellIs" dxfId="2" priority="4" stopIfTrue="1" operator="lessThan">
      <formula>0.5</formula>
    </cfRule>
  </conditionalFormatting>
  <conditionalFormatting sqref="K294">
    <cfRule type="cellIs" dxfId="1" priority="3" stopIfTrue="1" operator="between">
      <formula>4</formula>
      <formula>0.7</formula>
    </cfRule>
  </conditionalFormatting>
  <conditionalFormatting sqref="K294">
    <cfRule type="cellIs" dxfId="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Summer</vt:lpstr>
      <vt:lpstr>Winter</vt:lpstr>
      <vt:lpstr>Spring</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2021-11-17T15:52:41Z</dcterms:modified>
</cp:coreProperties>
</file>