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1AFA9141-1257-4C8B-9594-85A334D61654}" xr6:coauthVersionLast="46" xr6:coauthVersionMax="46" xr10:uidLastSave="{00000000-0000-0000-0000-000000000000}"/>
  <bookViews>
    <workbookView xWindow="1260" yWindow="-110" windowWidth="18050" windowHeight="11020" firstSheet="2" activeTab="8"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Summer" sheetId="13" r:id="rId7"/>
    <sheet name="Winter" sheetId="11" r:id="rId8"/>
    <sheet name="Spring" sheetId="12" r:id="rId9"/>
    <sheet name="Observing Notes" sheetId="17" r:id="rId10"/>
  </sheets>
  <definedNames>
    <definedName name="_xlnm._FilterDatabase" localSheetId="5" hidden="1">Fall!$A$1:$R$337</definedName>
    <definedName name="_xlnm._FilterDatabase" localSheetId="8" hidden="1">Spring!$A$1:$U$294</definedName>
    <definedName name="_xlnm._FilterDatabase" localSheetId="4" hidden="1">'Spring 05'!$A$1:$P$21</definedName>
    <definedName name="_xlnm._FilterDatabase" localSheetId="6" hidden="1">Summer!$A$1:$T$597</definedName>
    <definedName name="_xlnm._FilterDatabase" localSheetId="7" hidden="1">Winter!$A$1:$T$369</definedName>
    <definedName name="_xlnm.Print_Area" localSheetId="5">Fall!$A$2:$R$337</definedName>
    <definedName name="_xlnm.Print_Area" localSheetId="8">Spring!$B:$R</definedName>
    <definedName name="_xlnm.Print_Area" localSheetId="4">'Spring 05'!$A:$N</definedName>
    <definedName name="_xlnm.Print_Area" localSheetId="6">Summer!$B:$R</definedName>
    <definedName name="_xlnm.Print_Area" localSheetId="7">Winter!$A$1:$R$368</definedName>
    <definedName name="_xlnm.Print_Titles" localSheetId="5">Fall!$1:$1</definedName>
    <definedName name="_xlnm.Print_Titles" localSheetId="8">Spring!$1:$1</definedName>
    <definedName name="_xlnm.Print_Titles" localSheetId="4">'Spring 05'!$1:$1</definedName>
    <definedName name="_xlnm.Print_Titles" localSheetId="6">Summer!$1:$1</definedName>
    <definedName name="_xlnm.Print_Titles" localSheetId="7">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9" i="10" l="1"/>
  <c r="J250" i="13"/>
  <c r="J249" i="13"/>
  <c r="J248" i="13"/>
  <c r="J300" i="13"/>
  <c r="K300" i="13"/>
  <c r="P418" i="13"/>
  <c r="P357" i="13"/>
  <c r="O351" i="13"/>
  <c r="P351" i="13"/>
  <c r="P301" i="13"/>
  <c r="P286" i="13"/>
  <c r="P284" i="13"/>
  <c r="O284" i="13"/>
  <c r="P272" i="13"/>
  <c r="O188" i="13"/>
  <c r="P188" i="13"/>
  <c r="P95" i="13"/>
  <c r="O22" i="13"/>
  <c r="P22" i="13"/>
  <c r="O286" i="13"/>
  <c r="J299" i="13"/>
  <c r="K299" i="13"/>
  <c r="J50" i="13"/>
  <c r="J49" i="13"/>
  <c r="J48" i="13"/>
  <c r="J292" i="10"/>
  <c r="J291" i="10"/>
  <c r="J290" i="10"/>
  <c r="J289" i="10"/>
  <c r="J288" i="10"/>
  <c r="J287" i="10"/>
  <c r="J286" i="10"/>
  <c r="J280" i="10"/>
  <c r="J277" i="10"/>
  <c r="J47" i="13"/>
  <c r="J46" i="13"/>
  <c r="J45" i="13"/>
  <c r="J44" i="13"/>
  <c r="J43" i="13"/>
  <c r="J280" i="13"/>
  <c r="K280" i="13"/>
  <c r="J283" i="13"/>
  <c r="K283" i="13"/>
  <c r="J282" i="13"/>
  <c r="K282" i="13"/>
  <c r="J281" i="13"/>
  <c r="K281" i="13"/>
  <c r="J279" i="13"/>
  <c r="K279" i="13"/>
  <c r="U246" i="12"/>
  <c r="J133" i="11"/>
  <c r="K133" i="11" s="1"/>
  <c r="J134" i="11"/>
  <c r="K134" i="11" s="1"/>
  <c r="J217" i="10"/>
  <c r="K217" i="10"/>
  <c r="O281" i="10"/>
  <c r="P281" i="10"/>
  <c r="O129" i="10"/>
  <c r="P129" i="10"/>
  <c r="O541" i="13"/>
  <c r="O514" i="13"/>
  <c r="P514" i="13"/>
  <c r="O450" i="13"/>
  <c r="P450" i="13"/>
  <c r="O151" i="13"/>
  <c r="P151" i="13"/>
  <c r="J176" i="13"/>
  <c r="J175" i="13"/>
  <c r="J182" i="10"/>
  <c r="J181" i="10"/>
  <c r="J180" i="10"/>
  <c r="J179" i="10"/>
  <c r="J178" i="10"/>
  <c r="J177" i="10"/>
  <c r="J176" i="10"/>
  <c r="J175" i="10"/>
  <c r="J297" i="13"/>
  <c r="K297" i="13"/>
  <c r="J298" i="13"/>
  <c r="K298" i="13"/>
  <c r="J296" i="13"/>
  <c r="K296" i="13"/>
  <c r="J295" i="13"/>
  <c r="K295" i="13"/>
  <c r="J294" i="13"/>
  <c r="K294" i="13"/>
  <c r="J278" i="13"/>
  <c r="K278" i="13"/>
  <c r="J277" i="13"/>
  <c r="K277" i="13"/>
  <c r="J276" i="13"/>
  <c r="K276" i="13"/>
  <c r="J247" i="13"/>
  <c r="J246" i="13"/>
  <c r="J243" i="13"/>
  <c r="J245" i="13"/>
  <c r="J244" i="13"/>
  <c r="J242" i="13"/>
  <c r="J241" i="13"/>
  <c r="J240" i="13"/>
  <c r="O260" i="13"/>
  <c r="O259" i="13"/>
  <c r="O258" i="13"/>
  <c r="J236" i="13"/>
  <c r="J239" i="13"/>
  <c r="J238" i="13"/>
  <c r="J237" i="13"/>
  <c r="J215" i="12"/>
  <c r="J217" i="12"/>
  <c r="P199" i="12"/>
  <c r="J48" i="10"/>
  <c r="J119" i="10"/>
  <c r="J72" i="10"/>
  <c r="J76" i="11"/>
  <c r="J188" i="12"/>
  <c r="J209" i="12"/>
  <c r="J353" i="13"/>
  <c r="K353" i="13"/>
  <c r="J194" i="13"/>
  <c r="K194" i="13"/>
  <c r="J25" i="13"/>
  <c r="K25" i="13"/>
  <c r="J135" i="11"/>
  <c r="K135" i="11" s="1"/>
  <c r="J70" i="11"/>
  <c r="K70" i="11" s="1"/>
  <c r="J69" i="11"/>
  <c r="K69" i="11" s="1"/>
  <c r="J265" i="11"/>
  <c r="K265" i="11"/>
  <c r="J264" i="11"/>
  <c r="K264" i="11" s="1"/>
  <c r="J309" i="11"/>
  <c r="J308" i="11"/>
  <c r="J307" i="11"/>
  <c r="J23" i="11"/>
  <c r="J171" i="11"/>
  <c r="J132" i="11"/>
  <c r="K132" i="11" s="1"/>
  <c r="J87" i="11"/>
  <c r="K87" i="11" s="1"/>
  <c r="J68" i="11"/>
  <c r="K68" i="11" s="1"/>
  <c r="J294" i="12"/>
  <c r="K294" i="12" s="1"/>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10" i="10"/>
  <c r="J203" i="10"/>
  <c r="O25" i="10"/>
  <c r="O10" i="10"/>
  <c r="P25" i="10"/>
  <c r="P10" i="10"/>
  <c r="J47" i="10"/>
  <c r="O49" i="10"/>
  <c r="P49" i="10"/>
  <c r="J71" i="10"/>
  <c r="O73" i="10"/>
  <c r="P73" i="10"/>
  <c r="J117" i="10"/>
  <c r="J179" i="11"/>
  <c r="J46" i="10"/>
  <c r="J45" i="10"/>
  <c r="J44" i="10"/>
  <c r="J43" i="10"/>
  <c r="J70" i="10"/>
  <c r="J69" i="10"/>
  <c r="J68" i="10"/>
  <c r="J67" i="10"/>
  <c r="J116" i="10"/>
  <c r="J115" i="10"/>
  <c r="J114" i="10"/>
  <c r="O196" i="10"/>
  <c r="P196" i="10"/>
  <c r="O204" i="10"/>
  <c r="P204" i="10"/>
  <c r="J209" i="10"/>
  <c r="J208" i="10"/>
  <c r="J202" i="10"/>
  <c r="J201" i="10"/>
  <c r="J207" i="10"/>
  <c r="J200" i="10"/>
  <c r="J111" i="10"/>
  <c r="J69" i="13"/>
  <c r="J66" i="10"/>
  <c r="J65" i="10"/>
  <c r="J24" i="10"/>
  <c r="J23" i="10"/>
  <c r="J110" i="10"/>
  <c r="J109" i="10"/>
  <c r="D142" i="8"/>
  <c r="D141" i="8"/>
  <c r="D140" i="8"/>
  <c r="D139" i="8"/>
  <c r="D138" i="8"/>
  <c r="D137" i="8"/>
  <c r="D136" i="8"/>
  <c r="D135" i="8"/>
  <c r="D134" i="8"/>
  <c r="D133" i="8"/>
  <c r="D132" i="8"/>
  <c r="D131" i="8"/>
  <c r="J241" i="10"/>
  <c r="J240" i="10"/>
  <c r="Q602" i="13"/>
  <c r="J588" i="13"/>
  <c r="J587" i="13"/>
  <c r="J586" i="13"/>
  <c r="O418" i="13"/>
  <c r="O357" i="13"/>
  <c r="J362" i="13"/>
  <c r="K362" i="13"/>
  <c r="J293" i="13"/>
  <c r="K293" i="13"/>
  <c r="O272" i="13"/>
  <c r="O257" i="13"/>
  <c r="P257" i="13"/>
  <c r="O184" i="13"/>
  <c r="P184" i="13"/>
  <c r="J275" i="13"/>
  <c r="K275" i="13"/>
  <c r="J187" i="13"/>
  <c r="K187" i="13"/>
  <c r="O110" i="13"/>
  <c r="P110" i="13"/>
  <c r="J123" i="13"/>
  <c r="J122" i="13"/>
  <c r="J121" i="13"/>
  <c r="J120" i="13"/>
  <c r="J422" i="13"/>
  <c r="K422" i="13"/>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c r="J245" i="12"/>
  <c r="K245" i="12" s="1"/>
  <c r="J247" i="12"/>
  <c r="O247" i="12"/>
  <c r="P247" i="12"/>
  <c r="J152" i="12"/>
  <c r="J151" i="12"/>
  <c r="J216" i="12"/>
  <c r="J214" i="12"/>
  <c r="J213" i="12"/>
  <c r="J212" i="12"/>
  <c r="J211" i="12"/>
  <c r="J210" i="12"/>
  <c r="J362" i="11"/>
  <c r="J22" i="10"/>
  <c r="J21" i="10"/>
  <c r="J64" i="10"/>
  <c r="J63" i="10"/>
  <c r="J108" i="10"/>
  <c r="J107" i="10"/>
  <c r="O364" i="11"/>
  <c r="P364" i="11"/>
  <c r="J215" i="10"/>
  <c r="K215" i="10"/>
  <c r="O122" i="11"/>
  <c r="P122" i="11"/>
  <c r="P141" i="11"/>
  <c r="O141" i="11"/>
  <c r="O145" i="11"/>
  <c r="P145" i="11"/>
  <c r="O211" i="10"/>
  <c r="P211" i="10"/>
  <c r="P222" i="10"/>
  <c r="O222" i="10"/>
  <c r="O218" i="10"/>
  <c r="P218" i="10"/>
  <c r="J148" i="11"/>
  <c r="K148" i="11" s="1"/>
  <c r="J144" i="11"/>
  <c r="K144" i="11" s="1"/>
  <c r="J131" i="11"/>
  <c r="K131" i="11" s="1"/>
  <c r="J225" i="10"/>
  <c r="K225" i="10"/>
  <c r="J221" i="10"/>
  <c r="K221" i="10"/>
  <c r="J216" i="10"/>
  <c r="K216" i="10"/>
  <c r="J125" i="11"/>
  <c r="K125" i="11" s="1"/>
  <c r="J124" i="11"/>
  <c r="K124" i="11" s="1"/>
  <c r="J123" i="11"/>
  <c r="K123" i="11" s="1"/>
  <c r="J235" i="13"/>
  <c r="J234" i="13"/>
  <c r="J106" i="10"/>
  <c r="V98" i="10"/>
  <c r="J105" i="10"/>
  <c r="J115" i="13"/>
  <c r="P247" i="10"/>
  <c r="O247" i="10"/>
  <c r="O479" i="13"/>
  <c r="P479" i="13"/>
  <c r="J503" i="13"/>
  <c r="J436" i="13"/>
  <c r="J174" i="13"/>
  <c r="J502" i="13"/>
  <c r="O396" i="13"/>
  <c r="P396" i="13"/>
  <c r="J409" i="13"/>
  <c r="J292" i="13"/>
  <c r="K292" i="13"/>
  <c r="O207" i="13"/>
  <c r="P207" i="13"/>
  <c r="J233" i="13"/>
  <c r="J232" i="13"/>
  <c r="J361" i="13"/>
  <c r="K361" i="13"/>
  <c r="J193" i="13"/>
  <c r="K193" i="13"/>
  <c r="O135" i="13"/>
  <c r="P135" i="13"/>
  <c r="J140" i="13"/>
  <c r="K140" i="13"/>
  <c r="J24" i="13"/>
  <c r="K24" i="13"/>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s="1"/>
  <c r="O321" i="11"/>
  <c r="P321" i="11"/>
  <c r="O17" i="11"/>
  <c r="P17" i="11"/>
  <c r="O173" i="11"/>
  <c r="P173" i="11"/>
  <c r="J178" i="11"/>
  <c r="J22" i="11"/>
  <c r="J21" i="11"/>
  <c r="J4" i="10"/>
  <c r="O4" i="10"/>
  <c r="P4" i="10"/>
  <c r="J5" i="10"/>
  <c r="J10" i="10"/>
  <c r="J11" i="10"/>
  <c r="J12" i="10"/>
  <c r="J13" i="10"/>
  <c r="J14" i="10"/>
  <c r="J15" i="10"/>
  <c r="J16" i="10"/>
  <c r="J17" i="10"/>
  <c r="J18" i="10"/>
  <c r="J19" i="10"/>
  <c r="J20" i="10"/>
  <c r="J49" i="10"/>
  <c r="J50" i="10"/>
  <c r="J51" i="10"/>
  <c r="J52" i="10"/>
  <c r="J53" i="10"/>
  <c r="J54" i="10"/>
  <c r="J55" i="10"/>
  <c r="J56" i="10"/>
  <c r="J57" i="10"/>
  <c r="J58" i="10"/>
  <c r="J59" i="10"/>
  <c r="J60" i="10"/>
  <c r="J61" i="10"/>
  <c r="J6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53" i="10"/>
  <c r="J112" i="10"/>
  <c r="J113" i="10"/>
  <c r="J299" i="10"/>
  <c r="O299" i="10"/>
  <c r="P299" i="10"/>
  <c r="J300" i="10"/>
  <c r="J301" i="10"/>
  <c r="J302" i="10"/>
  <c r="J118" i="10"/>
  <c r="J325" i="10"/>
  <c r="O325" i="10"/>
  <c r="P325" i="10"/>
  <c r="J326" i="10"/>
  <c r="J121" i="10"/>
  <c r="J122" i="10"/>
  <c r="J335" i="10"/>
  <c r="J124" i="10"/>
  <c r="K124" i="10"/>
  <c r="O124" i="10"/>
  <c r="P124" i="10"/>
  <c r="J125" i="10"/>
  <c r="K125" i="10"/>
  <c r="J126" i="10"/>
  <c r="K126" i="10"/>
  <c r="J127" i="10"/>
  <c r="K127" i="10"/>
  <c r="J129" i="10"/>
  <c r="J130" i="10"/>
  <c r="J131" i="10"/>
  <c r="J132" i="10"/>
  <c r="O132" i="10"/>
  <c r="P132" i="10"/>
  <c r="J133" i="10"/>
  <c r="J134" i="10"/>
  <c r="J135" i="10"/>
  <c r="J136" i="10"/>
  <c r="O136" i="10"/>
  <c r="P136" i="10"/>
  <c r="J137" i="10"/>
  <c r="J138" i="10"/>
  <c r="J139" i="10"/>
  <c r="J140" i="10"/>
  <c r="O140" i="10"/>
  <c r="P140" i="10"/>
  <c r="J141" i="10"/>
  <c r="J142" i="10"/>
  <c r="J327" i="10"/>
  <c r="J144" i="10"/>
  <c r="K144" i="10"/>
  <c r="J145" i="10"/>
  <c r="K145" i="10"/>
  <c r="J146" i="10"/>
  <c r="O146" i="10"/>
  <c r="P146" i="10"/>
  <c r="J147" i="10"/>
  <c r="J148" i="10"/>
  <c r="J6" i="10"/>
  <c r="O6" i="10"/>
  <c r="P6" i="10"/>
  <c r="J7" i="10"/>
  <c r="J8" i="10"/>
  <c r="O8" i="10"/>
  <c r="P8" i="10"/>
  <c r="J9" i="10"/>
  <c r="J151" i="10"/>
  <c r="J154" i="10"/>
  <c r="J155" i="10"/>
  <c r="J156" i="10"/>
  <c r="O156" i="10"/>
  <c r="P156" i="10"/>
  <c r="J157" i="10"/>
  <c r="J158" i="10"/>
  <c r="J159" i="10"/>
  <c r="J160" i="10"/>
  <c r="J161" i="10"/>
  <c r="J162" i="10"/>
  <c r="J163" i="10"/>
  <c r="J164" i="10"/>
  <c r="J165" i="10"/>
  <c r="J168" i="10"/>
  <c r="J170" i="10"/>
  <c r="J171" i="10"/>
  <c r="J172" i="10"/>
  <c r="J173" i="10"/>
  <c r="J174" i="10"/>
  <c r="J183" i="10"/>
  <c r="O183" i="10"/>
  <c r="P183" i="10"/>
  <c r="J184" i="10"/>
  <c r="J185" i="10"/>
  <c r="J186" i="10"/>
  <c r="J187" i="10"/>
  <c r="J188" i="10"/>
  <c r="J189" i="10"/>
  <c r="J190" i="10"/>
  <c r="J191" i="10"/>
  <c r="J192" i="10"/>
  <c r="J333" i="10"/>
  <c r="J196" i="10"/>
  <c r="J197" i="10"/>
  <c r="J198" i="10"/>
  <c r="J199" i="10"/>
  <c r="J204" i="10"/>
  <c r="J205" i="10"/>
  <c r="J206" i="10"/>
  <c r="J211" i="10"/>
  <c r="K211" i="10"/>
  <c r="J212" i="10"/>
  <c r="K212" i="10"/>
  <c r="J213" i="10"/>
  <c r="K213" i="10"/>
  <c r="J214" i="10"/>
  <c r="K214" i="10"/>
  <c r="J218" i="10"/>
  <c r="K218" i="10"/>
  <c r="J219" i="10"/>
  <c r="K219" i="10"/>
  <c r="J220" i="10"/>
  <c r="K220" i="10"/>
  <c r="J222" i="10"/>
  <c r="K222" i="10"/>
  <c r="J223" i="10"/>
  <c r="K223" i="10"/>
  <c r="J224" i="10"/>
  <c r="K224" i="10"/>
  <c r="O226" i="10"/>
  <c r="P226" i="10"/>
  <c r="J228" i="10"/>
  <c r="J229" i="10"/>
  <c r="J309" i="10"/>
  <c r="J310" i="10"/>
  <c r="J311" i="10"/>
  <c r="J233" i="10"/>
  <c r="J234" i="10"/>
  <c r="J235" i="10"/>
  <c r="J236" i="10"/>
  <c r="J237" i="10"/>
  <c r="J238" i="10"/>
  <c r="J239" i="10"/>
  <c r="J242" i="10"/>
  <c r="O242" i="10"/>
  <c r="P242" i="10"/>
  <c r="J243" i="10"/>
  <c r="J244" i="10"/>
  <c r="O244" i="10"/>
  <c r="P244" i="10"/>
  <c r="J245" i="10"/>
  <c r="O248" i="10"/>
  <c r="O246" i="10"/>
  <c r="P248" i="10"/>
  <c r="P246" i="10"/>
  <c r="J252" i="10"/>
  <c r="J253" i="10"/>
  <c r="J254" i="10"/>
  <c r="J255" i="10"/>
  <c r="J256" i="10"/>
  <c r="J257" i="10"/>
  <c r="O259" i="10"/>
  <c r="P259" i="10"/>
  <c r="O265" i="10"/>
  <c r="P265" i="10"/>
  <c r="O266" i="10"/>
  <c r="O264" i="10"/>
  <c r="P266" i="10"/>
  <c r="P264" i="10"/>
  <c r="J269" i="10"/>
  <c r="K269" i="10"/>
  <c r="J2" i="10"/>
  <c r="J271" i="10"/>
  <c r="J120" i="10"/>
  <c r="J304" i="10"/>
  <c r="J305" i="10"/>
  <c r="O305" i="10"/>
  <c r="P305" i="10"/>
  <c r="J308" i="10"/>
  <c r="J334" i="10"/>
  <c r="J336" i="10"/>
  <c r="J278" i="10"/>
  <c r="J279" i="10"/>
  <c r="J312" i="10"/>
  <c r="J281" i="10"/>
  <c r="J282" i="10"/>
  <c r="J283" i="10"/>
  <c r="J284" i="10"/>
  <c r="J285" i="10"/>
  <c r="J314" i="10"/>
  <c r="J315" i="10"/>
  <c r="J316" i="10"/>
  <c r="J317" i="10"/>
  <c r="J318" i="10"/>
  <c r="O318" i="10"/>
  <c r="P318" i="10"/>
  <c r="J319" i="10"/>
  <c r="J320" i="10"/>
  <c r="J321" i="10"/>
  <c r="J322" i="10"/>
  <c r="J323" i="10"/>
  <c r="J328" i="10"/>
  <c r="O328" i="10"/>
  <c r="P328" i="10"/>
  <c r="J329" i="10"/>
  <c r="J330" i="10"/>
  <c r="J331" i="10"/>
  <c r="J332" i="10"/>
  <c r="J293" i="10"/>
  <c r="J294" i="10"/>
  <c r="J295" i="10"/>
  <c r="J296" i="10"/>
  <c r="J306" i="10"/>
  <c r="K306" i="10"/>
  <c r="J307" i="10"/>
  <c r="K307" i="10"/>
  <c r="J3" i="10"/>
  <c r="J123" i="10"/>
  <c r="J143" i="10"/>
  <c r="J149" i="10"/>
  <c r="J150" i="10"/>
  <c r="J313" i="10"/>
  <c r="J152" i="10"/>
  <c r="J193" i="10"/>
  <c r="O193" i="10"/>
  <c r="P193" i="10"/>
  <c r="J230" i="10"/>
  <c r="J231" i="10"/>
  <c r="J232" i="10"/>
  <c r="J270" i="10"/>
  <c r="J272" i="10"/>
  <c r="J273" i="10"/>
  <c r="J274" i="10"/>
  <c r="J275" i="10"/>
  <c r="J276" i="10"/>
  <c r="J297" i="10"/>
  <c r="J298" i="10"/>
  <c r="J303"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s="1"/>
  <c r="O83" i="12"/>
  <c r="P83" i="12"/>
  <c r="J84" i="12"/>
  <c r="K84" i="12" s="1"/>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c r="J22" i="13"/>
  <c r="K22" i="13"/>
  <c r="J23" i="13"/>
  <c r="K23" i="13"/>
  <c r="J26" i="13"/>
  <c r="K26" i="13"/>
  <c r="O26" i="13"/>
  <c r="P26" i="13"/>
  <c r="J27" i="13"/>
  <c r="K27" i="13"/>
  <c r="J28" i="13"/>
  <c r="K28" i="13"/>
  <c r="O28" i="13"/>
  <c r="P28" i="13"/>
  <c r="J29" i="13"/>
  <c r="K29" i="13"/>
  <c r="J30" i="13"/>
  <c r="K30" i="13"/>
  <c r="O30" i="13"/>
  <c r="P30" i="13"/>
  <c r="J31" i="13"/>
  <c r="K31" i="13"/>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c r="O92" i="13"/>
  <c r="P92" i="13"/>
  <c r="J93" i="13"/>
  <c r="K93" i="13"/>
  <c r="J94" i="13"/>
  <c r="K94" i="13"/>
  <c r="J95" i="13"/>
  <c r="K95" i="13"/>
  <c r="O95" i="13"/>
  <c r="J96" i="13"/>
  <c r="K96" i="13"/>
  <c r="J97" i="13"/>
  <c r="K97" i="13"/>
  <c r="J98" i="13"/>
  <c r="K98" i="13"/>
  <c r="J99" i="13"/>
  <c r="K99" i="13"/>
  <c r="O99" i="13"/>
  <c r="P99" i="13"/>
  <c r="J100" i="13"/>
  <c r="K100" i="13"/>
  <c r="J101" i="13"/>
  <c r="K101" i="13"/>
  <c r="O101" i="13"/>
  <c r="P101" i="13"/>
  <c r="J102" i="13"/>
  <c r="K102" i="13"/>
  <c r="J103" i="13"/>
  <c r="K103" i="13"/>
  <c r="O103" i="13"/>
  <c r="P103" i="13"/>
  <c r="J104" i="13"/>
  <c r="K104" i="13"/>
  <c r="J105" i="13"/>
  <c r="J106" i="13"/>
  <c r="J107" i="13"/>
  <c r="O107" i="13"/>
  <c r="P107" i="13"/>
  <c r="J108" i="13"/>
  <c r="J109" i="13"/>
  <c r="J110" i="13"/>
  <c r="J111" i="13"/>
  <c r="J112" i="13"/>
  <c r="J113" i="13"/>
  <c r="J114" i="13"/>
  <c r="J124" i="13"/>
  <c r="O124" i="13"/>
  <c r="P124" i="13"/>
  <c r="J125" i="13"/>
  <c r="J126" i="13"/>
  <c r="J127" i="13"/>
  <c r="J128" i="13"/>
  <c r="J129" i="13"/>
  <c r="J133" i="13"/>
  <c r="J134" i="13"/>
  <c r="K134" i="13"/>
  <c r="J135" i="13"/>
  <c r="K135" i="13"/>
  <c r="J136" i="13"/>
  <c r="K136" i="13"/>
  <c r="J137" i="13"/>
  <c r="K137" i="13"/>
  <c r="J138" i="13"/>
  <c r="K138" i="13"/>
  <c r="J139" i="13"/>
  <c r="K139" i="13"/>
  <c r="J141" i="13"/>
  <c r="K141" i="13"/>
  <c r="J142" i="13"/>
  <c r="K142" i="13"/>
  <c r="J143" i="13"/>
  <c r="K143" i="13"/>
  <c r="J144" i="13"/>
  <c r="K144" i="13"/>
  <c r="J145" i="13"/>
  <c r="K145" i="13"/>
  <c r="O145" i="13"/>
  <c r="P145" i="13"/>
  <c r="J146" i="13"/>
  <c r="K146" i="13"/>
  <c r="J147" i="13"/>
  <c r="K147" i="13"/>
  <c r="O147" i="13"/>
  <c r="P147" i="13"/>
  <c r="J148" i="13"/>
  <c r="K148" i="13"/>
  <c r="J149" i="13"/>
  <c r="K149" i="13"/>
  <c r="J150" i="13"/>
  <c r="K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c r="J185" i="13"/>
  <c r="K185" i="13"/>
  <c r="J186" i="13"/>
  <c r="K186" i="13"/>
  <c r="J188" i="13"/>
  <c r="K188" i="13"/>
  <c r="J189" i="13"/>
  <c r="K189" i="13"/>
  <c r="J190" i="13"/>
  <c r="K190" i="13"/>
  <c r="J191" i="13"/>
  <c r="K191" i="13"/>
  <c r="J192" i="13"/>
  <c r="K192" i="13"/>
  <c r="J195" i="13"/>
  <c r="K195" i="13"/>
  <c r="J196" i="13"/>
  <c r="K196" i="13"/>
  <c r="J197" i="13"/>
  <c r="K197" i="13"/>
  <c r="J198" i="13"/>
  <c r="K198" i="13"/>
  <c r="O198" i="13"/>
  <c r="P198" i="13"/>
  <c r="J199" i="13"/>
  <c r="K199" i="13"/>
  <c r="J200" i="13"/>
  <c r="K200" i="13"/>
  <c r="J201" i="13"/>
  <c r="K201" i="13"/>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c r="J273" i="13"/>
  <c r="K273" i="13"/>
  <c r="J274" i="13"/>
  <c r="K274" i="13"/>
  <c r="J284" i="13"/>
  <c r="K284" i="13"/>
  <c r="J285" i="13"/>
  <c r="K285" i="13"/>
  <c r="J286" i="13"/>
  <c r="K286" i="13"/>
  <c r="J287" i="13"/>
  <c r="K287" i="13"/>
  <c r="J288" i="13"/>
  <c r="K288" i="13"/>
  <c r="J289" i="13"/>
  <c r="K289" i="13"/>
  <c r="J290" i="13"/>
  <c r="K290" i="13"/>
  <c r="J291" i="13"/>
  <c r="K291" i="13"/>
  <c r="J301" i="13"/>
  <c r="K301" i="13"/>
  <c r="O301" i="13"/>
  <c r="J302" i="13"/>
  <c r="K302" i="13"/>
  <c r="J303" i="13"/>
  <c r="K303" i="13"/>
  <c r="J304" i="13"/>
  <c r="K304" i="13"/>
  <c r="J305" i="13"/>
  <c r="K305" i="13"/>
  <c r="J306" i="13"/>
  <c r="K306" i="13"/>
  <c r="J307" i="13"/>
  <c r="K307" i="13"/>
  <c r="J308" i="13"/>
  <c r="K308" i="13"/>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c r="J351" i="13"/>
  <c r="K351" i="13"/>
  <c r="J352" i="13"/>
  <c r="K352" i="13"/>
  <c r="J354" i="13"/>
  <c r="K354" i="13"/>
  <c r="J355" i="13"/>
  <c r="K355" i="13"/>
  <c r="J356" i="13"/>
  <c r="K356" i="13"/>
  <c r="J357" i="13"/>
  <c r="K357" i="13"/>
  <c r="J358" i="13"/>
  <c r="K358" i="13"/>
  <c r="J359" i="13"/>
  <c r="K359" i="13"/>
  <c r="J360" i="13"/>
  <c r="K360" i="13"/>
  <c r="J363" i="13"/>
  <c r="K363" i="13"/>
  <c r="O363" i="13"/>
  <c r="P363" i="13"/>
  <c r="J364" i="13"/>
  <c r="K364" i="13"/>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c r="J419" i="13"/>
  <c r="K419" i="13"/>
  <c r="J420" i="13"/>
  <c r="K420" i="13"/>
  <c r="J421" i="13"/>
  <c r="K421" i="13"/>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c r="O448" i="13"/>
  <c r="P448" i="13"/>
  <c r="J449" i="13"/>
  <c r="K449" i="13"/>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c r="J270" i="11"/>
  <c r="K270" i="11" s="1"/>
  <c r="J272" i="11"/>
  <c r="K272" i="11"/>
  <c r="O272" i="11"/>
  <c r="P272" i="11"/>
  <c r="J273" i="11"/>
  <c r="K273" i="11"/>
  <c r="J274" i="11"/>
  <c r="K274" i="11" s="1"/>
  <c r="J275" i="11"/>
  <c r="K275" i="11" s="1"/>
  <c r="J276" i="11"/>
  <c r="K276" i="11" s="1"/>
  <c r="O276" i="11"/>
  <c r="P276" i="11"/>
  <c r="J277" i="11"/>
  <c r="K277" i="11" s="1"/>
  <c r="J278" i="11"/>
  <c r="K278" i="1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H30" i="8"/>
  <c r="H5" i="8"/>
  <c r="H31" i="8"/>
  <c r="H28" i="8"/>
  <c r="H27" i="8"/>
  <c r="H25" i="8"/>
  <c r="H23" i="8"/>
  <c r="H20" i="8"/>
  <c r="H19" i="8"/>
  <c r="H16" i="8"/>
  <c r="H12" i="8"/>
  <c r="H11" i="8"/>
  <c r="H7" i="8"/>
  <c r="L4" i="8"/>
  <c r="J329" i="11"/>
  <c r="H33" i="8"/>
  <c r="J330" i="11"/>
  <c r="J326" i="11"/>
  <c r="H32" i="8"/>
  <c r="H21" i="8"/>
  <c r="H18" i="8"/>
  <c r="H17" i="8"/>
  <c r="H13" i="8"/>
  <c r="H9" i="8"/>
  <c r="L6" i="8"/>
  <c r="H4" i="8"/>
  <c r="L5" i="8"/>
  <c r="J328" i="11"/>
  <c r="H34" i="8"/>
  <c r="H26" i="8"/>
  <c r="H8" i="8"/>
  <c r="H10" i="8"/>
  <c r="H3" i="8"/>
  <c r="H29" i="8"/>
  <c r="H24" i="8"/>
  <c r="H15" i="8"/>
  <c r="O136" i="11"/>
  <c r="S1" i="13"/>
  <c r="T1" i="13"/>
  <c r="T1" i="11" l="1"/>
  <c r="S1" i="11"/>
  <c r="S1" i="12"/>
  <c r="T1" i="12"/>
</calcChain>
</file>

<file path=xl/sharedStrings.xml><?xml version="1.0" encoding="utf-8"?>
<sst xmlns="http://schemas.openxmlformats.org/spreadsheetml/2006/main" count="9694" uniqueCount="2552">
  <si>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</si>
  <si>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</si>
  <si>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</si>
  <si>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</si>
  <si>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</si>
  <si>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</si>
  <si>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</si>
  <si>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</si>
  <si>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</si>
  <si>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</si>
  <si>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</si>
  <si>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</si>
  <si>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</si>
  <si>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</si>
  <si>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</si>
  <si>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</si>
  <si>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</si>
  <si>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</si>
  <si>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</si>
  <si>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</si>
  <si>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</si>
  <si>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</si>
  <si>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</si>
  <si>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</si>
  <si>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</si>
  <si>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</si>
  <si>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</si>
  <si>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</si>
  <si>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</si>
  <si>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</si>
  <si>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</si>
  <si>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</si>
  <si>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</si>
  <si>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</si>
  <si>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</si>
  <si>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</si>
  <si>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</si>
  <si>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</si>
  <si>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</si>
  <si>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</si>
  <si>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</si>
  <si>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</si>
  <si>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</si>
  <si>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</si>
  <si>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</si>
  <si>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</si>
  <si>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</si>
  <si>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</si>
  <si>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</si>
  <si>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</si>
  <si>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</si>
  <si>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</si>
  <si>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</si>
  <si>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</si>
  <si>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</si>
  <si>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</si>
  <si>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</si>
  <si>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</si>
  <si>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</si>
  <si>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</si>
  <si>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</si>
  <si>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</si>
  <si>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</si>
  <si>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</si>
  <si>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</si>
  <si>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</si>
  <si>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</si>
  <si>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</si>
  <si>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</si>
  <si>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</si>
  <si>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</si>
  <si>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</si>
  <si>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</si>
  <si>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</si>
  <si>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</si>
  <si>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</si>
  <si>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</si>
  <si>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</si>
  <si>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</si>
  <si>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</si>
  <si>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</si>
  <si>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</si>
  <si>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</si>
  <si>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</si>
  <si>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</si>
  <si>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</si>
  <si>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</si>
  <si>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</si>
  <si>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</si>
  <si>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</si>
  <si>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</si>
  <si>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</si>
  <si>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</si>
  <si>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</si>
  <si>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</si>
  <si>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</si>
  <si>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</si>
  <si>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</si>
  <si>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</si>
  <si>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</si>
  <si>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</si>
  <si>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</si>
  <si>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</si>
  <si>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</si>
  <si>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</si>
  <si>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</si>
  <si>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</si>
  <si>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</si>
  <si>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</si>
  <si>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</si>
  <si>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</si>
  <si>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</si>
  <si>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</si>
  <si>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</si>
  <si>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</si>
  <si>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</si>
  <si>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</si>
  <si>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</si>
  <si>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</si>
  <si>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</si>
  <si>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</si>
  <si>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</si>
  <si>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</si>
  <si>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</si>
  <si>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</si>
  <si>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</si>
  <si>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</si>
  <si>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</si>
  <si>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</si>
  <si>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</si>
  <si>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</si>
  <si>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</si>
  <si>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</si>
  <si>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</si>
  <si>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</si>
  <si>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</si>
  <si>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</si>
  <si>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</si>
  <si>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</si>
  <si>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</si>
  <si>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</si>
  <si>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</si>
  <si>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</si>
  <si>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</si>
  <si>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</si>
  <si>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</si>
  <si>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</si>
  <si>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</si>
  <si>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</si>
  <si>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</si>
  <si>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</si>
  <si>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</si>
  <si>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</si>
  <si>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</si>
  <si>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</si>
  <si>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</si>
  <si>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</si>
  <si>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</si>
  <si>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</si>
  <si>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</si>
  <si>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</si>
  <si>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</si>
  <si>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</si>
  <si>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</si>
  <si>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</si>
  <si>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</si>
  <si>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</si>
  <si>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</si>
  <si>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</si>
  <si>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</si>
  <si>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</si>
  <si>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</si>
  <si>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</si>
  <si>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</si>
  <si>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</si>
  <si>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</si>
  <si>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</si>
  <si>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</si>
  <si>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</si>
  <si>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</si>
  <si>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</si>
  <si>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</si>
  <si>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</si>
  <si>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</si>
  <si>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</si>
  <si>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</si>
  <si>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</si>
  <si>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</si>
  <si>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</si>
  <si>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</si>
  <si>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</si>
  <si>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</si>
  <si>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</si>
  <si>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</si>
  <si>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</si>
  <si>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</si>
  <si>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</si>
  <si>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</si>
  <si>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</si>
  <si>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</si>
  <si>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</si>
  <si>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</si>
  <si>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</si>
  <si>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</si>
  <si>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</si>
  <si>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</si>
  <si>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</si>
  <si>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</si>
  <si>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</si>
  <si>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</si>
  <si>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</si>
  <si>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</si>
  <si>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</si>
  <si>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</si>
  <si>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</si>
  <si>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</si>
  <si>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</si>
  <si>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</si>
  <si>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</si>
  <si>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</si>
  <si>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</si>
  <si>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</si>
  <si>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</si>
  <si>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</si>
  <si>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</si>
  <si>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</si>
  <si>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</si>
  <si>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</si>
  <si>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</si>
  <si>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</si>
  <si>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</si>
  <si>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</si>
  <si>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</si>
  <si>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</si>
  <si>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</si>
  <si>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</si>
  <si>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</si>
  <si>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</si>
  <si>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</si>
  <si>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</si>
  <si>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</si>
  <si>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</si>
  <si>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</si>
  <si>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</si>
  <si>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</si>
  <si>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</si>
  <si>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</si>
  <si>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</si>
  <si>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</si>
  <si>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</si>
  <si>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</si>
  <si>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</si>
  <si>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</si>
  <si>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</si>
  <si>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</si>
  <si>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</si>
  <si>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</si>
  <si>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</si>
  <si>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</si>
  <si>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</si>
  <si>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</si>
  <si>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</si>
  <si>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</si>
  <si>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</si>
  <si>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</si>
  <si>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</si>
  <si>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</si>
  <si>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</si>
  <si>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</si>
  <si>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</si>
  <si>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</si>
  <si>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</si>
  <si>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</si>
  <si>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</si>
  <si>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</si>
  <si>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</si>
  <si>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</si>
  <si>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</si>
  <si>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</si>
  <si>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</si>
  <si>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</si>
  <si>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</si>
  <si>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</si>
  <si>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</si>
  <si>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</si>
  <si>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</si>
  <si>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</si>
  <si>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</si>
  <si>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</si>
  <si>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</si>
  <si>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</si>
  <si>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</si>
  <si>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</si>
  <si>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</si>
  <si>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</si>
  <si>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</si>
  <si>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</si>
  <si>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</si>
  <si>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</si>
  <si>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</si>
  <si>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</si>
  <si>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</si>
  <si>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</si>
  <si>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</si>
  <si>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</si>
  <si>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</si>
  <si>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</si>
  <si>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</si>
  <si>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</si>
  <si>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</si>
  <si>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</si>
  <si>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</si>
  <si>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</si>
  <si>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</si>
  <si>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</si>
  <si>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</si>
  <si>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</si>
  <si>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</si>
  <si>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</si>
  <si>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</si>
  <si>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</si>
  <si>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</si>
  <si>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</si>
  <si>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</si>
  <si>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</si>
  <si>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</si>
  <si>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</si>
  <si>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</si>
  <si>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</si>
  <si>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</si>
  <si>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</si>
  <si>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</si>
  <si>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</si>
  <si>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</si>
  <si>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</si>
  <si>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</si>
  <si>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</si>
  <si>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</si>
  <si>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</si>
  <si>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</si>
  <si>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</si>
  <si>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</si>
  <si>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</si>
  <si>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</si>
  <si>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</si>
  <si>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</si>
  <si>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</si>
  <si>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</si>
  <si>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</si>
  <si>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</si>
  <si>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</si>
  <si>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</si>
  <si>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</si>
  <si>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</si>
  <si>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</si>
  <si>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</si>
  <si>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</si>
  <si>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</si>
  <si>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</si>
  <si>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</si>
  <si>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</si>
  <si>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</si>
  <si>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</si>
  <si>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</si>
  <si>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</si>
  <si>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</si>
  <si>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</si>
  <si>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</si>
  <si>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</si>
  <si>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</si>
  <si>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</si>
  <si>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</si>
  <si>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</si>
  <si>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</si>
  <si>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</si>
  <si>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</si>
  <si>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</si>
  <si>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</si>
  <si>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</si>
  <si>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</si>
  <si>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</si>
  <si>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</si>
  <si>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</si>
  <si>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</si>
  <si>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</si>
  <si>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</si>
  <si>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</si>
  <si>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</si>
  <si>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</si>
  <si>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</si>
  <si>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</si>
  <si>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</si>
  <si>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</si>
  <si>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</si>
  <si>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</si>
  <si>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</si>
  <si>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</si>
  <si>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</si>
  <si>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</si>
  <si>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</si>
  <si>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</si>
  <si>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</si>
  <si>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</si>
  <si>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</si>
  <si>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</si>
  <si>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</si>
  <si>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</si>
  <si>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</si>
  <si>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</si>
  <si>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</si>
  <si>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</si>
  <si>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</si>
  <si>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</si>
  <si>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</si>
  <si>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</si>
  <si>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</si>
  <si>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</si>
  <si>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</si>
  <si>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</si>
  <si>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</si>
  <si>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</si>
  <si>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</si>
  <si>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</si>
  <si>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</si>
  <si>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</si>
  <si>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</si>
  <si>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</si>
  <si>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</si>
  <si>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</si>
  <si>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</si>
  <si>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</si>
  <si>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</si>
  <si>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</si>
  <si>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</si>
  <si>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</si>
  <si>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</si>
  <si>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</si>
  <si>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</si>
  <si>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</si>
  <si>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</si>
  <si>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</si>
  <si>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</si>
  <si>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</si>
  <si>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</si>
  <si>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</si>
  <si>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</si>
  <si>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</si>
  <si>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</si>
  <si>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</si>
  <si>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</si>
  <si>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</si>
  <si>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</si>
  <si>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</si>
  <si>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</si>
  <si>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</si>
  <si>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</si>
  <si>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</si>
  <si>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</si>
  <si>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</si>
  <si>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</si>
  <si>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</si>
  <si>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</si>
  <si>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</si>
  <si>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</si>
  <si>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</si>
  <si>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</si>
  <si>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</si>
  <si>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</si>
  <si>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</si>
  <si>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</si>
  <si>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</si>
  <si>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</si>
  <si>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</si>
  <si>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</si>
  <si>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</si>
  <si>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</si>
  <si>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</si>
  <si>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</si>
  <si>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</si>
  <si>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</si>
  <si>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</si>
  <si>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</si>
  <si>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</si>
  <si>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</si>
  <si>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</si>
  <si>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</si>
  <si>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</si>
  <si>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</si>
  <si>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</si>
  <si>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</si>
  <si>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</si>
  <si>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</si>
  <si>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</si>
  <si>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</si>
  <si>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</si>
  <si>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</si>
  <si>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</si>
  <si>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</si>
  <si>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</si>
  <si>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</si>
  <si>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</si>
  <si>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</si>
  <si>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</si>
  <si>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</si>
  <si>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</si>
  <si>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</si>
  <si>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</si>
  <si>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</si>
  <si>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</si>
  <si>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</si>
  <si>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</si>
  <si>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</si>
  <si>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</si>
  <si>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</si>
  <si>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</si>
  <si>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</si>
  <si>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</si>
  <si>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</si>
  <si>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</si>
  <si>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</si>
  <si>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</si>
  <si>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</si>
  <si>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</si>
  <si>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</si>
  <si>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</si>
  <si>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</si>
  <si>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</si>
  <si>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</si>
  <si>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</si>
  <si>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</si>
  <si>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</si>
  <si>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</si>
  <si>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</si>
  <si>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</si>
  <si>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</si>
  <si>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</si>
  <si>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</si>
  <si>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</si>
  <si>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</si>
  <si>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</si>
  <si>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</si>
  <si>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</si>
  <si>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</si>
  <si>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</si>
  <si>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</si>
  <si>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</si>
  <si>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</si>
  <si>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</si>
  <si>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</si>
  <si>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</si>
  <si>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</si>
  <si>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</si>
  <si>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</si>
  <si>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</si>
  <si>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</si>
  <si>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</si>
  <si>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</si>
  <si>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</si>
  <si>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</si>
  <si>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</si>
  <si>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</si>
  <si>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</si>
  <si>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</si>
  <si>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</si>
  <si>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</si>
  <si>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</si>
  <si>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</si>
  <si>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</si>
  <si>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</si>
  <si>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</si>
  <si>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</si>
  <si>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</si>
  <si>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</si>
  <si>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</si>
  <si>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</si>
  <si>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</si>
  <si>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</si>
  <si>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</si>
  <si>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</si>
  <si>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</si>
  <si>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</si>
  <si>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</si>
  <si>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</si>
  <si>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</si>
  <si>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</si>
  <si>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</si>
  <si>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</si>
  <si>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</si>
  <si>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</si>
  <si>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</si>
  <si>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</si>
  <si>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</si>
  <si>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</si>
  <si>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</si>
  <si>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</si>
  <si>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</si>
  <si>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</si>
  <si>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</si>
  <si>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</si>
  <si>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</si>
  <si>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</si>
  <si>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</si>
  <si>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</si>
  <si>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</si>
  <si>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</si>
  <si>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</si>
  <si>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</si>
  <si>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</si>
  <si>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</si>
  <si>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</si>
  <si>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</si>
  <si>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</si>
  <si>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</si>
  <si>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</si>
  <si>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</si>
  <si>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</si>
  <si>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</si>
  <si>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</si>
  <si>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</si>
  <si>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</si>
  <si>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</si>
  <si>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</si>
  <si>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</si>
  <si>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</si>
  <si>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</si>
  <si>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</si>
  <si>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</si>
  <si>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</si>
  <si>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</si>
  <si>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</si>
  <si>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</si>
  <si>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</si>
  <si>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</si>
  <si>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</si>
  <si>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</si>
  <si>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</si>
  <si>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</si>
  <si>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</si>
  <si>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</si>
  <si>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</si>
  <si>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</si>
  <si>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</si>
  <si>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</si>
  <si>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</si>
  <si>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</si>
  <si>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</si>
  <si>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</si>
  <si>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</si>
  <si>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</si>
  <si>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</si>
  <si>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</si>
  <si>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</si>
  <si>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</si>
  <si>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</si>
  <si>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</si>
  <si>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</si>
  <si>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</si>
  <si>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</si>
  <si>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</si>
  <si>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</si>
  <si>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</si>
  <si>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</si>
  <si>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</si>
  <si>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</si>
  <si>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</si>
  <si>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</si>
  <si>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</si>
  <si>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</si>
  <si>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</si>
  <si>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</si>
  <si>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</si>
  <si>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</si>
  <si>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</si>
  <si>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</si>
  <si>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</si>
  <si>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</si>
  <si>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</si>
  <si>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</si>
  <si>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</si>
  <si>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</si>
  <si>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</si>
  <si>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</si>
  <si>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</si>
  <si>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</si>
  <si>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</si>
  <si>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</si>
  <si>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</si>
  <si>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</si>
  <si>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</si>
  <si>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</si>
  <si>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</si>
  <si>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</si>
  <si>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</si>
  <si>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</si>
  <si>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</si>
  <si>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</si>
  <si>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</si>
  <si>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</si>
  <si>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</si>
  <si>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</si>
  <si>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</si>
  <si>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</si>
  <si>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</si>
  <si>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</si>
  <si>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</si>
  <si>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</si>
  <si>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</si>
  <si>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</si>
  <si>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</si>
  <si>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</si>
  <si>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</si>
  <si>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</si>
  <si>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</si>
  <si>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</si>
  <si>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</si>
  <si>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</si>
  <si>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</si>
  <si>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</si>
  <si>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</si>
  <si>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</si>
  <si>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</si>
  <si>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</si>
  <si>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</si>
  <si>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</si>
  <si>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</si>
  <si>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</si>
  <si>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</si>
  <si>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</si>
  <si>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</si>
  <si>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</si>
  <si>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</si>
  <si>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</si>
  <si>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</si>
  <si>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</si>
  <si>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</si>
  <si>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</si>
  <si>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</si>
  <si>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</si>
  <si>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</si>
  <si>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</si>
  <si>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</si>
  <si>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</si>
  <si>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</si>
  <si>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</si>
  <si>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</si>
  <si>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</si>
  <si>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</si>
  <si>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</si>
  <si>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</si>
  <si>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</si>
  <si>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</si>
  <si>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</si>
  <si>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</si>
  <si>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</si>
  <si>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</si>
  <si>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</si>
  <si>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</si>
  <si>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</si>
  <si>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</si>
  <si>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</si>
  <si>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</si>
  <si>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</si>
  <si>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</si>
  <si>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</si>
  <si>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</si>
  <si>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</si>
  <si>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</si>
  <si>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</si>
  <si>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</si>
  <si>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</si>
  <si>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</si>
  <si>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</si>
  <si>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</si>
  <si>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</si>
  <si>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</si>
  <si>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</si>
  <si>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</si>
  <si>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</si>
  <si>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</si>
  <si>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</si>
  <si>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</si>
  <si>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</si>
  <si>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</si>
  <si>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</si>
  <si>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</si>
  <si>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</si>
  <si>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</si>
  <si>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</si>
  <si>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</si>
  <si>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</si>
  <si>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</si>
  <si>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</si>
  <si>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</si>
  <si>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</si>
  <si>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</si>
  <si>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</si>
  <si>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</si>
  <si>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</si>
  <si>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</si>
  <si>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</si>
  <si>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</si>
  <si>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</si>
  <si>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</si>
  <si>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</si>
  <si>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</si>
  <si>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</si>
  <si>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</si>
  <si>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</si>
  <si>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</si>
  <si>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</si>
  <si>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</si>
  <si>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</si>
  <si>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</si>
  <si>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</si>
  <si>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</si>
  <si>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</si>
  <si>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</si>
  <si>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</si>
  <si>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</si>
  <si>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</si>
  <si>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</si>
  <si>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</si>
  <si>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</si>
  <si>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</si>
  <si>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</si>
  <si>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</si>
  <si>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</si>
  <si>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</si>
  <si>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</si>
  <si>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</si>
  <si>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</si>
  <si>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</si>
  <si>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</si>
  <si>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</si>
  <si>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</si>
  <si>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</si>
  <si>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</si>
  <si>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</si>
  <si>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</si>
  <si>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</si>
  <si>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</si>
  <si>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</si>
  <si>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</si>
  <si>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</si>
  <si>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</si>
  <si>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</si>
  <si>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</si>
  <si>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</si>
  <si>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</si>
  <si>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</si>
  <si>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</si>
  <si>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</si>
  <si>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</si>
  <si>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</si>
  <si>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</si>
  <si>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</si>
  <si>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</si>
  <si>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</si>
  <si>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</si>
  <si>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</si>
  <si>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</si>
  <si>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</si>
  <si>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</si>
  <si>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</si>
  <si>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</si>
  <si>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</si>
  <si>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</si>
  <si>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</si>
  <si>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</si>
  <si>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</si>
  <si>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</si>
  <si>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</si>
  <si>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</si>
  <si>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</si>
  <si>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</si>
  <si>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</si>
  <si>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</si>
  <si>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</si>
  <si>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</si>
  <si>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</si>
  <si>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</si>
  <si>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</si>
  <si>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</si>
  <si>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</si>
  <si>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</si>
  <si>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</si>
  <si>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</si>
  <si>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</si>
  <si>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</si>
  <si>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</si>
  <si>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</si>
  <si>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</si>
  <si>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</si>
  <si>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</si>
  <si>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</si>
  <si>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</si>
  <si>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</si>
  <si>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</si>
  <si>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</si>
  <si>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</si>
  <si>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</si>
  <si>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</si>
  <si>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</si>
  <si>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</si>
  <si>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</si>
  <si>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</si>
  <si>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</si>
  <si>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</si>
  <si>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</si>
  <si>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</si>
  <si>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</si>
  <si>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</si>
  <si>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</si>
  <si>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</si>
  <si>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</si>
  <si>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</si>
  <si>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</si>
  <si>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</si>
  <si>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</si>
  <si>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</si>
  <si>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</si>
  <si>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</si>
  <si>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</si>
  <si>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</si>
  <si>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</si>
  <si>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</si>
  <si>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</si>
  <si>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</si>
  <si>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</si>
  <si>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</si>
  <si>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</si>
  <si>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</si>
  <si>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</si>
  <si>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</si>
  <si>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</si>
  <si>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</si>
  <si>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</si>
  <si>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</si>
  <si>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</si>
  <si>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</si>
  <si>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</si>
  <si>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</si>
  <si>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</si>
  <si>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</si>
  <si>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</si>
  <si>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</si>
  <si>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</si>
  <si>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</si>
  <si>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</si>
  <si>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</si>
  <si>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</si>
  <si>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</si>
  <si>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</si>
  <si>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</si>
  <si>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</si>
  <si>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</si>
  <si>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</si>
  <si>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</si>
  <si>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</si>
  <si>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</si>
  <si>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</si>
  <si>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</si>
  <si>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</si>
  <si>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</si>
  <si>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</si>
  <si>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</si>
  <si>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</si>
  <si>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</si>
  <si>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</si>
  <si>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</si>
  <si>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</si>
  <si>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</si>
  <si>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</si>
  <si>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</si>
  <si>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</si>
  <si>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</si>
  <si>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</si>
  <si>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</si>
  <si>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</si>
  <si>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</si>
  <si>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</si>
  <si>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</si>
  <si>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</si>
  <si>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</si>
  <si>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</si>
  <si>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</si>
  <si>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</si>
  <si>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</si>
  <si>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</si>
  <si>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</si>
  <si>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</si>
  <si>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</si>
  <si>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</si>
  <si>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</si>
  <si>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</si>
  <si>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</si>
  <si>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</si>
  <si>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</si>
  <si>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</si>
  <si>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</si>
  <si>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</si>
  <si>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</si>
  <si>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</si>
  <si>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</si>
  <si>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</si>
  <si>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</si>
  <si>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</si>
  <si>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</si>
  <si>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</si>
  <si>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</si>
  <si>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</si>
  <si>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</si>
  <si>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</si>
  <si>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</si>
  <si>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</si>
  <si>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</si>
  <si>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</si>
  <si>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</si>
  <si>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</si>
  <si>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</si>
  <si>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</si>
  <si>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</si>
  <si>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</si>
  <si>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</si>
  <si>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</si>
  <si>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</si>
  <si>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</si>
  <si>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</si>
  <si>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</si>
  <si>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</si>
  <si>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</si>
  <si>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</si>
  <si>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</si>
  <si>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</si>
  <si>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</si>
  <si>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</si>
  <si>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</si>
  <si>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</si>
  <si>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</si>
  <si>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</si>
  <si>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</si>
  <si>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</si>
  <si>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</si>
  <si>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</si>
  <si>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</si>
  <si>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</si>
  <si>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</si>
  <si>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</si>
  <si>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</si>
  <si>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</si>
  <si>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</si>
  <si>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</si>
  <si>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</si>
  <si>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</si>
  <si>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</si>
  <si>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</si>
  <si>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</si>
  <si>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</si>
  <si>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</si>
  <si>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</si>
  <si>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</si>
  <si>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</si>
  <si>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</si>
  <si>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</si>
  <si>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</si>
  <si>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</si>
  <si>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</si>
  <si>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</si>
  <si>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</si>
  <si>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</si>
  <si>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</si>
  <si>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</si>
  <si>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</si>
  <si>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</si>
  <si>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</si>
  <si>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</si>
  <si>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</si>
  <si>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</si>
  <si>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</si>
  <si>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</si>
  <si>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</si>
  <si>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</si>
  <si>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</si>
  <si>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</si>
  <si>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</si>
  <si>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</si>
  <si>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</si>
  <si>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</si>
  <si>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</si>
  <si>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</si>
  <si>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</si>
  <si>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</si>
  <si>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</si>
  <si>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</si>
  <si>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</si>
  <si>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</si>
  <si>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</si>
  <si>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</si>
  <si>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</si>
  <si>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</si>
  <si>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</si>
  <si>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</si>
  <si>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</si>
  <si>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</si>
  <si>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</si>
  <si>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</si>
  <si>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</si>
  <si>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</si>
  <si>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</si>
  <si>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</si>
  <si>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</si>
  <si>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</si>
  <si>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</si>
  <si>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</si>
  <si>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</si>
  <si>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</si>
  <si>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</si>
  <si>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</si>
  <si>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</si>
  <si>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</si>
  <si>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</si>
  <si>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</si>
  <si>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</si>
  <si>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</si>
  <si>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</si>
  <si>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</si>
  <si>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</si>
  <si>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</si>
  <si>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</si>
  <si>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</si>
  <si>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</si>
  <si>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</si>
  <si>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</si>
  <si>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</si>
  <si>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</si>
  <si>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</si>
  <si>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</si>
  <si>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</si>
  <si>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</si>
  <si>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</si>
  <si>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</si>
  <si>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</si>
  <si>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</si>
  <si>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</si>
  <si>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</si>
  <si>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</si>
  <si>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</si>
  <si>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</si>
  <si>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</si>
  <si>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</si>
  <si>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</si>
  <si>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</si>
  <si>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</si>
  <si>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</si>
  <si>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</si>
  <si>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</si>
  <si>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</si>
  <si>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</si>
  <si>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</si>
  <si>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</si>
  <si>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</si>
  <si>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</si>
  <si>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</si>
  <si>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</si>
  <si>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</si>
  <si>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</si>
  <si>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</si>
  <si>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</si>
  <si>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</si>
  <si>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</si>
  <si>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</si>
  <si>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</si>
  <si>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</si>
  <si>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</si>
  <si>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</si>
  <si>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</si>
  <si>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</si>
  <si>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</si>
  <si>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</si>
  <si>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</si>
  <si>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</si>
  <si>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</si>
  <si>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</si>
  <si>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</si>
  <si>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</si>
  <si>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</si>
  <si>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</si>
  <si>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</si>
  <si>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</si>
  <si>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</si>
  <si>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</si>
  <si>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</si>
  <si>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</si>
  <si>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</si>
  <si>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</si>
  <si>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</si>
  <si>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</si>
  <si>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</si>
  <si>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</si>
  <si>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</si>
  <si>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</si>
  <si>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</si>
  <si>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</si>
  <si>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</si>
  <si>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</si>
  <si>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</si>
  <si>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</si>
  <si>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</si>
  <si>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</si>
  <si>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</si>
  <si>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</si>
  <si>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</si>
  <si>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</si>
  <si>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</si>
  <si>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</si>
  <si>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</si>
  <si>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</si>
  <si>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</si>
  <si>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</si>
  <si>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</si>
  <si>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</si>
  <si>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</si>
  <si>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</si>
  <si>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</si>
  <si>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</si>
  <si>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</si>
  <si>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</si>
  <si>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</si>
  <si>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</si>
  <si>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</si>
  <si>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</si>
  <si>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</si>
  <si>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</si>
  <si>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</si>
  <si>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</si>
  <si>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</si>
  <si>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</si>
  <si>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</si>
  <si>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</si>
  <si>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</si>
  <si>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</si>
  <si>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</si>
  <si>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</si>
  <si>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</si>
  <si>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</si>
  <si>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</si>
  <si>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</si>
  <si>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</si>
  <si>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</si>
  <si>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</si>
  <si>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</si>
  <si>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</si>
  <si>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</si>
  <si>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</si>
  <si>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</si>
  <si>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</si>
  <si>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</si>
  <si>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</si>
  <si>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</si>
  <si>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</si>
  <si>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</si>
  <si>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</si>
  <si>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</si>
  <si>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</si>
  <si>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</si>
  <si>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</si>
  <si>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</si>
  <si>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</si>
  <si>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</si>
  <si>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</si>
  <si>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</si>
  <si>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</si>
  <si>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</si>
  <si>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</si>
  <si>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</si>
  <si>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</si>
  <si>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</si>
  <si>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</si>
  <si>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</si>
  <si>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</si>
  <si>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</si>
  <si>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</si>
  <si>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</si>
  <si>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</si>
  <si>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</si>
  <si>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</si>
  <si>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</si>
  <si>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</si>
  <si>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</si>
  <si>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</si>
  <si>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</si>
  <si>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</si>
  <si>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</si>
  <si>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</si>
  <si>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</si>
  <si>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</si>
  <si>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</si>
  <si>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</si>
  <si>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</si>
  <si>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</si>
  <si>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</si>
  <si>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</si>
  <si>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</si>
  <si>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</si>
  <si>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</si>
  <si>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</si>
  <si>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</si>
  <si>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</si>
  <si>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</si>
  <si>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</si>
  <si>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</si>
  <si>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</si>
  <si>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</si>
  <si>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</si>
  <si>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</si>
  <si>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</si>
  <si>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</si>
  <si>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</si>
  <si>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</si>
  <si>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</si>
  <si>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</si>
  <si>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</si>
  <si>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</si>
  <si>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</si>
  <si>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</si>
  <si>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</si>
  <si>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</si>
  <si>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</si>
  <si>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</si>
  <si>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</si>
  <si>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</si>
  <si>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</si>
  <si>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</si>
  <si>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</si>
  <si>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</si>
  <si>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</si>
  <si>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</si>
  <si>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</si>
  <si>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</si>
  <si>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</si>
  <si>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</si>
  <si>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</si>
  <si>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</si>
  <si>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</si>
  <si>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</si>
  <si>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</si>
  <si>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</si>
  <si>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</si>
  <si>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</si>
  <si>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</si>
  <si>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</si>
  <si>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</si>
  <si>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</si>
  <si>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</si>
  <si>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</si>
  <si>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</si>
  <si>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</si>
  <si>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</si>
  <si>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</si>
  <si>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</si>
  <si>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</si>
  <si>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</si>
  <si>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</si>
  <si>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</si>
  <si>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</si>
  <si>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</si>
  <si>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</si>
  <si>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</si>
  <si>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</si>
  <si>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</si>
  <si>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</si>
  <si>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</si>
  <si>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</si>
  <si>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</si>
  <si>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</si>
  <si>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</si>
  <si>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</si>
  <si>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</si>
  <si>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</si>
  <si>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</si>
  <si>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</si>
  <si>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</si>
  <si>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</si>
  <si>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</si>
  <si>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</si>
  <si>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</si>
  <si>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</si>
  <si>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</si>
  <si>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</si>
  <si>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</si>
  <si>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</si>
  <si>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</si>
  <si>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</si>
  <si>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</si>
  <si>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</si>
  <si>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</si>
  <si>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</si>
  <si>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</si>
  <si>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</si>
  <si>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</si>
  <si>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</si>
  <si>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</si>
  <si>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</si>
  <si>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</si>
  <si>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</si>
  <si>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</si>
  <si>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</si>
  <si>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</si>
  <si>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</si>
  <si>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</si>
  <si>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</si>
  <si>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</si>
  <si>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</si>
  <si>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</si>
  <si>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</si>
  <si>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</si>
  <si>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</si>
  <si>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</si>
  <si>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</si>
  <si>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</si>
  <si>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</si>
  <si>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</si>
  <si>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</si>
  <si>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</si>
  <si>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</si>
  <si>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</si>
  <si>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</si>
  <si>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</si>
  <si>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</si>
  <si>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</si>
  <si>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</si>
  <si>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</si>
  <si>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</si>
  <si>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</si>
  <si>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</si>
  <si>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</si>
  <si>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</si>
  <si>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</si>
  <si>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</si>
  <si>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</si>
  <si>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</si>
  <si>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</si>
  <si>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</si>
  <si>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</si>
  <si>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</si>
  <si>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</si>
  <si>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</si>
  <si>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</si>
  <si>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</si>
  <si>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</si>
  <si>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</si>
  <si>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</si>
  <si>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</si>
  <si>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</si>
  <si>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</si>
  <si>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</si>
  <si>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</si>
  <si>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</si>
  <si>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</si>
  <si>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</si>
  <si>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</si>
  <si>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</si>
  <si>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</si>
  <si>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</si>
  <si>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</si>
  <si>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</si>
  <si>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</si>
  <si>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</si>
  <si>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</si>
  <si>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</si>
  <si>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</si>
  <si>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</si>
  <si>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</si>
  <si>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</si>
  <si>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</si>
  <si>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</si>
  <si>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</si>
  <si>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</si>
  <si>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</si>
  <si>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</si>
  <si>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</si>
  <si>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</si>
  <si>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</si>
  <si>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</si>
  <si>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</si>
  <si>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</si>
  <si>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</si>
  <si>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</si>
  <si>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</si>
  <si>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</si>
  <si>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</si>
  <si>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</si>
  <si>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</si>
  <si>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</si>
  <si>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</si>
  <si>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</si>
  <si>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</si>
  <si>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</si>
  <si>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</si>
  <si>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</si>
  <si>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</si>
  <si>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</si>
  <si>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</si>
  <si>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</si>
  <si>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</si>
  <si>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</si>
  <si>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</si>
  <si>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</si>
  <si>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</si>
  <si>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</si>
  <si>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</si>
  <si>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</si>
  <si>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</si>
  <si>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</si>
  <si>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</si>
  <si>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</si>
  <si>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</si>
  <si>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</si>
  <si>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</si>
  <si>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</si>
  <si>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</si>
  <si>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</si>
  <si>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</si>
  <si>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</si>
  <si>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</si>
  <si>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</si>
  <si>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</si>
  <si>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</si>
  <si>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</si>
  <si>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</si>
  <si>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</si>
  <si>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</si>
  <si>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</si>
  <si>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</si>
  <si>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</si>
  <si>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</si>
  <si>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</si>
  <si>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</si>
  <si>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</si>
  <si>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</si>
  <si>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</si>
  <si>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</si>
  <si>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</si>
  <si>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</si>
  <si>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</si>
  <si>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</si>
  <si>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</si>
  <si>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</si>
  <si>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</si>
  <si>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</si>
  <si>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</si>
  <si>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</si>
  <si>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</si>
  <si>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</si>
  <si>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</si>
  <si>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</si>
  <si>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</si>
  <si>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</si>
  <si>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</si>
  <si>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</si>
  <si>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</si>
  <si>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</si>
  <si>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</si>
  <si>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</si>
  <si>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</si>
  <si>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</si>
  <si>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</si>
  <si>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</si>
  <si>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</si>
  <si>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</si>
  <si>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</si>
  <si>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</si>
  <si>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</si>
  <si>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</si>
  <si>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</si>
  <si>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</si>
  <si>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</si>
  <si>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</si>
  <si>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</si>
  <si>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</si>
  <si>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</si>
  <si>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</si>
  <si>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</si>
  <si>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</si>
  <si>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</si>
  <si>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</si>
  <si>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</si>
  <si>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</si>
  <si>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</si>
  <si>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</si>
  <si>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</si>
  <si>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</si>
  <si>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</si>
  <si>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</si>
  <si>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</si>
  <si>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</si>
  <si>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</si>
  <si>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</si>
  <si>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</si>
  <si>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</si>
  <si>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</si>
  <si>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</si>
  <si>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</si>
  <si>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</si>
  <si>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</si>
  <si>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</si>
  <si>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</si>
  <si>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</si>
  <si>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</si>
  <si>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</si>
  <si>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</si>
  <si>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</si>
  <si>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</si>
  <si>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</si>
  <si>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</si>
  <si>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</si>
  <si>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</si>
  <si>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</si>
  <si>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</si>
  <si>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</si>
  <si>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</si>
  <si>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</si>
  <si>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</si>
  <si>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</si>
  <si>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</si>
  <si>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</si>
  <si>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</si>
  <si>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</si>
  <si>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</si>
  <si>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</si>
  <si>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</si>
  <si>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</si>
  <si>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</si>
  <si>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</si>
  <si>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</si>
  <si>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</si>
  <si>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</si>
  <si>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</si>
  <si>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</si>
  <si>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</si>
  <si>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</si>
  <si>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</si>
  <si>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</si>
  <si>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</si>
  <si>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</si>
  <si>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</si>
  <si>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</si>
  <si>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</si>
  <si>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</si>
  <si>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</si>
  <si>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</si>
  <si>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</si>
  <si>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</si>
  <si>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</si>
  <si>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</si>
  <si>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</si>
  <si>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</si>
  <si>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</si>
  <si>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</si>
  <si>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</si>
  <si>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</si>
  <si>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</si>
  <si>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</si>
  <si>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</si>
  <si>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</si>
  <si>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</si>
  <si>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</si>
  <si>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</si>
  <si>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</si>
  <si>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</si>
  <si>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</si>
  <si>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</si>
  <si>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</si>
  <si>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</si>
  <si>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</si>
  <si>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</si>
  <si>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</si>
  <si>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</si>
  <si>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</si>
  <si>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</si>
  <si>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</si>
  <si>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</si>
  <si>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</si>
  <si>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</si>
  <si>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</si>
  <si>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</si>
  <si>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</si>
  <si>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</si>
  <si>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</si>
  <si>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</si>
  <si>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</si>
  <si>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</si>
  <si>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</si>
  <si>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</si>
  <si>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</si>
  <si>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</si>
  <si>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</si>
  <si>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</si>
  <si>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</si>
  <si>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</si>
  <si>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</si>
  <si>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</si>
  <si>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</si>
  <si>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</si>
  <si>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</si>
  <si>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</si>
  <si>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</si>
  <si>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</si>
  <si>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</si>
  <si>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</si>
  <si>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</si>
  <si>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</si>
  <si>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</si>
  <si>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</si>
  <si>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</si>
  <si>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</si>
  <si>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</si>
  <si>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</si>
  <si>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</si>
  <si>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</si>
  <si>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</si>
  <si>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</si>
  <si>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</si>
  <si>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</si>
  <si>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</si>
  <si>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</si>
  <si>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</si>
  <si>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</si>
  <si>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</si>
  <si>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</si>
  <si>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</si>
  <si>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</si>
  <si>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</si>
  <si>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</si>
  <si>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</si>
  <si>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</si>
  <si>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</si>
  <si>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</si>
  <si>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</si>
  <si>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</si>
  <si>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</si>
  <si>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</si>
  <si>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</si>
  <si>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</si>
  <si>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</si>
  <si>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</si>
  <si>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</si>
  <si>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</si>
  <si>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</si>
  <si>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</si>
  <si>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</si>
  <si>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</si>
  <si>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</si>
  <si>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</si>
  <si>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</si>
  <si>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</si>
  <si>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</si>
  <si>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</si>
  <si>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</si>
  <si>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</si>
  <si>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</si>
  <si>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</si>
  <si>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</si>
  <si>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</si>
  <si>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</si>
  <si>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</si>
  <si>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</si>
  <si>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</si>
  <si>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</si>
  <si>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</si>
  <si>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</si>
  <si>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</si>
  <si>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</si>
  <si>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</si>
  <si>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</si>
  <si>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</si>
  <si>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</si>
  <si>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</si>
  <si>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</si>
  <si>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</si>
  <si>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</si>
  <si>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</si>
  <si>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</si>
  <si>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</si>
  <si>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</si>
  <si>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</si>
  <si>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</si>
  <si>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</si>
  <si>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</si>
  <si>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</si>
  <si>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</si>
  <si>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</si>
  <si>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</si>
  <si>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</si>
  <si>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</si>
  <si>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</si>
  <si>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</si>
  <si>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</si>
  <si>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</si>
  <si>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</si>
  <si>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</si>
  <si>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</si>
  <si>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</si>
  <si>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</si>
  <si>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</si>
  <si>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</si>
  <si>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</si>
  <si>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</si>
  <si>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</si>
  <si>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</si>
  <si>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</si>
  <si>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</si>
  <si>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</si>
  <si>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</si>
  <si>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</si>
  <si>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</si>
  <si>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</si>
  <si>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</si>
  <si>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</si>
  <si>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</si>
  <si>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</si>
  <si>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</si>
  <si>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</si>
  <si>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</si>
  <si>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</si>
  <si>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</si>
  <si>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</si>
  <si>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</si>
  <si>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</si>
  <si>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</si>
  <si>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</si>
  <si>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</si>
  <si>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</si>
  <si>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</si>
  <si>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</si>
  <si>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</si>
  <si>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</si>
  <si>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</si>
  <si>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</si>
  <si>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</si>
  <si>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</si>
  <si>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</si>
  <si>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</si>
  <si>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</si>
  <si>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</si>
  <si>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</si>
  <si>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</si>
  <si>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</si>
  <si>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</si>
  <si>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</si>
  <si>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</si>
  <si>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</si>
  <si>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</si>
  <si>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</si>
  <si>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</si>
  <si>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</si>
  <si>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</si>
  <si>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</si>
  <si>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</si>
  <si>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</si>
  <si>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</si>
  <si>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</si>
  <si>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</si>
  <si>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</si>
  <si>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</si>
  <si>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</si>
  <si>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</si>
  <si>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</si>
  <si>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</si>
  <si>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</si>
  <si>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</si>
  <si>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</si>
  <si>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</si>
  <si>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</si>
  <si>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</si>
  <si>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</si>
  <si>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</si>
  <si>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</si>
  <si>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</si>
  <si>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</si>
  <si>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</si>
  <si>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</si>
  <si>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</si>
  <si>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</si>
  <si>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</si>
  <si>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</si>
  <si>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</si>
  <si>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</si>
  <si>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</si>
  <si>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</si>
  <si>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</si>
  <si>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</si>
  <si>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</si>
  <si>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</si>
  <si>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</si>
  <si>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</si>
  <si>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</si>
  <si>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</si>
  <si>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</si>
  <si>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</si>
  <si>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</si>
  <si>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</si>
  <si>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</si>
  <si>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</si>
  <si>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</si>
  <si>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</si>
  <si>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</si>
  <si>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</si>
  <si>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</si>
  <si>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</si>
  <si>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</si>
  <si>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</si>
  <si>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</si>
  <si>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</si>
  <si>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</si>
  <si>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</si>
  <si>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</si>
  <si>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</si>
  <si>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</si>
  <si>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</si>
  <si>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</si>
  <si>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</si>
  <si>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</si>
  <si>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</si>
  <si>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</si>
  <si>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</si>
  <si>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</si>
  <si>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</si>
  <si>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</si>
  <si>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</si>
  <si>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</si>
  <si>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</si>
  <si>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</si>
  <si>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</si>
  <si>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</si>
  <si>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</si>
  <si>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</si>
  <si>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</si>
  <si>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</si>
  <si>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</si>
  <si>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</si>
  <si>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</si>
  <si>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</si>
  <si>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</si>
  <si>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</si>
  <si>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</si>
  <si>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</si>
  <si>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</si>
  <si>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</si>
  <si>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</si>
  <si>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</si>
  <si>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</si>
  <si>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</si>
  <si>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</si>
  <si>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</si>
  <si>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</si>
  <si>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</si>
  <si>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</si>
  <si>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</si>
  <si>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</si>
  <si>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</si>
  <si>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</si>
  <si>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</si>
  <si>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</si>
  <si>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</si>
  <si>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</si>
  <si>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</si>
  <si>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</si>
  <si>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</si>
  <si>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</si>
  <si>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</si>
  <si>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</si>
  <si>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</si>
  <si>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</si>
  <si>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</si>
  <si>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</si>
  <si>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</si>
  <si>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</si>
  <si>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</si>
  <si>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</si>
  <si>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</si>
  <si>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</si>
  <si>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</si>
  <si>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</si>
  <si>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</si>
  <si>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</si>
  <si>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</si>
  <si>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</si>
  <si>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</si>
  <si>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</si>
  <si>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</si>
  <si>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</si>
  <si>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</si>
  <si>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</si>
  <si>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</si>
  <si>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</si>
  <si>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</si>
  <si>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</si>
  <si>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</si>
  <si>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</si>
  <si>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</si>
  <si>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</si>
  <si>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</si>
  <si>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</si>
  <si>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</si>
  <si>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</si>
  <si>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</si>
  <si>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</si>
  <si>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</si>
  <si>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</si>
  <si>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</si>
  <si>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</si>
  <si>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</si>
  <si>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</si>
  <si>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</si>
  <si>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</si>
  <si>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</si>
  <si>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</si>
  <si>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</si>
  <si>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</si>
  <si>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</si>
  <si>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</si>
  <si>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</si>
  <si>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</si>
  <si>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</si>
  <si>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</si>
  <si>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</si>
  <si>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</si>
  <si>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</si>
  <si>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</si>
  <si>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</si>
  <si>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</si>
  <si>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</si>
  <si>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</si>
  <si>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</si>
  <si>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</si>
  <si>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</si>
  <si>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</si>
  <si>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</si>
  <si>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</si>
  <si>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</si>
  <si>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</si>
  <si>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</si>
  <si>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</si>
  <si>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</si>
  <si>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</si>
  <si>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</si>
  <si>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</si>
  <si>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</si>
  <si>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</si>
  <si>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</si>
  <si>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</si>
  <si>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</si>
  <si>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</si>
  <si>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</si>
  <si>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</si>
  <si>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</si>
  <si>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</si>
  <si>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</si>
  <si>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</si>
  <si>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</si>
  <si>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</si>
  <si>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</si>
  <si>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</si>
  <si>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</si>
  <si>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</si>
  <si>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</si>
  <si>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</si>
  <si>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</si>
  <si>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</si>
  <si>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</si>
  <si>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</si>
  <si>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</si>
  <si>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</si>
  <si>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</si>
  <si>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</si>
  <si>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</si>
  <si>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</si>
  <si>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</si>
  <si>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</si>
  <si>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</si>
  <si>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</si>
  <si>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</si>
  <si>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</si>
  <si>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</si>
  <si>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</si>
  <si>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</si>
  <si>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</si>
  <si>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</si>
  <si>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</si>
  <si>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</si>
  <si>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</si>
  <si>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</si>
  <si>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</si>
  <si>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</si>
  <si>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</si>
  <si>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</si>
  <si>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</si>
  <si>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</si>
  <si>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</si>
  <si>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</si>
  <si>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</si>
  <si>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</si>
  <si>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</si>
  <si>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</si>
  <si>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</si>
  <si>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</si>
  <si>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</si>
  <si>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</si>
  <si>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</si>
  <si>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</si>
  <si>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</si>
  <si>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</si>
  <si>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</si>
  <si>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</si>
  <si>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</si>
  <si>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</si>
  <si>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</si>
  <si>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</si>
  <si>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</si>
  <si>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</si>
  <si>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</si>
  <si>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</si>
  <si>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</si>
  <si>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</si>
  <si>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</si>
  <si>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</si>
  <si>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</si>
  <si>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</si>
  <si>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</si>
  <si>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</si>
  <si>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</si>
  <si>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</si>
  <si>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</si>
  <si>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</si>
  <si>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</si>
  <si>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</si>
  <si>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</si>
  <si>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</si>
  <si>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</si>
  <si>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</si>
  <si>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</si>
  <si>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</si>
  <si>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</si>
  <si>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</si>
  <si>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</si>
  <si>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</si>
  <si>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</si>
  <si>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</si>
  <si>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</si>
  <si>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</si>
  <si>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</si>
  <si>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</si>
  <si>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</si>
  <si>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</si>
  <si>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</si>
  <si>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</si>
  <si>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</si>
  <si>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</si>
  <si>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</si>
  <si>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</si>
  <si>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</si>
  <si>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</si>
  <si>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</si>
  <si>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</si>
  <si>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</si>
  <si>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</si>
  <si>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</si>
  <si>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</si>
  <si>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</si>
  <si>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</si>
  <si>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</si>
  <si>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</si>
  <si>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</si>
  <si>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</si>
  <si>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</si>
  <si>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</si>
  <si>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</si>
  <si>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</si>
  <si>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</si>
  <si>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</si>
  <si>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</si>
  <si>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</si>
  <si>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</si>
  <si>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</si>
  <si>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</si>
  <si>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</si>
  <si>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</si>
  <si>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</si>
  <si>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</si>
  <si>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</si>
  <si>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</si>
  <si>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</si>
  <si>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</si>
  <si>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</si>
  <si>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</si>
  <si>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</si>
  <si>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</si>
  <si>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</si>
  <si>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</si>
  <si>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</si>
  <si>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</si>
  <si>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</si>
  <si>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</si>
  <si>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</si>
  <si>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</si>
  <si>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</si>
  <si>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</si>
  <si>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</si>
  <si>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</si>
  <si>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</si>
  <si>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</si>
  <si>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</si>
  <si>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</si>
  <si>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</si>
  <si>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</si>
  <si>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</si>
  <si>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</si>
  <si>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</si>
  <si>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</si>
  <si>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</si>
  <si>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</si>
  <si>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</si>
  <si>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</si>
  <si>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</si>
  <si>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</si>
  <si>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</si>
  <si>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</si>
  <si>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</si>
  <si>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</si>
  <si>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</si>
  <si>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</si>
  <si>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</si>
  <si>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</si>
  <si>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</si>
  <si>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</si>
  <si>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</si>
  <si>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</si>
  <si>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</si>
  <si>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</si>
  <si>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</si>
  <si>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</si>
  <si>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</si>
  <si>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</si>
  <si>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</si>
  <si>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</si>
  <si>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</si>
  <si>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</si>
  <si>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</si>
  <si>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</si>
  <si>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</si>
  <si>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</si>
  <si>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</si>
  <si>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</si>
  <si>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</si>
  <si>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</si>
  <si>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</si>
  <si>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</si>
  <si>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</si>
  <si>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</si>
  <si>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</si>
  <si>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</si>
  <si>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</si>
  <si>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</si>
  <si>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</si>
  <si>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</si>
  <si>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</si>
  <si>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</si>
  <si>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</si>
  <si>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</si>
  <si>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</si>
  <si>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</si>
  <si>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</si>
  <si>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</si>
  <si>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</si>
  <si>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</si>
  <si>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</si>
  <si>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</si>
  <si>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</si>
  <si>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</si>
  <si>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</si>
  <si>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</si>
  <si>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</si>
  <si>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</si>
  <si>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</si>
  <si>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</si>
  <si>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</si>
  <si>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</si>
  <si>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</si>
  <si>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</si>
  <si>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</si>
  <si>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</si>
  <si>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</si>
  <si>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</si>
  <si>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</si>
  <si>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</si>
  <si>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</si>
  <si>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</si>
  <si>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</si>
  <si>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</si>
  <si>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</si>
  <si>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</si>
  <si>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</si>
  <si>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</si>
  <si>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</si>
  <si>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</si>
  <si>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</si>
  <si>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</si>
  <si>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</si>
  <si>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</si>
  <si>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</si>
  <si>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</si>
  <si>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</si>
  <si>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</si>
  <si>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</si>
  <si>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</si>
  <si>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</si>
  <si>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</si>
  <si>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</si>
  <si>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</si>
  <si>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</si>
  <si>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</si>
  <si>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</si>
  <si>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</si>
  <si>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</si>
  <si>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</si>
  <si>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</si>
  <si>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</si>
  <si>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</si>
  <si>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</si>
  <si>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</si>
  <si>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</si>
  <si>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</si>
  <si>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</si>
  <si>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</si>
  <si>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</si>
  <si>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</si>
  <si>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</si>
  <si>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</si>
  <si>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</si>
  <si>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</si>
  <si>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</si>
  <si>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</si>
  <si>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</si>
  <si>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</si>
  <si>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</si>
  <si>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</si>
  <si>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</si>
  <si>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</si>
  <si>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</si>
  <si>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</si>
  <si>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</si>
  <si>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</si>
  <si>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</si>
  <si>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</si>
  <si>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</si>
  <si>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</si>
  <si>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</si>
  <si>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</si>
  <si>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</si>
  <si>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</si>
  <si>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</si>
  <si>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</si>
  <si>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</si>
  <si>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</si>
  <si>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</si>
  <si>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</si>
  <si>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</si>
  <si>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</si>
  <si>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</si>
  <si>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</si>
  <si>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</si>
  <si>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</si>
  <si>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</si>
  <si>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</si>
  <si>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</si>
  <si>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</si>
  <si>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</si>
  <si>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</si>
  <si>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</si>
  <si>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</si>
  <si>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</si>
  <si>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</si>
  <si>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</si>
  <si>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</si>
  <si>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</si>
  <si>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</si>
  <si>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</si>
  <si>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</si>
  <si>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</si>
  <si>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</si>
  <si>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</si>
  <si>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</si>
  <si>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</si>
  <si>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</si>
  <si>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</si>
  <si>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</si>
  <si>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</si>
  <si>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</si>
  <si>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</si>
  <si>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</si>
  <si>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</si>
  <si>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</si>
  <si>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</si>
  <si>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</si>
  <si>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</si>
  <si>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</si>
  <si>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</si>
  <si>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</si>
  <si>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</si>
  <si>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</si>
  <si>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</si>
  <si>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</si>
  <si>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</si>
  <si>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</si>
  <si>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</si>
  <si>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</si>
  <si>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</si>
  <si>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</si>
  <si>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</si>
  <si>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</si>
  <si>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</si>
  <si>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</si>
  <si>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</si>
  <si>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</si>
  <si>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</si>
  <si>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</si>
  <si>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</si>
  <si>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</si>
  <si>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</si>
  <si>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</si>
  <si>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</si>
  <si>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</si>
  <si>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</si>
  <si>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</si>
  <si>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</si>
  <si>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</si>
  <si>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</si>
  <si>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</si>
  <si>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</si>
  <si>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</si>
  <si>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</si>
  <si>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</si>
  <si>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</si>
  <si>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</si>
  <si>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</si>
  <si>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</si>
  <si>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</si>
  <si>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</si>
  <si>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</si>
  <si>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</si>
  <si>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</si>
  <si>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</si>
  <si>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</si>
  <si>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</si>
  <si>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</si>
  <si>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</si>
  <si>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</si>
  <si>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</si>
  <si>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</si>
  <si>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</si>
  <si>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</si>
  <si>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</si>
  <si>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</si>
  <si>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</si>
  <si>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</si>
  <si>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</si>
  <si>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</si>
  <si>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</si>
  <si>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</si>
  <si>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</si>
  <si>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</si>
  <si>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</si>
  <si>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</si>
  <si>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</si>
  <si>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</si>
  <si>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</si>
  <si>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</si>
  <si>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</si>
  <si>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</si>
  <si>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</si>
  <si>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</si>
  <si>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</si>
  <si>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</si>
  <si>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</si>
  <si>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</si>
  <si>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</si>
  <si>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</si>
  <si>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</si>
  <si>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</si>
  <si>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</si>
  <si>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</si>
  <si>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</si>
  <si>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</si>
  <si>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</si>
  <si>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</si>
  <si>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</si>
  <si>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</si>
  <si>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</si>
  <si>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</si>
  <si>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</si>
  <si>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</si>
  <si>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</si>
  <si>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</si>
  <si>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</si>
  <si>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</si>
  <si>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</si>
  <si>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</si>
  <si>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</si>
  <si>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</si>
  <si>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</si>
  <si>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</si>
  <si>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</si>
  <si>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</si>
  <si>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</si>
  <si>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</si>
  <si>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</si>
  <si>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</si>
  <si>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</si>
  <si>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</si>
  <si>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</si>
  <si>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</si>
  <si>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</si>
  <si>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</si>
  <si>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</si>
  <si>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</si>
  <si>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</si>
  <si>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</si>
  <si>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</si>
  <si>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</si>
  <si>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</si>
  <si>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</si>
  <si>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</si>
  <si>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</si>
  <si>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</si>
  <si>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</si>
  <si>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</si>
  <si>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</si>
  <si>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</si>
  <si>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</si>
  <si>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</si>
  <si>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</si>
  <si>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</si>
  <si>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</si>
  <si>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</si>
  <si>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</si>
  <si>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</si>
  <si>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</si>
  <si>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</si>
  <si>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</si>
  <si>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t>1996 Oct 07</t>
  </si>
  <si>
    <r>
      <t>Imaging</t>
    </r>
    <r>
      <rPr>
        <sz val="10"/>
        <rFont val="Arial"/>
        <family val="2"/>
      </rPr>
      <t>: Took exposure of unknown duration with the SBO telescope and TI camera. No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</si>
</sst>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7.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8.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21"/>
  <sheetViews>
    <sheetView zoomScale="85" workbookViewId="0">
      <pane ySplit="1" topLeftCell="A8" activePane="bottomLeft" state="frozenSplit"/>
      <selection pane="bottomLeft" activeCell="M6" sqref="M6"/>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hidden="1"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hidden="1"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hidden="1"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hidden="1"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filterColumn colId="3">
      <filters>
        <filter val="GX"/>
      </filters>
    </filterColumn>
  </autoFilter>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3"/>
  <sheetViews>
    <sheetView zoomScale="80" zoomScaleNormal="80" workbookViewId="0">
      <pane ySplit="1" topLeftCell="A277" activePane="bottomLeft" state="frozenSplit"/>
      <selection pane="bottomLeft" activeCell="Q150" sqref="Q150"/>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25" x14ac:dyDescent="0.25">
      <c r="A2" s="62"/>
      <c r="B2" s="72"/>
      <c r="C2" s="78" t="s">
        <v>246</v>
      </c>
      <c r="D2" s="68">
        <v>45</v>
      </c>
      <c r="E2" s="68"/>
      <c r="F2" s="68" t="s">
        <v>55</v>
      </c>
      <c r="G2" s="71">
        <v>7.6</v>
      </c>
      <c r="H2" s="71">
        <v>5.4</v>
      </c>
      <c r="I2" s="71">
        <v>10.6</v>
      </c>
      <c r="J2" s="71">
        <f t="shared" ref="J2:J24" si="0">-LOG((1/(H2*G2))*(2.511^(-I2)))/LOG(2.511)</f>
        <v>14.634564498875831</v>
      </c>
      <c r="K2" s="71">
        <v>14.7</v>
      </c>
      <c r="L2" s="68" t="s">
        <v>597</v>
      </c>
      <c r="M2" s="68" t="s">
        <v>534</v>
      </c>
      <c r="N2" s="92" t="s">
        <v>535</v>
      </c>
      <c r="O2" s="68">
        <v>0</v>
      </c>
      <c r="P2" s="68">
        <v>0</v>
      </c>
      <c r="Q2" s="64"/>
      <c r="R2" s="79">
        <v>39013</v>
      </c>
      <c r="S2" s="64"/>
      <c r="T2" s="66"/>
    </row>
    <row r="3" spans="1:20" s="19" customFormat="1" ht="37.5" x14ac:dyDescent="0.25">
      <c r="A3" s="62"/>
      <c r="B3" s="169"/>
      <c r="C3" s="69" t="s">
        <v>246</v>
      </c>
      <c r="D3" s="62">
        <v>55</v>
      </c>
      <c r="E3" s="62"/>
      <c r="F3" s="62" t="s">
        <v>55</v>
      </c>
      <c r="G3" s="63">
        <v>31.2</v>
      </c>
      <c r="H3" s="63">
        <v>5.9</v>
      </c>
      <c r="I3" s="63">
        <v>7.9</v>
      </c>
      <c r="J3" s="63">
        <f t="shared" si="0"/>
        <v>13.564687325532152</v>
      </c>
      <c r="K3" s="63">
        <v>13.4</v>
      </c>
      <c r="L3" s="62" t="s">
        <v>99</v>
      </c>
      <c r="M3" s="62"/>
      <c r="N3" s="62"/>
      <c r="O3" s="62">
        <v>0</v>
      </c>
      <c r="P3" s="62">
        <v>0</v>
      </c>
      <c r="Q3" s="67" t="s">
        <v>1040</v>
      </c>
      <c r="R3" s="75">
        <v>39790</v>
      </c>
      <c r="S3" s="15"/>
      <c r="T3" s="21"/>
    </row>
    <row r="4" spans="1:20" s="19" customFormat="1" ht="37.5" x14ac:dyDescent="0.25">
      <c r="A4" s="62"/>
      <c r="B4" s="195"/>
      <c r="C4" s="78" t="s">
        <v>246</v>
      </c>
      <c r="D4" s="68">
        <v>80</v>
      </c>
      <c r="E4" s="68"/>
      <c r="F4" s="62" t="s">
        <v>703</v>
      </c>
      <c r="G4" s="71">
        <v>2.2000000000000002</v>
      </c>
      <c r="H4" s="71">
        <v>2</v>
      </c>
      <c r="I4" s="71">
        <v>12.1</v>
      </c>
      <c r="J4" s="71">
        <f t="shared" si="0"/>
        <v>13.709248384513208</v>
      </c>
      <c r="K4" s="71">
        <v>13.2</v>
      </c>
      <c r="L4" s="68" t="s">
        <v>1526</v>
      </c>
      <c r="M4" s="68"/>
      <c r="N4" s="68"/>
      <c r="O4" s="68">
        <f>SUM(O5)</f>
        <v>0</v>
      </c>
      <c r="P4" s="68">
        <f>SUM(P5)</f>
        <v>1</v>
      </c>
      <c r="Q4" s="67" t="s">
        <v>1280</v>
      </c>
      <c r="R4" s="75">
        <v>40102</v>
      </c>
      <c r="S4" s="64"/>
      <c r="T4" s="66"/>
    </row>
    <row r="5" spans="1:20" s="19" customFormat="1" ht="37.5" x14ac:dyDescent="0.25">
      <c r="A5" s="19" t="s">
        <v>1794</v>
      </c>
      <c r="B5" s="189"/>
      <c r="C5" s="32" t="s">
        <v>1428</v>
      </c>
      <c r="D5" s="5">
        <v>80</v>
      </c>
      <c r="E5" s="5"/>
      <c r="F5" s="19" t="s">
        <v>703</v>
      </c>
      <c r="G5" s="14">
        <v>2.2000000000000002</v>
      </c>
      <c r="H5" s="14">
        <v>2</v>
      </c>
      <c r="I5" s="14">
        <v>12.1</v>
      </c>
      <c r="J5" s="14">
        <f t="shared" si="0"/>
        <v>13.709248384513208</v>
      </c>
      <c r="K5" s="14">
        <v>13.2</v>
      </c>
      <c r="L5" s="5" t="s">
        <v>1526</v>
      </c>
      <c r="M5" s="5"/>
      <c r="N5" s="5"/>
      <c r="O5" s="5">
        <v>0</v>
      </c>
      <c r="P5" s="5">
        <v>1</v>
      </c>
      <c r="Q5" s="26" t="s">
        <v>1429</v>
      </c>
      <c r="R5" s="57">
        <v>40129</v>
      </c>
      <c r="S5" s="15"/>
      <c r="T5" s="21"/>
    </row>
    <row r="6" spans="1:20" s="19" customFormat="1" ht="50" x14ac:dyDescent="0.25">
      <c r="A6" s="62"/>
      <c r="B6" s="124"/>
      <c r="C6" s="78" t="s">
        <v>246</v>
      </c>
      <c r="D6" s="68">
        <v>147</v>
      </c>
      <c r="E6" s="68"/>
      <c r="F6" s="68" t="s">
        <v>55</v>
      </c>
      <c r="G6" s="71">
        <v>13.5</v>
      </c>
      <c r="H6" s="71">
        <v>8.1999999999999993</v>
      </c>
      <c r="I6" s="71">
        <v>9.5</v>
      </c>
      <c r="J6" s="71">
        <f t="shared" si="0"/>
        <v>14.612328189493851</v>
      </c>
      <c r="K6" s="71">
        <v>14.5</v>
      </c>
      <c r="L6" s="68" t="s">
        <v>100</v>
      </c>
      <c r="M6" s="68"/>
      <c r="N6" s="68"/>
      <c r="O6" s="68">
        <f>SUM(O7)</f>
        <v>0</v>
      </c>
      <c r="P6" s="68">
        <f>SUM(P7)</f>
        <v>1</v>
      </c>
      <c r="Q6" s="64" t="s">
        <v>1803</v>
      </c>
      <c r="R6" s="79">
        <v>39748</v>
      </c>
      <c r="S6" s="15"/>
      <c r="T6" s="21"/>
    </row>
    <row r="7" spans="1:20" s="19" customFormat="1" ht="37.5" x14ac:dyDescent="0.25">
      <c r="A7" s="19" t="s">
        <v>1794</v>
      </c>
      <c r="B7" s="27"/>
      <c r="C7" s="32" t="s">
        <v>986</v>
      </c>
      <c r="D7" s="5">
        <v>147</v>
      </c>
      <c r="E7" s="5"/>
      <c r="F7" s="5" t="s">
        <v>55</v>
      </c>
      <c r="G7" s="14">
        <v>13.5</v>
      </c>
      <c r="H7" s="14">
        <v>8.1999999999999993</v>
      </c>
      <c r="I7" s="14">
        <v>9.5</v>
      </c>
      <c r="J7" s="14">
        <f t="shared" si="0"/>
        <v>14.612328189493851</v>
      </c>
      <c r="K7" s="14">
        <v>14.5</v>
      </c>
      <c r="L7" s="5" t="s">
        <v>100</v>
      </c>
      <c r="M7" s="5"/>
      <c r="N7" s="5"/>
      <c r="O7" s="5">
        <v>0</v>
      </c>
      <c r="P7" s="5">
        <v>1</v>
      </c>
      <c r="Q7" s="15" t="s">
        <v>1184</v>
      </c>
      <c r="R7" s="58">
        <v>39836</v>
      </c>
      <c r="S7" s="15"/>
      <c r="T7" s="21"/>
    </row>
    <row r="8" spans="1:20" s="19" customFormat="1" ht="50" x14ac:dyDescent="0.25">
      <c r="A8" s="62"/>
      <c r="B8" s="124"/>
      <c r="C8" s="78" t="s">
        <v>246</v>
      </c>
      <c r="D8" s="68">
        <v>185</v>
      </c>
      <c r="E8" s="68"/>
      <c r="F8" s="68" t="s">
        <v>55</v>
      </c>
      <c r="G8" s="71">
        <v>12.5</v>
      </c>
      <c r="H8" s="71">
        <v>10.4</v>
      </c>
      <c r="I8" s="71">
        <v>9.1999999999999993</v>
      </c>
      <c r="J8" s="71">
        <f t="shared" si="0"/>
        <v>14.486884411188301</v>
      </c>
      <c r="K8" s="71">
        <v>14.3</v>
      </c>
      <c r="L8" s="68" t="s">
        <v>100</v>
      </c>
      <c r="M8" s="68"/>
      <c r="N8" s="68"/>
      <c r="O8" s="68">
        <f>SUM(O9)</f>
        <v>0</v>
      </c>
      <c r="P8" s="68">
        <f>SUM(P9)</f>
        <v>1</v>
      </c>
      <c r="Q8" s="64" t="s">
        <v>1804</v>
      </c>
      <c r="R8" s="79">
        <v>39748</v>
      </c>
      <c r="S8" s="15"/>
      <c r="T8" s="21"/>
    </row>
    <row r="9" spans="1:20" s="19" customFormat="1" ht="13" x14ac:dyDescent="0.25">
      <c r="A9" s="19" t="s">
        <v>1794</v>
      </c>
      <c r="B9" s="27"/>
      <c r="C9" s="32" t="s">
        <v>986</v>
      </c>
      <c r="D9" s="5">
        <v>185</v>
      </c>
      <c r="E9" s="5"/>
      <c r="F9" s="5" t="s">
        <v>55</v>
      </c>
      <c r="G9" s="14">
        <v>12.5</v>
      </c>
      <c r="H9" s="14">
        <v>10.4</v>
      </c>
      <c r="I9" s="14">
        <v>9.1999999999999993</v>
      </c>
      <c r="J9" s="14">
        <f t="shared" si="0"/>
        <v>14.486884411188301</v>
      </c>
      <c r="K9" s="14">
        <v>14.3</v>
      </c>
      <c r="L9" s="5" t="s">
        <v>100</v>
      </c>
      <c r="M9" s="5"/>
      <c r="N9" s="5"/>
      <c r="O9" s="5">
        <v>0</v>
      </c>
      <c r="P9" s="5">
        <v>1</v>
      </c>
      <c r="Q9" s="15" t="s">
        <v>987</v>
      </c>
      <c r="R9" s="58">
        <v>39755</v>
      </c>
      <c r="S9" s="15"/>
      <c r="T9" s="21"/>
    </row>
    <row r="10" spans="1:20" s="19" customFormat="1" ht="25" x14ac:dyDescent="0.25">
      <c r="A10" s="62"/>
      <c r="B10" s="124"/>
      <c r="C10" s="78" t="s">
        <v>246</v>
      </c>
      <c r="D10" s="68">
        <v>205</v>
      </c>
      <c r="E10" s="68" t="s">
        <v>1525</v>
      </c>
      <c r="F10" s="68" t="s">
        <v>55</v>
      </c>
      <c r="G10" s="71">
        <v>17</v>
      </c>
      <c r="H10" s="71">
        <v>10</v>
      </c>
      <c r="I10" s="71">
        <v>8.5</v>
      </c>
      <c r="J10" s="71">
        <f t="shared" si="0"/>
        <v>14.078259994298534</v>
      </c>
      <c r="K10" s="71">
        <v>21.67</v>
      </c>
      <c r="L10" s="68" t="s">
        <v>1526</v>
      </c>
      <c r="M10" s="68"/>
      <c r="N10" s="68"/>
      <c r="O10" s="68">
        <f>SUM(O11:O29)</f>
        <v>0</v>
      </c>
      <c r="P10" s="68">
        <f>SUM(P11:P29)</f>
        <v>34</v>
      </c>
      <c r="Q10" s="72" t="s">
        <v>248</v>
      </c>
      <c r="R10" s="75">
        <v>38684</v>
      </c>
      <c r="S10" s="15"/>
      <c r="T10" s="21"/>
    </row>
    <row r="11" spans="1:20" s="19" customFormat="1" ht="25" x14ac:dyDescent="0.25">
      <c r="A11" s="19" t="s">
        <v>1794</v>
      </c>
      <c r="B11" s="23"/>
      <c r="C11" s="32" t="s">
        <v>140</v>
      </c>
      <c r="D11" s="5">
        <v>205</v>
      </c>
      <c r="E11" s="5" t="s">
        <v>1525</v>
      </c>
      <c r="F11" s="5" t="s">
        <v>55</v>
      </c>
      <c r="G11" s="14">
        <v>17</v>
      </c>
      <c r="H11" s="14">
        <v>10</v>
      </c>
      <c r="I11" s="14">
        <v>8.5</v>
      </c>
      <c r="J11" s="14">
        <f t="shared" si="0"/>
        <v>14.078259994298534</v>
      </c>
      <c r="K11" s="14">
        <v>21.67</v>
      </c>
      <c r="L11" s="5" t="s">
        <v>1526</v>
      </c>
      <c r="M11" s="5"/>
      <c r="N11" s="5"/>
      <c r="O11" s="19">
        <v>0</v>
      </c>
      <c r="P11" s="19">
        <v>1</v>
      </c>
      <c r="Q11" s="26" t="s">
        <v>970</v>
      </c>
      <c r="R11" s="57">
        <v>40137</v>
      </c>
      <c r="S11" s="15"/>
      <c r="T11" s="21"/>
    </row>
    <row r="12" spans="1:20" s="19" customFormat="1" ht="37.5" x14ac:dyDescent="0.25">
      <c r="A12" s="19" t="s">
        <v>1794</v>
      </c>
      <c r="B12" s="23"/>
      <c r="C12" s="31" t="s">
        <v>254</v>
      </c>
      <c r="D12" s="5">
        <v>205</v>
      </c>
      <c r="E12" s="5" t="s">
        <v>1525</v>
      </c>
      <c r="F12" s="5" t="s">
        <v>55</v>
      </c>
      <c r="G12" s="14">
        <v>17</v>
      </c>
      <c r="H12" s="14">
        <v>10</v>
      </c>
      <c r="I12" s="14">
        <v>8.5</v>
      </c>
      <c r="J12" s="14">
        <f t="shared" si="0"/>
        <v>14.078259994298534</v>
      </c>
      <c r="K12" s="14">
        <v>21.67</v>
      </c>
      <c r="L12" s="5" t="s">
        <v>1526</v>
      </c>
      <c r="M12" s="5"/>
      <c r="N12" s="5"/>
      <c r="O12" s="5">
        <v>0</v>
      </c>
      <c r="P12" s="5">
        <v>1</v>
      </c>
      <c r="Q12" s="25" t="s">
        <v>1657</v>
      </c>
      <c r="R12" s="57">
        <v>38684</v>
      </c>
      <c r="S12" s="15"/>
      <c r="T12" s="21"/>
    </row>
    <row r="13" spans="1:20" s="19" customFormat="1" ht="25" x14ac:dyDescent="0.25">
      <c r="A13" s="19" t="s">
        <v>1794</v>
      </c>
      <c r="B13" s="23"/>
      <c r="C13" s="31" t="s">
        <v>255</v>
      </c>
      <c r="D13" s="5">
        <v>205</v>
      </c>
      <c r="E13" s="5" t="s">
        <v>1525</v>
      </c>
      <c r="F13" s="5" t="s">
        <v>55</v>
      </c>
      <c r="G13" s="14">
        <v>17</v>
      </c>
      <c r="H13" s="14">
        <v>10</v>
      </c>
      <c r="I13" s="14">
        <v>8.5</v>
      </c>
      <c r="J13" s="14">
        <f t="shared" si="0"/>
        <v>14.078259994298534</v>
      </c>
      <c r="K13" s="14">
        <v>21.67</v>
      </c>
      <c r="L13" s="5" t="s">
        <v>1526</v>
      </c>
      <c r="M13" s="5"/>
      <c r="N13" s="5"/>
      <c r="O13" s="5">
        <v>0</v>
      </c>
      <c r="P13" s="5">
        <v>1</v>
      </c>
      <c r="Q13" s="25" t="s">
        <v>1658</v>
      </c>
      <c r="R13" s="57">
        <v>38684</v>
      </c>
      <c r="S13" s="15"/>
      <c r="T13" s="21"/>
    </row>
    <row r="14" spans="1:20" s="19" customFormat="1" x14ac:dyDescent="0.25">
      <c r="A14" s="19" t="s">
        <v>1794</v>
      </c>
      <c r="B14" s="23"/>
      <c r="C14" s="52" t="s">
        <v>94</v>
      </c>
      <c r="D14" s="5">
        <v>205</v>
      </c>
      <c r="E14" s="5" t="s">
        <v>1525</v>
      </c>
      <c r="F14" s="5" t="s">
        <v>55</v>
      </c>
      <c r="G14" s="14">
        <v>17</v>
      </c>
      <c r="H14" s="14">
        <v>10</v>
      </c>
      <c r="I14" s="14">
        <v>8.5</v>
      </c>
      <c r="J14" s="14">
        <f t="shared" si="0"/>
        <v>14.078259994298534</v>
      </c>
      <c r="K14" s="14">
        <v>21.67</v>
      </c>
      <c r="L14" s="5" t="s">
        <v>1526</v>
      </c>
      <c r="M14" s="5"/>
      <c r="N14" s="5"/>
      <c r="O14" s="5">
        <v>0</v>
      </c>
      <c r="P14" s="5">
        <v>1</v>
      </c>
      <c r="Q14" s="26" t="s">
        <v>247</v>
      </c>
      <c r="R14" s="57">
        <v>38684</v>
      </c>
      <c r="S14" s="15"/>
      <c r="T14" s="21"/>
    </row>
    <row r="15" spans="1:20" s="19" customFormat="1" x14ac:dyDescent="0.25">
      <c r="A15" s="19" t="s">
        <v>1794</v>
      </c>
      <c r="B15" s="23"/>
      <c r="C15" s="52" t="s">
        <v>1558</v>
      </c>
      <c r="D15" s="5">
        <v>205</v>
      </c>
      <c r="E15" s="5" t="s">
        <v>1525</v>
      </c>
      <c r="F15" s="5" t="s">
        <v>55</v>
      </c>
      <c r="G15" s="14">
        <v>17</v>
      </c>
      <c r="H15" s="14">
        <v>10</v>
      </c>
      <c r="I15" s="14">
        <v>8.5</v>
      </c>
      <c r="J15" s="14">
        <f t="shared" si="0"/>
        <v>14.078259994298534</v>
      </c>
      <c r="K15" s="14">
        <v>21.67</v>
      </c>
      <c r="L15" s="5" t="s">
        <v>1526</v>
      </c>
      <c r="M15" s="5"/>
      <c r="N15" s="5"/>
      <c r="O15" s="5">
        <v>0</v>
      </c>
      <c r="P15" s="5">
        <v>1</v>
      </c>
      <c r="Q15" s="26" t="s">
        <v>247</v>
      </c>
      <c r="R15" s="57">
        <v>38711</v>
      </c>
      <c r="S15" s="15"/>
      <c r="T15" s="21"/>
    </row>
    <row r="16" spans="1:20" s="19" customFormat="1" x14ac:dyDescent="0.25">
      <c r="A16" s="19" t="s">
        <v>1794</v>
      </c>
      <c r="B16" s="23"/>
      <c r="C16" s="52" t="s">
        <v>330</v>
      </c>
      <c r="D16" s="5">
        <v>205</v>
      </c>
      <c r="E16" s="5" t="s">
        <v>1525</v>
      </c>
      <c r="F16" s="5" t="s">
        <v>55</v>
      </c>
      <c r="G16" s="14">
        <v>17</v>
      </c>
      <c r="H16" s="14">
        <v>10</v>
      </c>
      <c r="I16" s="14">
        <v>8.5</v>
      </c>
      <c r="J16" s="14">
        <f t="shared" si="0"/>
        <v>14.078259994298534</v>
      </c>
      <c r="K16" s="14">
        <v>21.67</v>
      </c>
      <c r="L16" s="5" t="s">
        <v>1526</v>
      </c>
      <c r="M16" s="5"/>
      <c r="N16" s="5"/>
      <c r="O16" s="5">
        <v>0</v>
      </c>
      <c r="P16" s="5">
        <v>1</v>
      </c>
      <c r="Q16" s="26" t="s">
        <v>247</v>
      </c>
      <c r="R16" s="57">
        <v>39039</v>
      </c>
      <c r="S16" s="15"/>
      <c r="T16" s="21"/>
    </row>
    <row r="17" spans="1:20" s="19" customFormat="1" x14ac:dyDescent="0.25">
      <c r="A17" s="19" t="s">
        <v>1794</v>
      </c>
      <c r="B17" s="23"/>
      <c r="C17" s="52" t="s">
        <v>331</v>
      </c>
      <c r="D17" s="5">
        <v>205</v>
      </c>
      <c r="E17" s="5" t="s">
        <v>1525</v>
      </c>
      <c r="F17" s="5" t="s">
        <v>55</v>
      </c>
      <c r="G17" s="14">
        <v>17</v>
      </c>
      <c r="H17" s="14">
        <v>10</v>
      </c>
      <c r="I17" s="14">
        <v>8.5</v>
      </c>
      <c r="J17" s="14">
        <f t="shared" si="0"/>
        <v>14.078259994298534</v>
      </c>
      <c r="K17" s="14">
        <v>21.67</v>
      </c>
      <c r="L17" s="5" t="s">
        <v>1526</v>
      </c>
      <c r="M17" s="5"/>
      <c r="N17" s="5"/>
      <c r="O17" s="5">
        <v>0</v>
      </c>
      <c r="P17" s="5">
        <v>1</v>
      </c>
      <c r="Q17" s="26" t="s">
        <v>247</v>
      </c>
      <c r="R17" s="57">
        <v>39039</v>
      </c>
      <c r="S17" s="15"/>
      <c r="T17" s="21"/>
    </row>
    <row r="18" spans="1:20" s="19" customFormat="1" x14ac:dyDescent="0.25">
      <c r="A18" s="19" t="s">
        <v>1794</v>
      </c>
      <c r="B18" s="23"/>
      <c r="C18" s="154" t="s">
        <v>1796</v>
      </c>
      <c r="D18" s="5">
        <v>205</v>
      </c>
      <c r="E18" s="5" t="s">
        <v>1525</v>
      </c>
      <c r="F18" s="5" t="s">
        <v>55</v>
      </c>
      <c r="G18" s="14">
        <v>17</v>
      </c>
      <c r="H18" s="14">
        <v>10</v>
      </c>
      <c r="I18" s="14">
        <v>8.5</v>
      </c>
      <c r="J18" s="14">
        <f t="shared" si="0"/>
        <v>14.078259994298534</v>
      </c>
      <c r="K18" s="14">
        <v>21.67</v>
      </c>
      <c r="L18" s="5" t="s">
        <v>1526</v>
      </c>
      <c r="M18" s="5"/>
      <c r="N18" s="5"/>
      <c r="O18" s="5">
        <v>0</v>
      </c>
      <c r="P18" s="5">
        <v>1</v>
      </c>
      <c r="Q18" s="26" t="s">
        <v>247</v>
      </c>
      <c r="R18" s="57">
        <v>39748</v>
      </c>
      <c r="S18" s="15"/>
      <c r="T18" s="21"/>
    </row>
    <row r="19" spans="1:20" s="19" customFormat="1" ht="37.5" x14ac:dyDescent="0.25">
      <c r="A19" s="19" t="s">
        <v>1795</v>
      </c>
      <c r="B19" s="23"/>
      <c r="C19" s="154" t="s">
        <v>291</v>
      </c>
      <c r="D19" s="5">
        <v>205</v>
      </c>
      <c r="E19" s="5" t="s">
        <v>1525</v>
      </c>
      <c r="F19" s="5" t="s">
        <v>55</v>
      </c>
      <c r="G19" s="14">
        <v>17</v>
      </c>
      <c r="H19" s="14">
        <v>10</v>
      </c>
      <c r="I19" s="14">
        <v>8.5</v>
      </c>
      <c r="J19" s="14">
        <f t="shared" si="0"/>
        <v>14.078259994298534</v>
      </c>
      <c r="K19" s="14">
        <v>21.67</v>
      </c>
      <c r="L19" s="5" t="s">
        <v>1526</v>
      </c>
      <c r="M19" s="5"/>
      <c r="N19" s="5"/>
      <c r="O19" s="5">
        <v>0</v>
      </c>
      <c r="P19" s="5">
        <v>1</v>
      </c>
      <c r="Q19" s="15" t="s">
        <v>945</v>
      </c>
      <c r="R19" s="57">
        <v>40134</v>
      </c>
      <c r="S19" s="15"/>
      <c r="T19" s="21"/>
    </row>
    <row r="20" spans="1:20" s="19" customFormat="1" x14ac:dyDescent="0.25">
      <c r="A20" s="19" t="s">
        <v>1795</v>
      </c>
      <c r="B20" s="23"/>
      <c r="C20" s="154" t="s">
        <v>978</v>
      </c>
      <c r="D20" s="5">
        <v>205</v>
      </c>
      <c r="E20" s="5" t="s">
        <v>1525</v>
      </c>
      <c r="F20" s="5" t="s">
        <v>55</v>
      </c>
      <c r="G20" s="14">
        <v>17</v>
      </c>
      <c r="H20" s="14">
        <v>10</v>
      </c>
      <c r="I20" s="14">
        <v>8.5</v>
      </c>
      <c r="J20" s="14">
        <f t="shared" si="0"/>
        <v>14.078259994298534</v>
      </c>
      <c r="K20" s="14">
        <v>21.67</v>
      </c>
      <c r="L20" s="5" t="s">
        <v>1526</v>
      </c>
      <c r="M20" s="5"/>
      <c r="N20" s="5"/>
      <c r="O20" s="5">
        <v>0</v>
      </c>
      <c r="P20" s="5">
        <v>1</v>
      </c>
      <c r="Q20" s="15" t="s">
        <v>949</v>
      </c>
      <c r="R20" s="57">
        <v>40140</v>
      </c>
      <c r="S20" s="15"/>
      <c r="T20" s="21"/>
    </row>
    <row r="21" spans="1:20" s="19" customFormat="1" x14ac:dyDescent="0.25">
      <c r="A21" s="19" t="s">
        <v>1794</v>
      </c>
      <c r="B21" s="23"/>
      <c r="C21" s="217" t="s">
        <v>2103</v>
      </c>
      <c r="D21" s="5">
        <v>205</v>
      </c>
      <c r="E21" s="5" t="s">
        <v>1525</v>
      </c>
      <c r="F21" s="5" t="s">
        <v>55</v>
      </c>
      <c r="G21" s="14">
        <v>17</v>
      </c>
      <c r="H21" s="14">
        <v>10</v>
      </c>
      <c r="I21" s="14">
        <v>8.5</v>
      </c>
      <c r="J21" s="14">
        <f t="shared" si="0"/>
        <v>14.078259994298534</v>
      </c>
      <c r="K21" s="14">
        <v>21.67</v>
      </c>
      <c r="L21" s="5" t="s">
        <v>1526</v>
      </c>
      <c r="O21" s="19">
        <v>0</v>
      </c>
      <c r="P21" s="19">
        <v>1</v>
      </c>
      <c r="Q21" s="15" t="s">
        <v>949</v>
      </c>
      <c r="R21" s="57">
        <v>40610</v>
      </c>
      <c r="S21" s="15"/>
      <c r="T21" s="21"/>
    </row>
    <row r="22" spans="1:20" s="19" customFormat="1" x14ac:dyDescent="0.25">
      <c r="A22" s="19" t="s">
        <v>1794</v>
      </c>
      <c r="B22" s="23"/>
      <c r="C22" s="217" t="s">
        <v>2104</v>
      </c>
      <c r="D22" s="5">
        <v>205</v>
      </c>
      <c r="E22" s="5" t="s">
        <v>1525</v>
      </c>
      <c r="F22" s="5" t="s">
        <v>55</v>
      </c>
      <c r="G22" s="14">
        <v>17</v>
      </c>
      <c r="H22" s="14">
        <v>10</v>
      </c>
      <c r="I22" s="14">
        <v>8.5</v>
      </c>
      <c r="J22" s="14">
        <f t="shared" si="0"/>
        <v>14.078259994298534</v>
      </c>
      <c r="K22" s="14">
        <v>21.67</v>
      </c>
      <c r="L22" s="5" t="s">
        <v>1526</v>
      </c>
      <c r="O22" s="19">
        <v>0</v>
      </c>
      <c r="P22" s="19">
        <v>1</v>
      </c>
      <c r="Q22" s="15" t="s">
        <v>949</v>
      </c>
      <c r="R22" s="57">
        <v>40610</v>
      </c>
      <c r="S22" s="15"/>
      <c r="T22" s="21"/>
    </row>
    <row r="23" spans="1:20" s="19" customFormat="1" x14ac:dyDescent="0.25">
      <c r="A23" s="19" t="s">
        <v>1794</v>
      </c>
      <c r="B23" s="23"/>
      <c r="C23" s="217" t="s">
        <v>2202</v>
      </c>
      <c r="D23" s="5">
        <v>205</v>
      </c>
      <c r="E23" s="5" t="s">
        <v>1525</v>
      </c>
      <c r="F23" s="5" t="s">
        <v>55</v>
      </c>
      <c r="G23" s="14">
        <v>17</v>
      </c>
      <c r="H23" s="14">
        <v>10</v>
      </c>
      <c r="I23" s="14">
        <v>8.5</v>
      </c>
      <c r="J23" s="14">
        <f t="shared" si="0"/>
        <v>14.078259994298534</v>
      </c>
      <c r="K23" s="14">
        <v>21.67</v>
      </c>
      <c r="L23" s="5" t="s">
        <v>1526</v>
      </c>
      <c r="O23" s="19">
        <v>0</v>
      </c>
      <c r="P23" s="19">
        <v>1</v>
      </c>
      <c r="Q23" s="15" t="s">
        <v>949</v>
      </c>
      <c r="R23" s="57">
        <v>40904</v>
      </c>
      <c r="S23" s="15"/>
      <c r="T23" s="21"/>
    </row>
    <row r="24" spans="1:20" s="19" customFormat="1" x14ac:dyDescent="0.25">
      <c r="A24" s="19" t="s">
        <v>1794</v>
      </c>
      <c r="B24" s="23"/>
      <c r="C24" s="217" t="s">
        <v>2204</v>
      </c>
      <c r="D24" s="5">
        <v>205</v>
      </c>
      <c r="E24" s="5" t="s">
        <v>1525</v>
      </c>
      <c r="F24" s="5" t="s">
        <v>55</v>
      </c>
      <c r="G24" s="14">
        <v>17</v>
      </c>
      <c r="H24" s="14">
        <v>10</v>
      </c>
      <c r="I24" s="14">
        <v>8.5</v>
      </c>
      <c r="J24" s="14">
        <f t="shared" si="0"/>
        <v>14.078259994298534</v>
      </c>
      <c r="K24" s="14">
        <v>21.67</v>
      </c>
      <c r="L24" s="5" t="s">
        <v>1526</v>
      </c>
      <c r="O24" s="19">
        <v>0</v>
      </c>
      <c r="P24" s="19">
        <v>1</v>
      </c>
      <c r="Q24" s="15" t="s">
        <v>949</v>
      </c>
      <c r="R24" s="57">
        <v>40904</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x14ac:dyDescent="0.25">
      <c r="A43" s="19" t="s">
        <v>1794</v>
      </c>
      <c r="B43" s="23"/>
      <c r="C43" s="217" t="s">
        <v>2206</v>
      </c>
      <c r="D43" s="5">
        <v>205</v>
      </c>
      <c r="E43" s="5" t="s">
        <v>1525</v>
      </c>
      <c r="F43" s="5" t="s">
        <v>55</v>
      </c>
      <c r="G43" s="14">
        <v>17</v>
      </c>
      <c r="H43" s="14">
        <v>10</v>
      </c>
      <c r="I43" s="14">
        <v>8.5</v>
      </c>
      <c r="J43" s="14">
        <f t="shared" ref="J43:J74" si="1">-LOG((1/(H43*G43))*(2.511^(-I43)))/LOG(2.511)</f>
        <v>14.078259994298534</v>
      </c>
      <c r="K43" s="14">
        <v>21.67</v>
      </c>
      <c r="L43" s="5" t="s">
        <v>1526</v>
      </c>
      <c r="O43" s="19">
        <v>0</v>
      </c>
      <c r="P43" s="19">
        <v>1</v>
      </c>
      <c r="Q43" s="15" t="s">
        <v>949</v>
      </c>
      <c r="R43" s="57">
        <v>40904</v>
      </c>
      <c r="S43" s="64"/>
      <c r="T43" s="66"/>
    </row>
    <row r="44" spans="1:20" s="19" customFormat="1" x14ac:dyDescent="0.25">
      <c r="A44" s="19" t="s">
        <v>1794</v>
      </c>
      <c r="B44" s="23"/>
      <c r="C44" s="217" t="s">
        <v>2208</v>
      </c>
      <c r="D44" s="5">
        <v>205</v>
      </c>
      <c r="E44" s="5" t="s">
        <v>1525</v>
      </c>
      <c r="F44" s="5" t="s">
        <v>55</v>
      </c>
      <c r="G44" s="14">
        <v>17</v>
      </c>
      <c r="H44" s="14">
        <v>10</v>
      </c>
      <c r="I44" s="14">
        <v>8.5</v>
      </c>
      <c r="J44" s="14">
        <f t="shared" si="1"/>
        <v>14.078259994298534</v>
      </c>
      <c r="K44" s="14">
        <v>21.67</v>
      </c>
      <c r="L44" s="5" t="s">
        <v>1526</v>
      </c>
      <c r="O44" s="19">
        <v>0</v>
      </c>
      <c r="P44" s="19">
        <v>1</v>
      </c>
      <c r="Q44" s="15" t="s">
        <v>949</v>
      </c>
      <c r="R44" s="57">
        <v>40904</v>
      </c>
      <c r="S44" s="15"/>
      <c r="T44" s="21"/>
    </row>
    <row r="45" spans="1:20" s="19" customFormat="1" x14ac:dyDescent="0.25">
      <c r="A45" s="19" t="s">
        <v>1794</v>
      </c>
      <c r="B45" s="23"/>
      <c r="C45" s="217" t="s">
        <v>2210</v>
      </c>
      <c r="D45" s="5">
        <v>205</v>
      </c>
      <c r="E45" s="5" t="s">
        <v>1525</v>
      </c>
      <c r="F45" s="5" t="s">
        <v>55</v>
      </c>
      <c r="G45" s="14">
        <v>17</v>
      </c>
      <c r="H45" s="14">
        <v>10</v>
      </c>
      <c r="I45" s="14">
        <v>8.5</v>
      </c>
      <c r="J45" s="14">
        <f t="shared" si="1"/>
        <v>14.078259994298534</v>
      </c>
      <c r="K45" s="14">
        <v>21.67</v>
      </c>
      <c r="L45" s="5" t="s">
        <v>1526</v>
      </c>
      <c r="O45" s="19">
        <v>0</v>
      </c>
      <c r="P45" s="19">
        <v>1</v>
      </c>
      <c r="Q45" s="15" t="s">
        <v>949</v>
      </c>
      <c r="R45" s="57">
        <v>40904</v>
      </c>
      <c r="S45" s="15"/>
      <c r="T45" s="21"/>
    </row>
    <row r="46" spans="1:20" s="19" customFormat="1" x14ac:dyDescent="0.25">
      <c r="A46" s="19" t="s">
        <v>1794</v>
      </c>
      <c r="B46" s="23"/>
      <c r="C46" s="217" t="s">
        <v>2212</v>
      </c>
      <c r="D46" s="5">
        <v>205</v>
      </c>
      <c r="E46" s="5" t="s">
        <v>1525</v>
      </c>
      <c r="F46" s="5" t="s">
        <v>55</v>
      </c>
      <c r="G46" s="14">
        <v>17</v>
      </c>
      <c r="H46" s="14">
        <v>10</v>
      </c>
      <c r="I46" s="14">
        <v>8.5</v>
      </c>
      <c r="J46" s="14">
        <f t="shared" si="1"/>
        <v>14.078259994298534</v>
      </c>
      <c r="K46" s="14">
        <v>21.67</v>
      </c>
      <c r="L46" s="5" t="s">
        <v>1526</v>
      </c>
      <c r="O46" s="19">
        <v>0</v>
      </c>
      <c r="P46" s="19">
        <v>1</v>
      </c>
      <c r="Q46" s="15" t="s">
        <v>949</v>
      </c>
      <c r="R46" s="57">
        <v>40904</v>
      </c>
      <c r="S46" s="15"/>
      <c r="T46" s="21"/>
    </row>
    <row r="47" spans="1:20" s="19" customFormat="1" x14ac:dyDescent="0.25">
      <c r="A47" s="19" t="s">
        <v>1794</v>
      </c>
      <c r="B47" s="23"/>
      <c r="C47" s="217" t="s">
        <v>2215</v>
      </c>
      <c r="D47" s="5">
        <v>205</v>
      </c>
      <c r="E47" s="5" t="s">
        <v>1525</v>
      </c>
      <c r="F47" s="5" t="s">
        <v>55</v>
      </c>
      <c r="G47" s="14">
        <v>17</v>
      </c>
      <c r="H47" s="14">
        <v>10</v>
      </c>
      <c r="I47" s="14">
        <v>8.5</v>
      </c>
      <c r="J47" s="14">
        <f t="shared" si="1"/>
        <v>14.078259994298534</v>
      </c>
      <c r="K47" s="14">
        <v>21.67</v>
      </c>
      <c r="L47" s="5" t="s">
        <v>1526</v>
      </c>
      <c r="O47" s="19">
        <v>0</v>
      </c>
      <c r="P47" s="19">
        <v>1</v>
      </c>
      <c r="Q47" s="15" t="s">
        <v>949</v>
      </c>
      <c r="R47" s="57">
        <v>40905</v>
      </c>
      <c r="S47" s="15"/>
      <c r="T47" s="21"/>
    </row>
    <row r="48" spans="1:20" s="19" customFormat="1" x14ac:dyDescent="0.25">
      <c r="A48" s="19" t="s">
        <v>1794</v>
      </c>
      <c r="B48" s="23"/>
      <c r="C48" s="217" t="s">
        <v>2284</v>
      </c>
      <c r="D48" s="5">
        <v>205</v>
      </c>
      <c r="E48" s="5" t="s">
        <v>1525</v>
      </c>
      <c r="F48" s="5" t="s">
        <v>55</v>
      </c>
      <c r="G48" s="14">
        <v>17</v>
      </c>
      <c r="H48" s="14">
        <v>10</v>
      </c>
      <c r="I48" s="14">
        <v>8.5</v>
      </c>
      <c r="J48" s="14">
        <f t="shared" si="1"/>
        <v>14.078259994298534</v>
      </c>
      <c r="K48" s="14">
        <v>21.67</v>
      </c>
      <c r="L48" s="5" t="s">
        <v>1526</v>
      </c>
      <c r="O48" s="19">
        <v>0</v>
      </c>
      <c r="P48" s="19">
        <v>1</v>
      </c>
      <c r="Q48" s="15" t="s">
        <v>949</v>
      </c>
      <c r="R48" s="57">
        <v>40905</v>
      </c>
      <c r="S48" s="15"/>
      <c r="T48" s="21"/>
    </row>
    <row r="49" spans="1:20" s="19" customFormat="1" ht="25" x14ac:dyDescent="0.25">
      <c r="A49" s="62"/>
      <c r="B49" s="124"/>
      <c r="C49" s="78" t="s">
        <v>246</v>
      </c>
      <c r="D49" s="68">
        <v>221</v>
      </c>
      <c r="E49" s="68" t="s">
        <v>1522</v>
      </c>
      <c r="F49" s="68" t="s">
        <v>55</v>
      </c>
      <c r="G49" s="71">
        <v>8</v>
      </c>
      <c r="H49" s="71">
        <v>6</v>
      </c>
      <c r="I49" s="71">
        <v>8.1</v>
      </c>
      <c r="J49" s="71">
        <f t="shared" si="1"/>
        <v>12.304714416603611</v>
      </c>
      <c r="K49" s="71">
        <v>19.21</v>
      </c>
      <c r="L49" s="68" t="s">
        <v>1526</v>
      </c>
      <c r="M49" s="68"/>
      <c r="N49" s="68"/>
      <c r="O49" s="68">
        <f>SUM(O50:O71)</f>
        <v>1</v>
      </c>
      <c r="P49" s="68">
        <f>SUM(P50:P71)</f>
        <v>22</v>
      </c>
      <c r="Q49" s="92" t="s">
        <v>1659</v>
      </c>
      <c r="R49" s="75">
        <v>38684</v>
      </c>
      <c r="S49" s="15"/>
      <c r="T49" s="21"/>
    </row>
    <row r="50" spans="1:20" s="19" customFormat="1" ht="50" x14ac:dyDescent="0.25">
      <c r="A50" s="19" t="s">
        <v>1794</v>
      </c>
      <c r="B50" s="26"/>
      <c r="C50" s="32" t="s">
        <v>960</v>
      </c>
      <c r="D50" s="5">
        <v>221</v>
      </c>
      <c r="E50" s="5" t="s">
        <v>1522</v>
      </c>
      <c r="F50" s="5" t="s">
        <v>55</v>
      </c>
      <c r="G50" s="14">
        <v>8</v>
      </c>
      <c r="H50" s="14">
        <v>6</v>
      </c>
      <c r="I50" s="14">
        <v>8.1</v>
      </c>
      <c r="J50" s="14">
        <f t="shared" si="1"/>
        <v>12.304714416603611</v>
      </c>
      <c r="K50" s="14">
        <v>19.21</v>
      </c>
      <c r="L50" s="5" t="s">
        <v>1526</v>
      </c>
      <c r="M50" s="5"/>
      <c r="N50" s="5"/>
      <c r="O50" s="19">
        <v>1</v>
      </c>
      <c r="P50" s="19">
        <v>0</v>
      </c>
      <c r="Q50" s="26" t="s">
        <v>959</v>
      </c>
      <c r="R50" s="57">
        <v>40137</v>
      </c>
      <c r="S50" s="15"/>
      <c r="T50" s="21"/>
    </row>
    <row r="51" spans="1:20" s="19" customFormat="1" x14ac:dyDescent="0.25">
      <c r="A51" s="19" t="s">
        <v>1794</v>
      </c>
      <c r="B51" s="26"/>
      <c r="C51" s="32" t="s">
        <v>962</v>
      </c>
      <c r="D51" s="5">
        <v>221</v>
      </c>
      <c r="E51" s="5" t="s">
        <v>1522</v>
      </c>
      <c r="F51" s="5" t="s">
        <v>55</v>
      </c>
      <c r="G51" s="14">
        <v>8</v>
      </c>
      <c r="H51" s="14">
        <v>6</v>
      </c>
      <c r="I51" s="14">
        <v>8.1</v>
      </c>
      <c r="J51" s="14">
        <f t="shared" si="1"/>
        <v>12.304714416603611</v>
      </c>
      <c r="K51" s="14">
        <v>19.21</v>
      </c>
      <c r="L51" s="5" t="s">
        <v>1526</v>
      </c>
      <c r="M51" s="5"/>
      <c r="N51" s="5"/>
      <c r="O51" s="19">
        <v>0</v>
      </c>
      <c r="P51" s="19">
        <v>2</v>
      </c>
      <c r="Q51" s="26" t="s">
        <v>967</v>
      </c>
      <c r="R51" s="57">
        <v>40137</v>
      </c>
      <c r="S51" s="15"/>
      <c r="T51" s="21"/>
    </row>
    <row r="52" spans="1:20" s="19" customFormat="1" ht="25" x14ac:dyDescent="0.25">
      <c r="A52" s="19" t="s">
        <v>1794</v>
      </c>
      <c r="B52" s="26"/>
      <c r="C52" s="32" t="s">
        <v>140</v>
      </c>
      <c r="D52" s="5">
        <v>221</v>
      </c>
      <c r="E52" s="5" t="s">
        <v>1522</v>
      </c>
      <c r="F52" s="5" t="s">
        <v>55</v>
      </c>
      <c r="G52" s="14">
        <v>8</v>
      </c>
      <c r="H52" s="14">
        <v>6</v>
      </c>
      <c r="I52" s="14">
        <v>8.1</v>
      </c>
      <c r="J52" s="14">
        <f t="shared" si="1"/>
        <v>12.304714416603611</v>
      </c>
      <c r="K52" s="14">
        <v>19.21</v>
      </c>
      <c r="L52" s="5" t="s">
        <v>1526</v>
      </c>
      <c r="M52" s="5"/>
      <c r="N52" s="5"/>
      <c r="O52" s="19">
        <v>0</v>
      </c>
      <c r="P52" s="19">
        <v>1</v>
      </c>
      <c r="Q52" s="26" t="s">
        <v>970</v>
      </c>
      <c r="R52" s="57">
        <v>40137</v>
      </c>
      <c r="S52" s="15"/>
      <c r="T52" s="21"/>
    </row>
    <row r="53" spans="1:20" s="19" customFormat="1" ht="25" x14ac:dyDescent="0.25">
      <c r="A53" s="19" t="s">
        <v>1794</v>
      </c>
      <c r="B53" s="23"/>
      <c r="C53" s="31" t="s">
        <v>1660</v>
      </c>
      <c r="D53" s="5">
        <v>221</v>
      </c>
      <c r="E53" s="5" t="s">
        <v>1522</v>
      </c>
      <c r="F53" s="5" t="s">
        <v>55</v>
      </c>
      <c r="G53" s="14">
        <v>8</v>
      </c>
      <c r="H53" s="14">
        <v>6</v>
      </c>
      <c r="I53" s="14">
        <v>8.1</v>
      </c>
      <c r="J53" s="14">
        <f t="shared" si="1"/>
        <v>12.304714416603611</v>
      </c>
      <c r="K53" s="14">
        <v>19.21</v>
      </c>
      <c r="L53" s="5" t="s">
        <v>1526</v>
      </c>
      <c r="M53" s="5"/>
      <c r="N53" s="5"/>
      <c r="O53" s="5">
        <v>0</v>
      </c>
      <c r="P53" s="5">
        <v>1</v>
      </c>
      <c r="Q53" s="2" t="s">
        <v>1661</v>
      </c>
      <c r="R53" s="57">
        <v>38684</v>
      </c>
      <c r="S53" s="15"/>
      <c r="T53" s="21"/>
    </row>
    <row r="54" spans="1:20" s="19" customFormat="1" ht="37.5" x14ac:dyDescent="0.25">
      <c r="A54" s="19" t="s">
        <v>1794</v>
      </c>
      <c r="B54" s="23"/>
      <c r="C54" s="31" t="s">
        <v>254</v>
      </c>
      <c r="D54" s="5">
        <v>221</v>
      </c>
      <c r="E54" s="5" t="s">
        <v>1522</v>
      </c>
      <c r="F54" s="5" t="s">
        <v>55</v>
      </c>
      <c r="G54" s="14">
        <v>8</v>
      </c>
      <c r="H54" s="14">
        <v>6</v>
      </c>
      <c r="I54" s="14">
        <v>8.1</v>
      </c>
      <c r="J54" s="14">
        <f t="shared" si="1"/>
        <v>12.304714416603611</v>
      </c>
      <c r="K54" s="14">
        <v>19.21</v>
      </c>
      <c r="L54" s="5" t="s">
        <v>1526</v>
      </c>
      <c r="M54" s="5"/>
      <c r="N54" s="5"/>
      <c r="O54" s="5">
        <v>0</v>
      </c>
      <c r="P54" s="5">
        <v>1</v>
      </c>
      <c r="Q54" s="25" t="s">
        <v>1662</v>
      </c>
      <c r="R54" s="57">
        <v>38684</v>
      </c>
      <c r="S54" s="15"/>
      <c r="T54" s="21"/>
    </row>
    <row r="55" spans="1:20" s="19" customFormat="1" ht="25" x14ac:dyDescent="0.25">
      <c r="A55" s="19" t="s">
        <v>1794</v>
      </c>
      <c r="B55" s="23"/>
      <c r="C55" s="31" t="s">
        <v>255</v>
      </c>
      <c r="D55" s="5">
        <v>221</v>
      </c>
      <c r="E55" s="5" t="s">
        <v>1522</v>
      </c>
      <c r="F55" s="5" t="s">
        <v>55</v>
      </c>
      <c r="G55" s="14">
        <v>8</v>
      </c>
      <c r="H55" s="14">
        <v>6</v>
      </c>
      <c r="I55" s="14">
        <v>8.1</v>
      </c>
      <c r="J55" s="14">
        <f t="shared" si="1"/>
        <v>12.304714416603611</v>
      </c>
      <c r="K55" s="14">
        <v>19.21</v>
      </c>
      <c r="L55" s="5" t="s">
        <v>1526</v>
      </c>
      <c r="M55" s="5"/>
      <c r="N55" s="5"/>
      <c r="O55" s="5">
        <v>0</v>
      </c>
      <c r="P55" s="5">
        <v>1</v>
      </c>
      <c r="Q55" s="2" t="s">
        <v>1951</v>
      </c>
      <c r="R55" s="57">
        <v>38684</v>
      </c>
      <c r="S55" s="15"/>
      <c r="T55" s="21"/>
    </row>
    <row r="56" spans="1:20" s="19" customFormat="1" ht="25" x14ac:dyDescent="0.25">
      <c r="A56" s="19" t="s">
        <v>1794</v>
      </c>
      <c r="B56" s="23"/>
      <c r="C56" s="52" t="s">
        <v>94</v>
      </c>
      <c r="D56" s="5">
        <v>221</v>
      </c>
      <c r="E56" s="5" t="s">
        <v>1522</v>
      </c>
      <c r="F56" s="5" t="s">
        <v>55</v>
      </c>
      <c r="G56" s="14">
        <v>8</v>
      </c>
      <c r="H56" s="14">
        <v>6</v>
      </c>
      <c r="I56" s="14">
        <v>8.1</v>
      </c>
      <c r="J56" s="14">
        <f t="shared" si="1"/>
        <v>12.304714416603611</v>
      </c>
      <c r="K56" s="14">
        <v>19.21</v>
      </c>
      <c r="L56" s="5" t="s">
        <v>1526</v>
      </c>
      <c r="M56" s="5"/>
      <c r="N56" s="5"/>
      <c r="O56" s="5">
        <v>0</v>
      </c>
      <c r="P56" s="5">
        <v>1</v>
      </c>
      <c r="Q56" s="26" t="s">
        <v>252</v>
      </c>
      <c r="R56" s="57">
        <v>38684</v>
      </c>
      <c r="S56" s="15"/>
      <c r="T56" s="21"/>
    </row>
    <row r="57" spans="1:20" s="19" customFormat="1" ht="25" x14ac:dyDescent="0.25">
      <c r="A57" s="19" t="s">
        <v>1794</v>
      </c>
      <c r="B57" s="23"/>
      <c r="C57" s="52" t="s">
        <v>1558</v>
      </c>
      <c r="D57" s="5">
        <v>221</v>
      </c>
      <c r="E57" s="5" t="s">
        <v>1522</v>
      </c>
      <c r="F57" s="5" t="s">
        <v>55</v>
      </c>
      <c r="G57" s="14">
        <v>8</v>
      </c>
      <c r="H57" s="14">
        <v>6</v>
      </c>
      <c r="I57" s="14">
        <v>8.1</v>
      </c>
      <c r="J57" s="14">
        <f t="shared" si="1"/>
        <v>12.304714416603611</v>
      </c>
      <c r="K57" s="14">
        <v>19.21</v>
      </c>
      <c r="L57" s="5" t="s">
        <v>1526</v>
      </c>
      <c r="M57" s="5"/>
      <c r="N57" s="5"/>
      <c r="O57" s="5">
        <v>0</v>
      </c>
      <c r="P57" s="5">
        <v>1</v>
      </c>
      <c r="Q57" s="26" t="s">
        <v>252</v>
      </c>
      <c r="R57" s="57">
        <v>38711</v>
      </c>
      <c r="S57" s="15"/>
      <c r="T57" s="21"/>
    </row>
    <row r="58" spans="1:20" s="19" customFormat="1" ht="25" x14ac:dyDescent="0.25">
      <c r="A58" s="19" t="s">
        <v>1794</v>
      </c>
      <c r="B58" s="23"/>
      <c r="C58" s="52" t="s">
        <v>330</v>
      </c>
      <c r="D58" s="5">
        <v>221</v>
      </c>
      <c r="E58" s="5" t="s">
        <v>1522</v>
      </c>
      <c r="F58" s="5" t="s">
        <v>55</v>
      </c>
      <c r="G58" s="14">
        <v>8</v>
      </c>
      <c r="H58" s="14">
        <v>6</v>
      </c>
      <c r="I58" s="14">
        <v>8.1</v>
      </c>
      <c r="J58" s="14">
        <f t="shared" si="1"/>
        <v>12.304714416603611</v>
      </c>
      <c r="K58" s="14">
        <v>19.21</v>
      </c>
      <c r="L58" s="5" t="s">
        <v>1526</v>
      </c>
      <c r="M58" s="5"/>
      <c r="N58" s="5"/>
      <c r="O58" s="5">
        <v>0</v>
      </c>
      <c r="P58" s="5">
        <v>1</v>
      </c>
      <c r="Q58" s="26" t="s">
        <v>252</v>
      </c>
      <c r="R58" s="57">
        <v>39039</v>
      </c>
      <c r="S58" s="15"/>
      <c r="T58" s="21"/>
    </row>
    <row r="59" spans="1:20" s="19" customFormat="1" ht="25" x14ac:dyDescent="0.25">
      <c r="A59" s="19" t="s">
        <v>1794</v>
      </c>
      <c r="B59" s="23"/>
      <c r="C59" s="52" t="s">
        <v>331</v>
      </c>
      <c r="D59" s="5">
        <v>221</v>
      </c>
      <c r="E59" s="5" t="s">
        <v>1522</v>
      </c>
      <c r="F59" s="5" t="s">
        <v>55</v>
      </c>
      <c r="G59" s="14">
        <v>8</v>
      </c>
      <c r="H59" s="14">
        <v>6</v>
      </c>
      <c r="I59" s="14">
        <v>8.1</v>
      </c>
      <c r="J59" s="14">
        <f t="shared" si="1"/>
        <v>12.304714416603611</v>
      </c>
      <c r="K59" s="14">
        <v>19.21</v>
      </c>
      <c r="L59" s="5" t="s">
        <v>1526</v>
      </c>
      <c r="M59" s="5"/>
      <c r="N59" s="5"/>
      <c r="O59" s="5">
        <v>0</v>
      </c>
      <c r="P59" s="5">
        <v>1</v>
      </c>
      <c r="Q59" s="26" t="s">
        <v>252</v>
      </c>
      <c r="R59" s="57">
        <v>39039</v>
      </c>
      <c r="S59" s="15"/>
      <c r="T59" s="21"/>
    </row>
    <row r="60" spans="1:20" s="19" customFormat="1" ht="25" x14ac:dyDescent="0.25">
      <c r="A60" s="19" t="s">
        <v>1794</v>
      </c>
      <c r="B60" s="23"/>
      <c r="C60" s="154" t="s">
        <v>1796</v>
      </c>
      <c r="D60" s="5">
        <v>221</v>
      </c>
      <c r="E60" s="5" t="s">
        <v>1522</v>
      </c>
      <c r="F60" s="5" t="s">
        <v>55</v>
      </c>
      <c r="G60" s="14">
        <v>8</v>
      </c>
      <c r="H60" s="14">
        <v>6</v>
      </c>
      <c r="I60" s="14">
        <v>8.1</v>
      </c>
      <c r="J60" s="14">
        <f t="shared" si="1"/>
        <v>12.304714416603611</v>
      </c>
      <c r="K60" s="14">
        <v>19.21</v>
      </c>
      <c r="L60" s="5" t="s">
        <v>1526</v>
      </c>
      <c r="M60" s="5"/>
      <c r="N60" s="5"/>
      <c r="O60" s="5">
        <v>0</v>
      </c>
      <c r="P60" s="5">
        <v>1</v>
      </c>
      <c r="Q60" s="26" t="s">
        <v>252</v>
      </c>
      <c r="R60" s="57">
        <v>39748</v>
      </c>
      <c r="S60" s="15"/>
      <c r="T60" s="21"/>
    </row>
    <row r="61" spans="1:20" s="19" customFormat="1" ht="37.5" x14ac:dyDescent="0.25">
      <c r="A61" s="19" t="s">
        <v>1794</v>
      </c>
      <c r="B61" s="23"/>
      <c r="C61" s="154" t="s">
        <v>291</v>
      </c>
      <c r="D61" s="5">
        <v>221</v>
      </c>
      <c r="E61" s="5" t="s">
        <v>1522</v>
      </c>
      <c r="F61" s="5" t="s">
        <v>55</v>
      </c>
      <c r="G61" s="14">
        <v>8</v>
      </c>
      <c r="H61" s="14">
        <v>6</v>
      </c>
      <c r="I61" s="14">
        <v>8.1</v>
      </c>
      <c r="J61" s="14">
        <f t="shared" si="1"/>
        <v>12.304714416603611</v>
      </c>
      <c r="K61" s="14">
        <v>19.21</v>
      </c>
      <c r="L61" s="5" t="s">
        <v>1526</v>
      </c>
      <c r="M61" s="5"/>
      <c r="N61" s="5"/>
      <c r="O61" s="5">
        <v>0</v>
      </c>
      <c r="P61" s="5">
        <v>1</v>
      </c>
      <c r="Q61" s="15" t="s">
        <v>945</v>
      </c>
      <c r="R61" s="57">
        <v>40134</v>
      </c>
      <c r="S61" s="15"/>
      <c r="T61" s="21"/>
    </row>
    <row r="62" spans="1:20" s="19" customFormat="1" x14ac:dyDescent="0.25">
      <c r="A62" s="19" t="s">
        <v>1794</v>
      </c>
      <c r="B62" s="23"/>
      <c r="C62" s="154" t="s">
        <v>946</v>
      </c>
      <c r="D62" s="5">
        <v>221</v>
      </c>
      <c r="E62" s="5" t="s">
        <v>1522</v>
      </c>
      <c r="F62" s="5" t="s">
        <v>55</v>
      </c>
      <c r="G62" s="14">
        <v>8</v>
      </c>
      <c r="H62" s="14">
        <v>6</v>
      </c>
      <c r="I62" s="14">
        <v>8.1</v>
      </c>
      <c r="J62" s="14">
        <f t="shared" si="1"/>
        <v>12.304714416603611</v>
      </c>
      <c r="K62" s="14">
        <v>19.21</v>
      </c>
      <c r="L62" s="5" t="s">
        <v>1526</v>
      </c>
      <c r="O62" s="19">
        <v>0</v>
      </c>
      <c r="P62" s="19">
        <v>1</v>
      </c>
      <c r="Q62" s="15" t="s">
        <v>949</v>
      </c>
      <c r="R62" s="57">
        <v>40136</v>
      </c>
      <c r="S62" s="15"/>
      <c r="T62" s="21"/>
    </row>
    <row r="63" spans="1:20" s="19" customFormat="1" x14ac:dyDescent="0.25">
      <c r="A63" s="19" t="s">
        <v>1794</v>
      </c>
      <c r="B63" s="23"/>
      <c r="C63" s="217" t="s">
        <v>2103</v>
      </c>
      <c r="D63" s="5">
        <v>221</v>
      </c>
      <c r="E63" s="5" t="s">
        <v>1522</v>
      </c>
      <c r="F63" s="5" t="s">
        <v>55</v>
      </c>
      <c r="G63" s="14">
        <v>8</v>
      </c>
      <c r="H63" s="14">
        <v>6</v>
      </c>
      <c r="I63" s="14">
        <v>8.1</v>
      </c>
      <c r="J63" s="14">
        <f t="shared" si="1"/>
        <v>12.304714416603611</v>
      </c>
      <c r="K63" s="14">
        <v>19.21</v>
      </c>
      <c r="L63" s="5" t="s">
        <v>1526</v>
      </c>
      <c r="O63" s="19">
        <v>0</v>
      </c>
      <c r="P63" s="19">
        <v>1</v>
      </c>
      <c r="Q63" s="15" t="s">
        <v>949</v>
      </c>
      <c r="R63" s="57">
        <v>40610</v>
      </c>
      <c r="S63" s="15"/>
      <c r="T63" s="21"/>
    </row>
    <row r="64" spans="1:20" s="19" customFormat="1" x14ac:dyDescent="0.25">
      <c r="A64" s="19" t="s">
        <v>1794</v>
      </c>
      <c r="B64" s="23"/>
      <c r="C64" s="217" t="s">
        <v>2104</v>
      </c>
      <c r="D64" s="5">
        <v>221</v>
      </c>
      <c r="E64" s="5" t="s">
        <v>1522</v>
      </c>
      <c r="F64" s="5" t="s">
        <v>55</v>
      </c>
      <c r="G64" s="14">
        <v>8</v>
      </c>
      <c r="H64" s="14">
        <v>6</v>
      </c>
      <c r="I64" s="14">
        <v>8.1</v>
      </c>
      <c r="J64" s="14">
        <f t="shared" si="1"/>
        <v>12.304714416603611</v>
      </c>
      <c r="K64" s="14">
        <v>19.21</v>
      </c>
      <c r="L64" s="5" t="s">
        <v>1526</v>
      </c>
      <c r="O64" s="19">
        <v>0</v>
      </c>
      <c r="P64" s="19">
        <v>1</v>
      </c>
      <c r="Q64" s="15" t="s">
        <v>949</v>
      </c>
      <c r="R64" s="57">
        <v>40610</v>
      </c>
      <c r="S64" s="15"/>
      <c r="T64" s="21"/>
    </row>
    <row r="65" spans="1:20" s="19" customFormat="1" x14ac:dyDescent="0.25">
      <c r="A65" s="19" t="s">
        <v>1794</v>
      </c>
      <c r="B65" s="23"/>
      <c r="C65" s="217" t="s">
        <v>2202</v>
      </c>
      <c r="D65" s="5">
        <v>221</v>
      </c>
      <c r="E65" s="5" t="s">
        <v>1522</v>
      </c>
      <c r="F65" s="5" t="s">
        <v>55</v>
      </c>
      <c r="G65" s="14">
        <v>8</v>
      </c>
      <c r="H65" s="14">
        <v>6</v>
      </c>
      <c r="I65" s="14">
        <v>8.1</v>
      </c>
      <c r="J65" s="14">
        <f t="shared" si="1"/>
        <v>12.304714416603611</v>
      </c>
      <c r="K65" s="14">
        <v>19.21</v>
      </c>
      <c r="L65" s="5" t="s">
        <v>1526</v>
      </c>
      <c r="O65" s="19">
        <v>0</v>
      </c>
      <c r="P65" s="19">
        <v>1</v>
      </c>
      <c r="Q65" s="15" t="s">
        <v>949</v>
      </c>
      <c r="R65" s="57">
        <v>40904</v>
      </c>
      <c r="S65" s="15"/>
      <c r="T65" s="21"/>
    </row>
    <row r="66" spans="1:20" s="19" customFormat="1" x14ac:dyDescent="0.25">
      <c r="A66" s="19" t="s">
        <v>1794</v>
      </c>
      <c r="B66" s="23"/>
      <c r="C66" s="217" t="s">
        <v>2204</v>
      </c>
      <c r="D66" s="5">
        <v>221</v>
      </c>
      <c r="E66" s="5" t="s">
        <v>1522</v>
      </c>
      <c r="F66" s="5" t="s">
        <v>55</v>
      </c>
      <c r="G66" s="14">
        <v>8</v>
      </c>
      <c r="H66" s="14">
        <v>6</v>
      </c>
      <c r="I66" s="14">
        <v>8.1</v>
      </c>
      <c r="J66" s="14">
        <f t="shared" si="1"/>
        <v>12.304714416603611</v>
      </c>
      <c r="K66" s="14">
        <v>19.21</v>
      </c>
      <c r="L66" s="5" t="s">
        <v>1526</v>
      </c>
      <c r="O66" s="19">
        <v>0</v>
      </c>
      <c r="P66" s="19">
        <v>1</v>
      </c>
      <c r="Q66" s="15" t="s">
        <v>949</v>
      </c>
      <c r="R66" s="57">
        <v>40904</v>
      </c>
      <c r="S66" s="15"/>
      <c r="T66" s="21"/>
    </row>
    <row r="67" spans="1:20" s="19" customFormat="1" x14ac:dyDescent="0.25">
      <c r="A67" s="19" t="s">
        <v>1794</v>
      </c>
      <c r="B67" s="23"/>
      <c r="C67" s="217" t="s">
        <v>2206</v>
      </c>
      <c r="D67" s="5">
        <v>221</v>
      </c>
      <c r="E67" s="5" t="s">
        <v>1522</v>
      </c>
      <c r="F67" s="5" t="s">
        <v>55</v>
      </c>
      <c r="G67" s="14">
        <v>8</v>
      </c>
      <c r="H67" s="14">
        <v>6</v>
      </c>
      <c r="I67" s="14">
        <v>8.1</v>
      </c>
      <c r="J67" s="14">
        <f t="shared" si="1"/>
        <v>12.304714416603611</v>
      </c>
      <c r="K67" s="14">
        <v>19.21</v>
      </c>
      <c r="L67" s="5" t="s">
        <v>1526</v>
      </c>
      <c r="O67" s="19">
        <v>0</v>
      </c>
      <c r="P67" s="19">
        <v>1</v>
      </c>
      <c r="Q67" s="15" t="s">
        <v>949</v>
      </c>
      <c r="R67" s="57">
        <v>40904</v>
      </c>
      <c r="S67" s="64"/>
      <c r="T67" s="66"/>
    </row>
    <row r="68" spans="1:20" s="19" customFormat="1" x14ac:dyDescent="0.25">
      <c r="A68" s="19" t="s">
        <v>1794</v>
      </c>
      <c r="B68" s="23"/>
      <c r="C68" s="217" t="s">
        <v>2208</v>
      </c>
      <c r="D68" s="5">
        <v>221</v>
      </c>
      <c r="E68" s="5" t="s">
        <v>1522</v>
      </c>
      <c r="F68" s="5" t="s">
        <v>55</v>
      </c>
      <c r="G68" s="14">
        <v>8</v>
      </c>
      <c r="H68" s="14">
        <v>6</v>
      </c>
      <c r="I68" s="14">
        <v>8.1</v>
      </c>
      <c r="J68" s="14">
        <f t="shared" si="1"/>
        <v>12.304714416603611</v>
      </c>
      <c r="K68" s="14">
        <v>19.21</v>
      </c>
      <c r="L68" s="5" t="s">
        <v>1526</v>
      </c>
      <c r="O68" s="19">
        <v>0</v>
      </c>
      <c r="P68" s="19">
        <v>1</v>
      </c>
      <c r="Q68" s="15" t="s">
        <v>949</v>
      </c>
      <c r="R68" s="57">
        <v>40904</v>
      </c>
      <c r="S68" s="15"/>
      <c r="T68" s="21"/>
    </row>
    <row r="69" spans="1:20" s="19" customFormat="1" x14ac:dyDescent="0.25">
      <c r="A69" s="19" t="s">
        <v>1794</v>
      </c>
      <c r="B69" s="23"/>
      <c r="C69" s="217" t="s">
        <v>2210</v>
      </c>
      <c r="D69" s="5">
        <v>221</v>
      </c>
      <c r="E69" s="5" t="s">
        <v>1522</v>
      </c>
      <c r="F69" s="5" t="s">
        <v>55</v>
      </c>
      <c r="G69" s="14">
        <v>8</v>
      </c>
      <c r="H69" s="14">
        <v>6</v>
      </c>
      <c r="I69" s="14">
        <v>8.1</v>
      </c>
      <c r="J69" s="14">
        <f t="shared" si="1"/>
        <v>12.304714416603611</v>
      </c>
      <c r="K69" s="14">
        <v>19.21</v>
      </c>
      <c r="L69" s="5" t="s">
        <v>1526</v>
      </c>
      <c r="O69" s="19">
        <v>0</v>
      </c>
      <c r="P69" s="19">
        <v>1</v>
      </c>
      <c r="Q69" s="15" t="s">
        <v>949</v>
      </c>
      <c r="R69" s="57">
        <v>40904</v>
      </c>
      <c r="S69" s="15"/>
      <c r="T69" s="21"/>
    </row>
    <row r="70" spans="1:20" s="19" customFormat="1" x14ac:dyDescent="0.25">
      <c r="A70" s="19" t="s">
        <v>1794</v>
      </c>
      <c r="B70" s="23"/>
      <c r="C70" s="217" t="s">
        <v>2212</v>
      </c>
      <c r="D70" s="5">
        <v>221</v>
      </c>
      <c r="E70" s="5" t="s">
        <v>1522</v>
      </c>
      <c r="F70" s="5" t="s">
        <v>55</v>
      </c>
      <c r="G70" s="14">
        <v>8</v>
      </c>
      <c r="H70" s="14">
        <v>6</v>
      </c>
      <c r="I70" s="14">
        <v>8.1</v>
      </c>
      <c r="J70" s="14">
        <f t="shared" si="1"/>
        <v>12.304714416603611</v>
      </c>
      <c r="K70" s="14">
        <v>19.21</v>
      </c>
      <c r="L70" s="5" t="s">
        <v>1526</v>
      </c>
      <c r="O70" s="19">
        <v>0</v>
      </c>
      <c r="P70" s="19">
        <v>1</v>
      </c>
      <c r="Q70" s="15" t="s">
        <v>949</v>
      </c>
      <c r="R70" s="57">
        <v>40904</v>
      </c>
      <c r="S70" s="15"/>
      <c r="T70" s="21"/>
    </row>
    <row r="71" spans="1:20" s="19" customFormat="1" x14ac:dyDescent="0.25">
      <c r="A71" s="19" t="s">
        <v>1794</v>
      </c>
      <c r="B71" s="23"/>
      <c r="C71" s="217" t="s">
        <v>2215</v>
      </c>
      <c r="D71" s="5">
        <v>221</v>
      </c>
      <c r="E71" s="5" t="s">
        <v>1522</v>
      </c>
      <c r="F71" s="5" t="s">
        <v>55</v>
      </c>
      <c r="G71" s="14">
        <v>8</v>
      </c>
      <c r="H71" s="14">
        <v>6</v>
      </c>
      <c r="I71" s="14">
        <v>8.1</v>
      </c>
      <c r="J71" s="14">
        <f t="shared" si="1"/>
        <v>12.304714416603611</v>
      </c>
      <c r="K71" s="14">
        <v>19.21</v>
      </c>
      <c r="L71" s="5" t="s">
        <v>1526</v>
      </c>
      <c r="O71" s="19">
        <v>0</v>
      </c>
      <c r="P71" s="19">
        <v>1</v>
      </c>
      <c r="Q71" s="15" t="s">
        <v>949</v>
      </c>
      <c r="R71" s="57">
        <v>40905</v>
      </c>
      <c r="S71" s="15"/>
      <c r="T71" s="21"/>
    </row>
    <row r="72" spans="1:20" s="19" customFormat="1" x14ac:dyDescent="0.25">
      <c r="A72" s="19" t="s">
        <v>1794</v>
      </c>
      <c r="B72" s="23"/>
      <c r="C72" s="217" t="s">
        <v>2284</v>
      </c>
      <c r="D72" s="5">
        <v>221</v>
      </c>
      <c r="E72" s="5" t="s">
        <v>1522</v>
      </c>
      <c r="F72" s="5" t="s">
        <v>55</v>
      </c>
      <c r="G72" s="14">
        <v>8</v>
      </c>
      <c r="H72" s="14">
        <v>6</v>
      </c>
      <c r="I72" s="14">
        <v>8.1</v>
      </c>
      <c r="J72" s="14">
        <f t="shared" si="1"/>
        <v>12.304714416603611</v>
      </c>
      <c r="K72" s="14">
        <v>19.21</v>
      </c>
      <c r="L72" s="5" t="s">
        <v>1526</v>
      </c>
      <c r="O72" s="19">
        <v>0</v>
      </c>
      <c r="P72" s="19">
        <v>1</v>
      </c>
      <c r="Q72" s="15" t="s">
        <v>949</v>
      </c>
      <c r="R72" s="57">
        <v>40905</v>
      </c>
      <c r="S72" s="15"/>
      <c r="T72" s="21"/>
    </row>
    <row r="73" spans="1:20" s="19" customFormat="1" ht="25" x14ac:dyDescent="0.25">
      <c r="A73" s="62"/>
      <c r="B73" s="194"/>
      <c r="C73" s="78" t="s">
        <v>246</v>
      </c>
      <c r="D73" s="62">
        <v>224</v>
      </c>
      <c r="E73" s="62" t="s">
        <v>265</v>
      </c>
      <c r="F73" s="62" t="s">
        <v>55</v>
      </c>
      <c r="G73" s="63">
        <v>178</v>
      </c>
      <c r="H73" s="63">
        <v>63</v>
      </c>
      <c r="I73" s="63">
        <v>3.4</v>
      </c>
      <c r="J73" s="71">
        <f t="shared" si="1"/>
        <v>13.52828272185916</v>
      </c>
      <c r="K73" s="63">
        <v>13.5</v>
      </c>
      <c r="L73" s="62" t="s">
        <v>1526</v>
      </c>
      <c r="M73" s="62"/>
      <c r="N73" s="62"/>
      <c r="O73" s="62">
        <f>SUM(O74:O115)</f>
        <v>7</v>
      </c>
      <c r="P73" s="62">
        <f>SUM(P74:P115)</f>
        <v>41</v>
      </c>
      <c r="Q73" s="67" t="s">
        <v>251</v>
      </c>
      <c r="R73" s="75">
        <v>38684</v>
      </c>
      <c r="S73" s="15"/>
      <c r="T73" s="21"/>
    </row>
    <row r="74" spans="1:20" s="19" customFormat="1" ht="112.5" x14ac:dyDescent="0.25">
      <c r="A74" s="19" t="s">
        <v>1794</v>
      </c>
      <c r="B74" s="27"/>
      <c r="C74" s="31" t="s">
        <v>950</v>
      </c>
      <c r="D74" s="19">
        <v>224</v>
      </c>
      <c r="E74" s="19" t="s">
        <v>265</v>
      </c>
      <c r="F74" s="19" t="s">
        <v>55</v>
      </c>
      <c r="G74" s="20">
        <v>178</v>
      </c>
      <c r="H74" s="20">
        <v>63</v>
      </c>
      <c r="I74" s="20">
        <v>3.4</v>
      </c>
      <c r="J74" s="14">
        <f t="shared" si="1"/>
        <v>13.52828272185916</v>
      </c>
      <c r="K74" s="20">
        <v>13.5</v>
      </c>
      <c r="L74" s="19" t="s">
        <v>1526</v>
      </c>
      <c r="O74" s="19">
        <v>1</v>
      </c>
      <c r="P74" s="19">
        <v>0</v>
      </c>
      <c r="Q74" s="26" t="s">
        <v>951</v>
      </c>
      <c r="R74" s="57">
        <v>40137</v>
      </c>
      <c r="S74" s="15"/>
      <c r="T74" s="21"/>
    </row>
    <row r="75" spans="1:20" s="19" customFormat="1" ht="50" x14ac:dyDescent="0.25">
      <c r="A75" s="19" t="s">
        <v>1794</v>
      </c>
      <c r="B75" s="27"/>
      <c r="C75" s="31" t="s">
        <v>950</v>
      </c>
      <c r="D75" s="19">
        <v>224</v>
      </c>
      <c r="E75" s="19" t="s">
        <v>265</v>
      </c>
      <c r="F75" s="19" t="s">
        <v>55</v>
      </c>
      <c r="G75" s="20">
        <v>178</v>
      </c>
      <c r="H75" s="20">
        <v>63</v>
      </c>
      <c r="I75" s="20">
        <v>3.4</v>
      </c>
      <c r="J75" s="14">
        <f t="shared" ref="J75:J106" si="2">-LOG((1/(H75*G75))*(2.511^(-I75)))/LOG(2.511)</f>
        <v>13.52828272185916</v>
      </c>
      <c r="K75" s="20">
        <v>13.5</v>
      </c>
      <c r="L75" s="19" t="s">
        <v>1526</v>
      </c>
      <c r="O75" s="19">
        <v>0</v>
      </c>
      <c r="P75" s="19">
        <v>1</v>
      </c>
      <c r="Q75" s="26" t="s">
        <v>952</v>
      </c>
      <c r="R75" s="57">
        <v>40137</v>
      </c>
      <c r="S75" s="15"/>
      <c r="T75" s="21"/>
    </row>
    <row r="76" spans="1:20" s="19" customFormat="1" ht="62.5" x14ac:dyDescent="0.25">
      <c r="A76" s="19" t="s">
        <v>1794</v>
      </c>
      <c r="B76" s="27"/>
      <c r="C76" s="32" t="s">
        <v>1375</v>
      </c>
      <c r="D76" s="19">
        <v>224</v>
      </c>
      <c r="E76" s="19" t="s">
        <v>265</v>
      </c>
      <c r="F76" s="19" t="s">
        <v>55</v>
      </c>
      <c r="G76" s="20">
        <v>178</v>
      </c>
      <c r="H76" s="20">
        <v>63</v>
      </c>
      <c r="I76" s="20">
        <v>3.4</v>
      </c>
      <c r="J76" s="14">
        <f t="shared" si="2"/>
        <v>13.52828272185916</v>
      </c>
      <c r="K76" s="20">
        <v>13.5</v>
      </c>
      <c r="L76" s="19" t="s">
        <v>1526</v>
      </c>
      <c r="O76" s="19">
        <v>1</v>
      </c>
      <c r="P76" s="19">
        <v>0</v>
      </c>
      <c r="Q76" s="26" t="s">
        <v>954</v>
      </c>
      <c r="R76" s="57">
        <v>40137</v>
      </c>
      <c r="S76" s="15"/>
      <c r="T76" s="21"/>
    </row>
    <row r="77" spans="1:20" s="19" customFormat="1" ht="13" x14ac:dyDescent="0.25">
      <c r="A77" s="19" t="s">
        <v>1794</v>
      </c>
      <c r="B77" s="27"/>
      <c r="C77" s="32" t="s">
        <v>1376</v>
      </c>
      <c r="D77" s="19">
        <v>224</v>
      </c>
      <c r="E77" s="19" t="s">
        <v>265</v>
      </c>
      <c r="F77" s="19" t="s">
        <v>55</v>
      </c>
      <c r="G77" s="20">
        <v>178</v>
      </c>
      <c r="H77" s="20">
        <v>63</v>
      </c>
      <c r="I77" s="20">
        <v>3.4</v>
      </c>
      <c r="J77" s="14">
        <f t="shared" si="2"/>
        <v>13.52828272185916</v>
      </c>
      <c r="K77" s="20">
        <v>13.5</v>
      </c>
      <c r="L77" s="19" t="s">
        <v>1526</v>
      </c>
      <c r="O77" s="19">
        <v>1</v>
      </c>
      <c r="P77" s="19">
        <v>0</v>
      </c>
      <c r="Q77" s="26" t="s">
        <v>953</v>
      </c>
      <c r="R77" s="57">
        <v>40137</v>
      </c>
      <c r="S77" s="15"/>
      <c r="T77" s="21"/>
    </row>
    <row r="78" spans="1:20" s="19" customFormat="1" ht="62.5" x14ac:dyDescent="0.25">
      <c r="A78" s="19" t="s">
        <v>1794</v>
      </c>
      <c r="B78" s="27"/>
      <c r="C78" s="32" t="s">
        <v>865</v>
      </c>
      <c r="D78" s="19">
        <v>224</v>
      </c>
      <c r="E78" s="19" t="s">
        <v>265</v>
      </c>
      <c r="F78" s="19" t="s">
        <v>55</v>
      </c>
      <c r="G78" s="20">
        <v>178</v>
      </c>
      <c r="H78" s="20">
        <v>63</v>
      </c>
      <c r="I78" s="20">
        <v>3.4</v>
      </c>
      <c r="J78" s="14">
        <f t="shared" si="2"/>
        <v>13.52828272185916</v>
      </c>
      <c r="K78" s="20">
        <v>13.5</v>
      </c>
      <c r="L78" s="19" t="s">
        <v>1526</v>
      </c>
      <c r="O78" s="19">
        <v>1</v>
      </c>
      <c r="P78" s="19">
        <v>0</v>
      </c>
      <c r="Q78" s="26" t="s">
        <v>955</v>
      </c>
      <c r="R78" s="57">
        <v>40137</v>
      </c>
      <c r="S78" s="15"/>
      <c r="T78" s="21"/>
    </row>
    <row r="79" spans="1:20" s="19" customFormat="1" ht="50" x14ac:dyDescent="0.25">
      <c r="A79" s="19" t="s">
        <v>1794</v>
      </c>
      <c r="B79" s="27"/>
      <c r="C79" s="32" t="s">
        <v>957</v>
      </c>
      <c r="D79" s="19">
        <v>224</v>
      </c>
      <c r="E79" s="19" t="s">
        <v>265</v>
      </c>
      <c r="F79" s="19" t="s">
        <v>55</v>
      </c>
      <c r="G79" s="20">
        <v>178</v>
      </c>
      <c r="H79" s="20">
        <v>63</v>
      </c>
      <c r="I79" s="20">
        <v>3.4</v>
      </c>
      <c r="J79" s="14">
        <f t="shared" si="2"/>
        <v>13.52828272185916</v>
      </c>
      <c r="K79" s="20">
        <v>13.5</v>
      </c>
      <c r="L79" s="19" t="s">
        <v>1526</v>
      </c>
      <c r="O79" s="19">
        <v>1</v>
      </c>
      <c r="P79" s="19">
        <v>0</v>
      </c>
      <c r="Q79" s="26" t="s">
        <v>956</v>
      </c>
      <c r="R79" s="57">
        <v>40137</v>
      </c>
      <c r="S79" s="15"/>
      <c r="T79" s="21"/>
    </row>
    <row r="80" spans="1:20" s="19" customFormat="1" ht="25" x14ac:dyDescent="0.25">
      <c r="A80" s="19" t="s">
        <v>1794</v>
      </c>
      <c r="B80" s="27"/>
      <c r="C80" s="32" t="s">
        <v>1371</v>
      </c>
      <c r="D80" s="19">
        <v>224</v>
      </c>
      <c r="E80" s="19" t="s">
        <v>265</v>
      </c>
      <c r="F80" s="19" t="s">
        <v>55</v>
      </c>
      <c r="G80" s="20">
        <v>178</v>
      </c>
      <c r="H80" s="20">
        <v>63</v>
      </c>
      <c r="I80" s="20">
        <v>3.4</v>
      </c>
      <c r="J80" s="14">
        <f t="shared" si="2"/>
        <v>13.52828272185916</v>
      </c>
      <c r="K80" s="20">
        <v>13.5</v>
      </c>
      <c r="L80" s="19" t="s">
        <v>1526</v>
      </c>
      <c r="O80" s="19">
        <v>1</v>
      </c>
      <c r="P80" s="19">
        <v>0</v>
      </c>
      <c r="Q80" s="26" t="s">
        <v>958</v>
      </c>
      <c r="R80" s="57">
        <v>40137</v>
      </c>
      <c r="S80" s="15"/>
      <c r="T80" s="21"/>
    </row>
    <row r="81" spans="1:20" s="19" customFormat="1" ht="50" x14ac:dyDescent="0.25">
      <c r="A81" s="19" t="s">
        <v>1794</v>
      </c>
      <c r="B81" s="27"/>
      <c r="C81" s="32" t="s">
        <v>960</v>
      </c>
      <c r="D81" s="19">
        <v>224</v>
      </c>
      <c r="E81" s="19" t="s">
        <v>265</v>
      </c>
      <c r="F81" s="19" t="s">
        <v>55</v>
      </c>
      <c r="G81" s="20">
        <v>178</v>
      </c>
      <c r="H81" s="20">
        <v>63</v>
      </c>
      <c r="I81" s="20">
        <v>3.4</v>
      </c>
      <c r="J81" s="14">
        <f t="shared" si="2"/>
        <v>13.52828272185916</v>
      </c>
      <c r="K81" s="20">
        <v>13.5</v>
      </c>
      <c r="L81" s="19" t="s">
        <v>1526</v>
      </c>
      <c r="O81" s="19">
        <v>1</v>
      </c>
      <c r="P81" s="19">
        <v>0</v>
      </c>
      <c r="Q81" s="26" t="s">
        <v>959</v>
      </c>
      <c r="R81" s="57">
        <v>40137</v>
      </c>
      <c r="S81" s="15"/>
      <c r="T81" s="21"/>
    </row>
    <row r="82" spans="1:20" s="19" customFormat="1" ht="62.5" x14ac:dyDescent="0.25">
      <c r="A82" s="19" t="s">
        <v>1794</v>
      </c>
      <c r="B82" s="27"/>
      <c r="C82" s="32" t="s">
        <v>960</v>
      </c>
      <c r="D82" s="19">
        <v>224</v>
      </c>
      <c r="E82" s="19" t="s">
        <v>265</v>
      </c>
      <c r="F82" s="19" t="s">
        <v>55</v>
      </c>
      <c r="G82" s="20">
        <v>178</v>
      </c>
      <c r="H82" s="20">
        <v>63</v>
      </c>
      <c r="I82" s="20">
        <v>3.4</v>
      </c>
      <c r="J82" s="14">
        <f t="shared" si="2"/>
        <v>13.52828272185916</v>
      </c>
      <c r="K82" s="20">
        <v>13.5</v>
      </c>
      <c r="L82" s="19" t="s">
        <v>1526</v>
      </c>
      <c r="O82" s="19">
        <v>0</v>
      </c>
      <c r="P82" s="19">
        <v>2</v>
      </c>
      <c r="Q82" s="26" t="s">
        <v>966</v>
      </c>
      <c r="R82" s="57">
        <v>40137</v>
      </c>
      <c r="S82" s="15"/>
      <c r="T82" s="21"/>
    </row>
    <row r="83" spans="1:20" s="19" customFormat="1" ht="87.5" x14ac:dyDescent="0.25">
      <c r="A83" s="19" t="s">
        <v>1794</v>
      </c>
      <c r="B83" s="27"/>
      <c r="C83" s="32" t="s">
        <v>961</v>
      </c>
      <c r="D83" s="19">
        <v>224</v>
      </c>
      <c r="E83" s="19" t="s">
        <v>265</v>
      </c>
      <c r="F83" s="19" t="s">
        <v>55</v>
      </c>
      <c r="G83" s="20">
        <v>178</v>
      </c>
      <c r="H83" s="20">
        <v>63</v>
      </c>
      <c r="I83" s="20">
        <v>3.4</v>
      </c>
      <c r="J83" s="14">
        <f t="shared" si="2"/>
        <v>13.52828272185916</v>
      </c>
      <c r="K83" s="20">
        <v>13.5</v>
      </c>
      <c r="L83" s="19" t="s">
        <v>1526</v>
      </c>
      <c r="O83" s="19">
        <v>0</v>
      </c>
      <c r="P83" s="19">
        <v>2</v>
      </c>
      <c r="Q83" s="26" t="s">
        <v>965</v>
      </c>
      <c r="R83" s="57">
        <v>40137</v>
      </c>
      <c r="S83" s="15"/>
      <c r="T83" s="21"/>
    </row>
    <row r="84" spans="1:20" s="19" customFormat="1" ht="112.5" x14ac:dyDescent="0.25">
      <c r="A84" s="19" t="s">
        <v>1794</v>
      </c>
      <c r="B84" s="27"/>
      <c r="C84" s="32" t="s">
        <v>962</v>
      </c>
      <c r="D84" s="19">
        <v>224</v>
      </c>
      <c r="E84" s="19" t="s">
        <v>265</v>
      </c>
      <c r="F84" s="19" t="s">
        <v>55</v>
      </c>
      <c r="G84" s="20">
        <v>178</v>
      </c>
      <c r="H84" s="20">
        <v>63</v>
      </c>
      <c r="I84" s="20">
        <v>3.4</v>
      </c>
      <c r="J84" s="14">
        <f t="shared" si="2"/>
        <v>13.52828272185916</v>
      </c>
      <c r="K84" s="20">
        <v>13.5</v>
      </c>
      <c r="L84" s="19" t="s">
        <v>1526</v>
      </c>
      <c r="O84" s="19">
        <v>0</v>
      </c>
      <c r="P84" s="19">
        <v>2</v>
      </c>
      <c r="Q84" s="26" t="s">
        <v>968</v>
      </c>
      <c r="R84" s="57">
        <v>40137</v>
      </c>
      <c r="S84" s="15"/>
      <c r="T84" s="21"/>
    </row>
    <row r="85" spans="1:20" s="19" customFormat="1" ht="150" x14ac:dyDescent="0.25">
      <c r="A85" s="19" t="s">
        <v>1794</v>
      </c>
      <c r="B85" s="27"/>
      <c r="C85" s="32" t="s">
        <v>140</v>
      </c>
      <c r="D85" s="19">
        <v>224</v>
      </c>
      <c r="E85" s="19" t="s">
        <v>265</v>
      </c>
      <c r="F85" s="19" t="s">
        <v>55</v>
      </c>
      <c r="G85" s="20">
        <v>178</v>
      </c>
      <c r="H85" s="20">
        <v>63</v>
      </c>
      <c r="I85" s="20">
        <v>3.4</v>
      </c>
      <c r="J85" s="14">
        <f t="shared" si="2"/>
        <v>13.52828272185916</v>
      </c>
      <c r="K85" s="20">
        <v>13.5</v>
      </c>
      <c r="L85" s="19" t="s">
        <v>1526</v>
      </c>
      <c r="O85" s="19">
        <v>0</v>
      </c>
      <c r="P85" s="19">
        <v>3</v>
      </c>
      <c r="Q85" s="26" t="s">
        <v>969</v>
      </c>
      <c r="R85" s="57">
        <v>40137</v>
      </c>
      <c r="S85" s="15"/>
      <c r="T85" s="21"/>
    </row>
    <row r="86" spans="1:20" s="19" customFormat="1" ht="50" x14ac:dyDescent="0.25">
      <c r="A86" s="19" t="s">
        <v>1794</v>
      </c>
      <c r="B86" s="27"/>
      <c r="C86" s="32" t="s">
        <v>963</v>
      </c>
      <c r="D86" s="19">
        <v>224</v>
      </c>
      <c r="E86" s="19" t="s">
        <v>265</v>
      </c>
      <c r="F86" s="19" t="s">
        <v>55</v>
      </c>
      <c r="G86" s="20">
        <v>178</v>
      </c>
      <c r="H86" s="20">
        <v>63</v>
      </c>
      <c r="I86" s="20">
        <v>3.4</v>
      </c>
      <c r="J86" s="14">
        <f t="shared" si="2"/>
        <v>13.52828272185916</v>
      </c>
      <c r="K86" s="20">
        <v>13.5</v>
      </c>
      <c r="L86" s="19" t="s">
        <v>1526</v>
      </c>
      <c r="O86" s="19">
        <v>0</v>
      </c>
      <c r="P86" s="19">
        <v>1</v>
      </c>
      <c r="Q86" s="26" t="s">
        <v>972</v>
      </c>
      <c r="R86" s="57">
        <v>40137</v>
      </c>
      <c r="S86" s="15"/>
      <c r="T86" s="21"/>
    </row>
    <row r="87" spans="1:20" s="19" customFormat="1" ht="75" x14ac:dyDescent="0.25">
      <c r="A87" s="19" t="s">
        <v>1794</v>
      </c>
      <c r="B87" s="27"/>
      <c r="C87" s="32" t="s">
        <v>964</v>
      </c>
      <c r="D87" s="19">
        <v>224</v>
      </c>
      <c r="E87" s="19" t="s">
        <v>265</v>
      </c>
      <c r="F87" s="19" t="s">
        <v>55</v>
      </c>
      <c r="G87" s="20">
        <v>178</v>
      </c>
      <c r="H87" s="20">
        <v>63</v>
      </c>
      <c r="I87" s="20">
        <v>3.4</v>
      </c>
      <c r="J87" s="14">
        <f t="shared" si="2"/>
        <v>13.52828272185916</v>
      </c>
      <c r="K87" s="20">
        <v>13.5</v>
      </c>
      <c r="L87" s="19" t="s">
        <v>1526</v>
      </c>
      <c r="O87" s="19">
        <v>0</v>
      </c>
      <c r="P87" s="19">
        <v>3</v>
      </c>
      <c r="Q87" s="26" t="s">
        <v>971</v>
      </c>
      <c r="R87" s="57">
        <v>40137</v>
      </c>
      <c r="S87" s="15"/>
      <c r="T87" s="21"/>
    </row>
    <row r="88" spans="1:20" s="19" customFormat="1" ht="25" x14ac:dyDescent="0.25">
      <c r="A88" s="19" t="s">
        <v>1794</v>
      </c>
      <c r="B88" s="23"/>
      <c r="C88" s="31" t="s">
        <v>1952</v>
      </c>
      <c r="D88" s="19">
        <v>224</v>
      </c>
      <c r="E88" s="19" t="s">
        <v>265</v>
      </c>
      <c r="F88" s="19" t="s">
        <v>55</v>
      </c>
      <c r="G88" s="20">
        <v>178</v>
      </c>
      <c r="H88" s="20">
        <v>63</v>
      </c>
      <c r="I88" s="20">
        <v>3.4</v>
      </c>
      <c r="J88" s="14">
        <f t="shared" si="2"/>
        <v>13.52828272185916</v>
      </c>
      <c r="K88" s="20">
        <v>13.5</v>
      </c>
      <c r="L88" s="19" t="s">
        <v>1526</v>
      </c>
      <c r="O88" s="19">
        <v>0</v>
      </c>
      <c r="P88" s="19">
        <v>1</v>
      </c>
      <c r="Q88" s="26" t="s">
        <v>1953</v>
      </c>
      <c r="R88" s="57">
        <v>38684</v>
      </c>
      <c r="S88" s="15"/>
      <c r="T88" s="21"/>
    </row>
    <row r="89" spans="1:20" s="19" customFormat="1" ht="25" x14ac:dyDescent="0.25">
      <c r="A89" s="19" t="s">
        <v>1794</v>
      </c>
      <c r="B89" s="23"/>
      <c r="C89" s="31" t="s">
        <v>1660</v>
      </c>
      <c r="D89" s="19">
        <v>224</v>
      </c>
      <c r="E89" s="19" t="s">
        <v>265</v>
      </c>
      <c r="F89" s="19" t="s">
        <v>55</v>
      </c>
      <c r="G89" s="20">
        <v>178</v>
      </c>
      <c r="H89" s="20">
        <v>63</v>
      </c>
      <c r="I89" s="20">
        <v>3.4</v>
      </c>
      <c r="J89" s="14">
        <f t="shared" si="2"/>
        <v>13.52828272185916</v>
      </c>
      <c r="K89" s="20">
        <v>13.5</v>
      </c>
      <c r="L89" s="19" t="s">
        <v>1526</v>
      </c>
      <c r="O89" s="19">
        <v>0</v>
      </c>
      <c r="P89" s="19">
        <v>1</v>
      </c>
      <c r="Q89" s="26" t="s">
        <v>1537</v>
      </c>
      <c r="R89" s="57">
        <v>38684</v>
      </c>
      <c r="S89" s="15"/>
      <c r="T89" s="21"/>
    </row>
    <row r="90" spans="1:20" s="19" customFormat="1" ht="25" x14ac:dyDescent="0.25">
      <c r="A90" s="19" t="s">
        <v>1795</v>
      </c>
      <c r="B90" s="23"/>
      <c r="C90" s="32" t="s">
        <v>1284</v>
      </c>
      <c r="D90" s="19">
        <v>224</v>
      </c>
      <c r="E90" s="19" t="s">
        <v>265</v>
      </c>
      <c r="F90" s="19" t="s">
        <v>55</v>
      </c>
      <c r="G90" s="20">
        <v>178</v>
      </c>
      <c r="H90" s="20">
        <v>63</v>
      </c>
      <c r="I90" s="20">
        <v>3.4</v>
      </c>
      <c r="J90" s="14">
        <f t="shared" si="2"/>
        <v>13.52828272185916</v>
      </c>
      <c r="K90" s="20">
        <v>13.5</v>
      </c>
      <c r="L90" s="19" t="s">
        <v>1526</v>
      </c>
      <c r="O90" s="19">
        <v>0</v>
      </c>
      <c r="P90" s="19">
        <v>1</v>
      </c>
      <c r="Q90" s="26" t="s">
        <v>973</v>
      </c>
      <c r="R90" s="57">
        <v>40137</v>
      </c>
      <c r="S90" s="15"/>
      <c r="T90" s="21"/>
    </row>
    <row r="91" spans="1:20" s="19" customFormat="1" ht="62.5" x14ac:dyDescent="0.25">
      <c r="A91" s="19" t="s">
        <v>1795</v>
      </c>
      <c r="B91" s="23"/>
      <c r="C91" s="31" t="s">
        <v>254</v>
      </c>
      <c r="D91" s="19">
        <v>224</v>
      </c>
      <c r="E91" s="19" t="s">
        <v>265</v>
      </c>
      <c r="F91" s="19" t="s">
        <v>55</v>
      </c>
      <c r="G91" s="20">
        <v>178</v>
      </c>
      <c r="H91" s="20">
        <v>63</v>
      </c>
      <c r="I91" s="20">
        <v>3.4</v>
      </c>
      <c r="J91" s="14">
        <f t="shared" si="2"/>
        <v>13.52828272185916</v>
      </c>
      <c r="K91" s="20">
        <v>13.5</v>
      </c>
      <c r="L91" s="19" t="s">
        <v>1526</v>
      </c>
      <c r="O91" s="19">
        <v>0</v>
      </c>
      <c r="P91" s="19">
        <v>1</v>
      </c>
      <c r="Q91" s="26" t="s">
        <v>975</v>
      </c>
      <c r="R91" s="57">
        <v>38684</v>
      </c>
      <c r="S91" s="15"/>
      <c r="T91" s="21"/>
    </row>
    <row r="92" spans="1:20" s="19" customFormat="1" ht="37.5" x14ac:dyDescent="0.25">
      <c r="A92" s="19" t="s">
        <v>1794</v>
      </c>
      <c r="B92" s="23"/>
      <c r="C92" s="31" t="s">
        <v>255</v>
      </c>
      <c r="D92" s="19">
        <v>224</v>
      </c>
      <c r="E92" s="19" t="s">
        <v>265</v>
      </c>
      <c r="F92" s="19" t="s">
        <v>55</v>
      </c>
      <c r="G92" s="20">
        <v>178</v>
      </c>
      <c r="H92" s="20">
        <v>63</v>
      </c>
      <c r="I92" s="20">
        <v>3.4</v>
      </c>
      <c r="J92" s="14">
        <f t="shared" si="2"/>
        <v>13.52828272185916</v>
      </c>
      <c r="K92" s="20">
        <v>13.5</v>
      </c>
      <c r="L92" s="19" t="s">
        <v>1526</v>
      </c>
      <c r="O92" s="19">
        <v>0</v>
      </c>
      <c r="P92" s="19">
        <v>1</v>
      </c>
      <c r="Q92" s="26" t="s">
        <v>2006</v>
      </c>
      <c r="R92" s="57">
        <v>38684</v>
      </c>
      <c r="S92" s="15"/>
      <c r="T92" s="21"/>
    </row>
    <row r="93" spans="1:20" s="19" customFormat="1" ht="62.5" x14ac:dyDescent="0.25">
      <c r="A93" s="19" t="s">
        <v>1795</v>
      </c>
      <c r="B93" s="23"/>
      <c r="C93" s="31" t="s">
        <v>2106</v>
      </c>
      <c r="D93" s="19">
        <v>224</v>
      </c>
      <c r="E93" s="1" t="s">
        <v>265</v>
      </c>
      <c r="F93" s="19" t="s">
        <v>55</v>
      </c>
      <c r="G93" s="20">
        <v>178</v>
      </c>
      <c r="H93" s="20">
        <v>63</v>
      </c>
      <c r="I93" s="20">
        <v>3.4</v>
      </c>
      <c r="J93" s="14">
        <f t="shared" si="2"/>
        <v>13.52828272185916</v>
      </c>
      <c r="K93" s="20">
        <v>13.5</v>
      </c>
      <c r="L93" s="19" t="s">
        <v>1526</v>
      </c>
      <c r="O93" s="19">
        <v>0</v>
      </c>
      <c r="P93" s="19">
        <v>1</v>
      </c>
      <c r="Q93" s="26" t="s">
        <v>976</v>
      </c>
      <c r="R93" s="57">
        <v>38684</v>
      </c>
      <c r="S93" s="15"/>
      <c r="T93" s="21"/>
    </row>
    <row r="94" spans="1:20" s="19" customFormat="1" ht="99.75" customHeight="1" x14ac:dyDescent="0.25">
      <c r="A94" s="19" t="s">
        <v>1795</v>
      </c>
      <c r="B94" s="23"/>
      <c r="C94" s="32" t="s">
        <v>974</v>
      </c>
      <c r="D94" s="19">
        <v>224</v>
      </c>
      <c r="E94" s="19" t="s">
        <v>265</v>
      </c>
      <c r="F94" s="19" t="s">
        <v>55</v>
      </c>
      <c r="G94" s="20">
        <v>178</v>
      </c>
      <c r="H94" s="20">
        <v>63</v>
      </c>
      <c r="I94" s="20">
        <v>3.4</v>
      </c>
      <c r="J94" s="14">
        <f t="shared" si="2"/>
        <v>13.52828272185916</v>
      </c>
      <c r="K94" s="20">
        <v>13.5</v>
      </c>
      <c r="L94" s="19" t="s">
        <v>1526</v>
      </c>
      <c r="O94" s="19">
        <v>0</v>
      </c>
      <c r="P94" s="19">
        <v>1</v>
      </c>
      <c r="Q94" s="26" t="s">
        <v>973</v>
      </c>
      <c r="R94" s="57">
        <v>40137</v>
      </c>
      <c r="S94" s="15"/>
      <c r="T94" s="21"/>
    </row>
    <row r="95" spans="1:20" s="19" customFormat="1" ht="50" x14ac:dyDescent="0.25">
      <c r="A95" s="19" t="s">
        <v>1794</v>
      </c>
      <c r="B95" s="23"/>
      <c r="C95" s="52" t="s">
        <v>1558</v>
      </c>
      <c r="D95" s="19">
        <v>224</v>
      </c>
      <c r="E95" s="55" t="s">
        <v>265</v>
      </c>
      <c r="F95" s="19" t="s">
        <v>55</v>
      </c>
      <c r="G95" s="20">
        <v>178</v>
      </c>
      <c r="H95" s="20">
        <v>63</v>
      </c>
      <c r="I95" s="20">
        <v>3.4</v>
      </c>
      <c r="J95" s="14">
        <f t="shared" si="2"/>
        <v>13.52828272185916</v>
      </c>
      <c r="K95" s="20">
        <v>13.5</v>
      </c>
      <c r="L95" s="19" t="s">
        <v>1526</v>
      </c>
      <c r="O95" s="19">
        <v>0</v>
      </c>
      <c r="P95" s="19">
        <v>1</v>
      </c>
      <c r="Q95" s="15" t="s">
        <v>351</v>
      </c>
      <c r="R95" s="57">
        <v>38711</v>
      </c>
      <c r="S95" s="15"/>
      <c r="T95" s="21"/>
    </row>
    <row r="96" spans="1:20" s="19" customFormat="1" ht="50" x14ac:dyDescent="0.25">
      <c r="A96" s="19" t="s">
        <v>1794</v>
      </c>
      <c r="B96" s="23"/>
      <c r="C96" s="52" t="s">
        <v>330</v>
      </c>
      <c r="D96" s="19">
        <v>224</v>
      </c>
      <c r="E96" s="1" t="s">
        <v>265</v>
      </c>
      <c r="F96" s="19" t="s">
        <v>55</v>
      </c>
      <c r="G96" s="20">
        <v>178</v>
      </c>
      <c r="H96" s="20">
        <v>63</v>
      </c>
      <c r="I96" s="20">
        <v>3.4</v>
      </c>
      <c r="J96" s="14">
        <f t="shared" si="2"/>
        <v>13.52828272185916</v>
      </c>
      <c r="K96" s="20">
        <v>13.5</v>
      </c>
      <c r="L96" s="19" t="s">
        <v>1526</v>
      </c>
      <c r="O96" s="19">
        <v>0</v>
      </c>
      <c r="P96" s="19">
        <v>1</v>
      </c>
      <c r="Q96" s="15" t="s">
        <v>242</v>
      </c>
      <c r="R96" s="57">
        <v>39039</v>
      </c>
      <c r="S96" s="15"/>
      <c r="T96" s="21"/>
    </row>
    <row r="97" spans="1:22" s="19" customFormat="1" ht="62.5" x14ac:dyDescent="0.25">
      <c r="A97" s="19" t="s">
        <v>1794</v>
      </c>
      <c r="B97" s="23"/>
      <c r="C97" s="52" t="s">
        <v>331</v>
      </c>
      <c r="D97" s="19">
        <v>224</v>
      </c>
      <c r="E97" s="1" t="s">
        <v>265</v>
      </c>
      <c r="F97" s="19" t="s">
        <v>55</v>
      </c>
      <c r="G97" s="20">
        <v>178</v>
      </c>
      <c r="H97" s="20">
        <v>63</v>
      </c>
      <c r="I97" s="20">
        <v>3.4</v>
      </c>
      <c r="J97" s="14">
        <f t="shared" si="2"/>
        <v>13.52828272185916</v>
      </c>
      <c r="K97" s="20">
        <v>13.5</v>
      </c>
      <c r="L97" s="19" t="s">
        <v>1526</v>
      </c>
      <c r="O97" s="19">
        <v>0</v>
      </c>
      <c r="P97" s="19">
        <v>1</v>
      </c>
      <c r="Q97" s="15" t="s">
        <v>821</v>
      </c>
      <c r="R97" s="57">
        <v>39039</v>
      </c>
      <c r="S97" s="15"/>
      <c r="T97" s="21"/>
    </row>
    <row r="98" spans="1:22" s="19" customFormat="1" ht="100" x14ac:dyDescent="0.25">
      <c r="A98" s="19" t="s">
        <v>1794</v>
      </c>
      <c r="B98" s="23"/>
      <c r="C98" s="52" t="s">
        <v>1796</v>
      </c>
      <c r="D98" s="19">
        <v>224</v>
      </c>
      <c r="E98" s="1" t="s">
        <v>265</v>
      </c>
      <c r="F98" s="19" t="s">
        <v>55</v>
      </c>
      <c r="G98" s="20">
        <v>178</v>
      </c>
      <c r="H98" s="20">
        <v>63</v>
      </c>
      <c r="I98" s="20">
        <v>3.4</v>
      </c>
      <c r="J98" s="14">
        <f t="shared" si="2"/>
        <v>13.52828272185916</v>
      </c>
      <c r="K98" s="20">
        <v>13.5</v>
      </c>
      <c r="L98" s="19" t="s">
        <v>1526</v>
      </c>
      <c r="O98" s="19">
        <v>0</v>
      </c>
      <c r="P98" s="19">
        <v>1</v>
      </c>
      <c r="Q98" s="15" t="s">
        <v>1798</v>
      </c>
      <c r="R98" s="57">
        <v>39748</v>
      </c>
      <c r="S98" s="15"/>
      <c r="T98" s="21"/>
      <c r="V98" s="19">
        <f>25*0.1+50*0.05+75*0.05+75*1</f>
        <v>83.75</v>
      </c>
    </row>
    <row r="99" spans="1:22" s="19" customFormat="1" ht="137.5" x14ac:dyDescent="0.25">
      <c r="A99" s="19" t="s">
        <v>1795</v>
      </c>
      <c r="B99" s="23"/>
      <c r="C99" s="154" t="s">
        <v>291</v>
      </c>
      <c r="D99" s="19">
        <v>224</v>
      </c>
      <c r="E99" s="1" t="s">
        <v>265</v>
      </c>
      <c r="F99" s="19" t="s">
        <v>55</v>
      </c>
      <c r="G99" s="20">
        <v>178</v>
      </c>
      <c r="H99" s="20">
        <v>63</v>
      </c>
      <c r="I99" s="20">
        <v>3.4</v>
      </c>
      <c r="J99" s="14">
        <f t="shared" si="2"/>
        <v>13.52828272185916</v>
      </c>
      <c r="K99" s="20">
        <v>13.5</v>
      </c>
      <c r="L99" s="19" t="s">
        <v>1526</v>
      </c>
      <c r="O99" s="19">
        <v>0</v>
      </c>
      <c r="P99" s="19">
        <v>1</v>
      </c>
      <c r="Q99" s="15" t="s">
        <v>295</v>
      </c>
      <c r="R99" s="57">
        <v>40134</v>
      </c>
      <c r="S99" s="15"/>
      <c r="T99" s="21"/>
    </row>
    <row r="100" spans="1:22" s="19" customFormat="1" ht="75.5" x14ac:dyDescent="0.25">
      <c r="A100" s="19" t="s">
        <v>1794</v>
      </c>
      <c r="B100" s="23"/>
      <c r="C100" s="154" t="s">
        <v>292</v>
      </c>
      <c r="D100" s="19">
        <v>224</v>
      </c>
      <c r="E100" s="1" t="s">
        <v>265</v>
      </c>
      <c r="F100" s="19" t="s">
        <v>55</v>
      </c>
      <c r="G100" s="20">
        <v>178</v>
      </c>
      <c r="H100" s="20">
        <v>63</v>
      </c>
      <c r="I100" s="20">
        <v>3.4</v>
      </c>
      <c r="J100" s="14">
        <f t="shared" si="2"/>
        <v>13.52828272185916</v>
      </c>
      <c r="K100" s="20">
        <v>13.5</v>
      </c>
      <c r="L100" s="19" t="s">
        <v>1526</v>
      </c>
      <c r="O100" s="19">
        <v>0</v>
      </c>
      <c r="P100" s="19">
        <v>1</v>
      </c>
      <c r="Q100" s="15" t="s">
        <v>948</v>
      </c>
      <c r="R100" s="57">
        <v>40134</v>
      </c>
      <c r="S100" s="15"/>
      <c r="T100" s="21"/>
    </row>
    <row r="101" spans="1:22" s="19" customFormat="1" ht="76" x14ac:dyDescent="0.25">
      <c r="A101" s="19" t="s">
        <v>1794</v>
      </c>
      <c r="B101" s="23"/>
      <c r="C101" s="154" t="s">
        <v>294</v>
      </c>
      <c r="D101" s="19">
        <v>224</v>
      </c>
      <c r="E101" s="1" t="s">
        <v>265</v>
      </c>
      <c r="F101" s="19" t="s">
        <v>55</v>
      </c>
      <c r="G101" s="20">
        <v>178</v>
      </c>
      <c r="H101" s="20">
        <v>63</v>
      </c>
      <c r="I101" s="20">
        <v>3.4</v>
      </c>
      <c r="J101" s="14">
        <f t="shared" si="2"/>
        <v>13.52828272185916</v>
      </c>
      <c r="K101" s="20">
        <v>13.5</v>
      </c>
      <c r="L101" s="19" t="s">
        <v>1526</v>
      </c>
      <c r="O101" s="19">
        <v>0</v>
      </c>
      <c r="P101" s="19">
        <v>1</v>
      </c>
      <c r="Q101" s="15" t="s">
        <v>293</v>
      </c>
      <c r="R101" s="57">
        <v>40135</v>
      </c>
      <c r="S101" s="15"/>
      <c r="T101" s="21"/>
    </row>
    <row r="102" spans="1:22" s="19" customFormat="1" ht="101" x14ac:dyDescent="0.25">
      <c r="A102" s="19" t="s">
        <v>1794</v>
      </c>
      <c r="B102" s="23"/>
      <c r="C102" s="154" t="s">
        <v>946</v>
      </c>
      <c r="D102" s="19">
        <v>224</v>
      </c>
      <c r="E102" s="1" t="s">
        <v>265</v>
      </c>
      <c r="F102" s="19" t="s">
        <v>55</v>
      </c>
      <c r="G102" s="20">
        <v>178</v>
      </c>
      <c r="H102" s="20">
        <v>63</v>
      </c>
      <c r="I102" s="20">
        <v>3.4</v>
      </c>
      <c r="J102" s="14">
        <f t="shared" si="2"/>
        <v>13.52828272185916</v>
      </c>
      <c r="K102" s="20">
        <v>13.5</v>
      </c>
      <c r="L102" s="19" t="s">
        <v>1526</v>
      </c>
      <c r="O102" s="19">
        <v>0</v>
      </c>
      <c r="P102" s="19">
        <v>1</v>
      </c>
      <c r="Q102" s="15" t="s">
        <v>947</v>
      </c>
      <c r="R102" s="57">
        <v>40136</v>
      </c>
      <c r="S102" s="15"/>
      <c r="T102" s="21"/>
    </row>
    <row r="103" spans="1:22" s="19" customFormat="1" ht="88" x14ac:dyDescent="0.25">
      <c r="A103" s="19" t="s">
        <v>1794</v>
      </c>
      <c r="B103" s="23"/>
      <c r="C103" s="154" t="s">
        <v>977</v>
      </c>
      <c r="D103" s="19">
        <v>224</v>
      </c>
      <c r="E103" s="1" t="s">
        <v>265</v>
      </c>
      <c r="F103" s="19" t="s">
        <v>55</v>
      </c>
      <c r="G103" s="20">
        <v>178</v>
      </c>
      <c r="H103" s="20">
        <v>63</v>
      </c>
      <c r="I103" s="20">
        <v>3.4</v>
      </c>
      <c r="J103" s="14">
        <f t="shared" si="2"/>
        <v>13.52828272185916</v>
      </c>
      <c r="K103" s="20">
        <v>13.5</v>
      </c>
      <c r="L103" s="19" t="s">
        <v>1526</v>
      </c>
      <c r="O103" s="19">
        <v>0</v>
      </c>
      <c r="P103" s="19">
        <v>1</v>
      </c>
      <c r="Q103" s="15" t="s">
        <v>979</v>
      </c>
      <c r="R103" s="57">
        <v>40140</v>
      </c>
      <c r="S103" s="15"/>
      <c r="T103" s="21"/>
    </row>
    <row r="104" spans="1:22" s="19" customFormat="1" ht="88.5" x14ac:dyDescent="0.25">
      <c r="A104" s="19" t="s">
        <v>1794</v>
      </c>
      <c r="B104" s="23"/>
      <c r="C104" s="154" t="s">
        <v>978</v>
      </c>
      <c r="D104" s="19">
        <v>224</v>
      </c>
      <c r="E104" s="1" t="s">
        <v>265</v>
      </c>
      <c r="F104" s="19" t="s">
        <v>55</v>
      </c>
      <c r="G104" s="20">
        <v>178</v>
      </c>
      <c r="H104" s="20">
        <v>63</v>
      </c>
      <c r="I104" s="20">
        <v>3.4</v>
      </c>
      <c r="J104" s="14">
        <f t="shared" si="2"/>
        <v>13.52828272185916</v>
      </c>
      <c r="K104" s="20">
        <v>13.5</v>
      </c>
      <c r="L104" s="19" t="s">
        <v>1526</v>
      </c>
      <c r="O104" s="19">
        <v>0</v>
      </c>
      <c r="P104" s="19">
        <v>1</v>
      </c>
      <c r="Q104" s="15" t="s">
        <v>980</v>
      </c>
      <c r="R104" s="57">
        <v>40140</v>
      </c>
      <c r="S104" s="15"/>
      <c r="T104" s="21"/>
    </row>
    <row r="105" spans="1:22" s="19" customFormat="1" ht="63" x14ac:dyDescent="0.25">
      <c r="A105" s="19" t="s">
        <v>1794</v>
      </c>
      <c r="B105" s="23"/>
      <c r="C105" s="154" t="s">
        <v>2085</v>
      </c>
      <c r="D105" s="19">
        <v>224</v>
      </c>
      <c r="E105" s="1" t="s">
        <v>265</v>
      </c>
      <c r="F105" s="19" t="s">
        <v>55</v>
      </c>
      <c r="G105" s="20">
        <v>178</v>
      </c>
      <c r="H105" s="20">
        <v>63</v>
      </c>
      <c r="I105" s="20">
        <v>3.4</v>
      </c>
      <c r="J105" s="14">
        <f t="shared" si="2"/>
        <v>13.52828272185916</v>
      </c>
      <c r="K105" s="20">
        <v>13.5</v>
      </c>
      <c r="L105" s="19" t="s">
        <v>1526</v>
      </c>
      <c r="O105" s="19">
        <v>0</v>
      </c>
      <c r="P105" s="19">
        <v>1</v>
      </c>
      <c r="Q105" s="15" t="s">
        <v>2086</v>
      </c>
      <c r="R105" s="57">
        <v>40537</v>
      </c>
      <c r="S105" s="15"/>
      <c r="T105" s="21"/>
    </row>
    <row r="106" spans="1:22" s="19" customFormat="1" ht="100" x14ac:dyDescent="0.25">
      <c r="A106" s="19" t="s">
        <v>1794</v>
      </c>
      <c r="B106" s="23"/>
      <c r="C106" s="154" t="s">
        <v>2088</v>
      </c>
      <c r="D106" s="19">
        <v>224</v>
      </c>
      <c r="E106" s="1" t="s">
        <v>265</v>
      </c>
      <c r="F106" s="19" t="s">
        <v>55</v>
      </c>
      <c r="G106" s="20">
        <v>178</v>
      </c>
      <c r="H106" s="20">
        <v>63</v>
      </c>
      <c r="I106" s="20">
        <v>3.4</v>
      </c>
      <c r="J106" s="14">
        <f t="shared" si="2"/>
        <v>13.52828272185916</v>
      </c>
      <c r="K106" s="20">
        <v>13.5</v>
      </c>
      <c r="L106" s="19" t="s">
        <v>1526</v>
      </c>
      <c r="O106" s="19">
        <v>0</v>
      </c>
      <c r="P106" s="19">
        <v>1</v>
      </c>
      <c r="Q106" s="15" t="s">
        <v>2087</v>
      </c>
      <c r="R106" s="57">
        <v>40546</v>
      </c>
      <c r="S106" s="15"/>
      <c r="T106" s="21"/>
    </row>
    <row r="107" spans="1:22" s="19" customFormat="1" ht="25" x14ac:dyDescent="0.25">
      <c r="A107" s="19" t="s">
        <v>1794</v>
      </c>
      <c r="B107" s="23"/>
      <c r="C107" s="217" t="s">
        <v>2103</v>
      </c>
      <c r="D107" s="19">
        <v>224</v>
      </c>
      <c r="E107" s="1" t="s">
        <v>265</v>
      </c>
      <c r="F107" s="19" t="s">
        <v>55</v>
      </c>
      <c r="G107" s="20">
        <v>178</v>
      </c>
      <c r="H107" s="20">
        <v>63</v>
      </c>
      <c r="I107" s="20">
        <v>3.4</v>
      </c>
      <c r="J107" s="14">
        <f t="shared" ref="J107:J123" si="3">-LOG((1/(H107*G107))*(2.511^(-I107)))/LOG(2.511)</f>
        <v>13.52828272185916</v>
      </c>
      <c r="K107" s="20">
        <v>13.5</v>
      </c>
      <c r="L107" s="19" t="s">
        <v>1526</v>
      </c>
      <c r="O107" s="19">
        <v>0</v>
      </c>
      <c r="P107" s="19">
        <v>1</v>
      </c>
      <c r="Q107" s="15" t="s">
        <v>2105</v>
      </c>
      <c r="R107" s="57">
        <v>40610</v>
      </c>
      <c r="S107" s="15"/>
      <c r="T107" s="21"/>
    </row>
    <row r="108" spans="1:22" s="19" customFormat="1" ht="100" x14ac:dyDescent="0.25">
      <c r="A108" s="19" t="s">
        <v>1794</v>
      </c>
      <c r="B108" s="23"/>
      <c r="C108" s="217" t="s">
        <v>2104</v>
      </c>
      <c r="D108" s="19">
        <v>224</v>
      </c>
      <c r="E108" s="1" t="s">
        <v>265</v>
      </c>
      <c r="F108" s="19" t="s">
        <v>55</v>
      </c>
      <c r="G108" s="20">
        <v>178</v>
      </c>
      <c r="H108" s="20">
        <v>63</v>
      </c>
      <c r="I108" s="20">
        <v>3.4</v>
      </c>
      <c r="J108" s="14">
        <f t="shared" si="3"/>
        <v>13.52828272185916</v>
      </c>
      <c r="K108" s="20">
        <v>13.5</v>
      </c>
      <c r="L108" s="19" t="s">
        <v>1526</v>
      </c>
      <c r="O108" s="19">
        <v>0</v>
      </c>
      <c r="P108" s="19">
        <v>1</v>
      </c>
      <c r="Q108" s="15" t="s">
        <v>2200</v>
      </c>
      <c r="R108" s="57">
        <v>40610</v>
      </c>
      <c r="S108" s="15"/>
      <c r="T108" s="21"/>
    </row>
    <row r="109" spans="1:22" s="19" customFormat="1" ht="50" x14ac:dyDescent="0.25">
      <c r="A109" s="19" t="s">
        <v>1794</v>
      </c>
      <c r="B109" s="23"/>
      <c r="C109" s="217" t="s">
        <v>2202</v>
      </c>
      <c r="D109" s="19">
        <v>224</v>
      </c>
      <c r="E109" s="1" t="s">
        <v>265</v>
      </c>
      <c r="F109" s="19" t="s">
        <v>55</v>
      </c>
      <c r="G109" s="20">
        <v>178</v>
      </c>
      <c r="H109" s="20">
        <v>63</v>
      </c>
      <c r="I109" s="20">
        <v>3.4</v>
      </c>
      <c r="J109" s="14">
        <f t="shared" si="3"/>
        <v>13.52828272185916</v>
      </c>
      <c r="K109" s="20">
        <v>13.5</v>
      </c>
      <c r="L109" s="19" t="s">
        <v>1526</v>
      </c>
      <c r="O109" s="19">
        <v>0</v>
      </c>
      <c r="P109" s="19">
        <v>1</v>
      </c>
      <c r="Q109" s="15" t="s">
        <v>2201</v>
      </c>
      <c r="R109" s="57">
        <v>40876</v>
      </c>
      <c r="S109" s="15"/>
      <c r="T109" s="21"/>
    </row>
    <row r="110" spans="1:22" s="19" customFormat="1" ht="50" x14ac:dyDescent="0.25">
      <c r="A110" s="19" t="s">
        <v>1794</v>
      </c>
      <c r="B110" s="23"/>
      <c r="C110" s="217" t="s">
        <v>2204</v>
      </c>
      <c r="D110" s="19">
        <v>224</v>
      </c>
      <c r="E110" s="1" t="s">
        <v>265</v>
      </c>
      <c r="F110" s="19" t="s">
        <v>55</v>
      </c>
      <c r="G110" s="20">
        <v>178</v>
      </c>
      <c r="H110" s="20">
        <v>63</v>
      </c>
      <c r="I110" s="20">
        <v>3.4</v>
      </c>
      <c r="J110" s="14">
        <f t="shared" si="3"/>
        <v>13.52828272185916</v>
      </c>
      <c r="K110" s="20">
        <v>13.5</v>
      </c>
      <c r="L110" s="19" t="s">
        <v>1526</v>
      </c>
      <c r="O110" s="19">
        <v>0</v>
      </c>
      <c r="P110" s="19">
        <v>1</v>
      </c>
      <c r="Q110" s="15" t="s">
        <v>2203</v>
      </c>
      <c r="R110" s="57">
        <v>40876</v>
      </c>
      <c r="S110" s="15"/>
      <c r="T110" s="21"/>
    </row>
    <row r="111" spans="1:22" s="19" customFormat="1" ht="100" x14ac:dyDescent="0.25">
      <c r="A111" s="19" t="s">
        <v>1794</v>
      </c>
      <c r="B111" s="23"/>
      <c r="C111" s="217" t="s">
        <v>2206</v>
      </c>
      <c r="D111" s="19">
        <v>224</v>
      </c>
      <c r="E111" s="1" t="s">
        <v>265</v>
      </c>
      <c r="F111" s="19" t="s">
        <v>55</v>
      </c>
      <c r="G111" s="20">
        <v>178</v>
      </c>
      <c r="H111" s="20">
        <v>63</v>
      </c>
      <c r="I111" s="20">
        <v>3.4</v>
      </c>
      <c r="J111" s="14">
        <f t="shared" si="3"/>
        <v>13.52828272185916</v>
      </c>
      <c r="K111" s="20">
        <v>13.5</v>
      </c>
      <c r="L111" s="19" t="s">
        <v>1526</v>
      </c>
      <c r="O111" s="19">
        <v>0</v>
      </c>
      <c r="P111" s="19">
        <v>1</v>
      </c>
      <c r="Q111" s="15" t="s">
        <v>2207</v>
      </c>
      <c r="R111" s="57">
        <v>40898</v>
      </c>
      <c r="S111" s="64"/>
      <c r="T111" s="66"/>
    </row>
    <row r="112" spans="1:22" s="19" customFormat="1" hidden="1" x14ac:dyDescent="0.25">
      <c r="A112" s="62"/>
      <c r="B112" s="124"/>
      <c r="C112" s="69" t="s">
        <v>246</v>
      </c>
      <c r="D112" s="62">
        <v>752</v>
      </c>
      <c r="E112" s="62"/>
      <c r="F112" s="62" t="s">
        <v>273</v>
      </c>
      <c r="G112" s="63">
        <v>50</v>
      </c>
      <c r="H112" s="63">
        <v>50</v>
      </c>
      <c r="I112" s="63">
        <v>5.7</v>
      </c>
      <c r="J112" s="71">
        <f t="shared" si="3"/>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si="3"/>
        <v>14.198106650964649</v>
      </c>
      <c r="K113" s="20">
        <v>13.9</v>
      </c>
      <c r="L113" s="19" t="s">
        <v>1526</v>
      </c>
      <c r="O113" s="19">
        <v>0</v>
      </c>
      <c r="P113" s="19">
        <v>1</v>
      </c>
      <c r="Q113" s="15" t="s">
        <v>374</v>
      </c>
      <c r="R113" s="57">
        <v>38726</v>
      </c>
      <c r="S113" s="15"/>
      <c r="T113" s="21"/>
    </row>
    <row r="114" spans="1:22" s="19" customFormat="1" ht="62.5" x14ac:dyDescent="0.25">
      <c r="A114" s="19" t="s">
        <v>1794</v>
      </c>
      <c r="B114" s="23"/>
      <c r="C114" s="217" t="s">
        <v>2208</v>
      </c>
      <c r="D114" s="19">
        <v>224</v>
      </c>
      <c r="E114" s="1" t="s">
        <v>265</v>
      </c>
      <c r="F114" s="19" t="s">
        <v>55</v>
      </c>
      <c r="G114" s="20">
        <v>178</v>
      </c>
      <c r="H114" s="20">
        <v>63</v>
      </c>
      <c r="I114" s="20">
        <v>3.4</v>
      </c>
      <c r="J114" s="14">
        <f t="shared" si="3"/>
        <v>13.52828272185916</v>
      </c>
      <c r="K114" s="20">
        <v>13.5</v>
      </c>
      <c r="L114" s="19" t="s">
        <v>1526</v>
      </c>
      <c r="O114" s="19">
        <v>0</v>
      </c>
      <c r="P114" s="19">
        <v>1</v>
      </c>
      <c r="Q114" s="15" t="s">
        <v>2218</v>
      </c>
      <c r="R114" s="57">
        <v>40904</v>
      </c>
      <c r="S114" s="64"/>
      <c r="T114" s="66"/>
    </row>
    <row r="115" spans="1:22" s="19" customFormat="1" ht="50" x14ac:dyDescent="0.25">
      <c r="A115" s="19" t="s">
        <v>1794</v>
      </c>
      <c r="B115" s="23"/>
      <c r="C115" s="217" t="s">
        <v>2210</v>
      </c>
      <c r="D115" s="19">
        <v>224</v>
      </c>
      <c r="E115" s="1" t="s">
        <v>265</v>
      </c>
      <c r="F115" s="19" t="s">
        <v>55</v>
      </c>
      <c r="G115" s="20">
        <v>178</v>
      </c>
      <c r="H115" s="20">
        <v>63</v>
      </c>
      <c r="I115" s="20">
        <v>3.4</v>
      </c>
      <c r="J115" s="14">
        <f t="shared" si="3"/>
        <v>13.52828272185916</v>
      </c>
      <c r="K115" s="20">
        <v>13.5</v>
      </c>
      <c r="L115" s="19" t="s">
        <v>1526</v>
      </c>
      <c r="O115" s="19">
        <v>0</v>
      </c>
      <c r="P115" s="19">
        <v>1</v>
      </c>
      <c r="Q115" s="15" t="s">
        <v>2217</v>
      </c>
      <c r="R115" s="57">
        <v>40904</v>
      </c>
      <c r="S115" s="15"/>
      <c r="T115" s="21"/>
    </row>
    <row r="116" spans="1:22" s="19" customFormat="1" ht="50" x14ac:dyDescent="0.25">
      <c r="A116" s="19" t="s">
        <v>1794</v>
      </c>
      <c r="B116" s="23"/>
      <c r="C116" s="217" t="s">
        <v>2212</v>
      </c>
      <c r="D116" s="19">
        <v>224</v>
      </c>
      <c r="E116" s="1" t="s">
        <v>265</v>
      </c>
      <c r="F116" s="19" t="s">
        <v>55</v>
      </c>
      <c r="G116" s="20">
        <v>178</v>
      </c>
      <c r="H116" s="20">
        <v>63</v>
      </c>
      <c r="I116" s="20">
        <v>3.4</v>
      </c>
      <c r="J116" s="14">
        <f t="shared" si="3"/>
        <v>13.52828272185916</v>
      </c>
      <c r="K116" s="20">
        <v>13.5</v>
      </c>
      <c r="L116" s="19" t="s">
        <v>1526</v>
      </c>
      <c r="O116" s="19">
        <v>0</v>
      </c>
      <c r="P116" s="19">
        <v>1</v>
      </c>
      <c r="Q116" s="15" t="s">
        <v>2216</v>
      </c>
      <c r="R116" s="57">
        <v>40904</v>
      </c>
      <c r="S116" s="15"/>
      <c r="T116" s="21"/>
    </row>
    <row r="117" spans="1:22" s="19" customFormat="1" ht="62.5" x14ac:dyDescent="0.25">
      <c r="A117" s="19" t="s">
        <v>1794</v>
      </c>
      <c r="B117" s="23"/>
      <c r="C117" s="217" t="s">
        <v>2215</v>
      </c>
      <c r="D117" s="19">
        <v>224</v>
      </c>
      <c r="E117" s="1" t="s">
        <v>265</v>
      </c>
      <c r="F117" s="19" t="s">
        <v>55</v>
      </c>
      <c r="G117" s="20">
        <v>178</v>
      </c>
      <c r="H117" s="20">
        <v>63</v>
      </c>
      <c r="I117" s="20">
        <v>3.4</v>
      </c>
      <c r="J117" s="14">
        <f t="shared" si="3"/>
        <v>13.52828272185916</v>
      </c>
      <c r="K117" s="20">
        <v>13.5</v>
      </c>
      <c r="L117" s="19" t="s">
        <v>1526</v>
      </c>
      <c r="O117" s="19">
        <v>0</v>
      </c>
      <c r="P117" s="19">
        <v>1</v>
      </c>
      <c r="Q117" s="15" t="s">
        <v>2219</v>
      </c>
      <c r="R117" s="57">
        <v>40905</v>
      </c>
      <c r="S117" s="15"/>
      <c r="T117" s="21"/>
    </row>
    <row r="118" spans="1:22" s="19" customFormat="1" hidden="1" x14ac:dyDescent="0.25">
      <c r="A118" s="62"/>
      <c r="B118" s="123"/>
      <c r="C118" s="69" t="s">
        <v>246</v>
      </c>
      <c r="D118" s="62">
        <v>956</v>
      </c>
      <c r="E118" s="62"/>
      <c r="F118" s="62" t="s">
        <v>273</v>
      </c>
      <c r="G118" s="63">
        <v>8</v>
      </c>
      <c r="H118" s="63">
        <v>8</v>
      </c>
      <c r="I118" s="63">
        <v>8.9</v>
      </c>
      <c r="J118" s="71">
        <f t="shared" si="3"/>
        <v>13.417181001011926</v>
      </c>
      <c r="K118" s="63">
        <v>13.16</v>
      </c>
      <c r="L118" s="62" t="s">
        <v>1526</v>
      </c>
      <c r="M118" s="62"/>
      <c r="N118" s="62"/>
      <c r="O118" s="62">
        <v>0</v>
      </c>
      <c r="P118" s="62">
        <v>0</v>
      </c>
      <c r="Q118" s="64" t="s">
        <v>1630</v>
      </c>
      <c r="R118" s="75">
        <v>38775</v>
      </c>
      <c r="S118" s="64"/>
      <c r="T118" s="66"/>
    </row>
    <row r="119" spans="1:22" s="19" customFormat="1" ht="37.5" x14ac:dyDescent="0.25">
      <c r="A119" s="19" t="s">
        <v>1794</v>
      </c>
      <c r="B119" s="23"/>
      <c r="C119" s="217" t="s">
        <v>2284</v>
      </c>
      <c r="D119" s="19">
        <v>224</v>
      </c>
      <c r="E119" s="1" t="s">
        <v>265</v>
      </c>
      <c r="F119" s="19" t="s">
        <v>55</v>
      </c>
      <c r="G119" s="20">
        <v>178</v>
      </c>
      <c r="H119" s="20">
        <v>63</v>
      </c>
      <c r="I119" s="20">
        <v>3.4</v>
      </c>
      <c r="J119" s="14">
        <f t="shared" si="3"/>
        <v>13.52828272185916</v>
      </c>
      <c r="K119" s="20">
        <v>13.5</v>
      </c>
      <c r="L119" s="19" t="s">
        <v>1526</v>
      </c>
      <c r="O119" s="19">
        <v>0</v>
      </c>
      <c r="P119" s="19">
        <v>1</v>
      </c>
      <c r="Q119" s="15" t="s">
        <v>2285</v>
      </c>
      <c r="R119" s="57">
        <v>40905</v>
      </c>
      <c r="S119" s="64"/>
      <c r="T119" s="66"/>
    </row>
    <row r="120" spans="1:22" s="19" customFormat="1" ht="37.5" x14ac:dyDescent="0.25">
      <c r="A120" s="62"/>
      <c r="B120" s="192"/>
      <c r="C120" s="78" t="s">
        <v>246</v>
      </c>
      <c r="D120" s="68">
        <v>247</v>
      </c>
      <c r="E120" s="68"/>
      <c r="F120" s="68" t="s">
        <v>55</v>
      </c>
      <c r="G120" s="71">
        <v>21</v>
      </c>
      <c r="H120" s="71">
        <v>5.6</v>
      </c>
      <c r="I120" s="71">
        <v>9.1</v>
      </c>
      <c r="J120" s="71">
        <f t="shared" si="3"/>
        <v>14.278002609281444</v>
      </c>
      <c r="K120" s="71">
        <v>14.4</v>
      </c>
      <c r="L120" s="68" t="s">
        <v>597</v>
      </c>
      <c r="M120" s="68"/>
      <c r="N120" s="68"/>
      <c r="O120" s="68">
        <v>0</v>
      </c>
      <c r="P120" s="68">
        <v>0</v>
      </c>
      <c r="Q120" s="67" t="s">
        <v>1571</v>
      </c>
      <c r="R120" s="79">
        <v>40185</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 t="shared" si="3"/>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 t="shared" si="3"/>
        <v>5.5442070904466698</v>
      </c>
      <c r="K122" s="20">
        <v>5.6</v>
      </c>
      <c r="L122" s="19" t="s">
        <v>1526</v>
      </c>
      <c r="M122" s="19"/>
      <c r="N122" s="19"/>
      <c r="O122" s="19">
        <v>0</v>
      </c>
      <c r="P122" s="19">
        <v>1</v>
      </c>
      <c r="Q122" s="15" t="s">
        <v>599</v>
      </c>
      <c r="R122" s="57">
        <v>39047</v>
      </c>
      <c r="S122" s="39"/>
      <c r="T122" s="40"/>
      <c r="U122" s="19"/>
      <c r="V122" s="19"/>
    </row>
    <row r="123" spans="1:22" s="5" customFormat="1" ht="37.5" x14ac:dyDescent="0.25">
      <c r="A123" s="62"/>
      <c r="B123" s="195"/>
      <c r="C123" s="69" t="s">
        <v>246</v>
      </c>
      <c r="D123" s="62">
        <v>253</v>
      </c>
      <c r="E123" s="62" t="s">
        <v>596</v>
      </c>
      <c r="F123" s="62" t="s">
        <v>55</v>
      </c>
      <c r="G123" s="63">
        <v>26.4</v>
      </c>
      <c r="H123" s="63">
        <v>6</v>
      </c>
      <c r="I123" s="63">
        <v>7.2</v>
      </c>
      <c r="J123" s="63">
        <f t="shared" si="3"/>
        <v>12.701496216708502</v>
      </c>
      <c r="K123" s="63">
        <v>12.7</v>
      </c>
      <c r="L123" s="62" t="s">
        <v>99</v>
      </c>
      <c r="M123" s="62" t="s">
        <v>1282</v>
      </c>
      <c r="N123" s="103" t="s">
        <v>1283</v>
      </c>
      <c r="O123" s="62">
        <v>0</v>
      </c>
      <c r="P123" s="62">
        <v>0</v>
      </c>
      <c r="Q123" s="64" t="s">
        <v>1037</v>
      </c>
      <c r="R123" s="75">
        <v>39790</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43" si="4">-LOG((1/(H129*G129))*(2.511^(-I129)))/LOG(2.511)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4"/>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4"/>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4"/>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 t="shared" si="4"/>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 t="shared" si="4"/>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 t="shared" si="4"/>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4"/>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 t="shared" si="4"/>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4"/>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4"/>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4"/>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4"/>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4"/>
        <v>12.010441416940919</v>
      </c>
      <c r="K142" s="161">
        <v>13.6</v>
      </c>
      <c r="L142" s="19" t="s">
        <v>101</v>
      </c>
      <c r="O142" s="19">
        <v>0</v>
      </c>
      <c r="P142" s="19">
        <v>1</v>
      </c>
      <c r="Q142" s="15" t="s">
        <v>1699</v>
      </c>
      <c r="R142" s="57">
        <v>39755</v>
      </c>
      <c r="S142" s="15"/>
      <c r="T142" s="21"/>
    </row>
    <row r="143" spans="1:20" s="19" customFormat="1" x14ac:dyDescent="0.25">
      <c r="A143" s="19" t="s">
        <v>1794</v>
      </c>
      <c r="B143" s="26"/>
      <c r="C143" s="32" t="s">
        <v>1284</v>
      </c>
      <c r="D143" s="19">
        <v>253</v>
      </c>
      <c r="E143" s="19" t="s">
        <v>596</v>
      </c>
      <c r="F143" s="19" t="s">
        <v>55</v>
      </c>
      <c r="G143" s="20">
        <v>26.4</v>
      </c>
      <c r="H143" s="20">
        <v>6</v>
      </c>
      <c r="I143" s="20">
        <v>7.2</v>
      </c>
      <c r="J143" s="20">
        <f t="shared" si="4"/>
        <v>12.701496216708502</v>
      </c>
      <c r="K143" s="20">
        <v>12.7</v>
      </c>
      <c r="L143" s="19" t="s">
        <v>99</v>
      </c>
      <c r="M143" s="19" t="s">
        <v>1282</v>
      </c>
      <c r="N143" s="29" t="s">
        <v>1283</v>
      </c>
      <c r="O143" s="19">
        <v>1</v>
      </c>
      <c r="P143" s="19">
        <v>0</v>
      </c>
      <c r="Q143" s="15" t="s">
        <v>433</v>
      </c>
      <c r="R143" s="57">
        <v>39794</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ref="J146:J165" si="5">-LOG((1/(H146*G146))*(2.511^(-I146)))/LOG(2.511)</f>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5"/>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 t="shared" si="5"/>
        <v>12.597974832532604</v>
      </c>
      <c r="K148" s="14">
        <v>11</v>
      </c>
      <c r="L148" s="5" t="s">
        <v>1955</v>
      </c>
      <c r="M148" s="5"/>
      <c r="N148" s="5"/>
      <c r="O148" s="5">
        <v>0</v>
      </c>
      <c r="P148" s="5">
        <v>1</v>
      </c>
      <c r="Q148" s="15" t="s">
        <v>319</v>
      </c>
      <c r="R148" s="58">
        <v>39776</v>
      </c>
      <c r="S148" s="41"/>
      <c r="T148" s="40"/>
    </row>
    <row r="149" spans="1:20" s="19" customFormat="1" ht="25" x14ac:dyDescent="0.25">
      <c r="A149" s="19" t="s">
        <v>1794</v>
      </c>
      <c r="B149" s="26"/>
      <c r="C149" s="32" t="s">
        <v>1236</v>
      </c>
      <c r="D149" s="19">
        <v>253</v>
      </c>
      <c r="E149" s="19" t="s">
        <v>596</v>
      </c>
      <c r="F149" s="19" t="s">
        <v>55</v>
      </c>
      <c r="G149" s="20">
        <v>26.4</v>
      </c>
      <c r="H149" s="20">
        <v>6</v>
      </c>
      <c r="I149" s="20">
        <v>7.2</v>
      </c>
      <c r="J149" s="20">
        <f t="shared" si="5"/>
        <v>12.701496216708502</v>
      </c>
      <c r="K149" s="20">
        <v>12.7</v>
      </c>
      <c r="L149" s="19" t="s">
        <v>99</v>
      </c>
      <c r="M149" s="19" t="s">
        <v>1282</v>
      </c>
      <c r="N149" s="29" t="s">
        <v>1283</v>
      </c>
      <c r="O149" s="19">
        <v>0</v>
      </c>
      <c r="P149" s="19">
        <v>1</v>
      </c>
      <c r="Q149" s="15" t="s">
        <v>1285</v>
      </c>
      <c r="R149" s="57">
        <v>38960</v>
      </c>
      <c r="S149" s="80"/>
      <c r="T149" s="77"/>
    </row>
    <row r="150" spans="1:20" s="19" customFormat="1" ht="37.5" x14ac:dyDescent="0.25">
      <c r="A150" s="19" t="s">
        <v>1794</v>
      </c>
      <c r="B150" s="26"/>
      <c r="C150" s="32" t="s">
        <v>604</v>
      </c>
      <c r="D150" s="19">
        <v>253</v>
      </c>
      <c r="E150" s="19" t="s">
        <v>596</v>
      </c>
      <c r="F150" s="19" t="s">
        <v>55</v>
      </c>
      <c r="G150" s="20">
        <v>26.4</v>
      </c>
      <c r="H150" s="20">
        <v>6</v>
      </c>
      <c r="I150" s="20">
        <v>7.2</v>
      </c>
      <c r="J150" s="20">
        <f t="shared" si="5"/>
        <v>12.701496216708502</v>
      </c>
      <c r="K150" s="20">
        <v>12.7</v>
      </c>
      <c r="L150" s="19" t="s">
        <v>99</v>
      </c>
      <c r="M150" s="19" t="s">
        <v>1282</v>
      </c>
      <c r="N150" s="29" t="s">
        <v>1283</v>
      </c>
      <c r="O150" s="19">
        <v>0</v>
      </c>
      <c r="P150" s="19">
        <v>1</v>
      </c>
      <c r="Q150" s="15" t="s">
        <v>605</v>
      </c>
      <c r="R150" s="57">
        <v>39094</v>
      </c>
      <c r="S150" s="41"/>
      <c r="T150" s="40"/>
    </row>
    <row r="151" spans="1:20" s="19" customFormat="1" x14ac:dyDescent="0.25">
      <c r="A151" s="62"/>
      <c r="B151" s="72"/>
      <c r="C151" s="78" t="s">
        <v>246</v>
      </c>
      <c r="D151" s="68">
        <v>278</v>
      </c>
      <c r="E151" s="68"/>
      <c r="F151" s="68" t="s">
        <v>55</v>
      </c>
      <c r="G151" s="71">
        <v>2.4</v>
      </c>
      <c r="H151" s="71">
        <v>2.4</v>
      </c>
      <c r="I151" s="71">
        <v>10.8</v>
      </c>
      <c r="J151" s="71">
        <f t="shared" si="5"/>
        <v>12.701785007218934</v>
      </c>
      <c r="K151" s="71">
        <v>12.2</v>
      </c>
      <c r="L151" s="68" t="s">
        <v>100</v>
      </c>
      <c r="M151" s="68"/>
      <c r="N151" s="68"/>
      <c r="O151" s="68">
        <v>0</v>
      </c>
      <c r="P151" s="68">
        <v>0</v>
      </c>
      <c r="Q151" s="64"/>
      <c r="R151" s="79">
        <v>38286</v>
      </c>
      <c r="S151" s="80"/>
      <c r="T151" s="77"/>
    </row>
    <row r="152" spans="1:20" s="19" customFormat="1" ht="37.5" x14ac:dyDescent="0.25">
      <c r="A152" s="62"/>
      <c r="B152" s="169"/>
      <c r="C152" s="69" t="s">
        <v>246</v>
      </c>
      <c r="D152" s="62">
        <v>300</v>
      </c>
      <c r="E152" s="62"/>
      <c r="F152" s="62" t="s">
        <v>55</v>
      </c>
      <c r="G152" s="63">
        <v>19.3</v>
      </c>
      <c r="H152" s="63">
        <v>13.3</v>
      </c>
      <c r="I152" s="63">
        <v>8.1</v>
      </c>
      <c r="J152" s="63">
        <f t="shared" si="5"/>
        <v>14.125831583376653</v>
      </c>
      <c r="K152" s="63">
        <v>14.3</v>
      </c>
      <c r="L152" s="62" t="s">
        <v>99</v>
      </c>
      <c r="M152" s="62"/>
      <c r="N152" s="62"/>
      <c r="O152" s="62">
        <v>0</v>
      </c>
      <c r="P152" s="62">
        <v>0</v>
      </c>
      <c r="Q152" s="64" t="s">
        <v>1039</v>
      </c>
      <c r="R152" s="75">
        <v>39790</v>
      </c>
      <c r="S152" s="41"/>
      <c r="T152" s="40"/>
    </row>
    <row r="153" spans="1:20" s="19" customFormat="1" x14ac:dyDescent="0.25">
      <c r="A153" s="62"/>
      <c r="B153" s="149"/>
      <c r="C153" s="78" t="s">
        <v>246</v>
      </c>
      <c r="D153" s="68">
        <v>404</v>
      </c>
      <c r="E153" s="68"/>
      <c r="F153" s="68" t="s">
        <v>55</v>
      </c>
      <c r="G153" s="71">
        <v>4.4000000000000004</v>
      </c>
      <c r="H153" s="71">
        <v>4.4000000000000004</v>
      </c>
      <c r="I153" s="71">
        <v>10.1</v>
      </c>
      <c r="J153" s="71">
        <f t="shared" si="5"/>
        <v>13.318496769026417</v>
      </c>
      <c r="K153" s="71">
        <v>22.73</v>
      </c>
      <c r="L153" s="68" t="s">
        <v>1526</v>
      </c>
      <c r="M153" s="68"/>
      <c r="N153" s="68"/>
      <c r="O153" s="68">
        <v>0</v>
      </c>
      <c r="P153" s="68">
        <v>0</v>
      </c>
      <c r="Q153" s="64" t="s">
        <v>579</v>
      </c>
      <c r="R153" s="79">
        <v>38306</v>
      </c>
      <c r="S153" s="64"/>
      <c r="T153" s="66"/>
    </row>
    <row r="154" spans="1:20" s="19" customFormat="1" hidden="1" x14ac:dyDescent="0.25">
      <c r="A154" s="62"/>
      <c r="B154" s="124"/>
      <c r="C154" s="78" t="s">
        <v>246</v>
      </c>
      <c r="D154" s="68">
        <v>281</v>
      </c>
      <c r="E154" s="68"/>
      <c r="F154" s="68" t="s">
        <v>272</v>
      </c>
      <c r="G154" s="71">
        <v>4</v>
      </c>
      <c r="H154" s="71">
        <v>4</v>
      </c>
      <c r="I154" s="71">
        <v>7.4</v>
      </c>
      <c r="J154" s="71">
        <f t="shared" si="5"/>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5"/>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5"/>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 t="shared" si="5"/>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5"/>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5"/>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5"/>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5"/>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5"/>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5"/>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5"/>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5"/>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3" si="6">-LOG((1/(H168*G168))*(2.511^(-I168)))/LOG(2.511)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25" hidden="1" x14ac:dyDescent="0.25">
      <c r="A169" s="19" t="s">
        <v>1794</v>
      </c>
      <c r="B169" s="23"/>
      <c r="C169" s="31" t="s">
        <v>2550</v>
      </c>
      <c r="D169" s="5">
        <v>7635</v>
      </c>
      <c r="E169" s="5" t="s">
        <v>1768</v>
      </c>
      <c r="F169" s="5" t="s">
        <v>272</v>
      </c>
      <c r="G169" s="14">
        <v>15</v>
      </c>
      <c r="H169" s="14">
        <v>8</v>
      </c>
      <c r="I169" s="14">
        <v>11</v>
      </c>
      <c r="J169" s="14">
        <f t="shared" si="6"/>
        <v>16.199945829091792</v>
      </c>
      <c r="K169" s="14">
        <v>15.94</v>
      </c>
      <c r="L169" s="5" t="s">
        <v>100</v>
      </c>
      <c r="M169" s="5"/>
      <c r="N169" s="5"/>
      <c r="O169" s="5">
        <v>0</v>
      </c>
      <c r="P169" s="5">
        <v>1</v>
      </c>
      <c r="Q169" s="15" t="s">
        <v>2551</v>
      </c>
      <c r="R169" s="58">
        <v>43941</v>
      </c>
      <c r="S169" s="39"/>
      <c r="T169" s="40"/>
      <c r="U169" s="5"/>
      <c r="V169" s="5"/>
    </row>
    <row r="170" spans="1:22" s="19" customFormat="1" ht="50" hidden="1" x14ac:dyDescent="0.25">
      <c r="A170" s="19" t="s">
        <v>1794</v>
      </c>
      <c r="B170" s="23"/>
      <c r="C170" s="31" t="s">
        <v>705</v>
      </c>
      <c r="D170" s="5">
        <v>7635</v>
      </c>
      <c r="E170" s="5" t="s">
        <v>1768</v>
      </c>
      <c r="F170" s="5" t="s">
        <v>272</v>
      </c>
      <c r="G170" s="14">
        <v>15</v>
      </c>
      <c r="H170" s="14">
        <v>8</v>
      </c>
      <c r="I170" s="14">
        <v>11</v>
      </c>
      <c r="J170" s="14">
        <f t="shared" si="6"/>
        <v>16.199945829091792</v>
      </c>
      <c r="K170" s="14">
        <v>15.94</v>
      </c>
      <c r="L170" s="5" t="s">
        <v>100</v>
      </c>
      <c r="M170" s="5"/>
      <c r="N170" s="5"/>
      <c r="O170" s="5">
        <v>0</v>
      </c>
      <c r="P170" s="5">
        <v>1</v>
      </c>
      <c r="Q170" s="15" t="s">
        <v>722</v>
      </c>
      <c r="R170" s="58">
        <v>38702</v>
      </c>
      <c r="S170" s="39"/>
      <c r="T170" s="40"/>
      <c r="U170" s="5"/>
      <c r="V170" s="5"/>
    </row>
    <row r="171" spans="1:22" s="19" customFormat="1" ht="75" hidden="1" x14ac:dyDescent="0.25">
      <c r="A171" s="19" t="s">
        <v>1794</v>
      </c>
      <c r="B171" s="23"/>
      <c r="C171" s="31" t="s">
        <v>1556</v>
      </c>
      <c r="D171" s="5">
        <v>7635</v>
      </c>
      <c r="E171" s="5" t="s">
        <v>1768</v>
      </c>
      <c r="F171" s="5" t="s">
        <v>272</v>
      </c>
      <c r="G171" s="14">
        <v>15</v>
      </c>
      <c r="H171" s="14">
        <v>8</v>
      </c>
      <c r="I171" s="14">
        <v>11</v>
      </c>
      <c r="J171" s="14">
        <f t="shared" si="6"/>
        <v>16.199945829091792</v>
      </c>
      <c r="K171" s="14">
        <v>15.94</v>
      </c>
      <c r="L171" s="5" t="s">
        <v>100</v>
      </c>
      <c r="M171" s="5"/>
      <c r="N171" s="5"/>
      <c r="O171" s="5">
        <v>0</v>
      </c>
      <c r="P171" s="5">
        <v>1</v>
      </c>
      <c r="Q171" s="15" t="s">
        <v>1766</v>
      </c>
      <c r="R171" s="58">
        <v>39047</v>
      </c>
      <c r="S171" s="39"/>
      <c r="T171" s="40"/>
      <c r="U171" s="5"/>
      <c r="V171" s="5"/>
    </row>
    <row r="172" spans="1:22" s="19" customFormat="1" hidden="1" x14ac:dyDescent="0.25">
      <c r="A172" s="19" t="s">
        <v>1794</v>
      </c>
      <c r="B172" s="23"/>
      <c r="C172" s="31" t="s">
        <v>558</v>
      </c>
      <c r="D172" s="5">
        <v>7635</v>
      </c>
      <c r="E172" s="5" t="s">
        <v>1768</v>
      </c>
      <c r="F172" s="5" t="s">
        <v>272</v>
      </c>
      <c r="G172" s="14">
        <v>15</v>
      </c>
      <c r="H172" s="14">
        <v>8</v>
      </c>
      <c r="I172" s="14">
        <v>11</v>
      </c>
      <c r="J172" s="14">
        <f t="shared" si="6"/>
        <v>16.199945829091792</v>
      </c>
      <c r="K172" s="14">
        <v>15.94</v>
      </c>
      <c r="L172" s="5" t="s">
        <v>100</v>
      </c>
      <c r="M172" s="5"/>
      <c r="N172" s="5"/>
      <c r="O172" s="5">
        <v>0</v>
      </c>
      <c r="P172" s="5">
        <v>1</v>
      </c>
      <c r="Q172" s="15" t="s">
        <v>559</v>
      </c>
      <c r="R172" s="111" t="s">
        <v>557</v>
      </c>
      <c r="S172" s="39"/>
      <c r="T172" s="40"/>
      <c r="U172" s="5"/>
      <c r="V172" s="5"/>
    </row>
    <row r="173" spans="1:22" s="19" customFormat="1" ht="50" hidden="1" x14ac:dyDescent="0.25">
      <c r="A173" s="19" t="s">
        <v>1794</v>
      </c>
      <c r="B173" s="23"/>
      <c r="C173" s="31" t="s">
        <v>30</v>
      </c>
      <c r="D173" s="5">
        <v>7635</v>
      </c>
      <c r="E173" s="5" t="s">
        <v>1768</v>
      </c>
      <c r="F173" s="5" t="s">
        <v>272</v>
      </c>
      <c r="G173" s="14">
        <v>15</v>
      </c>
      <c r="H173" s="14">
        <v>8</v>
      </c>
      <c r="I173" s="14">
        <v>11</v>
      </c>
      <c r="J173" s="14">
        <f t="shared" si="6"/>
        <v>16.199945829091792</v>
      </c>
      <c r="K173" s="14">
        <v>15.94</v>
      </c>
      <c r="L173" s="5" t="s">
        <v>100</v>
      </c>
      <c r="M173" s="5"/>
      <c r="N173" s="5"/>
      <c r="O173" s="5">
        <v>0</v>
      </c>
      <c r="P173" s="5">
        <v>1</v>
      </c>
      <c r="Q173" s="15" t="s">
        <v>39</v>
      </c>
      <c r="R173" s="111">
        <v>39405</v>
      </c>
      <c r="S173" s="39"/>
      <c r="T173" s="40"/>
      <c r="U173" s="5"/>
      <c r="V173" s="5"/>
    </row>
    <row r="174" spans="1:22" s="19" customFormat="1" ht="62.5" hidden="1" x14ac:dyDescent="0.25">
      <c r="A174" s="19" t="s">
        <v>1794</v>
      </c>
      <c r="B174" s="23"/>
      <c r="C174" s="31" t="s">
        <v>323</v>
      </c>
      <c r="D174" s="5">
        <v>7635</v>
      </c>
      <c r="E174" s="5" t="s">
        <v>1768</v>
      </c>
      <c r="F174" s="5" t="s">
        <v>272</v>
      </c>
      <c r="G174" s="14">
        <v>15</v>
      </c>
      <c r="H174" s="14">
        <v>8</v>
      </c>
      <c r="I174" s="14">
        <v>11</v>
      </c>
      <c r="J174" s="14">
        <f t="shared" si="6"/>
        <v>16.199945829091792</v>
      </c>
      <c r="K174" s="14">
        <v>15.94</v>
      </c>
      <c r="L174" s="5" t="s">
        <v>100</v>
      </c>
      <c r="M174" s="5"/>
      <c r="N174" s="5"/>
      <c r="O174" s="5">
        <v>0</v>
      </c>
      <c r="P174" s="5">
        <v>1</v>
      </c>
      <c r="Q174" s="15" t="s">
        <v>40</v>
      </c>
      <c r="R174" s="111">
        <v>39405</v>
      </c>
      <c r="S174" s="39"/>
      <c r="T174" s="40"/>
      <c r="U174" s="5"/>
      <c r="V174" s="5"/>
    </row>
    <row r="175" spans="1:22" s="19" customFormat="1" ht="37.5" hidden="1" x14ac:dyDescent="0.25">
      <c r="B175" s="23"/>
      <c r="C175" s="31" t="s">
        <v>2331</v>
      </c>
      <c r="D175" s="5">
        <v>7635</v>
      </c>
      <c r="E175" s="5" t="s">
        <v>1768</v>
      </c>
      <c r="F175" s="5" t="s">
        <v>272</v>
      </c>
      <c r="G175" s="14">
        <v>15</v>
      </c>
      <c r="H175" s="14">
        <v>8</v>
      </c>
      <c r="I175" s="14">
        <v>11</v>
      </c>
      <c r="J175" s="14">
        <f t="shared" si="6"/>
        <v>16.199945829091792</v>
      </c>
      <c r="K175" s="14">
        <v>15.94</v>
      </c>
      <c r="L175" s="5" t="s">
        <v>100</v>
      </c>
      <c r="M175" s="5"/>
      <c r="N175" s="5"/>
      <c r="O175" s="5">
        <v>0</v>
      </c>
      <c r="P175" s="5">
        <v>1</v>
      </c>
      <c r="Q175" s="15" t="s">
        <v>2332</v>
      </c>
      <c r="R175" s="111">
        <v>41981</v>
      </c>
      <c r="S175" s="39"/>
      <c r="T175" s="40"/>
      <c r="U175" s="5"/>
      <c r="V175" s="5"/>
    </row>
    <row r="176" spans="1:22" s="19" customFormat="1" ht="37.5" hidden="1" x14ac:dyDescent="0.25">
      <c r="B176" s="23"/>
      <c r="C176" s="214" t="s">
        <v>2333</v>
      </c>
      <c r="D176" s="5">
        <v>7635</v>
      </c>
      <c r="E176" s="5" t="s">
        <v>1768</v>
      </c>
      <c r="F176" s="5" t="s">
        <v>272</v>
      </c>
      <c r="G176" s="14">
        <v>15</v>
      </c>
      <c r="H176" s="14">
        <v>8</v>
      </c>
      <c r="I176" s="14">
        <v>11</v>
      </c>
      <c r="J176" s="14">
        <f t="shared" si="6"/>
        <v>16.199945829091792</v>
      </c>
      <c r="K176" s="14">
        <v>15.94</v>
      </c>
      <c r="L176" s="5" t="s">
        <v>100</v>
      </c>
      <c r="M176" s="5"/>
      <c r="N176" s="5"/>
      <c r="O176" s="5">
        <v>0</v>
      </c>
      <c r="P176" s="5">
        <v>1</v>
      </c>
      <c r="Q176" s="15" t="s">
        <v>2334</v>
      </c>
      <c r="R176" s="111">
        <v>41981</v>
      </c>
      <c r="S176" s="39"/>
      <c r="T176" s="40"/>
      <c r="U176" s="5"/>
      <c r="V176" s="5"/>
    </row>
    <row r="177" spans="1:22" s="19" customFormat="1" ht="37.5" hidden="1" x14ac:dyDescent="0.25">
      <c r="B177" s="23"/>
      <c r="C177" s="214" t="s">
        <v>2335</v>
      </c>
      <c r="D177" s="5">
        <v>7635</v>
      </c>
      <c r="E177" s="5" t="s">
        <v>1768</v>
      </c>
      <c r="F177" s="5" t="s">
        <v>272</v>
      </c>
      <c r="G177" s="14">
        <v>15</v>
      </c>
      <c r="H177" s="14">
        <v>8</v>
      </c>
      <c r="I177" s="14">
        <v>11</v>
      </c>
      <c r="J177" s="14">
        <f t="shared" si="6"/>
        <v>16.199945829091792</v>
      </c>
      <c r="K177" s="14">
        <v>15.94</v>
      </c>
      <c r="L177" s="5" t="s">
        <v>100</v>
      </c>
      <c r="M177" s="5"/>
      <c r="N177" s="5"/>
      <c r="O177" s="5">
        <v>0</v>
      </c>
      <c r="P177" s="5">
        <v>1</v>
      </c>
      <c r="Q177" s="15" t="s">
        <v>2336</v>
      </c>
      <c r="R177" s="111">
        <v>41981</v>
      </c>
      <c r="S177" s="39"/>
      <c r="T177" s="40"/>
      <c r="U177" s="5"/>
      <c r="V177" s="5"/>
    </row>
    <row r="178" spans="1:22" s="19" customFormat="1" ht="37.5" hidden="1" x14ac:dyDescent="0.25">
      <c r="B178" s="23"/>
      <c r="C178" s="214" t="s">
        <v>2337</v>
      </c>
      <c r="D178" s="5">
        <v>7635</v>
      </c>
      <c r="E178" s="5" t="s">
        <v>1768</v>
      </c>
      <c r="F178" s="5" t="s">
        <v>272</v>
      </c>
      <c r="G178" s="14">
        <v>15</v>
      </c>
      <c r="H178" s="14">
        <v>8</v>
      </c>
      <c r="I178" s="14">
        <v>11</v>
      </c>
      <c r="J178" s="14">
        <f t="shared" si="6"/>
        <v>16.199945829091792</v>
      </c>
      <c r="K178" s="14">
        <v>15.94</v>
      </c>
      <c r="L178" s="5" t="s">
        <v>100</v>
      </c>
      <c r="M178" s="5"/>
      <c r="N178" s="5"/>
      <c r="O178" s="5">
        <v>0</v>
      </c>
      <c r="P178" s="5">
        <v>1</v>
      </c>
      <c r="Q178" s="15" t="s">
        <v>2338</v>
      </c>
      <c r="R178" s="111">
        <v>41981</v>
      </c>
      <c r="S178" s="39"/>
      <c r="T178" s="40"/>
      <c r="U178" s="5"/>
      <c r="V178" s="5"/>
    </row>
    <row r="179" spans="1:22" s="19" customFormat="1" ht="37.5" hidden="1" x14ac:dyDescent="0.25">
      <c r="B179" s="23"/>
      <c r="C179" s="214" t="s">
        <v>2339</v>
      </c>
      <c r="D179" s="5">
        <v>7635</v>
      </c>
      <c r="E179" s="5" t="s">
        <v>1768</v>
      </c>
      <c r="F179" s="5" t="s">
        <v>272</v>
      </c>
      <c r="G179" s="14">
        <v>15</v>
      </c>
      <c r="H179" s="14">
        <v>8</v>
      </c>
      <c r="I179" s="14">
        <v>11</v>
      </c>
      <c r="J179" s="14">
        <f t="shared" si="6"/>
        <v>16.199945829091792</v>
      </c>
      <c r="K179" s="14">
        <v>15.94</v>
      </c>
      <c r="L179" s="5" t="s">
        <v>100</v>
      </c>
      <c r="M179" s="5"/>
      <c r="N179" s="5"/>
      <c r="O179" s="5">
        <v>0</v>
      </c>
      <c r="P179" s="5">
        <v>1</v>
      </c>
      <c r="Q179" s="15" t="s">
        <v>2346</v>
      </c>
      <c r="R179" s="111">
        <v>41981</v>
      </c>
      <c r="S179" s="39"/>
      <c r="T179" s="40"/>
      <c r="U179" s="5"/>
      <c r="V179" s="5"/>
    </row>
    <row r="180" spans="1:22" s="19" customFormat="1" ht="37.5" hidden="1" x14ac:dyDescent="0.25">
      <c r="B180" s="23"/>
      <c r="C180" s="214" t="s">
        <v>2340</v>
      </c>
      <c r="D180" s="5">
        <v>7635</v>
      </c>
      <c r="E180" s="5" t="s">
        <v>1768</v>
      </c>
      <c r="F180" s="5" t="s">
        <v>272</v>
      </c>
      <c r="G180" s="14">
        <v>15</v>
      </c>
      <c r="H180" s="14">
        <v>8</v>
      </c>
      <c r="I180" s="14">
        <v>11</v>
      </c>
      <c r="J180" s="14">
        <f t="shared" si="6"/>
        <v>16.199945829091792</v>
      </c>
      <c r="K180" s="14">
        <v>15.94</v>
      </c>
      <c r="L180" s="5" t="s">
        <v>100</v>
      </c>
      <c r="M180" s="5"/>
      <c r="N180" s="5"/>
      <c r="O180" s="5">
        <v>0</v>
      </c>
      <c r="P180" s="5">
        <v>1</v>
      </c>
      <c r="Q180" s="15" t="s">
        <v>2345</v>
      </c>
      <c r="R180" s="111">
        <v>41981</v>
      </c>
      <c r="S180" s="39"/>
      <c r="T180" s="40"/>
      <c r="U180" s="5"/>
      <c r="V180" s="5"/>
    </row>
    <row r="181" spans="1:22" s="19" customFormat="1" ht="62.5" hidden="1" x14ac:dyDescent="0.25">
      <c r="B181" s="23"/>
      <c r="C181" s="214" t="s">
        <v>2341</v>
      </c>
      <c r="D181" s="5">
        <v>7635</v>
      </c>
      <c r="E181" s="5" t="s">
        <v>1768</v>
      </c>
      <c r="F181" s="5" t="s">
        <v>272</v>
      </c>
      <c r="G181" s="14">
        <v>15</v>
      </c>
      <c r="H181" s="14">
        <v>8</v>
      </c>
      <c r="I181" s="14">
        <v>11</v>
      </c>
      <c r="J181" s="14">
        <f t="shared" si="6"/>
        <v>16.199945829091792</v>
      </c>
      <c r="K181" s="14">
        <v>15.94</v>
      </c>
      <c r="L181" s="5" t="s">
        <v>100</v>
      </c>
      <c r="M181" s="5"/>
      <c r="N181" s="5"/>
      <c r="O181" s="5">
        <v>0</v>
      </c>
      <c r="P181" s="5">
        <v>1</v>
      </c>
      <c r="Q181" s="15" t="s">
        <v>2344</v>
      </c>
      <c r="R181" s="111">
        <v>41981</v>
      </c>
      <c r="S181" s="39"/>
      <c r="T181" s="40"/>
      <c r="U181" s="5"/>
      <c r="V181" s="5"/>
    </row>
    <row r="182" spans="1:22" s="19" customFormat="1" ht="62.5" hidden="1" x14ac:dyDescent="0.25">
      <c r="B182" s="23"/>
      <c r="C182" s="214" t="s">
        <v>2342</v>
      </c>
      <c r="D182" s="5">
        <v>7635</v>
      </c>
      <c r="E182" s="5" t="s">
        <v>1768</v>
      </c>
      <c r="F182" s="5" t="s">
        <v>272</v>
      </c>
      <c r="G182" s="14">
        <v>15</v>
      </c>
      <c r="H182" s="14">
        <v>8</v>
      </c>
      <c r="I182" s="14">
        <v>11</v>
      </c>
      <c r="J182" s="14">
        <f t="shared" si="6"/>
        <v>16.199945829091792</v>
      </c>
      <c r="K182" s="14">
        <v>15.94</v>
      </c>
      <c r="L182" s="5" t="s">
        <v>100</v>
      </c>
      <c r="M182" s="5"/>
      <c r="N182" s="5"/>
      <c r="O182" s="5">
        <v>0</v>
      </c>
      <c r="P182" s="5">
        <v>1</v>
      </c>
      <c r="Q182" s="15" t="s">
        <v>2343</v>
      </c>
      <c r="R182" s="111">
        <v>41981</v>
      </c>
      <c r="S182" s="39"/>
      <c r="T182" s="40"/>
      <c r="U182" s="5"/>
      <c r="V182" s="5"/>
    </row>
    <row r="183" spans="1:22" s="19" customFormat="1" hidden="1" x14ac:dyDescent="0.25">
      <c r="A183" s="62"/>
      <c r="B183" s="123"/>
      <c r="C183" s="78" t="s">
        <v>246</v>
      </c>
      <c r="D183" s="68">
        <v>7654</v>
      </c>
      <c r="E183" s="68" t="s">
        <v>244</v>
      </c>
      <c r="F183" s="68" t="s">
        <v>273</v>
      </c>
      <c r="G183" s="71">
        <v>13</v>
      </c>
      <c r="H183" s="71">
        <v>13</v>
      </c>
      <c r="I183" s="71">
        <v>7.3</v>
      </c>
      <c r="J183" s="71">
        <f t="shared" si="6"/>
        <v>12.871851996725624</v>
      </c>
      <c r="K183" s="71"/>
      <c r="L183" s="68" t="s">
        <v>100</v>
      </c>
      <c r="M183" s="68"/>
      <c r="N183" s="68"/>
      <c r="O183" s="68">
        <f>SUM(O184:O188)</f>
        <v>1</v>
      </c>
      <c r="P183" s="68">
        <f>SUM(P184:P188)</f>
        <v>4</v>
      </c>
      <c r="Q183" s="64"/>
      <c r="R183" s="79">
        <v>38286</v>
      </c>
      <c r="S183" s="80"/>
      <c r="T183" s="77"/>
      <c r="U183" s="5"/>
      <c r="V183" s="5"/>
    </row>
    <row r="184" spans="1:22" s="19" customFormat="1" ht="125" hidden="1" x14ac:dyDescent="0.25">
      <c r="A184" s="19" t="s">
        <v>1794</v>
      </c>
      <c r="B184" s="27"/>
      <c r="C184" s="31" t="s">
        <v>558</v>
      </c>
      <c r="D184" s="5">
        <v>7654</v>
      </c>
      <c r="E184" s="5" t="s">
        <v>244</v>
      </c>
      <c r="F184" s="5" t="s">
        <v>273</v>
      </c>
      <c r="G184" s="14">
        <v>13</v>
      </c>
      <c r="H184" s="14">
        <v>13</v>
      </c>
      <c r="I184" s="14">
        <v>7.3</v>
      </c>
      <c r="J184" s="14">
        <f t="shared" si="6"/>
        <v>12.871851996725624</v>
      </c>
      <c r="K184" s="14"/>
      <c r="L184" s="5" t="s">
        <v>100</v>
      </c>
      <c r="M184" s="5"/>
      <c r="N184" s="5"/>
      <c r="O184" s="5">
        <v>0</v>
      </c>
      <c r="P184" s="5">
        <v>1</v>
      </c>
      <c r="Q184" s="15" t="s">
        <v>682</v>
      </c>
      <c r="R184" s="111">
        <v>39426</v>
      </c>
      <c r="S184" s="41"/>
      <c r="T184" s="40"/>
      <c r="U184" s="5"/>
      <c r="V184" s="5"/>
    </row>
    <row r="185" spans="1:22" s="19" customFormat="1" ht="75" hidden="1" x14ac:dyDescent="0.25">
      <c r="A185" s="19" t="s">
        <v>1794</v>
      </c>
      <c r="B185" s="27"/>
      <c r="C185" s="31" t="s">
        <v>30</v>
      </c>
      <c r="D185" s="5">
        <v>7654</v>
      </c>
      <c r="E185" s="5" t="s">
        <v>244</v>
      </c>
      <c r="F185" s="5" t="s">
        <v>273</v>
      </c>
      <c r="G185" s="14">
        <v>13</v>
      </c>
      <c r="H185" s="14">
        <v>13</v>
      </c>
      <c r="I185" s="14">
        <v>7.3</v>
      </c>
      <c r="J185" s="14">
        <f t="shared" si="6"/>
        <v>12.871851996725624</v>
      </c>
      <c r="K185" s="14"/>
      <c r="L185" s="5" t="s">
        <v>100</v>
      </c>
      <c r="M185" s="5"/>
      <c r="N185" s="5"/>
      <c r="O185" s="5">
        <v>0</v>
      </c>
      <c r="P185" s="5">
        <v>1</v>
      </c>
      <c r="Q185" s="15" t="s">
        <v>324</v>
      </c>
      <c r="R185" s="111">
        <v>39401</v>
      </c>
      <c r="S185" s="41"/>
      <c r="T185" s="40"/>
      <c r="U185" s="5"/>
      <c r="V185" s="5"/>
    </row>
    <row r="186" spans="1:22" s="19" customFormat="1" ht="125" hidden="1" x14ac:dyDescent="0.25">
      <c r="A186" s="19" t="s">
        <v>1794</v>
      </c>
      <c r="B186" s="27"/>
      <c r="C186" s="31" t="s">
        <v>323</v>
      </c>
      <c r="D186" s="5">
        <v>7654</v>
      </c>
      <c r="E186" s="5" t="s">
        <v>244</v>
      </c>
      <c r="F186" s="5" t="s">
        <v>273</v>
      </c>
      <c r="G186" s="14">
        <v>13</v>
      </c>
      <c r="H186" s="14">
        <v>13</v>
      </c>
      <c r="I186" s="14">
        <v>7.3</v>
      </c>
      <c r="J186" s="14">
        <f t="shared" si="6"/>
        <v>12.871851996725624</v>
      </c>
      <c r="K186" s="14"/>
      <c r="L186" s="5" t="s">
        <v>100</v>
      </c>
      <c r="M186" s="5"/>
      <c r="N186" s="5"/>
      <c r="O186" s="5">
        <v>0</v>
      </c>
      <c r="P186" s="5">
        <v>1</v>
      </c>
      <c r="Q186" s="15" t="s">
        <v>325</v>
      </c>
      <c r="R186" s="111">
        <v>39401</v>
      </c>
      <c r="S186" s="41"/>
      <c r="T186" s="40"/>
      <c r="U186" s="5"/>
      <c r="V186" s="5"/>
    </row>
    <row r="187" spans="1:22" s="19" customFormat="1" ht="75" hidden="1" x14ac:dyDescent="0.25">
      <c r="A187" s="19" t="s">
        <v>1794</v>
      </c>
      <c r="B187" s="27"/>
      <c r="C187" s="32" t="s">
        <v>1430</v>
      </c>
      <c r="D187" s="5">
        <v>7654</v>
      </c>
      <c r="E187" s="5" t="s">
        <v>244</v>
      </c>
      <c r="F187" s="5" t="s">
        <v>273</v>
      </c>
      <c r="G187" s="14">
        <v>13</v>
      </c>
      <c r="H187" s="14">
        <v>13</v>
      </c>
      <c r="I187" s="14">
        <v>7.3</v>
      </c>
      <c r="J187" s="14">
        <f t="shared" si="6"/>
        <v>12.871851996725624</v>
      </c>
      <c r="K187" s="14"/>
      <c r="L187" s="5" t="s">
        <v>100</v>
      </c>
      <c r="M187" s="5"/>
      <c r="N187" s="5"/>
      <c r="O187" s="5">
        <v>1</v>
      </c>
      <c r="P187" s="5">
        <v>0</v>
      </c>
      <c r="Q187" s="15" t="s">
        <v>981</v>
      </c>
      <c r="R187" s="111">
        <v>40143</v>
      </c>
      <c r="S187" s="41"/>
      <c r="T187" s="40"/>
      <c r="U187" s="5"/>
      <c r="V187" s="5"/>
    </row>
    <row r="188" spans="1:22" s="19" customFormat="1" ht="62.5" hidden="1" x14ac:dyDescent="0.25">
      <c r="A188" s="19" t="s">
        <v>1795</v>
      </c>
      <c r="B188" s="27"/>
      <c r="C188" s="32" t="s">
        <v>291</v>
      </c>
      <c r="D188" s="5">
        <v>7654</v>
      </c>
      <c r="E188" s="5" t="s">
        <v>244</v>
      </c>
      <c r="F188" s="5" t="s">
        <v>273</v>
      </c>
      <c r="G188" s="14">
        <v>13</v>
      </c>
      <c r="H188" s="14">
        <v>13</v>
      </c>
      <c r="I188" s="14">
        <v>7.3</v>
      </c>
      <c r="J188" s="14">
        <f t="shared" si="6"/>
        <v>12.871851996725624</v>
      </c>
      <c r="K188" s="14"/>
      <c r="L188" s="5" t="s">
        <v>100</v>
      </c>
      <c r="M188" s="5"/>
      <c r="N188" s="5"/>
      <c r="O188" s="5">
        <v>0</v>
      </c>
      <c r="P188" s="5">
        <v>1</v>
      </c>
      <c r="Q188" s="15" t="s">
        <v>982</v>
      </c>
      <c r="R188" s="111">
        <v>40143</v>
      </c>
      <c r="S188" s="41"/>
      <c r="T188" s="40"/>
      <c r="U188" s="5"/>
      <c r="V188" s="5"/>
    </row>
    <row r="189" spans="1:22" s="19" customFormat="1" ht="25" hidden="1" x14ac:dyDescent="0.25">
      <c r="A189" s="62"/>
      <c r="B189" s="123"/>
      <c r="C189" s="78" t="s">
        <v>246</v>
      </c>
      <c r="D189" s="68">
        <v>7788</v>
      </c>
      <c r="E189" s="68"/>
      <c r="F189" s="68" t="s">
        <v>273</v>
      </c>
      <c r="G189" s="71">
        <v>9</v>
      </c>
      <c r="H189" s="71">
        <v>9</v>
      </c>
      <c r="I189" s="71">
        <v>9.4</v>
      </c>
      <c r="J189" s="71">
        <f t="shared" si="6"/>
        <v>14.173041663715972</v>
      </c>
      <c r="K189" s="71">
        <v>13.91</v>
      </c>
      <c r="L189" s="68" t="s">
        <v>100</v>
      </c>
      <c r="M189" s="68"/>
      <c r="N189" s="68"/>
      <c r="O189" s="68">
        <v>0</v>
      </c>
      <c r="P189" s="68">
        <v>0</v>
      </c>
      <c r="Q189" s="64" t="s">
        <v>1714</v>
      </c>
      <c r="R189" s="79">
        <v>39358</v>
      </c>
      <c r="S189" s="80"/>
      <c r="T189" s="77"/>
      <c r="U189" s="5"/>
      <c r="V189" s="5"/>
    </row>
    <row r="190" spans="1:22" s="19" customFormat="1" ht="13" hidden="1" x14ac:dyDescent="0.25">
      <c r="A190" s="62"/>
      <c r="B190" s="125"/>
      <c r="C190" s="78" t="s">
        <v>246</v>
      </c>
      <c r="D190" s="68">
        <v>7789</v>
      </c>
      <c r="E190" s="68"/>
      <c r="F190" s="68" t="s">
        <v>273</v>
      </c>
      <c r="G190" s="71">
        <v>16</v>
      </c>
      <c r="H190" s="71">
        <v>16</v>
      </c>
      <c r="I190" s="71">
        <v>6.7</v>
      </c>
      <c r="J190" s="71">
        <f t="shared" si="6"/>
        <v>12.722908001349236</v>
      </c>
      <c r="K190" s="71">
        <v>12.46</v>
      </c>
      <c r="L190" s="68" t="s">
        <v>100</v>
      </c>
      <c r="M190" s="68"/>
      <c r="N190" s="68"/>
      <c r="O190" s="68">
        <v>0</v>
      </c>
      <c r="P190" s="68">
        <v>0</v>
      </c>
      <c r="Q190" s="67"/>
      <c r="R190" s="79">
        <v>38707</v>
      </c>
      <c r="S190" s="80"/>
      <c r="T190" s="77"/>
      <c r="U190" s="5"/>
      <c r="V190" s="5"/>
    </row>
    <row r="191" spans="1:22" s="19" customFormat="1" ht="87.5" hidden="1" x14ac:dyDescent="0.25">
      <c r="A191" s="19" t="s">
        <v>1794</v>
      </c>
      <c r="B191" s="27"/>
      <c r="C191" s="31" t="s">
        <v>556</v>
      </c>
      <c r="D191" s="5">
        <v>7789</v>
      </c>
      <c r="E191" s="5"/>
      <c r="F191" s="5" t="s">
        <v>273</v>
      </c>
      <c r="G191" s="14">
        <v>16</v>
      </c>
      <c r="H191" s="14">
        <v>16</v>
      </c>
      <c r="I191" s="14">
        <v>6.7</v>
      </c>
      <c r="J191" s="14">
        <f t="shared" si="6"/>
        <v>12.722908001349236</v>
      </c>
      <c r="K191" s="14">
        <v>12.46</v>
      </c>
      <c r="L191" s="5" t="s">
        <v>100</v>
      </c>
      <c r="M191" s="5"/>
      <c r="N191" s="5"/>
      <c r="O191" s="5">
        <v>0</v>
      </c>
      <c r="P191" s="5">
        <v>1</v>
      </c>
      <c r="Q191" s="15" t="s">
        <v>1854</v>
      </c>
      <c r="R191" s="52">
        <v>39075</v>
      </c>
      <c r="S191" s="41"/>
      <c r="T191" s="40"/>
      <c r="U191" s="5"/>
      <c r="V191" s="5"/>
    </row>
    <row r="192" spans="1:22" s="19" customFormat="1" ht="25" hidden="1" x14ac:dyDescent="0.25">
      <c r="A192" s="62"/>
      <c r="B192" s="123"/>
      <c r="C192" s="78" t="s">
        <v>246</v>
      </c>
      <c r="D192" s="68">
        <v>7790</v>
      </c>
      <c r="E192" s="68"/>
      <c r="F192" s="68" t="s">
        <v>273</v>
      </c>
      <c r="G192" s="71">
        <v>17</v>
      </c>
      <c r="H192" s="71">
        <v>17</v>
      </c>
      <c r="I192" s="71">
        <v>8.5</v>
      </c>
      <c r="J192" s="71">
        <f t="shared" si="6"/>
        <v>14.654603162946088</v>
      </c>
      <c r="K192" s="71">
        <v>14.39</v>
      </c>
      <c r="L192" s="68" t="s">
        <v>100</v>
      </c>
      <c r="M192" s="68"/>
      <c r="N192" s="68"/>
      <c r="O192" s="68">
        <v>0</v>
      </c>
      <c r="P192" s="68">
        <v>0</v>
      </c>
      <c r="Q192" s="64" t="s">
        <v>1715</v>
      </c>
      <c r="R192" s="79">
        <v>39358</v>
      </c>
      <c r="S192" s="80"/>
      <c r="T192" s="77"/>
      <c r="U192" s="5"/>
      <c r="V192" s="5"/>
    </row>
    <row r="193" spans="1:22" s="19" customFormat="1" ht="62.5" x14ac:dyDescent="0.25">
      <c r="A193" s="62"/>
      <c r="B193" s="194"/>
      <c r="C193" s="69" t="s">
        <v>246</v>
      </c>
      <c r="D193" s="62">
        <v>598</v>
      </c>
      <c r="E193" s="67" t="s">
        <v>1818</v>
      </c>
      <c r="F193" s="62" t="s">
        <v>55</v>
      </c>
      <c r="G193" s="63">
        <v>62</v>
      </c>
      <c r="H193" s="63">
        <v>62</v>
      </c>
      <c r="I193" s="63">
        <v>5.7</v>
      </c>
      <c r="J193" s="71">
        <f t="shared" si="6"/>
        <v>14.665394149858301</v>
      </c>
      <c r="K193" s="63">
        <v>22.22</v>
      </c>
      <c r="L193" s="62" t="s">
        <v>580</v>
      </c>
      <c r="M193" s="62"/>
      <c r="N193" s="62"/>
      <c r="O193" s="62">
        <f>SUM(O194:O202)</f>
        <v>0</v>
      </c>
      <c r="P193" s="62">
        <f>SUM(P194:P202)</f>
        <v>13</v>
      </c>
      <c r="Q193" s="67" t="s">
        <v>1805</v>
      </c>
      <c r="R193" s="75">
        <v>39748</v>
      </c>
      <c r="S193" s="80"/>
      <c r="T193" s="77"/>
      <c r="U193" s="5"/>
      <c r="V193" s="5"/>
    </row>
    <row r="194" spans="1:22" s="19" customFormat="1" hidden="1" x14ac:dyDescent="0.25">
      <c r="A194" s="62"/>
      <c r="B194" s="149"/>
      <c r="C194" s="78" t="s">
        <v>246</v>
      </c>
      <c r="D194" s="68" t="s">
        <v>1198</v>
      </c>
      <c r="E194" s="68"/>
      <c r="F194" s="68" t="s">
        <v>272</v>
      </c>
      <c r="G194" s="71">
        <v>20</v>
      </c>
      <c r="H194" s="71">
        <v>20</v>
      </c>
      <c r="I194" s="71"/>
      <c r="J194" s="71"/>
      <c r="K194" s="71"/>
      <c r="L194" s="68" t="s">
        <v>100</v>
      </c>
      <c r="M194" s="68"/>
      <c r="N194" s="68"/>
      <c r="O194" s="68">
        <v>0</v>
      </c>
      <c r="P194" s="68">
        <v>0</v>
      </c>
      <c r="Q194" s="67"/>
      <c r="R194" s="79"/>
      <c r="S194" s="80"/>
      <c r="T194" s="77"/>
      <c r="U194" s="5"/>
      <c r="V194" s="5"/>
    </row>
    <row r="195" spans="1:22" s="19" customFormat="1" hidden="1" x14ac:dyDescent="0.25">
      <c r="A195" s="19" t="s">
        <v>1794</v>
      </c>
      <c r="B195" s="23"/>
      <c r="C195" s="31" t="s">
        <v>1558</v>
      </c>
      <c r="D195" s="5" t="s">
        <v>1198</v>
      </c>
      <c r="E195" s="5"/>
      <c r="F195" s="5" t="s">
        <v>272</v>
      </c>
      <c r="G195" s="14">
        <v>20</v>
      </c>
      <c r="H195" s="14">
        <v>20</v>
      </c>
      <c r="I195" s="14"/>
      <c r="J195" s="14"/>
      <c r="K195" s="14"/>
      <c r="L195" s="5" t="s">
        <v>100</v>
      </c>
      <c r="M195" s="5"/>
      <c r="N195" s="5"/>
      <c r="O195" s="5">
        <v>0</v>
      </c>
      <c r="P195" s="5">
        <v>1</v>
      </c>
      <c r="Q195" s="15" t="s">
        <v>1200</v>
      </c>
      <c r="R195" s="58"/>
      <c r="S195" s="41"/>
      <c r="T195" s="40"/>
      <c r="U195" s="5"/>
      <c r="V195" s="5"/>
    </row>
    <row r="196" spans="1:22" s="19" customFormat="1" ht="25" hidden="1" x14ac:dyDescent="0.25">
      <c r="A196" s="62"/>
      <c r="B196" s="125"/>
      <c r="C196" s="78" t="s">
        <v>246</v>
      </c>
      <c r="D196" s="68" t="s">
        <v>515</v>
      </c>
      <c r="E196" s="68" t="s">
        <v>1636</v>
      </c>
      <c r="F196" s="68" t="s">
        <v>272</v>
      </c>
      <c r="G196" s="71">
        <v>60</v>
      </c>
      <c r="H196" s="71">
        <v>60</v>
      </c>
      <c r="I196" s="71">
        <v>6.5</v>
      </c>
      <c r="J196" s="71">
        <f t="shared" ref="J196:J210" si="7">-LOG((1/(H196*G196))*(2.511^(-I196)))/LOG(2.511)</f>
        <v>15.394164657846275</v>
      </c>
      <c r="K196" s="71">
        <v>15.13</v>
      </c>
      <c r="L196" s="68" t="s">
        <v>100</v>
      </c>
      <c r="M196" s="68"/>
      <c r="N196" s="68"/>
      <c r="O196" s="68">
        <f>SUM(O197:O202)</f>
        <v>0</v>
      </c>
      <c r="P196" s="68">
        <f>SUM(P197:P202)</f>
        <v>6</v>
      </c>
      <c r="Q196" s="67" t="s">
        <v>1432</v>
      </c>
      <c r="R196" s="79">
        <v>39086</v>
      </c>
      <c r="S196" s="80"/>
      <c r="T196" s="77"/>
      <c r="U196" s="5"/>
      <c r="V196" s="5"/>
    </row>
    <row r="197" spans="1:22" s="19" customFormat="1" ht="75" hidden="1" x14ac:dyDescent="0.25">
      <c r="A197" s="19" t="s">
        <v>1794</v>
      </c>
      <c r="B197" s="23"/>
      <c r="C197" s="31" t="s">
        <v>1558</v>
      </c>
      <c r="D197" s="5" t="s">
        <v>515</v>
      </c>
      <c r="E197" s="5" t="s">
        <v>1636</v>
      </c>
      <c r="F197" s="5" t="s">
        <v>272</v>
      </c>
      <c r="G197" s="14">
        <v>60</v>
      </c>
      <c r="H197" s="14">
        <v>60</v>
      </c>
      <c r="I197" s="14">
        <v>6.5</v>
      </c>
      <c r="J197" s="14">
        <f t="shared" si="7"/>
        <v>15.394164657846275</v>
      </c>
      <c r="K197" s="14">
        <v>15.13</v>
      </c>
      <c r="L197" s="5" t="s">
        <v>100</v>
      </c>
      <c r="M197" s="5"/>
      <c r="N197" s="5"/>
      <c r="O197" s="5">
        <v>0</v>
      </c>
      <c r="P197" s="5">
        <v>1</v>
      </c>
      <c r="Q197" s="15" t="s">
        <v>1199</v>
      </c>
      <c r="R197" s="58">
        <v>38711</v>
      </c>
      <c r="S197" s="41"/>
      <c r="T197" s="40"/>
      <c r="U197" s="5"/>
      <c r="V197" s="5"/>
    </row>
    <row r="198" spans="1:22" s="19" customFormat="1" ht="50" hidden="1" x14ac:dyDescent="0.25">
      <c r="A198" s="19" t="s">
        <v>1794</v>
      </c>
      <c r="B198" s="23"/>
      <c r="C198" s="32" t="s">
        <v>679</v>
      </c>
      <c r="D198" s="5" t="s">
        <v>515</v>
      </c>
      <c r="E198" s="5" t="s">
        <v>1636</v>
      </c>
      <c r="F198" s="5" t="s">
        <v>272</v>
      </c>
      <c r="G198" s="14">
        <v>60</v>
      </c>
      <c r="H198" s="14">
        <v>60</v>
      </c>
      <c r="I198" s="14">
        <v>6.5</v>
      </c>
      <c r="J198" s="14">
        <f t="shared" si="7"/>
        <v>15.394164657846275</v>
      </c>
      <c r="K198" s="14">
        <v>15.13</v>
      </c>
      <c r="L198" s="5" t="s">
        <v>100</v>
      </c>
      <c r="M198" s="5"/>
      <c r="N198" s="5"/>
      <c r="O198" s="5">
        <v>0</v>
      </c>
      <c r="P198" s="5">
        <v>1</v>
      </c>
      <c r="Q198" s="15" t="s">
        <v>680</v>
      </c>
      <c r="R198" s="58">
        <v>39419</v>
      </c>
      <c r="S198" s="41"/>
      <c r="T198" s="40"/>
      <c r="U198" s="5"/>
      <c r="V198" s="5"/>
    </row>
    <row r="199" spans="1:22" s="19" customFormat="1" ht="50" hidden="1" x14ac:dyDescent="0.25">
      <c r="A199" s="19" t="s">
        <v>1794</v>
      </c>
      <c r="B199" s="23"/>
      <c r="C199" s="32" t="s">
        <v>1207</v>
      </c>
      <c r="D199" s="5" t="s">
        <v>515</v>
      </c>
      <c r="E199" s="5" t="s">
        <v>1636</v>
      </c>
      <c r="F199" s="5" t="s">
        <v>272</v>
      </c>
      <c r="G199" s="14">
        <v>60</v>
      </c>
      <c r="H199" s="14">
        <v>60</v>
      </c>
      <c r="I199" s="14">
        <v>6.5</v>
      </c>
      <c r="J199" s="14">
        <f t="shared" si="7"/>
        <v>15.394164657846275</v>
      </c>
      <c r="K199" s="14">
        <v>15.13</v>
      </c>
      <c r="L199" s="5" t="s">
        <v>100</v>
      </c>
      <c r="M199" s="5"/>
      <c r="N199" s="5"/>
      <c r="O199" s="5">
        <v>0</v>
      </c>
      <c r="P199" s="5">
        <v>1</v>
      </c>
      <c r="Q199" s="15" t="s">
        <v>1208</v>
      </c>
      <c r="R199" s="58">
        <v>39484</v>
      </c>
      <c r="S199" s="41"/>
      <c r="T199" s="40"/>
      <c r="U199" s="5"/>
      <c r="V199" s="5"/>
    </row>
    <row r="200" spans="1:22" s="19" customFormat="1" ht="100" hidden="1" x14ac:dyDescent="0.25">
      <c r="A200" s="213" t="s">
        <v>98</v>
      </c>
      <c r="B200" s="23"/>
      <c r="C200" s="214" t="s">
        <v>2206</v>
      </c>
      <c r="D200" s="5" t="s">
        <v>515</v>
      </c>
      <c r="E200" s="5" t="s">
        <v>1636</v>
      </c>
      <c r="F200" s="5" t="s">
        <v>272</v>
      </c>
      <c r="G200" s="14">
        <v>60</v>
      </c>
      <c r="H200" s="14">
        <v>60</v>
      </c>
      <c r="I200" s="14">
        <v>6.5</v>
      </c>
      <c r="J200" s="14">
        <f t="shared" si="7"/>
        <v>15.394164657846275</v>
      </c>
      <c r="K200" s="14">
        <v>15.13</v>
      </c>
      <c r="L200" s="5" t="s">
        <v>100</v>
      </c>
      <c r="M200" s="5"/>
      <c r="N200" s="5"/>
      <c r="O200" s="5">
        <v>0</v>
      </c>
      <c r="P200" s="5">
        <v>1</v>
      </c>
      <c r="Q200" s="15" t="s">
        <v>2211</v>
      </c>
      <c r="R200" s="58">
        <v>40904</v>
      </c>
      <c r="S200" s="41"/>
      <c r="T200" s="40"/>
      <c r="U200" s="5"/>
      <c r="V200" s="5"/>
    </row>
    <row r="201" spans="1:22" s="19" customFormat="1" ht="62.5" hidden="1" x14ac:dyDescent="0.25">
      <c r="A201" s="213" t="s">
        <v>98</v>
      </c>
      <c r="B201" s="23"/>
      <c r="C201" s="214" t="s">
        <v>2208</v>
      </c>
      <c r="D201" s="5" t="s">
        <v>515</v>
      </c>
      <c r="E201" s="5" t="s">
        <v>1636</v>
      </c>
      <c r="F201" s="5" t="s">
        <v>272</v>
      </c>
      <c r="G201" s="14">
        <v>60</v>
      </c>
      <c r="H201" s="14">
        <v>60</v>
      </c>
      <c r="I201" s="14">
        <v>6.5</v>
      </c>
      <c r="J201" s="14">
        <f t="shared" si="7"/>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2210</v>
      </c>
      <c r="D202" s="5" t="s">
        <v>515</v>
      </c>
      <c r="E202" s="5" t="s">
        <v>1636</v>
      </c>
      <c r="F202" s="5" t="s">
        <v>272</v>
      </c>
      <c r="G202" s="14">
        <v>60</v>
      </c>
      <c r="H202" s="14">
        <v>60</v>
      </c>
      <c r="I202" s="14">
        <v>6.5</v>
      </c>
      <c r="J202" s="14">
        <f t="shared" si="7"/>
        <v>15.394164657846275</v>
      </c>
      <c r="K202" s="14">
        <v>15.13</v>
      </c>
      <c r="L202" s="5" t="s">
        <v>100</v>
      </c>
      <c r="M202" s="5"/>
      <c r="N202" s="5"/>
      <c r="O202" s="5">
        <v>0</v>
      </c>
      <c r="P202" s="5">
        <v>1</v>
      </c>
      <c r="Q202" s="15" t="s">
        <v>2209</v>
      </c>
      <c r="R202" s="58">
        <v>40904</v>
      </c>
      <c r="S202" s="41"/>
      <c r="T202" s="40"/>
      <c r="U202" s="5"/>
      <c r="V202" s="5"/>
    </row>
    <row r="203" spans="1:22" s="19" customFormat="1" ht="62.5" hidden="1" x14ac:dyDescent="0.25">
      <c r="A203" s="213" t="s">
        <v>98</v>
      </c>
      <c r="B203" s="23"/>
      <c r="C203" s="214" t="s">
        <v>2215</v>
      </c>
      <c r="D203" s="5" t="s">
        <v>515</v>
      </c>
      <c r="E203" s="5" t="s">
        <v>1636</v>
      </c>
      <c r="F203" s="5" t="s">
        <v>272</v>
      </c>
      <c r="G203" s="14">
        <v>60</v>
      </c>
      <c r="H203" s="14">
        <v>60</v>
      </c>
      <c r="I203" s="14">
        <v>6.5</v>
      </c>
      <c r="J203" s="14">
        <f t="shared" si="7"/>
        <v>15.394164657846275</v>
      </c>
      <c r="K203" s="14">
        <v>15.13</v>
      </c>
      <c r="L203" s="5" t="s">
        <v>100</v>
      </c>
      <c r="M203" s="5"/>
      <c r="N203" s="5"/>
      <c r="O203" s="5">
        <v>0</v>
      </c>
      <c r="P203" s="5">
        <v>1</v>
      </c>
      <c r="Q203" s="15" t="s">
        <v>2220</v>
      </c>
      <c r="R203" s="58">
        <v>40905</v>
      </c>
      <c r="S203" s="41"/>
      <c r="T203" s="40"/>
      <c r="U203" s="5"/>
      <c r="V203" s="5"/>
    </row>
    <row r="204" spans="1:22" s="19" customFormat="1" ht="25" hidden="1" x14ac:dyDescent="0.25">
      <c r="A204" s="62"/>
      <c r="B204" s="194"/>
      <c r="C204" s="78" t="s">
        <v>246</v>
      </c>
      <c r="D204" s="68" t="s">
        <v>516</v>
      </c>
      <c r="E204" s="68" t="s">
        <v>1637</v>
      </c>
      <c r="F204" s="68" t="s">
        <v>272</v>
      </c>
      <c r="G204" s="71">
        <v>40</v>
      </c>
      <c r="H204" s="71">
        <v>10</v>
      </c>
      <c r="I204" s="71">
        <v>6.5</v>
      </c>
      <c r="J204" s="71">
        <f t="shared" si="7"/>
        <v>13.007643825988287</v>
      </c>
      <c r="K204" s="71">
        <v>12.75</v>
      </c>
      <c r="L204" s="68" t="s">
        <v>100</v>
      </c>
      <c r="M204" s="68"/>
      <c r="N204" s="68"/>
      <c r="O204" s="68">
        <f>SUM(O205:O209)</f>
        <v>0</v>
      </c>
      <c r="P204" s="68">
        <f>SUM(P205:P209)</f>
        <v>5</v>
      </c>
      <c r="Q204" s="67" t="s">
        <v>1432</v>
      </c>
      <c r="R204" s="79">
        <v>39086</v>
      </c>
      <c r="S204" s="80"/>
      <c r="T204" s="77"/>
      <c r="U204" s="5"/>
      <c r="V204" s="5"/>
    </row>
    <row r="205" spans="1:22" s="19" customFormat="1" hidden="1" x14ac:dyDescent="0.25">
      <c r="A205" s="19" t="s">
        <v>1794</v>
      </c>
      <c r="B205" s="23"/>
      <c r="C205" s="32" t="s">
        <v>679</v>
      </c>
      <c r="D205" s="5" t="s">
        <v>516</v>
      </c>
      <c r="E205" s="5" t="s">
        <v>1637</v>
      </c>
      <c r="F205" s="5" t="s">
        <v>272</v>
      </c>
      <c r="G205" s="14">
        <v>40</v>
      </c>
      <c r="H205" s="14">
        <v>10</v>
      </c>
      <c r="I205" s="14">
        <v>6.5</v>
      </c>
      <c r="J205" s="14">
        <f t="shared" si="7"/>
        <v>13.007643825988287</v>
      </c>
      <c r="K205" s="14">
        <v>12.75</v>
      </c>
      <c r="L205" s="5" t="s">
        <v>100</v>
      </c>
      <c r="M205" s="5"/>
      <c r="N205" s="5"/>
      <c r="O205" s="5">
        <v>0</v>
      </c>
      <c r="P205" s="5">
        <v>1</v>
      </c>
      <c r="Q205" s="26" t="s">
        <v>681</v>
      </c>
      <c r="R205" s="58">
        <v>39419</v>
      </c>
      <c r="S205" s="41"/>
      <c r="T205" s="40"/>
      <c r="U205" s="5"/>
      <c r="V205" s="5"/>
    </row>
    <row r="206" spans="1:22" s="19" customFormat="1" hidden="1" x14ac:dyDescent="0.25">
      <c r="A206" s="19" t="s">
        <v>1794</v>
      </c>
      <c r="B206" s="23"/>
      <c r="C206" s="32" t="s">
        <v>1207</v>
      </c>
      <c r="D206" s="5" t="s">
        <v>516</v>
      </c>
      <c r="E206" s="5" t="s">
        <v>1637</v>
      </c>
      <c r="F206" s="5" t="s">
        <v>272</v>
      </c>
      <c r="G206" s="14">
        <v>40</v>
      </c>
      <c r="H206" s="14">
        <v>10</v>
      </c>
      <c r="I206" s="14">
        <v>6.5</v>
      </c>
      <c r="J206" s="14">
        <f t="shared" si="7"/>
        <v>13.007643825988287</v>
      </c>
      <c r="K206" s="14">
        <v>12.75</v>
      </c>
      <c r="L206" s="5" t="s">
        <v>100</v>
      </c>
      <c r="M206" s="5"/>
      <c r="N206" s="5"/>
      <c r="O206" s="5">
        <v>0</v>
      </c>
      <c r="P206" s="5">
        <v>1</v>
      </c>
      <c r="Q206" s="26" t="s">
        <v>681</v>
      </c>
      <c r="R206" s="58">
        <v>39484</v>
      </c>
      <c r="S206" s="41"/>
      <c r="T206" s="40"/>
      <c r="U206" s="5"/>
      <c r="V206" s="5"/>
    </row>
    <row r="207" spans="1:22" s="19" customFormat="1" hidden="1" x14ac:dyDescent="0.25">
      <c r="A207" s="213" t="s">
        <v>98</v>
      </c>
      <c r="B207" s="23"/>
      <c r="C207" s="214" t="s">
        <v>2206</v>
      </c>
      <c r="D207" s="5" t="s">
        <v>516</v>
      </c>
      <c r="E207" s="5" t="s">
        <v>1637</v>
      </c>
      <c r="F207" s="5" t="s">
        <v>272</v>
      </c>
      <c r="G207" s="14">
        <v>40</v>
      </c>
      <c r="H207" s="14">
        <v>10</v>
      </c>
      <c r="I207" s="14">
        <v>6.5</v>
      </c>
      <c r="J207" s="14">
        <f t="shared" si="7"/>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2208</v>
      </c>
      <c r="D208" s="5" t="s">
        <v>516</v>
      </c>
      <c r="E208" s="5" t="s">
        <v>1637</v>
      </c>
      <c r="F208" s="5" t="s">
        <v>272</v>
      </c>
      <c r="G208" s="14">
        <v>40</v>
      </c>
      <c r="H208" s="14">
        <v>10</v>
      </c>
      <c r="I208" s="14">
        <v>6.5</v>
      </c>
      <c r="J208" s="14">
        <f t="shared" si="7"/>
        <v>13.007643825988287</v>
      </c>
      <c r="K208" s="14">
        <v>12.75</v>
      </c>
      <c r="L208" s="5" t="s">
        <v>100</v>
      </c>
      <c r="M208" s="5"/>
      <c r="N208" s="5"/>
      <c r="O208" s="5">
        <v>0</v>
      </c>
      <c r="P208" s="5">
        <v>1</v>
      </c>
      <c r="Q208" s="26" t="s">
        <v>681</v>
      </c>
      <c r="R208" s="58">
        <v>40898</v>
      </c>
      <c r="S208" s="41"/>
      <c r="T208" s="40"/>
      <c r="U208" s="5"/>
      <c r="V208" s="5"/>
    </row>
    <row r="209" spans="1:22" s="19" customFormat="1" hidden="1" x14ac:dyDescent="0.25">
      <c r="A209" s="213" t="s">
        <v>98</v>
      </c>
      <c r="B209" s="23"/>
      <c r="C209" s="214" t="s">
        <v>2210</v>
      </c>
      <c r="D209" s="5" t="s">
        <v>516</v>
      </c>
      <c r="E209" s="5" t="s">
        <v>1637</v>
      </c>
      <c r="F209" s="5" t="s">
        <v>272</v>
      </c>
      <c r="G209" s="14">
        <v>40</v>
      </c>
      <c r="H209" s="14">
        <v>10</v>
      </c>
      <c r="I209" s="14">
        <v>6.5</v>
      </c>
      <c r="J209" s="14">
        <f t="shared" si="7"/>
        <v>13.007643825988287</v>
      </c>
      <c r="K209" s="14">
        <v>12.75</v>
      </c>
      <c r="L209" s="5" t="s">
        <v>100</v>
      </c>
      <c r="M209" s="5"/>
      <c r="N209" s="5"/>
      <c r="O209" s="5">
        <v>0</v>
      </c>
      <c r="P209" s="5">
        <v>1</v>
      </c>
      <c r="Q209" s="26" t="s">
        <v>681</v>
      </c>
      <c r="R209" s="58">
        <v>40904</v>
      </c>
      <c r="S209" s="41"/>
      <c r="T209" s="40"/>
      <c r="U209" s="5"/>
      <c r="V209" s="5"/>
    </row>
    <row r="210" spans="1:22" s="19" customFormat="1" hidden="1" x14ac:dyDescent="0.25">
      <c r="A210" s="213" t="s">
        <v>98</v>
      </c>
      <c r="B210" s="23"/>
      <c r="C210" s="214" t="s">
        <v>2215</v>
      </c>
      <c r="D210" s="5" t="s">
        <v>516</v>
      </c>
      <c r="E210" s="5" t="s">
        <v>1637</v>
      </c>
      <c r="F210" s="5" t="s">
        <v>272</v>
      </c>
      <c r="G210" s="14">
        <v>40</v>
      </c>
      <c r="H210" s="14">
        <v>10</v>
      </c>
      <c r="I210" s="14">
        <v>6.5</v>
      </c>
      <c r="J210" s="14">
        <f t="shared" si="7"/>
        <v>13.007643825988287</v>
      </c>
      <c r="K210" s="14">
        <v>12.75</v>
      </c>
      <c r="L210" s="5" t="s">
        <v>100</v>
      </c>
      <c r="M210" s="5"/>
      <c r="N210" s="5"/>
      <c r="O210" s="5">
        <v>0</v>
      </c>
      <c r="P210" s="5">
        <v>1</v>
      </c>
      <c r="Q210" s="26" t="s">
        <v>681</v>
      </c>
      <c r="R210" s="58">
        <v>40905</v>
      </c>
      <c r="S210" s="41"/>
      <c r="T210" s="40"/>
      <c r="U210" s="5"/>
      <c r="V210" s="5"/>
    </row>
    <row r="211" spans="1:22" s="62" customFormat="1" ht="37.5" hidden="1" x14ac:dyDescent="0.25">
      <c r="A211" s="89"/>
      <c r="B211" s="215"/>
      <c r="C211" s="69" t="s">
        <v>246</v>
      </c>
      <c r="D211" s="68"/>
      <c r="E211" s="67" t="s">
        <v>1332</v>
      </c>
      <c r="F211" s="62" t="s">
        <v>704</v>
      </c>
      <c r="G211" s="71">
        <v>3.52</v>
      </c>
      <c r="H211" s="71">
        <v>7.36</v>
      </c>
      <c r="I211" s="71">
        <v>13</v>
      </c>
      <c r="J211" s="162">
        <f t="shared" ref="J211:J225" si="8">1.6225-1.2026*(H211-G211)/I211-0.5765*H211/I211+1.9348*(200^2)*3/100000</f>
        <v>3.2626427692307689</v>
      </c>
      <c r="K211" s="161">
        <f t="shared" ref="K211:K225" si="9">EXP(J211)/(1+EXP(J211))</f>
        <v>0.96312476481087506</v>
      </c>
      <c r="L211" s="62" t="s">
        <v>100</v>
      </c>
      <c r="M211" s="68"/>
      <c r="N211" s="68"/>
      <c r="O211" s="68">
        <f>SUM(O212:O216)</f>
        <v>1</v>
      </c>
      <c r="P211" s="68">
        <f>SUM(P212:P216)</f>
        <v>7</v>
      </c>
      <c r="Q211" s="64" t="s">
        <v>984</v>
      </c>
      <c r="R211" s="79">
        <v>39850</v>
      </c>
      <c r="S211" s="80"/>
      <c r="T211" s="77"/>
      <c r="U211" s="68"/>
      <c r="V211" s="68"/>
    </row>
    <row r="212" spans="1:22" s="19" customFormat="1" ht="62.5" hidden="1" x14ac:dyDescent="0.25">
      <c r="A212" s="19" t="s">
        <v>1795</v>
      </c>
      <c r="B212" s="27"/>
      <c r="C212" s="32" t="s">
        <v>1681</v>
      </c>
      <c r="D212" s="5"/>
      <c r="E212" s="26" t="s">
        <v>1332</v>
      </c>
      <c r="F212" s="19" t="s">
        <v>704</v>
      </c>
      <c r="G212" s="14">
        <v>3.52</v>
      </c>
      <c r="H212" s="14">
        <v>7.36</v>
      </c>
      <c r="I212" s="14">
        <v>13</v>
      </c>
      <c r="J212" s="163">
        <f t="shared" si="8"/>
        <v>3.2626427692307689</v>
      </c>
      <c r="K212" s="164">
        <f t="shared" si="9"/>
        <v>0.96312476481087506</v>
      </c>
      <c r="L212" s="19" t="s">
        <v>100</v>
      </c>
      <c r="M212" s="5"/>
      <c r="N212" s="5"/>
      <c r="O212" s="5">
        <v>0</v>
      </c>
      <c r="P212" s="5">
        <v>4</v>
      </c>
      <c r="Q212" s="15" t="s">
        <v>1682</v>
      </c>
      <c r="R212" s="58">
        <v>39843</v>
      </c>
      <c r="S212" s="41"/>
      <c r="T212" s="40"/>
      <c r="U212" s="5"/>
      <c r="V212" s="5"/>
    </row>
    <row r="213" spans="1:22" s="19" customFormat="1" ht="62.5" hidden="1" x14ac:dyDescent="0.25">
      <c r="A213" s="19" t="s">
        <v>1794</v>
      </c>
      <c r="B213" s="27"/>
      <c r="C213" s="32" t="s">
        <v>1679</v>
      </c>
      <c r="D213" s="5"/>
      <c r="E213" s="26" t="s">
        <v>1332</v>
      </c>
      <c r="F213" s="19" t="s">
        <v>704</v>
      </c>
      <c r="G213" s="14">
        <v>3.52</v>
      </c>
      <c r="H213" s="14">
        <v>7.36</v>
      </c>
      <c r="I213" s="14">
        <v>13</v>
      </c>
      <c r="J213" s="163">
        <f t="shared" si="8"/>
        <v>3.2626427692307689</v>
      </c>
      <c r="K213" s="164">
        <f t="shared" si="9"/>
        <v>0.96312476481087506</v>
      </c>
      <c r="L213" s="19" t="s">
        <v>100</v>
      </c>
      <c r="M213" s="5"/>
      <c r="N213" s="5"/>
      <c r="O213" s="5">
        <v>0</v>
      </c>
      <c r="P213" s="5">
        <v>1</v>
      </c>
      <c r="Q213" s="15" t="s">
        <v>1680</v>
      </c>
      <c r="R213" s="58">
        <v>39843</v>
      </c>
      <c r="S213" s="41"/>
      <c r="T213" s="40"/>
      <c r="U213" s="5"/>
      <c r="V213" s="5"/>
    </row>
    <row r="214" spans="1:22" s="19" customFormat="1" ht="50" hidden="1" x14ac:dyDescent="0.25">
      <c r="A214" s="19" t="s">
        <v>98</v>
      </c>
      <c r="B214" s="27"/>
      <c r="C214" s="32" t="s">
        <v>142</v>
      </c>
      <c r="D214" s="5"/>
      <c r="E214" s="26" t="s">
        <v>1332</v>
      </c>
      <c r="F214" s="19" t="s">
        <v>704</v>
      </c>
      <c r="G214" s="14">
        <v>3.52</v>
      </c>
      <c r="H214" s="14">
        <v>7.36</v>
      </c>
      <c r="I214" s="14">
        <v>13</v>
      </c>
      <c r="J214" s="163">
        <f t="shared" si="8"/>
        <v>3.2626427692307689</v>
      </c>
      <c r="K214" s="164">
        <f t="shared" si="9"/>
        <v>0.96312476481087506</v>
      </c>
      <c r="L214" s="19" t="s">
        <v>100</v>
      </c>
      <c r="M214" s="5"/>
      <c r="N214" s="5"/>
      <c r="O214" s="5">
        <v>0</v>
      </c>
      <c r="P214" s="5">
        <v>1</v>
      </c>
      <c r="Q214" s="15" t="s">
        <v>143</v>
      </c>
      <c r="R214" s="58">
        <v>40210</v>
      </c>
      <c r="S214" s="41"/>
      <c r="T214" s="40"/>
      <c r="U214" s="5"/>
      <c r="V214" s="5"/>
    </row>
    <row r="215" spans="1:22" s="19" customFormat="1" ht="87.5" hidden="1" x14ac:dyDescent="0.25">
      <c r="A215" s="19" t="s">
        <v>98</v>
      </c>
      <c r="B215" s="27"/>
      <c r="C215" s="214" t="s">
        <v>2098</v>
      </c>
      <c r="D215" s="5"/>
      <c r="E215" s="26" t="s">
        <v>1332</v>
      </c>
      <c r="F215" s="19" t="s">
        <v>704</v>
      </c>
      <c r="G215" s="14">
        <v>3.52</v>
      </c>
      <c r="H215" s="14">
        <v>7.36</v>
      </c>
      <c r="I215" s="14">
        <v>13</v>
      </c>
      <c r="J215" s="163">
        <f t="shared" si="8"/>
        <v>3.2626427692307689</v>
      </c>
      <c r="K215" s="164">
        <f t="shared" si="9"/>
        <v>0.96312476481087506</v>
      </c>
      <c r="L215" s="19" t="s">
        <v>100</v>
      </c>
      <c r="M215" s="5"/>
      <c r="N215" s="5"/>
      <c r="O215" s="5">
        <v>1</v>
      </c>
      <c r="P215" s="5">
        <v>0</v>
      </c>
      <c r="Q215" s="15" t="s">
        <v>2099</v>
      </c>
      <c r="R215" s="58">
        <v>40577</v>
      </c>
      <c r="S215" s="41"/>
      <c r="T215" s="40"/>
      <c r="U215" s="5"/>
      <c r="V215" s="5"/>
    </row>
    <row r="216" spans="1:22" s="19" customFormat="1" ht="37.5" hidden="1" x14ac:dyDescent="0.25">
      <c r="A216" s="19" t="s">
        <v>98</v>
      </c>
      <c r="B216" s="27"/>
      <c r="C216" s="214" t="s">
        <v>2098</v>
      </c>
      <c r="D216" s="5"/>
      <c r="E216" s="26" t="s">
        <v>1332</v>
      </c>
      <c r="F216" s="19" t="s">
        <v>704</v>
      </c>
      <c r="G216" s="14">
        <v>3.52</v>
      </c>
      <c r="H216" s="14">
        <v>7.36</v>
      </c>
      <c r="I216" s="14">
        <v>13</v>
      </c>
      <c r="J216" s="163">
        <f t="shared" si="8"/>
        <v>3.2626427692307689</v>
      </c>
      <c r="K216" s="164">
        <f t="shared" si="9"/>
        <v>0.96312476481087506</v>
      </c>
      <c r="L216" s="19" t="s">
        <v>100</v>
      </c>
      <c r="M216" s="5"/>
      <c r="N216" s="5"/>
      <c r="O216" s="5">
        <v>0</v>
      </c>
      <c r="P216" s="5">
        <v>1</v>
      </c>
      <c r="Q216" s="15" t="s">
        <v>2100</v>
      </c>
      <c r="R216" s="58">
        <v>40577</v>
      </c>
      <c r="S216" s="41"/>
      <c r="T216" s="40"/>
      <c r="U216" s="5"/>
      <c r="V216" s="5"/>
    </row>
    <row r="217" spans="1:22" s="19" customFormat="1" ht="25" hidden="1" x14ac:dyDescent="0.25">
      <c r="A217" s="19" t="s">
        <v>98</v>
      </c>
      <c r="B217" s="27"/>
      <c r="C217" s="214" t="s">
        <v>2319</v>
      </c>
      <c r="D217" s="5"/>
      <c r="E217" s="26" t="s">
        <v>1332</v>
      </c>
      <c r="F217" s="19" t="s">
        <v>704</v>
      </c>
      <c r="G217" s="14">
        <v>3.52</v>
      </c>
      <c r="H217" s="14">
        <v>7.36</v>
      </c>
      <c r="I217" s="14">
        <v>13</v>
      </c>
      <c r="J217" s="163">
        <f t="shared" si="8"/>
        <v>3.2626427692307689</v>
      </c>
      <c r="K217" s="164">
        <f t="shared" si="9"/>
        <v>0.96312476481087506</v>
      </c>
      <c r="L217" s="19" t="s">
        <v>100</v>
      </c>
      <c r="M217" s="5"/>
      <c r="N217" s="5"/>
      <c r="O217" s="5">
        <v>0</v>
      </c>
      <c r="P217" s="5">
        <v>1</v>
      </c>
      <c r="Q217" s="15" t="s">
        <v>2353</v>
      </c>
      <c r="R217" s="58">
        <v>42235</v>
      </c>
      <c r="S217" s="41"/>
      <c r="T217" s="40"/>
      <c r="U217" s="5"/>
      <c r="V217" s="5"/>
    </row>
    <row r="218" spans="1:22" s="62" customFormat="1" ht="25" hidden="1" x14ac:dyDescent="0.25">
      <c r="A218" s="131"/>
      <c r="B218" s="215"/>
      <c r="C218" s="69" t="s">
        <v>246</v>
      </c>
      <c r="D218" s="68"/>
      <c r="E218" s="67" t="s">
        <v>1577</v>
      </c>
      <c r="F218" s="62" t="s">
        <v>704</v>
      </c>
      <c r="G218" s="71">
        <v>6.42</v>
      </c>
      <c r="H218" s="71">
        <v>7.32</v>
      </c>
      <c r="I218" s="71">
        <v>1.5</v>
      </c>
      <c r="J218" s="162">
        <f t="shared" si="8"/>
        <v>0.40937999999999919</v>
      </c>
      <c r="K218" s="161">
        <f t="shared" si="9"/>
        <v>0.60093920516582067</v>
      </c>
      <c r="L218" s="62" t="s">
        <v>100</v>
      </c>
      <c r="M218" s="68"/>
      <c r="N218" s="68"/>
      <c r="O218" s="68">
        <f>SUM(O219:O221)</f>
        <v>1</v>
      </c>
      <c r="P218" s="68">
        <f>SUM(P219:P221)</f>
        <v>3</v>
      </c>
      <c r="Q218" s="64" t="s">
        <v>1578</v>
      </c>
      <c r="R218" s="79">
        <v>40189</v>
      </c>
      <c r="S218" s="80"/>
      <c r="T218" s="77"/>
      <c r="U218" s="68"/>
      <c r="V218" s="68"/>
    </row>
    <row r="219" spans="1:22" s="19" customFormat="1" ht="87.5" hidden="1" x14ac:dyDescent="0.25">
      <c r="A219" s="19" t="s">
        <v>1794</v>
      </c>
      <c r="B219" s="27"/>
      <c r="C219" s="32" t="s">
        <v>1679</v>
      </c>
      <c r="D219" s="5"/>
      <c r="E219" s="19" t="s">
        <v>1327</v>
      </c>
      <c r="F219" s="19" t="s">
        <v>704</v>
      </c>
      <c r="G219" s="14">
        <v>6.42</v>
      </c>
      <c r="H219" s="14">
        <v>7.32</v>
      </c>
      <c r="I219" s="14">
        <v>1.5</v>
      </c>
      <c r="J219" s="163">
        <f t="shared" si="8"/>
        <v>0.40937999999999919</v>
      </c>
      <c r="K219" s="164">
        <f t="shared" si="9"/>
        <v>0.60093920516582067</v>
      </c>
      <c r="L219" s="19" t="s">
        <v>100</v>
      </c>
      <c r="M219" s="5"/>
      <c r="N219" s="5"/>
      <c r="O219" s="5">
        <v>1</v>
      </c>
      <c r="P219" s="5">
        <v>0</v>
      </c>
      <c r="Q219" s="15" t="s">
        <v>1683</v>
      </c>
      <c r="R219" s="58">
        <v>39843</v>
      </c>
      <c r="S219" s="41"/>
      <c r="T219" s="40"/>
      <c r="U219" s="5"/>
      <c r="V219" s="5"/>
    </row>
    <row r="220" spans="1:22" s="19" customFormat="1" ht="62.5" hidden="1" x14ac:dyDescent="0.25">
      <c r="A220" s="19" t="s">
        <v>98</v>
      </c>
      <c r="B220" s="27"/>
      <c r="C220" s="32" t="s">
        <v>142</v>
      </c>
      <c r="D220" s="5"/>
      <c r="E220" s="19" t="s">
        <v>1327</v>
      </c>
      <c r="F220" s="19" t="s">
        <v>704</v>
      </c>
      <c r="G220" s="14">
        <v>6.42</v>
      </c>
      <c r="H220" s="14">
        <v>7.32</v>
      </c>
      <c r="I220" s="14">
        <v>1.5</v>
      </c>
      <c r="J220" s="163">
        <f t="shared" si="8"/>
        <v>0.40937999999999919</v>
      </c>
      <c r="K220" s="164">
        <f t="shared" si="9"/>
        <v>0.60093920516582067</v>
      </c>
      <c r="L220" s="19" t="s">
        <v>100</v>
      </c>
      <c r="M220" s="5"/>
      <c r="N220" s="5"/>
      <c r="O220" s="5">
        <v>0</v>
      </c>
      <c r="P220" s="5">
        <v>1</v>
      </c>
      <c r="Q220" s="15" t="s">
        <v>144</v>
      </c>
      <c r="R220" s="58">
        <v>40210</v>
      </c>
      <c r="S220" s="41"/>
      <c r="T220" s="40"/>
      <c r="U220" s="5"/>
      <c r="V220" s="5"/>
    </row>
    <row r="221" spans="1:22" s="19" customFormat="1" ht="50" hidden="1" x14ac:dyDescent="0.25">
      <c r="A221" s="19" t="s">
        <v>98</v>
      </c>
      <c r="B221" s="27"/>
      <c r="C221" s="214" t="s">
        <v>2098</v>
      </c>
      <c r="D221" s="5"/>
      <c r="E221" s="19" t="s">
        <v>1327</v>
      </c>
      <c r="F221" s="19" t="s">
        <v>704</v>
      </c>
      <c r="G221" s="14">
        <v>6.42</v>
      </c>
      <c r="H221" s="14">
        <v>7.32</v>
      </c>
      <c r="I221" s="14">
        <v>1.5</v>
      </c>
      <c r="J221" s="163">
        <f t="shared" si="8"/>
        <v>0.40937999999999919</v>
      </c>
      <c r="K221" s="164">
        <f t="shared" si="9"/>
        <v>0.60093920516582067</v>
      </c>
      <c r="L221" s="19" t="s">
        <v>100</v>
      </c>
      <c r="M221" s="5"/>
      <c r="N221" s="5"/>
      <c r="O221" s="5">
        <v>0</v>
      </c>
      <c r="P221" s="5">
        <v>2</v>
      </c>
      <c r="Q221" s="15" t="s">
        <v>2101</v>
      </c>
      <c r="R221" s="58">
        <v>40577</v>
      </c>
      <c r="S221" s="41"/>
      <c r="T221" s="40"/>
      <c r="U221" s="5"/>
      <c r="V221" s="5"/>
    </row>
    <row r="222" spans="1:22" s="62" customFormat="1" ht="37.5" hidden="1" x14ac:dyDescent="0.25">
      <c r="A222" s="131"/>
      <c r="B222" s="215"/>
      <c r="C222" s="69" t="s">
        <v>246</v>
      </c>
      <c r="D222" s="68"/>
      <c r="E222" s="67" t="s">
        <v>1331</v>
      </c>
      <c r="F222" s="62" t="s">
        <v>704</v>
      </c>
      <c r="G222" s="71">
        <v>4.5999999999999996</v>
      </c>
      <c r="H222" s="71">
        <v>6.9</v>
      </c>
      <c r="I222" s="71">
        <v>2.5</v>
      </c>
      <c r="J222" s="162">
        <f t="shared" si="8"/>
        <v>1.2467279999999996</v>
      </c>
      <c r="K222" s="161">
        <f t="shared" si="9"/>
        <v>0.77673294844325469</v>
      </c>
      <c r="L222" s="62" t="s">
        <v>100</v>
      </c>
      <c r="M222" s="68"/>
      <c r="N222" s="68"/>
      <c r="O222" s="68">
        <f>SUM(O223:O225)</f>
        <v>0</v>
      </c>
      <c r="P222" s="68">
        <f>SUM(P223:P225)</f>
        <v>4</v>
      </c>
      <c r="Q222" s="64" t="s">
        <v>451</v>
      </c>
      <c r="R222" s="79">
        <v>39850</v>
      </c>
      <c r="S222" s="80"/>
      <c r="T222" s="77"/>
      <c r="U222" s="68"/>
      <c r="V222" s="68"/>
    </row>
    <row r="223" spans="1:22" s="19" customFormat="1" ht="75" hidden="1" x14ac:dyDescent="0.25">
      <c r="A223" s="19" t="s">
        <v>1794</v>
      </c>
      <c r="B223" s="27"/>
      <c r="C223" s="32" t="s">
        <v>1679</v>
      </c>
      <c r="D223" s="5"/>
      <c r="E223" s="26" t="s">
        <v>1331</v>
      </c>
      <c r="F223" s="19" t="s">
        <v>704</v>
      </c>
      <c r="G223" s="14">
        <v>4.5999999999999996</v>
      </c>
      <c r="H223" s="14">
        <v>6.9</v>
      </c>
      <c r="I223" s="14">
        <v>2.5</v>
      </c>
      <c r="J223" s="163">
        <f t="shared" si="8"/>
        <v>1.2467279999999996</v>
      </c>
      <c r="K223" s="164">
        <f t="shared" si="9"/>
        <v>0.77673294844325469</v>
      </c>
      <c r="L223" s="19" t="s">
        <v>100</v>
      </c>
      <c r="M223" s="5"/>
      <c r="N223" s="5"/>
      <c r="O223" s="5">
        <v>0</v>
      </c>
      <c r="P223" s="5">
        <v>1</v>
      </c>
      <c r="Q223" s="15" t="s">
        <v>1684</v>
      </c>
      <c r="R223" s="58">
        <v>39843</v>
      </c>
      <c r="S223" s="41"/>
      <c r="T223" s="40"/>
      <c r="U223" s="5"/>
      <c r="V223" s="5"/>
    </row>
    <row r="224" spans="1:22" s="19" customFormat="1" ht="62.5" hidden="1" x14ac:dyDescent="0.25">
      <c r="A224" s="19" t="s">
        <v>98</v>
      </c>
      <c r="B224" s="27"/>
      <c r="C224" s="32" t="s">
        <v>142</v>
      </c>
      <c r="D224" s="5"/>
      <c r="E224" s="26" t="s">
        <v>1331</v>
      </c>
      <c r="F224" s="19" t="s">
        <v>704</v>
      </c>
      <c r="G224" s="14">
        <v>4.5999999999999996</v>
      </c>
      <c r="H224" s="14">
        <v>6.9</v>
      </c>
      <c r="I224" s="14">
        <v>2.5</v>
      </c>
      <c r="J224" s="163">
        <f t="shared" si="8"/>
        <v>1.2467279999999996</v>
      </c>
      <c r="K224" s="164">
        <f t="shared" si="9"/>
        <v>0.77673294844325469</v>
      </c>
      <c r="L224" s="19" t="s">
        <v>100</v>
      </c>
      <c r="M224" s="5"/>
      <c r="N224" s="5"/>
      <c r="O224" s="5">
        <v>0</v>
      </c>
      <c r="P224" s="5">
        <v>1</v>
      </c>
      <c r="Q224" s="15" t="s">
        <v>144</v>
      </c>
      <c r="R224" s="58">
        <v>39843</v>
      </c>
      <c r="S224" s="41"/>
      <c r="T224" s="40"/>
      <c r="U224" s="5"/>
      <c r="V224" s="5"/>
    </row>
    <row r="225" spans="1:22" s="19" customFormat="1" ht="50" hidden="1" x14ac:dyDescent="0.25">
      <c r="A225" s="19" t="s">
        <v>98</v>
      </c>
      <c r="B225" s="27"/>
      <c r="C225" s="214" t="s">
        <v>2098</v>
      </c>
      <c r="D225" s="5"/>
      <c r="E225" s="26" t="s">
        <v>1331</v>
      </c>
      <c r="F225" s="19" t="s">
        <v>704</v>
      </c>
      <c r="G225" s="14">
        <v>4.5999999999999996</v>
      </c>
      <c r="H225" s="14">
        <v>6.9</v>
      </c>
      <c r="I225" s="14">
        <v>2.5</v>
      </c>
      <c r="J225" s="163">
        <f t="shared" si="8"/>
        <v>1.2467279999999996</v>
      </c>
      <c r="K225" s="164">
        <f t="shared" si="9"/>
        <v>0.77673294844325469</v>
      </c>
      <c r="L225" s="19" t="s">
        <v>100</v>
      </c>
      <c r="M225" s="5"/>
      <c r="N225" s="5"/>
      <c r="O225" s="5">
        <v>0</v>
      </c>
      <c r="P225" s="5">
        <v>2</v>
      </c>
      <c r="Q225" s="15" t="s">
        <v>2101</v>
      </c>
      <c r="R225" s="58">
        <v>40577</v>
      </c>
      <c r="S225" s="41"/>
      <c r="T225" s="40"/>
      <c r="U225" s="5"/>
      <c r="V225" s="5"/>
    </row>
    <row r="226" spans="1:22" s="131" customFormat="1" hidden="1" x14ac:dyDescent="0.25">
      <c r="B226" s="124"/>
      <c r="C226" s="132" t="s">
        <v>246</v>
      </c>
      <c r="D226" s="141"/>
      <c r="E226" s="141" t="s">
        <v>312</v>
      </c>
      <c r="F226" s="141" t="s">
        <v>313</v>
      </c>
      <c r="G226" s="144"/>
      <c r="H226" s="144"/>
      <c r="I226" s="144"/>
      <c r="J226" s="144"/>
      <c r="K226" s="144"/>
      <c r="L226" s="141" t="s">
        <v>100</v>
      </c>
      <c r="M226" s="141"/>
      <c r="N226" s="141"/>
      <c r="O226" s="141">
        <f>SUM(O227)</f>
        <v>0</v>
      </c>
      <c r="P226" s="141">
        <f>SUM(P227)</f>
        <v>1</v>
      </c>
      <c r="Q226" s="134" t="s">
        <v>1326</v>
      </c>
      <c r="R226" s="157">
        <v>39786</v>
      </c>
      <c r="S226" s="158"/>
      <c r="T226" s="159"/>
      <c r="U226" s="141"/>
      <c r="V226" s="141"/>
    </row>
    <row r="227" spans="1:22" s="19" customFormat="1" ht="37.5" hidden="1" x14ac:dyDescent="0.25">
      <c r="A227" s="19" t="s">
        <v>1795</v>
      </c>
      <c r="B227" s="23"/>
      <c r="C227" s="31" t="s">
        <v>311</v>
      </c>
      <c r="D227" s="5"/>
      <c r="E227" s="5" t="s">
        <v>312</v>
      </c>
      <c r="F227" s="5" t="s">
        <v>313</v>
      </c>
      <c r="G227" s="14"/>
      <c r="H227" s="14"/>
      <c r="I227" s="14"/>
      <c r="J227" s="14"/>
      <c r="K227" s="14"/>
      <c r="L227" s="5" t="s">
        <v>100</v>
      </c>
      <c r="M227" s="5"/>
      <c r="N227" s="5"/>
      <c r="O227" s="5">
        <v>0</v>
      </c>
      <c r="P227" s="5">
        <v>1</v>
      </c>
      <c r="Q227" s="15" t="s">
        <v>519</v>
      </c>
      <c r="R227" s="58">
        <v>38699</v>
      </c>
      <c r="S227" s="41"/>
      <c r="T227" s="40"/>
      <c r="U227" s="5"/>
      <c r="V227" s="5"/>
    </row>
    <row r="228" spans="1:22" s="19" customFormat="1" ht="25" hidden="1" x14ac:dyDescent="0.25">
      <c r="A228" s="62"/>
      <c r="B228" s="124"/>
      <c r="C228" s="78" t="s">
        <v>246</v>
      </c>
      <c r="D228" s="68">
        <v>40</v>
      </c>
      <c r="E228" s="68"/>
      <c r="F228" s="68" t="s">
        <v>275</v>
      </c>
      <c r="G228" s="71">
        <v>1</v>
      </c>
      <c r="H228" s="71">
        <v>0.7</v>
      </c>
      <c r="I228" s="71">
        <v>10.7</v>
      </c>
      <c r="J228" s="71">
        <f t="shared" ref="J228:J245" si="10">-LOG((1/(H228*G228))*(2.511^(-I228)))/LOG(2.511)</f>
        <v>10.312596640010497</v>
      </c>
      <c r="K228" s="71">
        <v>7.3</v>
      </c>
      <c r="L228" s="68" t="s">
        <v>1954</v>
      </c>
      <c r="M228" s="68"/>
      <c r="N228" s="68"/>
      <c r="O228" s="68">
        <v>0</v>
      </c>
      <c r="P228" s="68">
        <v>0</v>
      </c>
      <c r="Q228" s="90" t="s">
        <v>1493</v>
      </c>
      <c r="R228" s="79">
        <v>39086</v>
      </c>
      <c r="S228" s="64"/>
      <c r="T228" s="66"/>
      <c r="U228" s="5"/>
      <c r="V228" s="5"/>
    </row>
    <row r="229" spans="1:22" s="19" customFormat="1" ht="25" hidden="1" x14ac:dyDescent="0.25">
      <c r="A229" s="62"/>
      <c r="B229" s="195"/>
      <c r="C229" s="78" t="s">
        <v>246</v>
      </c>
      <c r="D229" s="68">
        <v>6939</v>
      </c>
      <c r="E229" s="68"/>
      <c r="F229" s="68" t="s">
        <v>273</v>
      </c>
      <c r="G229" s="71">
        <v>8</v>
      </c>
      <c r="H229" s="71">
        <v>8</v>
      </c>
      <c r="I229" s="71">
        <v>7.8</v>
      </c>
      <c r="J229" s="71">
        <f t="shared" si="10"/>
        <v>12.317181001011926</v>
      </c>
      <c r="K229" s="71">
        <v>12.06</v>
      </c>
      <c r="L229" s="68" t="s">
        <v>1954</v>
      </c>
      <c r="M229" s="68" t="s">
        <v>1454</v>
      </c>
      <c r="N229" s="92" t="s">
        <v>9</v>
      </c>
      <c r="O229" s="68">
        <v>0</v>
      </c>
      <c r="P229" s="68">
        <v>0</v>
      </c>
      <c r="Q229" s="64" t="s">
        <v>10</v>
      </c>
      <c r="R229" s="79">
        <v>38951</v>
      </c>
      <c r="S229" s="64"/>
      <c r="T229" s="66"/>
      <c r="U229" s="5"/>
      <c r="V229" s="5"/>
    </row>
    <row r="230" spans="1:22" s="19" customFormat="1" ht="37.5" x14ac:dyDescent="0.25">
      <c r="A230" s="19" t="s">
        <v>1794</v>
      </c>
      <c r="B230" s="27"/>
      <c r="C230" s="32" t="s">
        <v>712</v>
      </c>
      <c r="D230" s="19">
        <v>598</v>
      </c>
      <c r="E230" s="26" t="s">
        <v>1818</v>
      </c>
      <c r="F230" s="19" t="s">
        <v>55</v>
      </c>
      <c r="G230" s="20">
        <v>62</v>
      </c>
      <c r="H230" s="20">
        <v>62</v>
      </c>
      <c r="I230" s="20">
        <v>5.7</v>
      </c>
      <c r="J230" s="14">
        <f t="shared" si="10"/>
        <v>14.665394149858301</v>
      </c>
      <c r="K230" s="20">
        <v>22.22</v>
      </c>
      <c r="L230" s="19" t="s">
        <v>580</v>
      </c>
      <c r="O230" s="19">
        <v>0</v>
      </c>
      <c r="P230" s="19">
        <v>3</v>
      </c>
      <c r="Q230" s="26" t="s">
        <v>713</v>
      </c>
      <c r="R230" s="57">
        <v>40164</v>
      </c>
      <c r="S230" s="64"/>
      <c r="T230" s="66"/>
      <c r="U230" s="5"/>
      <c r="V230" s="5"/>
    </row>
    <row r="231" spans="1:22" s="19" customFormat="1" ht="25" x14ac:dyDescent="0.25">
      <c r="A231" s="19" t="s">
        <v>1794</v>
      </c>
      <c r="B231" s="27"/>
      <c r="C231" s="32" t="s">
        <v>255</v>
      </c>
      <c r="D231" s="19">
        <v>598</v>
      </c>
      <c r="E231" s="26" t="s">
        <v>1818</v>
      </c>
      <c r="F231" s="19" t="s">
        <v>55</v>
      </c>
      <c r="G231" s="20">
        <v>62</v>
      </c>
      <c r="H231" s="20">
        <v>62</v>
      </c>
      <c r="I231" s="20">
        <v>5.7</v>
      </c>
      <c r="J231" s="14">
        <f t="shared" si="10"/>
        <v>14.665394149858301</v>
      </c>
      <c r="K231" s="20">
        <v>22.22</v>
      </c>
      <c r="L231" s="19" t="s">
        <v>580</v>
      </c>
      <c r="O231" s="19">
        <v>0</v>
      </c>
      <c r="P231" s="19">
        <v>1</v>
      </c>
      <c r="Q231" s="26" t="s">
        <v>434</v>
      </c>
      <c r="R231" s="57">
        <v>39794</v>
      </c>
      <c r="S231" s="15"/>
      <c r="T231" s="21"/>
      <c r="U231" s="5"/>
      <c r="V231" s="5"/>
    </row>
    <row r="232" spans="1:22" s="19" customFormat="1" ht="37.5" x14ac:dyDescent="0.25">
      <c r="A232" s="19" t="s">
        <v>1794</v>
      </c>
      <c r="B232" s="26"/>
      <c r="C232" s="32" t="s">
        <v>94</v>
      </c>
      <c r="D232" s="19">
        <v>598</v>
      </c>
      <c r="E232" s="26" t="s">
        <v>1818</v>
      </c>
      <c r="F232" s="19" t="s">
        <v>55</v>
      </c>
      <c r="G232" s="20">
        <v>62</v>
      </c>
      <c r="H232" s="20">
        <v>62</v>
      </c>
      <c r="I232" s="20">
        <v>5.7</v>
      </c>
      <c r="J232" s="14">
        <f t="shared" si="10"/>
        <v>14.665394149858301</v>
      </c>
      <c r="K232" s="20">
        <v>22.22</v>
      </c>
      <c r="L232" s="19" t="s">
        <v>580</v>
      </c>
      <c r="O232" s="19">
        <v>0</v>
      </c>
      <c r="P232" s="19">
        <v>1</v>
      </c>
      <c r="Q232" s="15" t="s">
        <v>1815</v>
      </c>
      <c r="R232" s="57">
        <v>38726</v>
      </c>
      <c r="S232" s="15"/>
      <c r="T232" s="21"/>
      <c r="U232" s="5"/>
      <c r="V232" s="5"/>
    </row>
    <row r="233" spans="1:22" s="19" customFormat="1" ht="25" hidden="1" x14ac:dyDescent="0.25">
      <c r="A233" s="62"/>
      <c r="B233" s="195"/>
      <c r="C233" s="78" t="s">
        <v>246</v>
      </c>
      <c r="D233" s="68">
        <v>7023</v>
      </c>
      <c r="E233" s="68" t="s">
        <v>1757</v>
      </c>
      <c r="F233" s="68" t="s">
        <v>272</v>
      </c>
      <c r="G233" s="71">
        <v>5</v>
      </c>
      <c r="H233" s="71">
        <v>5</v>
      </c>
      <c r="I233" s="71">
        <v>7.1</v>
      </c>
      <c r="J233" s="71">
        <f t="shared" si="10"/>
        <v>10.596189825313671</v>
      </c>
      <c r="K233" s="71">
        <v>10.33</v>
      </c>
      <c r="L233" s="68" t="s">
        <v>1954</v>
      </c>
      <c r="M233" s="68" t="s">
        <v>542</v>
      </c>
      <c r="N233" s="92" t="s">
        <v>543</v>
      </c>
      <c r="O233" s="68">
        <v>0</v>
      </c>
      <c r="P233" s="68">
        <v>0</v>
      </c>
      <c r="Q233" s="64" t="s">
        <v>1902</v>
      </c>
      <c r="R233" s="79">
        <v>38702</v>
      </c>
      <c r="S233" s="64"/>
      <c r="T233" s="66"/>
      <c r="U233" s="5"/>
      <c r="V233" s="5"/>
    </row>
    <row r="234" spans="1:22" s="19" customFormat="1" ht="50" hidden="1" x14ac:dyDescent="0.25">
      <c r="A234" s="19" t="s">
        <v>1794</v>
      </c>
      <c r="B234" s="23"/>
      <c r="C234" s="31" t="s">
        <v>1903</v>
      </c>
      <c r="D234" s="5">
        <v>7023</v>
      </c>
      <c r="E234" s="5" t="s">
        <v>1757</v>
      </c>
      <c r="F234" s="5" t="s">
        <v>272</v>
      </c>
      <c r="G234" s="14">
        <v>5</v>
      </c>
      <c r="H234" s="14">
        <v>5</v>
      </c>
      <c r="I234" s="14">
        <v>7.1</v>
      </c>
      <c r="J234" s="14">
        <f t="shared" si="10"/>
        <v>10.596189825313671</v>
      </c>
      <c r="K234" s="14">
        <v>10.33</v>
      </c>
      <c r="L234" s="5" t="s">
        <v>1954</v>
      </c>
      <c r="M234" s="5" t="s">
        <v>542</v>
      </c>
      <c r="N234" s="37" t="s">
        <v>543</v>
      </c>
      <c r="O234" s="5">
        <v>0</v>
      </c>
      <c r="P234" s="5">
        <v>1</v>
      </c>
      <c r="Q234" s="15" t="s">
        <v>1984</v>
      </c>
      <c r="R234" s="58">
        <v>38702</v>
      </c>
      <c r="S234" s="15"/>
      <c r="T234" s="21"/>
      <c r="U234" s="5"/>
      <c r="V234" s="5"/>
    </row>
    <row r="235" spans="1:22" s="19" customFormat="1" ht="50" hidden="1" x14ac:dyDescent="0.25">
      <c r="A235" s="19" t="s">
        <v>1794</v>
      </c>
      <c r="B235" s="23"/>
      <c r="C235" s="31" t="s">
        <v>678</v>
      </c>
      <c r="D235" s="5">
        <v>7023</v>
      </c>
      <c r="E235" s="55" t="s">
        <v>1757</v>
      </c>
      <c r="F235" s="5" t="s">
        <v>272</v>
      </c>
      <c r="G235" s="14">
        <v>5</v>
      </c>
      <c r="H235" s="14">
        <v>5</v>
      </c>
      <c r="I235" s="14">
        <v>7.1</v>
      </c>
      <c r="J235" s="14">
        <f t="shared" si="10"/>
        <v>10.596189825313671</v>
      </c>
      <c r="K235" s="14">
        <v>10.33</v>
      </c>
      <c r="L235" s="5" t="s">
        <v>1954</v>
      </c>
      <c r="M235" s="5" t="s">
        <v>542</v>
      </c>
      <c r="N235" s="37" t="s">
        <v>543</v>
      </c>
      <c r="O235" s="5">
        <v>0</v>
      </c>
      <c r="P235" s="5">
        <v>1</v>
      </c>
      <c r="Q235" s="15" t="s">
        <v>233</v>
      </c>
      <c r="R235" s="58">
        <v>38702</v>
      </c>
      <c r="S235" s="15"/>
      <c r="T235" s="21"/>
      <c r="U235" s="5"/>
      <c r="V235" s="5"/>
    </row>
    <row r="236" spans="1:22" s="19" customFormat="1" ht="75" hidden="1" x14ac:dyDescent="0.25">
      <c r="A236" s="19" t="s">
        <v>1794</v>
      </c>
      <c r="B236" s="23"/>
      <c r="C236" s="31" t="s">
        <v>36</v>
      </c>
      <c r="D236" s="5">
        <v>7023</v>
      </c>
      <c r="E236" s="55" t="s">
        <v>1757</v>
      </c>
      <c r="F236" s="5" t="s">
        <v>272</v>
      </c>
      <c r="G236" s="14">
        <v>5</v>
      </c>
      <c r="H236" s="14">
        <v>5</v>
      </c>
      <c r="I236" s="14">
        <v>7.1</v>
      </c>
      <c r="J236" s="14">
        <f t="shared" si="10"/>
        <v>10.596189825313671</v>
      </c>
      <c r="K236" s="14">
        <v>10.33</v>
      </c>
      <c r="L236" s="5" t="s">
        <v>1954</v>
      </c>
      <c r="M236" s="5" t="s">
        <v>542</v>
      </c>
      <c r="N236" s="37" t="s">
        <v>543</v>
      </c>
      <c r="O236" s="5">
        <v>0</v>
      </c>
      <c r="P236" s="5">
        <v>1</v>
      </c>
      <c r="Q236" s="15" t="s">
        <v>503</v>
      </c>
      <c r="R236" s="58">
        <v>38985</v>
      </c>
      <c r="S236" s="15"/>
      <c r="T236" s="21"/>
      <c r="U236" s="5"/>
      <c r="V236" s="5"/>
    </row>
    <row r="237" spans="1:22" s="19" customFormat="1" ht="50" hidden="1" x14ac:dyDescent="0.25">
      <c r="A237" s="19" t="s">
        <v>1794</v>
      </c>
      <c r="B237" s="23"/>
      <c r="C237" s="31" t="s">
        <v>1455</v>
      </c>
      <c r="D237" s="5">
        <v>7023</v>
      </c>
      <c r="E237" s="1" t="s">
        <v>1757</v>
      </c>
      <c r="F237" s="5" t="s">
        <v>272</v>
      </c>
      <c r="G237" s="14">
        <v>5</v>
      </c>
      <c r="H237" s="14">
        <v>5</v>
      </c>
      <c r="I237" s="14">
        <v>7.1</v>
      </c>
      <c r="J237" s="14">
        <f t="shared" si="10"/>
        <v>10.596189825313671</v>
      </c>
      <c r="K237" s="14">
        <v>10.33</v>
      </c>
      <c r="L237" s="5" t="s">
        <v>1954</v>
      </c>
      <c r="M237" s="5" t="s">
        <v>542</v>
      </c>
      <c r="N237" s="37" t="s">
        <v>543</v>
      </c>
      <c r="O237" s="5">
        <v>0</v>
      </c>
      <c r="P237" s="5">
        <v>1</v>
      </c>
      <c r="Q237" s="15" t="s">
        <v>1246</v>
      </c>
      <c r="R237" s="58">
        <v>39365</v>
      </c>
      <c r="S237" s="15"/>
      <c r="T237" s="21"/>
      <c r="U237" s="5"/>
      <c r="V237" s="5"/>
    </row>
    <row r="238" spans="1:22" s="19" customFormat="1" ht="50" hidden="1" x14ac:dyDescent="0.25">
      <c r="A238" s="19" t="s">
        <v>1794</v>
      </c>
      <c r="B238" s="23"/>
      <c r="C238" s="31" t="s">
        <v>1245</v>
      </c>
      <c r="D238" s="5">
        <v>7023</v>
      </c>
      <c r="E238" s="1" t="s">
        <v>1757</v>
      </c>
      <c r="F238" s="5" t="s">
        <v>272</v>
      </c>
      <c r="G238" s="14">
        <v>5</v>
      </c>
      <c r="H238" s="14">
        <v>5</v>
      </c>
      <c r="I238" s="14">
        <v>7.1</v>
      </c>
      <c r="J238" s="14">
        <f t="shared" si="10"/>
        <v>10.596189825313671</v>
      </c>
      <c r="K238" s="14">
        <v>10.33</v>
      </c>
      <c r="L238" s="5" t="s">
        <v>1954</v>
      </c>
      <c r="M238" s="5" t="s">
        <v>542</v>
      </c>
      <c r="N238" s="37" t="s">
        <v>543</v>
      </c>
      <c r="O238" s="5">
        <v>0</v>
      </c>
      <c r="P238" s="5">
        <v>1</v>
      </c>
      <c r="Q238" s="15" t="s">
        <v>1247</v>
      </c>
      <c r="R238" s="58">
        <v>39365</v>
      </c>
      <c r="S238" s="15"/>
      <c r="T238" s="21"/>
      <c r="U238" s="5"/>
      <c r="V238" s="5"/>
    </row>
    <row r="239" spans="1:22" s="19" customFormat="1" ht="112.5" hidden="1" x14ac:dyDescent="0.25">
      <c r="A239" s="19" t="s">
        <v>1794</v>
      </c>
      <c r="B239" s="23"/>
      <c r="C239" s="31" t="s">
        <v>492</v>
      </c>
      <c r="D239" s="5">
        <v>7023</v>
      </c>
      <c r="E239" s="239" t="s">
        <v>1757</v>
      </c>
      <c r="F239" s="5" t="s">
        <v>272</v>
      </c>
      <c r="G239" s="14">
        <v>5</v>
      </c>
      <c r="H239" s="14">
        <v>5</v>
      </c>
      <c r="I239" s="14">
        <v>7.1</v>
      </c>
      <c r="J239" s="14">
        <f t="shared" si="10"/>
        <v>10.596189825313671</v>
      </c>
      <c r="K239" s="14">
        <v>10.33</v>
      </c>
      <c r="L239" s="5" t="s">
        <v>1954</v>
      </c>
      <c r="M239" s="5" t="s">
        <v>542</v>
      </c>
      <c r="N239" s="37" t="s">
        <v>543</v>
      </c>
      <c r="O239" s="5">
        <v>0</v>
      </c>
      <c r="P239" s="5">
        <v>1</v>
      </c>
      <c r="Q239" s="15" t="s">
        <v>493</v>
      </c>
      <c r="R239" s="58">
        <v>39371</v>
      </c>
      <c r="S239" s="15"/>
      <c r="T239" s="21"/>
      <c r="U239" s="5"/>
      <c r="V239" s="5"/>
    </row>
    <row r="240" spans="1:22" s="19" customFormat="1" ht="150" hidden="1" x14ac:dyDescent="0.25">
      <c r="A240" s="213" t="s">
        <v>98</v>
      </c>
      <c r="B240" s="23"/>
      <c r="C240" s="31" t="s">
        <v>2179</v>
      </c>
      <c r="D240" s="5">
        <v>7023</v>
      </c>
      <c r="E240" s="1" t="s">
        <v>1757</v>
      </c>
      <c r="F240" s="5" t="s">
        <v>272</v>
      </c>
      <c r="G240" s="14">
        <v>5</v>
      </c>
      <c r="H240" s="14">
        <v>5</v>
      </c>
      <c r="I240" s="14">
        <v>7.1</v>
      </c>
      <c r="J240" s="14">
        <f t="shared" si="10"/>
        <v>10.596189825313671</v>
      </c>
      <c r="K240" s="14">
        <v>10.33</v>
      </c>
      <c r="L240" s="5" t="s">
        <v>1954</v>
      </c>
      <c r="M240" s="5" t="s">
        <v>542</v>
      </c>
      <c r="N240" s="37" t="s">
        <v>543</v>
      </c>
      <c r="O240" s="5">
        <v>0</v>
      </c>
      <c r="P240" s="5">
        <v>1</v>
      </c>
      <c r="Q240" s="15" t="s">
        <v>2180</v>
      </c>
      <c r="R240" s="58">
        <v>40839</v>
      </c>
      <c r="S240" s="15"/>
      <c r="T240" s="21"/>
      <c r="U240" s="5"/>
      <c r="V240" s="5"/>
    </row>
    <row r="241" spans="1:22" s="19" customFormat="1" ht="62.5" hidden="1" x14ac:dyDescent="0.25">
      <c r="A241" s="213" t="s">
        <v>98</v>
      </c>
      <c r="B241" s="23"/>
      <c r="C241" s="31" t="s">
        <v>2181</v>
      </c>
      <c r="D241" s="5">
        <v>7023</v>
      </c>
      <c r="E241" s="1" t="s">
        <v>1757</v>
      </c>
      <c r="F241" s="5" t="s">
        <v>272</v>
      </c>
      <c r="G241" s="14">
        <v>5</v>
      </c>
      <c r="H241" s="14">
        <v>5</v>
      </c>
      <c r="I241" s="14">
        <v>7.1</v>
      </c>
      <c r="J241" s="14">
        <f t="shared" si="10"/>
        <v>10.596189825313671</v>
      </c>
      <c r="K241" s="14">
        <v>10.33</v>
      </c>
      <c r="L241" s="5" t="s">
        <v>1954</v>
      </c>
      <c r="M241" s="5" t="s">
        <v>542</v>
      </c>
      <c r="N241" s="37" t="s">
        <v>543</v>
      </c>
      <c r="O241" s="5">
        <v>0</v>
      </c>
      <c r="P241" s="5">
        <v>1</v>
      </c>
      <c r="Q241" s="15" t="s">
        <v>2182</v>
      </c>
      <c r="R241" s="58">
        <v>40840</v>
      </c>
      <c r="S241" s="15"/>
      <c r="T241" s="21"/>
      <c r="U241" s="5"/>
      <c r="V241" s="5"/>
    </row>
    <row r="242" spans="1:22" s="62" customFormat="1" hidden="1" x14ac:dyDescent="0.25">
      <c r="B242" s="195"/>
      <c r="C242" s="78" t="s">
        <v>246</v>
      </c>
      <c r="D242" s="68">
        <v>7129</v>
      </c>
      <c r="E242" s="68"/>
      <c r="F242" s="68" t="s">
        <v>272</v>
      </c>
      <c r="G242" s="71">
        <v>2.7</v>
      </c>
      <c r="H242" s="71">
        <v>2.7</v>
      </c>
      <c r="I242" s="71">
        <v>11.5</v>
      </c>
      <c r="J242" s="71">
        <f t="shared" si="10"/>
        <v>13.65764566992298</v>
      </c>
      <c r="K242" s="71">
        <v>13.4</v>
      </c>
      <c r="L242" s="68" t="s">
        <v>1954</v>
      </c>
      <c r="M242" s="68"/>
      <c r="N242" s="68"/>
      <c r="O242" s="68">
        <f>SUM(O243)</f>
        <v>0</v>
      </c>
      <c r="P242" s="68">
        <f>SUM(P243)</f>
        <v>1</v>
      </c>
      <c r="Q242" s="72"/>
      <c r="R242" s="79">
        <v>38985</v>
      </c>
      <c r="S242" s="64"/>
      <c r="T242" s="66"/>
      <c r="U242" s="68"/>
      <c r="V242" s="68"/>
    </row>
    <row r="243" spans="1:22" s="19" customFormat="1" ht="50" hidden="1" x14ac:dyDescent="0.25">
      <c r="A243" s="19" t="s">
        <v>1794</v>
      </c>
      <c r="B243" s="155"/>
      <c r="C243" s="32" t="s">
        <v>1807</v>
      </c>
      <c r="D243" s="5">
        <v>7129</v>
      </c>
      <c r="E243" s="5"/>
      <c r="F243" s="5" t="s">
        <v>272</v>
      </c>
      <c r="G243" s="14">
        <v>2.7</v>
      </c>
      <c r="H243" s="14">
        <v>2.7</v>
      </c>
      <c r="I243" s="14">
        <v>11.5</v>
      </c>
      <c r="J243" s="14">
        <f t="shared" si="10"/>
        <v>13.65764566992298</v>
      </c>
      <c r="K243" s="14">
        <v>13.4</v>
      </c>
      <c r="L243" s="5" t="s">
        <v>1954</v>
      </c>
      <c r="M243" s="5"/>
      <c r="N243" s="5"/>
      <c r="O243" s="5">
        <v>0</v>
      </c>
      <c r="P243" s="5">
        <v>1</v>
      </c>
      <c r="Q243" s="26" t="s">
        <v>1806</v>
      </c>
      <c r="R243" s="58">
        <v>39749</v>
      </c>
      <c r="S243" s="15"/>
      <c r="T243" s="21"/>
      <c r="U243" s="5"/>
      <c r="V243" s="5"/>
    </row>
    <row r="244" spans="1:22" s="62" customFormat="1" hidden="1" x14ac:dyDescent="0.25">
      <c r="B244" s="195"/>
      <c r="C244" s="69" t="s">
        <v>246</v>
      </c>
      <c r="D244" s="68">
        <v>7142</v>
      </c>
      <c r="E244" s="68"/>
      <c r="F244" s="62" t="s">
        <v>273</v>
      </c>
      <c r="G244" s="71">
        <v>4.3</v>
      </c>
      <c r="H244" s="71">
        <v>4.3</v>
      </c>
      <c r="I244" s="71">
        <v>9.3000000000000007</v>
      </c>
      <c r="J244" s="71">
        <f t="shared" si="10"/>
        <v>12.468556526482674</v>
      </c>
      <c r="K244" s="71">
        <v>12.21</v>
      </c>
      <c r="L244" s="62" t="s">
        <v>1954</v>
      </c>
      <c r="M244" s="68"/>
      <c r="N244" s="68"/>
      <c r="O244" s="68">
        <f>SUM(O245)</f>
        <v>0</v>
      </c>
      <c r="P244" s="68">
        <f>SUM(P245)</f>
        <v>1</v>
      </c>
      <c r="Q244" s="72"/>
      <c r="R244" s="79">
        <v>39713</v>
      </c>
      <c r="S244" s="64"/>
      <c r="T244" s="66"/>
      <c r="U244" s="68"/>
      <c r="V244" s="68"/>
    </row>
    <row r="245" spans="1:22" s="19" customFormat="1" ht="13" hidden="1" x14ac:dyDescent="0.25">
      <c r="A245" s="19" t="s">
        <v>1794</v>
      </c>
      <c r="B245" s="155"/>
      <c r="C245" s="32" t="s">
        <v>1807</v>
      </c>
      <c r="D245" s="5">
        <v>7142</v>
      </c>
      <c r="E245" s="5"/>
      <c r="F245" s="19" t="s">
        <v>273</v>
      </c>
      <c r="G245" s="14">
        <v>4.3</v>
      </c>
      <c r="H245" s="14">
        <v>4.3</v>
      </c>
      <c r="I245" s="14">
        <v>9.3000000000000007</v>
      </c>
      <c r="J245" s="14">
        <f t="shared" si="10"/>
        <v>12.468556526482674</v>
      </c>
      <c r="K245" s="14">
        <v>12.21</v>
      </c>
      <c r="L245" s="19" t="s">
        <v>1954</v>
      </c>
      <c r="M245" s="5"/>
      <c r="N245" s="5"/>
      <c r="O245" s="5">
        <v>0</v>
      </c>
      <c r="P245" s="5">
        <v>1</v>
      </c>
      <c r="Q245" s="26" t="s">
        <v>1609</v>
      </c>
      <c r="R245" s="58">
        <v>39749</v>
      </c>
      <c r="S245" s="15"/>
      <c r="T245" s="21"/>
      <c r="U245" s="5"/>
      <c r="V245" s="5"/>
    </row>
    <row r="246" spans="1:22" s="62" customFormat="1" hidden="1" x14ac:dyDescent="0.25">
      <c r="B246" s="124"/>
      <c r="C246" s="78" t="s">
        <v>246</v>
      </c>
      <c r="D246" s="68">
        <v>7380</v>
      </c>
      <c r="E246" s="68"/>
      <c r="F246" s="68" t="s">
        <v>272</v>
      </c>
      <c r="G246" s="71"/>
      <c r="H246" s="71"/>
      <c r="I246" s="71"/>
      <c r="J246" s="71"/>
      <c r="K246" s="71"/>
      <c r="L246" s="68" t="s">
        <v>1954</v>
      </c>
      <c r="M246" s="68"/>
      <c r="N246" s="68"/>
      <c r="O246" s="68">
        <f>SUM(O248:O249)</f>
        <v>0</v>
      </c>
      <c r="P246" s="68">
        <f>SUM(P248:P249)</f>
        <v>3</v>
      </c>
      <c r="Q246" s="67" t="s">
        <v>2082</v>
      </c>
      <c r="R246" s="79">
        <v>40448</v>
      </c>
      <c r="S246" s="64"/>
      <c r="T246" s="66"/>
      <c r="U246" s="68"/>
      <c r="V246" s="68"/>
    </row>
    <row r="247" spans="1:22" s="19" customFormat="1" hidden="1" x14ac:dyDescent="0.25">
      <c r="A247" s="19" t="s">
        <v>1794</v>
      </c>
      <c r="B247" s="26"/>
      <c r="C247" s="32" t="s">
        <v>1272</v>
      </c>
      <c r="D247" s="5">
        <v>7380</v>
      </c>
      <c r="E247" s="5"/>
      <c r="F247" s="5" t="s">
        <v>272</v>
      </c>
      <c r="G247" s="14"/>
      <c r="H247" s="14"/>
      <c r="I247" s="14"/>
      <c r="J247" s="14"/>
      <c r="K247" s="14"/>
      <c r="L247" s="5" t="s">
        <v>1954</v>
      </c>
      <c r="M247" s="5"/>
      <c r="N247" s="5"/>
      <c r="O247" s="5">
        <f>SUM(O249:O250)</f>
        <v>0</v>
      </c>
      <c r="P247" s="5">
        <f>SUM(P249:P250)</f>
        <v>2</v>
      </c>
      <c r="Q247" s="26" t="s">
        <v>2082</v>
      </c>
      <c r="R247" s="58">
        <v>40448</v>
      </c>
      <c r="S247" s="15"/>
      <c r="T247" s="21"/>
      <c r="U247" s="5"/>
      <c r="V247" s="5"/>
    </row>
    <row r="248" spans="1:22" s="62" customFormat="1" ht="37.5" hidden="1" x14ac:dyDescent="0.25">
      <c r="B248" s="124"/>
      <c r="C248" s="78" t="s">
        <v>246</v>
      </c>
      <c r="D248" s="68">
        <v>7822</v>
      </c>
      <c r="E248" s="68"/>
      <c r="F248" s="68" t="s">
        <v>272</v>
      </c>
      <c r="G248" s="71">
        <v>20</v>
      </c>
      <c r="H248" s="71">
        <v>4</v>
      </c>
      <c r="I248" s="71"/>
      <c r="J248" s="71"/>
      <c r="K248" s="71"/>
      <c r="L248" s="68" t="s">
        <v>1954</v>
      </c>
      <c r="M248" s="68"/>
      <c r="N248" s="68"/>
      <c r="O248" s="68">
        <f>SUM(O249:O250)</f>
        <v>0</v>
      </c>
      <c r="P248" s="68">
        <f>SUM(P249:P250)</f>
        <v>2</v>
      </c>
      <c r="Q248" s="67" t="s">
        <v>1614</v>
      </c>
      <c r="R248" s="79">
        <v>39481</v>
      </c>
      <c r="S248" s="64"/>
      <c r="T248" s="66"/>
      <c r="U248" s="68"/>
      <c r="V248" s="68"/>
    </row>
    <row r="249" spans="1:22" s="19" customFormat="1" ht="62.5" hidden="1" x14ac:dyDescent="0.25">
      <c r="A249" s="19" t="s">
        <v>1794</v>
      </c>
      <c r="B249" s="23"/>
      <c r="C249" s="19" t="s">
        <v>1610</v>
      </c>
      <c r="D249" s="5">
        <v>7822</v>
      </c>
      <c r="E249" s="5"/>
      <c r="F249" s="5" t="s">
        <v>272</v>
      </c>
      <c r="G249" s="14">
        <v>20</v>
      </c>
      <c r="H249" s="14">
        <v>4</v>
      </c>
      <c r="I249" s="14"/>
      <c r="J249" s="14"/>
      <c r="K249" s="14"/>
      <c r="L249" s="5" t="s">
        <v>1954</v>
      </c>
      <c r="M249" s="5"/>
      <c r="N249" s="5"/>
      <c r="O249" s="5">
        <v>0</v>
      </c>
      <c r="P249" s="5">
        <v>1</v>
      </c>
      <c r="Q249" s="15" t="s">
        <v>502</v>
      </c>
      <c r="R249" s="58">
        <v>39481</v>
      </c>
      <c r="S249" s="15"/>
      <c r="T249" s="21"/>
      <c r="U249" s="5"/>
      <c r="V249" s="5"/>
    </row>
    <row r="250" spans="1:22" s="19" customFormat="1" ht="62.5" hidden="1" x14ac:dyDescent="0.25">
      <c r="A250" s="19" t="s">
        <v>1795</v>
      </c>
      <c r="B250" s="23"/>
      <c r="C250" s="19" t="s">
        <v>1611</v>
      </c>
      <c r="D250" s="5">
        <v>7822</v>
      </c>
      <c r="E250" s="5"/>
      <c r="F250" s="5" t="s">
        <v>272</v>
      </c>
      <c r="G250" s="14">
        <v>20</v>
      </c>
      <c r="H250" s="14">
        <v>4</v>
      </c>
      <c r="I250" s="14"/>
      <c r="J250" s="14"/>
      <c r="K250" s="14"/>
      <c r="L250" s="5" t="s">
        <v>1954</v>
      </c>
      <c r="M250" s="5"/>
      <c r="N250" s="5"/>
      <c r="O250" s="5">
        <v>0</v>
      </c>
      <c r="P250" s="5">
        <v>1</v>
      </c>
      <c r="Q250" s="15" t="s">
        <v>501</v>
      </c>
      <c r="R250" s="58">
        <v>39481</v>
      </c>
      <c r="S250" s="15"/>
      <c r="T250" s="21"/>
      <c r="U250" s="5"/>
      <c r="V250" s="5"/>
    </row>
    <row r="251" spans="1:22" s="19" customFormat="1" ht="87.5" hidden="1" x14ac:dyDescent="0.25">
      <c r="A251" s="19" t="s">
        <v>1795</v>
      </c>
      <c r="B251" s="23"/>
      <c r="C251" s="213" t="s">
        <v>2365</v>
      </c>
      <c r="D251" s="5">
        <v>7822</v>
      </c>
      <c r="E251" s="5"/>
      <c r="F251" s="5" t="s">
        <v>272</v>
      </c>
      <c r="G251" s="14">
        <v>20</v>
      </c>
      <c r="H251" s="14">
        <v>4</v>
      </c>
      <c r="I251" s="14"/>
      <c r="J251" s="14"/>
      <c r="K251" s="14"/>
      <c r="L251" s="5" t="s">
        <v>1954</v>
      </c>
      <c r="M251" s="5"/>
      <c r="N251" s="5"/>
      <c r="O251" s="5">
        <v>0</v>
      </c>
      <c r="P251" s="5">
        <v>1</v>
      </c>
      <c r="Q251" s="15" t="s">
        <v>2367</v>
      </c>
      <c r="R251" s="58">
        <v>42342</v>
      </c>
      <c r="S251" s="15"/>
      <c r="T251" s="21"/>
      <c r="U251" s="5"/>
      <c r="V251" s="5"/>
    </row>
    <row r="252" spans="1:22" s="19" customFormat="1" ht="75" hidden="1" x14ac:dyDescent="0.25">
      <c r="A252" s="62"/>
      <c r="B252" s="195"/>
      <c r="C252" s="78" t="s">
        <v>246</v>
      </c>
      <c r="D252" s="68" t="s">
        <v>1767</v>
      </c>
      <c r="E252" s="68"/>
      <c r="F252" s="68" t="s">
        <v>272</v>
      </c>
      <c r="G252" s="71">
        <v>89</v>
      </c>
      <c r="H252" s="71">
        <v>89</v>
      </c>
      <c r="I252" s="71">
        <v>3.5</v>
      </c>
      <c r="J252" s="71">
        <f t="shared" ref="J252:J257" si="11">-LOG((1/(H252*G252))*(2.511^(-I252)))/LOG(2.511)</f>
        <v>13.250686673993064</v>
      </c>
      <c r="K252" s="71">
        <v>12.99</v>
      </c>
      <c r="L252" s="68" t="s">
        <v>1954</v>
      </c>
      <c r="M252" s="68"/>
      <c r="N252" s="68"/>
      <c r="O252" s="68">
        <v>0</v>
      </c>
      <c r="P252" s="68">
        <v>0</v>
      </c>
      <c r="Q252" s="64" t="s">
        <v>677</v>
      </c>
      <c r="R252" s="79">
        <v>38988</v>
      </c>
      <c r="S252" s="80"/>
      <c r="T252" s="77"/>
      <c r="U252" s="5"/>
      <c r="V252" s="5"/>
    </row>
    <row r="253" spans="1:22" s="19" customFormat="1" ht="37.5" hidden="1" x14ac:dyDescent="0.25">
      <c r="A253" s="19" t="s">
        <v>1794</v>
      </c>
      <c r="B253" s="23"/>
      <c r="C253" s="31" t="s">
        <v>1922</v>
      </c>
      <c r="D253" s="55" t="s">
        <v>1767</v>
      </c>
      <c r="E253" s="5"/>
      <c r="F253" s="5" t="s">
        <v>272</v>
      </c>
      <c r="G253" s="14">
        <v>89</v>
      </c>
      <c r="H253" s="14">
        <v>89</v>
      </c>
      <c r="I253" s="14">
        <v>3.5</v>
      </c>
      <c r="J253" s="14">
        <f t="shared" si="11"/>
        <v>13.250686673993064</v>
      </c>
      <c r="K253" s="14">
        <v>12.99</v>
      </c>
      <c r="L253" s="5" t="s">
        <v>1954</v>
      </c>
      <c r="M253" s="5"/>
      <c r="N253" s="5"/>
      <c r="O253" s="5">
        <v>0</v>
      </c>
      <c r="P253" s="5">
        <v>1</v>
      </c>
      <c r="Q253" s="15" t="s">
        <v>582</v>
      </c>
      <c r="R253" s="58">
        <v>38657</v>
      </c>
      <c r="S253" s="41"/>
      <c r="T253" s="40"/>
      <c r="U253" s="5"/>
      <c r="V253" s="5"/>
    </row>
    <row r="254" spans="1:22" s="19" customFormat="1" ht="50" hidden="1" x14ac:dyDescent="0.25">
      <c r="A254" s="19" t="s">
        <v>1795</v>
      </c>
      <c r="B254" s="23"/>
      <c r="C254" s="32" t="s">
        <v>105</v>
      </c>
      <c r="D254" s="121" t="s">
        <v>1767</v>
      </c>
      <c r="E254" s="5"/>
      <c r="F254" s="5" t="s">
        <v>272</v>
      </c>
      <c r="G254" s="14">
        <v>89</v>
      </c>
      <c r="H254" s="14">
        <v>89</v>
      </c>
      <c r="I254" s="14">
        <v>3.5</v>
      </c>
      <c r="J254" s="14">
        <f t="shared" si="11"/>
        <v>13.250686673993064</v>
      </c>
      <c r="K254" s="14">
        <v>12.99</v>
      </c>
      <c r="L254" s="5" t="s">
        <v>1954</v>
      </c>
      <c r="M254" s="5"/>
      <c r="N254" s="5"/>
      <c r="O254" s="5">
        <v>0</v>
      </c>
      <c r="P254" s="5">
        <v>1</v>
      </c>
      <c r="Q254" s="15" t="s">
        <v>103</v>
      </c>
      <c r="R254" s="58">
        <v>39411</v>
      </c>
      <c r="S254" s="41"/>
      <c r="T254" s="40"/>
      <c r="U254" s="5"/>
      <c r="V254" s="5"/>
    </row>
    <row r="255" spans="1:22" s="19" customFormat="1" ht="50" hidden="1" x14ac:dyDescent="0.25">
      <c r="A255" s="19" t="s">
        <v>1795</v>
      </c>
      <c r="B255" s="23"/>
      <c r="C255" s="32" t="s">
        <v>106</v>
      </c>
      <c r="D255" s="121" t="s">
        <v>1767</v>
      </c>
      <c r="E255" s="5"/>
      <c r="F255" s="5" t="s">
        <v>272</v>
      </c>
      <c r="G255" s="14">
        <v>89</v>
      </c>
      <c r="H255" s="14">
        <v>89</v>
      </c>
      <c r="I255" s="14">
        <v>3.5</v>
      </c>
      <c r="J255" s="14">
        <f t="shared" si="11"/>
        <v>13.250686673993064</v>
      </c>
      <c r="K255" s="14">
        <v>12.99</v>
      </c>
      <c r="L255" s="5" t="s">
        <v>1954</v>
      </c>
      <c r="M255" s="5"/>
      <c r="N255" s="5"/>
      <c r="O255" s="5">
        <v>0</v>
      </c>
      <c r="P255" s="5">
        <v>1</v>
      </c>
      <c r="Q255" s="15" t="s">
        <v>104</v>
      </c>
      <c r="R255" s="58">
        <v>39411</v>
      </c>
      <c r="S255" s="41"/>
      <c r="T255" s="40"/>
      <c r="U255" s="5"/>
      <c r="V255" s="5"/>
    </row>
    <row r="256" spans="1:22" s="19" customFormat="1" ht="62.5" hidden="1" x14ac:dyDescent="0.25">
      <c r="A256" s="19" t="s">
        <v>1795</v>
      </c>
      <c r="B256" s="23"/>
      <c r="C256" s="32" t="s">
        <v>107</v>
      </c>
      <c r="D256" s="121" t="s">
        <v>1767</v>
      </c>
      <c r="E256" s="5"/>
      <c r="F256" s="5" t="s">
        <v>272</v>
      </c>
      <c r="G256" s="14">
        <v>89</v>
      </c>
      <c r="H256" s="14">
        <v>89</v>
      </c>
      <c r="I256" s="14">
        <v>3.5</v>
      </c>
      <c r="J256" s="14">
        <f t="shared" si="11"/>
        <v>13.250686673993064</v>
      </c>
      <c r="K256" s="14">
        <v>12.99</v>
      </c>
      <c r="L256" s="5" t="s">
        <v>1954</v>
      </c>
      <c r="M256" s="5"/>
      <c r="N256" s="5"/>
      <c r="O256" s="5">
        <v>0</v>
      </c>
      <c r="P256" s="5">
        <v>1</v>
      </c>
      <c r="Q256" s="15" t="s">
        <v>111</v>
      </c>
      <c r="R256" s="58">
        <v>39411</v>
      </c>
      <c r="S256" s="41"/>
      <c r="T256" s="40"/>
      <c r="U256" s="5"/>
      <c r="V256" s="5"/>
    </row>
    <row r="257" spans="1:22" s="19" customFormat="1" ht="50" hidden="1" x14ac:dyDescent="0.25">
      <c r="A257" s="19" t="s">
        <v>1795</v>
      </c>
      <c r="B257" s="23"/>
      <c r="C257" s="32" t="s">
        <v>108</v>
      </c>
      <c r="D257" s="121" t="s">
        <v>1767</v>
      </c>
      <c r="E257" s="5"/>
      <c r="F257" s="5" t="s">
        <v>272</v>
      </c>
      <c r="G257" s="14">
        <v>89</v>
      </c>
      <c r="H257" s="14">
        <v>89</v>
      </c>
      <c r="I257" s="14">
        <v>3.5</v>
      </c>
      <c r="J257" s="14">
        <f t="shared" si="11"/>
        <v>13.250686673993064</v>
      </c>
      <c r="K257" s="14">
        <v>12.99</v>
      </c>
      <c r="L257" s="5" t="s">
        <v>1954</v>
      </c>
      <c r="M257" s="5"/>
      <c r="N257" s="5"/>
      <c r="O257" s="5">
        <v>0</v>
      </c>
      <c r="P257" s="5">
        <v>1</v>
      </c>
      <c r="Q257" s="15" t="s">
        <v>112</v>
      </c>
      <c r="R257" s="58">
        <v>39411</v>
      </c>
      <c r="S257" s="41"/>
      <c r="T257" s="40"/>
      <c r="U257" s="5"/>
      <c r="V257" s="5"/>
    </row>
    <row r="258" spans="1:22" s="131" customFormat="1" ht="25.5" hidden="1" x14ac:dyDescent="0.25">
      <c r="B258" s="124"/>
      <c r="C258" s="132" t="s">
        <v>246</v>
      </c>
      <c r="D258" s="160"/>
      <c r="E258" s="131" t="s">
        <v>1119</v>
      </c>
      <c r="F258" s="131" t="s">
        <v>272</v>
      </c>
      <c r="G258" s="144">
        <v>100</v>
      </c>
      <c r="H258" s="144">
        <v>100</v>
      </c>
      <c r="I258" s="144"/>
      <c r="J258" s="144"/>
      <c r="K258" s="144"/>
      <c r="L258" s="131" t="s">
        <v>1954</v>
      </c>
      <c r="M258" s="141"/>
      <c r="N258" s="141"/>
      <c r="O258" s="141">
        <v>0</v>
      </c>
      <c r="P258" s="141">
        <v>0</v>
      </c>
      <c r="Q258" s="124" t="s">
        <v>1278</v>
      </c>
      <c r="R258" s="79">
        <v>40102</v>
      </c>
      <c r="S258" s="158"/>
      <c r="T258" s="159"/>
      <c r="U258" s="141"/>
      <c r="V258" s="141"/>
    </row>
    <row r="259" spans="1:22" s="131" customFormat="1" ht="51.5" hidden="1" x14ac:dyDescent="0.25">
      <c r="B259" s="124"/>
      <c r="C259" s="132" t="s">
        <v>246</v>
      </c>
      <c r="D259" s="160"/>
      <c r="E259" s="131" t="s">
        <v>1120</v>
      </c>
      <c r="F259" s="131" t="s">
        <v>272</v>
      </c>
      <c r="G259" s="144">
        <v>30</v>
      </c>
      <c r="H259" s="144">
        <v>20</v>
      </c>
      <c r="I259" s="144"/>
      <c r="J259" s="144"/>
      <c r="K259" s="144"/>
      <c r="L259" s="131" t="s">
        <v>1954</v>
      </c>
      <c r="M259" s="141"/>
      <c r="N259" s="141"/>
      <c r="O259" s="141">
        <f>SUM(O260)</f>
        <v>0</v>
      </c>
      <c r="P259" s="141">
        <f>SUM(P260)</f>
        <v>1</v>
      </c>
      <c r="Q259" s="124" t="s">
        <v>1279</v>
      </c>
      <c r="R259" s="79">
        <v>40102</v>
      </c>
      <c r="S259" s="158"/>
      <c r="T259" s="159"/>
      <c r="U259" s="141"/>
      <c r="V259" s="141"/>
    </row>
    <row r="260" spans="1:22" s="19" customFormat="1" ht="37.5" hidden="1" x14ac:dyDescent="0.25">
      <c r="B260" s="26"/>
      <c r="C260" s="32" t="s">
        <v>671</v>
      </c>
      <c r="D260" s="121"/>
      <c r="E260" s="19" t="s">
        <v>1120</v>
      </c>
      <c r="F260" s="19" t="s">
        <v>272</v>
      </c>
      <c r="G260" s="14">
        <v>30</v>
      </c>
      <c r="H260" s="14">
        <v>20</v>
      </c>
      <c r="I260" s="14"/>
      <c r="J260" s="14"/>
      <c r="K260" s="14"/>
      <c r="L260" s="19" t="s">
        <v>1954</v>
      </c>
      <c r="M260" s="5"/>
      <c r="N260" s="5"/>
      <c r="O260" s="5">
        <v>0</v>
      </c>
      <c r="P260" s="5">
        <v>1</v>
      </c>
      <c r="Q260" s="26" t="s">
        <v>672</v>
      </c>
      <c r="R260" s="58">
        <v>40118</v>
      </c>
      <c r="S260" s="41"/>
      <c r="T260" s="40"/>
      <c r="U260" s="5"/>
      <c r="V260" s="5"/>
    </row>
    <row r="261" spans="1:22" s="62" customFormat="1" ht="25" hidden="1" x14ac:dyDescent="0.25">
      <c r="B261" s="195"/>
      <c r="C261" s="69" t="s">
        <v>246</v>
      </c>
      <c r="D261" s="122"/>
      <c r="E261" s="67" t="s">
        <v>326</v>
      </c>
      <c r="F261" s="62" t="s">
        <v>272</v>
      </c>
      <c r="G261" s="71"/>
      <c r="H261" s="71"/>
      <c r="I261" s="71"/>
      <c r="J261" s="71"/>
      <c r="K261" s="71"/>
      <c r="L261" s="62" t="s">
        <v>1954</v>
      </c>
      <c r="M261" s="68"/>
      <c r="N261" s="68"/>
      <c r="O261" s="68">
        <v>0</v>
      </c>
      <c r="P261" s="68">
        <v>0</v>
      </c>
      <c r="Q261" s="64" t="s">
        <v>1277</v>
      </c>
      <c r="R261" s="79">
        <v>40102</v>
      </c>
      <c r="S261" s="80"/>
      <c r="T261" s="77"/>
      <c r="U261" s="68"/>
      <c r="V261" s="68"/>
    </row>
    <row r="262" spans="1:22" s="19" customFormat="1" ht="37.5" hidden="1" x14ac:dyDescent="0.25">
      <c r="A262" s="19" t="s">
        <v>1794</v>
      </c>
      <c r="B262" s="23"/>
      <c r="C262" s="32" t="s">
        <v>109</v>
      </c>
      <c r="D262" s="55"/>
      <c r="E262" s="26" t="s">
        <v>326</v>
      </c>
      <c r="F262" s="19" t="s">
        <v>272</v>
      </c>
      <c r="G262" s="14"/>
      <c r="H262" s="14"/>
      <c r="I262" s="14"/>
      <c r="J262" s="14"/>
      <c r="K262" s="14"/>
      <c r="L262" s="19" t="s">
        <v>1954</v>
      </c>
      <c r="M262" s="5"/>
      <c r="N262" s="5"/>
      <c r="O262" s="5">
        <v>0</v>
      </c>
      <c r="P262" s="5">
        <v>1</v>
      </c>
      <c r="Q262" s="15" t="s">
        <v>113</v>
      </c>
      <c r="R262" s="58">
        <v>39411</v>
      </c>
      <c r="S262" s="41"/>
      <c r="T262" s="40"/>
      <c r="U262" s="5"/>
      <c r="V262" s="5"/>
    </row>
    <row r="263" spans="1:22" s="19" customFormat="1" ht="37.5" hidden="1" x14ac:dyDescent="0.25">
      <c r="A263" s="19" t="s">
        <v>1794</v>
      </c>
      <c r="B263" s="23"/>
      <c r="C263" s="32" t="s">
        <v>110</v>
      </c>
      <c r="D263" s="55"/>
      <c r="E263" s="26" t="s">
        <v>326</v>
      </c>
      <c r="F263" s="19" t="s">
        <v>272</v>
      </c>
      <c r="G263" s="14"/>
      <c r="H263" s="14"/>
      <c r="I263" s="14"/>
      <c r="J263" s="14"/>
      <c r="K263" s="14"/>
      <c r="L263" s="19" t="s">
        <v>1954</v>
      </c>
      <c r="M263" s="5"/>
      <c r="N263" s="5"/>
      <c r="O263" s="5">
        <v>0</v>
      </c>
      <c r="P263" s="5">
        <v>1</v>
      </c>
      <c r="Q263" s="15" t="s">
        <v>114</v>
      </c>
      <c r="R263" s="58">
        <v>39411</v>
      </c>
      <c r="S263" s="41"/>
      <c r="T263" s="40"/>
      <c r="U263" s="5"/>
      <c r="V263" s="5"/>
    </row>
    <row r="264" spans="1:22" s="131" customFormat="1" ht="13" hidden="1" x14ac:dyDescent="0.25">
      <c r="B264" s="124"/>
      <c r="C264" s="132" t="s">
        <v>246</v>
      </c>
      <c r="D264" s="174"/>
      <c r="E264" s="124" t="s">
        <v>673</v>
      </c>
      <c r="F264" s="131" t="s">
        <v>272</v>
      </c>
      <c r="G264" s="144">
        <v>13</v>
      </c>
      <c r="H264" s="144">
        <v>5</v>
      </c>
      <c r="I264" s="144"/>
      <c r="J264" s="144"/>
      <c r="K264" s="144"/>
      <c r="L264" s="131" t="s">
        <v>1954</v>
      </c>
      <c r="M264" s="141"/>
      <c r="N264" s="141"/>
      <c r="O264" s="141">
        <f>SUM(O266)</f>
        <v>0</v>
      </c>
      <c r="P264" s="141">
        <f>SUM(P266)</f>
        <v>1</v>
      </c>
      <c r="Q264" s="134" t="s">
        <v>674</v>
      </c>
      <c r="R264" s="157">
        <v>40118</v>
      </c>
      <c r="S264" s="158"/>
      <c r="T264" s="159"/>
      <c r="U264" s="141"/>
      <c r="V264" s="141"/>
    </row>
    <row r="265" spans="1:22" s="19" customFormat="1" ht="37.5" hidden="1" x14ac:dyDescent="0.25">
      <c r="B265" s="26"/>
      <c r="C265" s="32" t="s">
        <v>671</v>
      </c>
      <c r="D265" s="55"/>
      <c r="E265" s="26" t="s">
        <v>673</v>
      </c>
      <c r="F265" s="19" t="s">
        <v>272</v>
      </c>
      <c r="G265" s="14">
        <v>13</v>
      </c>
      <c r="H265" s="14">
        <v>5</v>
      </c>
      <c r="I265" s="14"/>
      <c r="J265" s="14"/>
      <c r="K265" s="14"/>
      <c r="L265" s="19" t="s">
        <v>1954</v>
      </c>
      <c r="M265" s="5"/>
      <c r="N265" s="5"/>
      <c r="O265" s="5">
        <f>SUM(O267)</f>
        <v>0</v>
      </c>
      <c r="P265" s="5">
        <f>SUM(P267)</f>
        <v>1</v>
      </c>
      <c r="Q265" s="26" t="s">
        <v>675</v>
      </c>
      <c r="R265" s="58">
        <v>40118</v>
      </c>
      <c r="S265" s="41"/>
      <c r="T265" s="40"/>
      <c r="U265" s="5"/>
      <c r="V265" s="5"/>
    </row>
    <row r="266" spans="1:22" s="131" customFormat="1" ht="37.5" hidden="1" x14ac:dyDescent="0.25">
      <c r="B266" s="194"/>
      <c r="C266" s="132" t="s">
        <v>246</v>
      </c>
      <c r="D266" s="174"/>
      <c r="E266" s="124" t="s">
        <v>1612</v>
      </c>
      <c r="F266" s="131" t="s">
        <v>272</v>
      </c>
      <c r="G266" s="144">
        <v>50</v>
      </c>
      <c r="H266" s="144">
        <v>40</v>
      </c>
      <c r="I266" s="144"/>
      <c r="J266" s="144"/>
      <c r="K266" s="144"/>
      <c r="L266" s="131" t="s">
        <v>1954</v>
      </c>
      <c r="M266" s="141"/>
      <c r="N266" s="141"/>
      <c r="O266" s="141">
        <f>SUM(O267)</f>
        <v>0</v>
      </c>
      <c r="P266" s="141">
        <f>SUM(P267)</f>
        <v>1</v>
      </c>
      <c r="Q266" s="134" t="s">
        <v>1613</v>
      </c>
      <c r="R266" s="157">
        <v>39800</v>
      </c>
      <c r="S266" s="158"/>
      <c r="T266" s="159"/>
      <c r="U266" s="141"/>
      <c r="V266" s="141"/>
    </row>
    <row r="267" spans="1:22" s="19" customFormat="1" hidden="1" x14ac:dyDescent="0.25">
      <c r="A267" s="19" t="s">
        <v>1795</v>
      </c>
      <c r="B267" s="23"/>
      <c r="C267" s="32" t="s">
        <v>1611</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9" customFormat="1" hidden="1" x14ac:dyDescent="0.25">
      <c r="B268" s="23"/>
      <c r="C268" s="214" t="s">
        <v>2365</v>
      </c>
      <c r="D268" s="55"/>
      <c r="E268" s="26" t="s">
        <v>1612</v>
      </c>
      <c r="F268" s="19" t="s">
        <v>272</v>
      </c>
      <c r="G268" s="14">
        <v>50</v>
      </c>
      <c r="H268" s="14">
        <v>40</v>
      </c>
      <c r="I268" s="14"/>
      <c r="J268" s="14"/>
      <c r="K268" s="14"/>
      <c r="L268" s="19" t="s">
        <v>1954</v>
      </c>
      <c r="M268" s="5"/>
      <c r="N268" s="5"/>
      <c r="O268" s="5">
        <v>0</v>
      </c>
      <c r="P268" s="5">
        <v>1</v>
      </c>
      <c r="Q268" s="15" t="s">
        <v>2366</v>
      </c>
      <c r="R268" s="58">
        <v>42342</v>
      </c>
      <c r="S268" s="41"/>
      <c r="T268" s="40"/>
      <c r="U268" s="5"/>
      <c r="V268" s="5"/>
    </row>
    <row r="269" spans="1:22" s="131" customFormat="1" hidden="1" x14ac:dyDescent="0.25">
      <c r="B269" s="124"/>
      <c r="C269" s="132" t="s">
        <v>246</v>
      </c>
      <c r="D269" s="174"/>
      <c r="E269" s="124" t="s">
        <v>1333</v>
      </c>
      <c r="F269" s="131" t="s">
        <v>704</v>
      </c>
      <c r="G269" s="144">
        <v>4.45</v>
      </c>
      <c r="H269" s="144">
        <v>6.4</v>
      </c>
      <c r="I269" s="144">
        <v>8</v>
      </c>
      <c r="J269" s="178">
        <f>1.6225-1.2026*(H269-G269)/I269-0.5765*H269/I269+1.9348*(200^2)*3/100000</f>
        <v>3.1899262500000001</v>
      </c>
      <c r="K269" s="179">
        <f>EXP(J269)/(1+EXP(J269))</f>
        <v>0.96045341932383343</v>
      </c>
      <c r="L269" s="131" t="s">
        <v>1954</v>
      </c>
      <c r="M269" s="141"/>
      <c r="N269" s="141"/>
      <c r="O269" s="141">
        <v>0</v>
      </c>
      <c r="P269" s="141">
        <v>0</v>
      </c>
      <c r="Q269" s="134" t="s">
        <v>1334</v>
      </c>
      <c r="R269" s="157">
        <v>39786</v>
      </c>
      <c r="S269" s="158"/>
      <c r="T269" s="159"/>
      <c r="U269" s="141"/>
      <c r="V269" s="141"/>
    </row>
    <row r="270" spans="1:22" s="62" customFormat="1" ht="37.5" x14ac:dyDescent="0.25">
      <c r="A270" s="19" t="s">
        <v>1794</v>
      </c>
      <c r="B270" s="26"/>
      <c r="C270" s="32" t="s">
        <v>1948</v>
      </c>
      <c r="D270" s="19">
        <v>598</v>
      </c>
      <c r="E270" s="81" t="s">
        <v>1818</v>
      </c>
      <c r="F270" s="19" t="s">
        <v>55</v>
      </c>
      <c r="G270" s="20">
        <v>62</v>
      </c>
      <c r="H270" s="20">
        <v>62</v>
      </c>
      <c r="I270" s="20">
        <v>5.7</v>
      </c>
      <c r="J270" s="14">
        <f t="shared" ref="J270:J305" si="12">-LOG((1/(H270*G270))*(2.511^(-I270)))/LOG(2.511)</f>
        <v>14.665394149858301</v>
      </c>
      <c r="K270" s="20">
        <v>22.22</v>
      </c>
      <c r="L270" s="19" t="s">
        <v>580</v>
      </c>
      <c r="M270" s="19"/>
      <c r="N270" s="19"/>
      <c r="O270" s="19">
        <v>0</v>
      </c>
      <c r="P270" s="19">
        <v>1</v>
      </c>
      <c r="Q270" s="15" t="s">
        <v>1816</v>
      </c>
      <c r="R270" s="57">
        <v>38726</v>
      </c>
      <c r="S270" s="80"/>
      <c r="T270" s="77"/>
      <c r="U270" s="68"/>
      <c r="V270" s="68"/>
    </row>
    <row r="271" spans="1:22" s="62" customFormat="1" ht="25" hidden="1" x14ac:dyDescent="0.25">
      <c r="B271" s="195"/>
      <c r="C271" s="78" t="s">
        <v>246</v>
      </c>
      <c r="D271" s="68">
        <v>246</v>
      </c>
      <c r="E271" s="68"/>
      <c r="F271" s="68" t="s">
        <v>275</v>
      </c>
      <c r="G271" s="71">
        <v>4</v>
      </c>
      <c r="H271" s="71">
        <v>3.5</v>
      </c>
      <c r="I271" s="71">
        <v>8.5</v>
      </c>
      <c r="J271" s="71">
        <f t="shared" si="12"/>
        <v>11.366418553004642</v>
      </c>
      <c r="K271" s="71">
        <v>13.5</v>
      </c>
      <c r="L271" s="68" t="s">
        <v>597</v>
      </c>
      <c r="M271" s="68" t="s">
        <v>532</v>
      </c>
      <c r="N271" s="92" t="s">
        <v>533</v>
      </c>
      <c r="O271" s="68">
        <v>0</v>
      </c>
      <c r="P271" s="68">
        <v>0</v>
      </c>
      <c r="Q271" s="64" t="s">
        <v>2004</v>
      </c>
      <c r="R271" s="79">
        <v>39829</v>
      </c>
      <c r="S271" s="80"/>
      <c r="T271" s="77"/>
      <c r="U271" s="68"/>
      <c r="V271" s="68"/>
    </row>
    <row r="272" spans="1:22" s="19" customFormat="1" ht="62.5" x14ac:dyDescent="0.25">
      <c r="A272" s="19" t="s">
        <v>1794</v>
      </c>
      <c r="B272" s="26"/>
      <c r="C272" s="32" t="s">
        <v>1947</v>
      </c>
      <c r="D272" s="19">
        <v>598</v>
      </c>
      <c r="E272" s="26" t="s">
        <v>1818</v>
      </c>
      <c r="F272" s="19" t="s">
        <v>55</v>
      </c>
      <c r="G272" s="20">
        <v>62</v>
      </c>
      <c r="H272" s="20">
        <v>62</v>
      </c>
      <c r="I272" s="20">
        <v>5.7</v>
      </c>
      <c r="J272" s="14">
        <f t="shared" si="12"/>
        <v>14.665394149858301</v>
      </c>
      <c r="K272" s="20">
        <v>22.22</v>
      </c>
      <c r="L272" s="19" t="s">
        <v>580</v>
      </c>
      <c r="O272" s="19">
        <v>1</v>
      </c>
      <c r="P272" s="19">
        <v>0</v>
      </c>
      <c r="Q272" s="15" t="s">
        <v>1817</v>
      </c>
      <c r="R272" s="57">
        <v>38726</v>
      </c>
      <c r="S272" s="64"/>
      <c r="T272" s="66"/>
      <c r="U272" s="5"/>
      <c r="V272" s="5"/>
    </row>
    <row r="273" spans="1:22" s="19" customFormat="1" ht="37.5" x14ac:dyDescent="0.25">
      <c r="A273" s="19" t="s">
        <v>1794</v>
      </c>
      <c r="B273" s="26"/>
      <c r="C273" s="32" t="s">
        <v>555</v>
      </c>
      <c r="D273" s="19">
        <v>598</v>
      </c>
      <c r="E273" s="26" t="s">
        <v>1818</v>
      </c>
      <c r="F273" s="19" t="s">
        <v>55</v>
      </c>
      <c r="G273" s="20">
        <v>62</v>
      </c>
      <c r="H273" s="20">
        <v>62</v>
      </c>
      <c r="I273" s="20">
        <v>5.7</v>
      </c>
      <c r="J273" s="14">
        <f t="shared" si="12"/>
        <v>14.665394149858301</v>
      </c>
      <c r="K273" s="20">
        <v>22.22</v>
      </c>
      <c r="L273" s="19" t="s">
        <v>580</v>
      </c>
      <c r="O273" s="19">
        <v>0</v>
      </c>
      <c r="P273" s="19">
        <v>1</v>
      </c>
      <c r="Q273" s="15" t="s">
        <v>554</v>
      </c>
      <c r="R273" s="190" t="s">
        <v>557</v>
      </c>
      <c r="S273" s="62"/>
      <c r="T273" s="62"/>
    </row>
    <row r="274" spans="1:22" s="19" customFormat="1" ht="75" x14ac:dyDescent="0.25">
      <c r="A274" s="19" t="s">
        <v>1794</v>
      </c>
      <c r="B274" s="26"/>
      <c r="C274" s="32" t="s">
        <v>636</v>
      </c>
      <c r="D274" s="19">
        <v>598</v>
      </c>
      <c r="E274" s="26" t="s">
        <v>1818</v>
      </c>
      <c r="F274" s="19" t="s">
        <v>55</v>
      </c>
      <c r="G274" s="20">
        <v>62</v>
      </c>
      <c r="H274" s="20">
        <v>62</v>
      </c>
      <c r="I274" s="20">
        <v>5.7</v>
      </c>
      <c r="J274" s="14">
        <f t="shared" si="12"/>
        <v>14.665394149858301</v>
      </c>
      <c r="K274" s="20">
        <v>22.22</v>
      </c>
      <c r="L274" s="19" t="s">
        <v>580</v>
      </c>
      <c r="O274" s="19">
        <v>0</v>
      </c>
      <c r="P274" s="19">
        <v>1</v>
      </c>
      <c r="Q274" s="15" t="s">
        <v>638</v>
      </c>
      <c r="R274" s="57">
        <v>39833</v>
      </c>
      <c r="S274" s="62"/>
      <c r="T274" s="62"/>
    </row>
    <row r="275" spans="1:22" s="18" customFormat="1" ht="125" x14ac:dyDescent="0.25">
      <c r="A275" s="19" t="s">
        <v>1794</v>
      </c>
      <c r="B275" s="26"/>
      <c r="C275" s="32" t="s">
        <v>1572</v>
      </c>
      <c r="D275" s="19">
        <v>598</v>
      </c>
      <c r="E275" s="26" t="s">
        <v>1818</v>
      </c>
      <c r="F275" s="19" t="s">
        <v>55</v>
      </c>
      <c r="G275" s="20">
        <v>62</v>
      </c>
      <c r="H275" s="20">
        <v>62</v>
      </c>
      <c r="I275" s="20">
        <v>5.7</v>
      </c>
      <c r="J275" s="14">
        <f t="shared" si="12"/>
        <v>14.665394149858301</v>
      </c>
      <c r="K275" s="20">
        <v>22.22</v>
      </c>
      <c r="L275" s="19" t="s">
        <v>580</v>
      </c>
      <c r="M275" s="19"/>
      <c r="N275" s="19"/>
      <c r="O275" s="19">
        <v>0</v>
      </c>
      <c r="P275" s="19">
        <v>1</v>
      </c>
      <c r="Q275" s="15" t="s">
        <v>1574</v>
      </c>
      <c r="R275" s="57">
        <v>40189</v>
      </c>
      <c r="S275" s="19"/>
      <c r="T275" s="19"/>
    </row>
    <row r="276" spans="1:22" s="62" customFormat="1" ht="112.5" x14ac:dyDescent="0.25">
      <c r="A276" s="19" t="s">
        <v>1794</v>
      </c>
      <c r="B276" s="26"/>
      <c r="C276" s="240" t="s">
        <v>1573</v>
      </c>
      <c r="D276" s="241">
        <v>598</v>
      </c>
      <c r="E276" s="26" t="s">
        <v>1818</v>
      </c>
      <c r="F276" s="19" t="s">
        <v>55</v>
      </c>
      <c r="G276" s="20">
        <v>62</v>
      </c>
      <c r="H276" s="20">
        <v>62</v>
      </c>
      <c r="I276" s="20">
        <v>5.7</v>
      </c>
      <c r="J276" s="14">
        <f t="shared" si="12"/>
        <v>14.665394149858301</v>
      </c>
      <c r="K276" s="20">
        <v>22.22</v>
      </c>
      <c r="L276" s="19" t="s">
        <v>580</v>
      </c>
      <c r="M276" s="19"/>
      <c r="N276" s="19"/>
      <c r="O276" s="19">
        <v>0</v>
      </c>
      <c r="P276" s="19">
        <v>1</v>
      </c>
      <c r="Q276" s="15" t="s">
        <v>1576</v>
      </c>
      <c r="R276" s="57">
        <v>40189</v>
      </c>
    </row>
    <row r="277" spans="1:22" s="62" customFormat="1" ht="37.5" x14ac:dyDescent="0.25">
      <c r="A277" s="19"/>
      <c r="B277" s="26"/>
      <c r="C277" s="240" t="s">
        <v>2388</v>
      </c>
      <c r="D277" s="241">
        <v>598</v>
      </c>
      <c r="E277" s="26" t="s">
        <v>1818</v>
      </c>
      <c r="F277" s="19" t="s">
        <v>55</v>
      </c>
      <c r="G277" s="20">
        <v>62</v>
      </c>
      <c r="H277" s="20">
        <v>62</v>
      </c>
      <c r="I277" s="20">
        <v>5.7</v>
      </c>
      <c r="J277" s="14">
        <f t="shared" si="12"/>
        <v>14.665394149858301</v>
      </c>
      <c r="K277" s="20">
        <v>22.22</v>
      </c>
      <c r="L277" s="19" t="s">
        <v>580</v>
      </c>
      <c r="M277" s="19"/>
      <c r="N277" s="19"/>
      <c r="O277" s="19">
        <v>0</v>
      </c>
      <c r="P277" s="19">
        <v>1</v>
      </c>
      <c r="Q277" s="15" t="s">
        <v>2394</v>
      </c>
      <c r="R277" s="57">
        <v>42726</v>
      </c>
    </row>
    <row r="278" spans="1:22" s="62" customFormat="1" hidden="1" x14ac:dyDescent="0.25">
      <c r="B278" s="67"/>
      <c r="C278" s="69" t="s">
        <v>246</v>
      </c>
      <c r="D278" s="78">
        <v>6905</v>
      </c>
      <c r="E278" s="68"/>
      <c r="F278" s="68" t="s">
        <v>275</v>
      </c>
      <c r="G278" s="71">
        <v>0.7</v>
      </c>
      <c r="H278" s="71">
        <v>0.6</v>
      </c>
      <c r="I278" s="71">
        <v>12</v>
      </c>
      <c r="J278" s="71">
        <f t="shared" si="12"/>
        <v>11.057762143282657</v>
      </c>
      <c r="K278" s="71">
        <v>10</v>
      </c>
      <c r="L278" s="68" t="s">
        <v>262</v>
      </c>
      <c r="O278" s="62">
        <v>0</v>
      </c>
      <c r="P278" s="62">
        <v>0</v>
      </c>
      <c r="Q278" s="64"/>
      <c r="R278" s="75">
        <v>38630</v>
      </c>
    </row>
    <row r="279" spans="1:22" s="62" customFormat="1" hidden="1" x14ac:dyDescent="0.25">
      <c r="B279" s="72"/>
      <c r="C279" s="69" t="s">
        <v>246</v>
      </c>
      <c r="D279" s="68">
        <v>6934</v>
      </c>
      <c r="E279" s="68"/>
      <c r="F279" s="68" t="s">
        <v>274</v>
      </c>
      <c r="G279" s="71">
        <v>5.9</v>
      </c>
      <c r="H279" s="71">
        <v>5.9</v>
      </c>
      <c r="I279" s="71">
        <v>8.9</v>
      </c>
      <c r="J279" s="71">
        <f t="shared" si="12"/>
        <v>12.755737647119746</v>
      </c>
      <c r="K279" s="71"/>
      <c r="L279" s="68" t="s">
        <v>262</v>
      </c>
      <c r="M279" s="68"/>
      <c r="N279" s="68"/>
      <c r="O279" s="68">
        <v>0</v>
      </c>
      <c r="P279" s="68">
        <v>0</v>
      </c>
      <c r="Q279" s="72"/>
      <c r="R279" s="79">
        <v>38268</v>
      </c>
      <c r="S279" s="64"/>
      <c r="T279" s="66"/>
    </row>
    <row r="280" spans="1:22" s="62" customFormat="1" ht="37.5" x14ac:dyDescent="0.25">
      <c r="A280" s="19"/>
      <c r="B280" s="26"/>
      <c r="C280" s="240" t="s">
        <v>2389</v>
      </c>
      <c r="D280" s="241">
        <v>598</v>
      </c>
      <c r="E280" s="26" t="s">
        <v>1818</v>
      </c>
      <c r="F280" s="19" t="s">
        <v>55</v>
      </c>
      <c r="G280" s="20">
        <v>62</v>
      </c>
      <c r="H280" s="20">
        <v>62</v>
      </c>
      <c r="I280" s="20">
        <v>5.7</v>
      </c>
      <c r="J280" s="14">
        <f t="shared" si="12"/>
        <v>14.665394149858301</v>
      </c>
      <c r="K280" s="20">
        <v>22.22</v>
      </c>
      <c r="L280" s="19" t="s">
        <v>580</v>
      </c>
      <c r="M280" s="19"/>
      <c r="N280" s="19"/>
      <c r="O280" s="19">
        <v>0</v>
      </c>
      <c r="P280" s="19">
        <v>1</v>
      </c>
      <c r="Q280" s="15" t="s">
        <v>2395</v>
      </c>
      <c r="R280" s="57">
        <v>42726</v>
      </c>
      <c r="S280" s="64"/>
      <c r="T280" s="66"/>
    </row>
    <row r="281" spans="1:22" s="19" customFormat="1" ht="25" hidden="1" x14ac:dyDescent="0.25">
      <c r="A281" s="62"/>
      <c r="B281" s="124"/>
      <c r="C281" s="69" t="s">
        <v>246</v>
      </c>
      <c r="D281" s="62">
        <v>7078</v>
      </c>
      <c r="E281" s="62" t="s">
        <v>1517</v>
      </c>
      <c r="F281" s="62" t="s">
        <v>274</v>
      </c>
      <c r="G281" s="63">
        <v>12.3</v>
      </c>
      <c r="H281" s="63">
        <v>12.3</v>
      </c>
      <c r="I281" s="63">
        <v>6.4</v>
      </c>
      <c r="J281" s="71">
        <f t="shared" si="12"/>
        <v>11.851614715271731</v>
      </c>
      <c r="K281" s="63">
        <v>11</v>
      </c>
      <c r="L281" s="62" t="s">
        <v>578</v>
      </c>
      <c r="M281" s="62"/>
      <c r="N281" s="62"/>
      <c r="O281" s="62">
        <f>SUM(O282:O284)</f>
        <v>0</v>
      </c>
      <c r="P281" s="62">
        <f>SUM(P282:P284)</f>
        <v>3</v>
      </c>
      <c r="Q281" s="64" t="s">
        <v>633</v>
      </c>
      <c r="R281" s="75">
        <v>38484</v>
      </c>
      <c r="S281" s="80"/>
      <c r="T281" s="77"/>
    </row>
    <row r="282" spans="1:22" s="19" customFormat="1" ht="25" hidden="1" x14ac:dyDescent="0.25">
      <c r="A282" s="19" t="s">
        <v>1794</v>
      </c>
      <c r="B282" s="26"/>
      <c r="C282" s="32" t="s">
        <v>1952</v>
      </c>
      <c r="D282" s="19">
        <v>7078</v>
      </c>
      <c r="E282" s="55" t="s">
        <v>1517</v>
      </c>
      <c r="F282" s="19" t="s">
        <v>274</v>
      </c>
      <c r="G282" s="20">
        <v>12.3</v>
      </c>
      <c r="H282" s="20">
        <v>12.3</v>
      </c>
      <c r="I282" s="20">
        <v>6.4</v>
      </c>
      <c r="J282" s="14">
        <f t="shared" si="12"/>
        <v>11.851614715271731</v>
      </c>
      <c r="K282" s="20">
        <v>11</v>
      </c>
      <c r="L282" s="19" t="s">
        <v>578</v>
      </c>
      <c r="O282" s="19">
        <v>0</v>
      </c>
      <c r="P282" s="19">
        <v>1</v>
      </c>
      <c r="Q282" s="15" t="s">
        <v>45</v>
      </c>
      <c r="R282" s="57">
        <v>38775</v>
      </c>
      <c r="S282" s="41"/>
      <c r="T282" s="40"/>
    </row>
    <row r="283" spans="1:22" s="19" customFormat="1" ht="37.5" hidden="1" x14ac:dyDescent="0.25">
      <c r="A283" s="19" t="s">
        <v>1794</v>
      </c>
      <c r="B283" s="26"/>
      <c r="C283" s="32" t="s">
        <v>1191</v>
      </c>
      <c r="D283" s="19">
        <v>7078</v>
      </c>
      <c r="E283" s="19" t="s">
        <v>1517</v>
      </c>
      <c r="F283" s="19" t="s">
        <v>274</v>
      </c>
      <c r="G283" s="20">
        <v>12.3</v>
      </c>
      <c r="H283" s="20">
        <v>12.3</v>
      </c>
      <c r="I283" s="20">
        <v>6.4</v>
      </c>
      <c r="J283" s="14">
        <f t="shared" si="12"/>
        <v>11.851614715271731</v>
      </c>
      <c r="K283" s="20">
        <v>11</v>
      </c>
      <c r="L283" s="19" t="s">
        <v>578</v>
      </c>
      <c r="O283" s="19">
        <v>0</v>
      </c>
      <c r="P283" s="19">
        <v>1</v>
      </c>
      <c r="Q283" s="15" t="s">
        <v>1349</v>
      </c>
      <c r="R283" s="57">
        <v>38775</v>
      </c>
      <c r="S283" s="41"/>
      <c r="T283" s="40"/>
    </row>
    <row r="284" spans="1:22" s="19" customFormat="1" ht="62.5" hidden="1" x14ac:dyDescent="0.25">
      <c r="A284" s="19" t="s">
        <v>1794</v>
      </c>
      <c r="B284" s="26"/>
      <c r="C284" s="32" t="s">
        <v>57</v>
      </c>
      <c r="D284" s="19">
        <v>7078</v>
      </c>
      <c r="E284" s="19" t="s">
        <v>1517</v>
      </c>
      <c r="F284" s="19" t="s">
        <v>274</v>
      </c>
      <c r="G284" s="20">
        <v>12.3</v>
      </c>
      <c r="H284" s="20">
        <v>12.3</v>
      </c>
      <c r="I284" s="20">
        <v>6.4</v>
      </c>
      <c r="J284" s="14">
        <f t="shared" si="12"/>
        <v>11.851614715271731</v>
      </c>
      <c r="K284" s="20">
        <v>11</v>
      </c>
      <c r="L284" s="19" t="s">
        <v>578</v>
      </c>
      <c r="O284" s="19">
        <v>0</v>
      </c>
      <c r="P284" s="19">
        <v>1</v>
      </c>
      <c r="Q284" s="15" t="s">
        <v>56</v>
      </c>
      <c r="R284" s="57">
        <v>38993</v>
      </c>
      <c r="S284" s="41"/>
      <c r="T284" s="40"/>
    </row>
    <row r="285" spans="1:22" s="62" customFormat="1" ht="25" hidden="1" x14ac:dyDescent="0.25">
      <c r="B285" s="67"/>
      <c r="C285" s="69" t="s">
        <v>246</v>
      </c>
      <c r="D285" s="62">
        <v>7094</v>
      </c>
      <c r="F285" s="62" t="s">
        <v>275</v>
      </c>
      <c r="G285" s="63">
        <v>1.6</v>
      </c>
      <c r="H285" s="63">
        <v>1.5</v>
      </c>
      <c r="I285" s="63">
        <v>13.4</v>
      </c>
      <c r="J285" s="71">
        <f t="shared" si="12"/>
        <v>14.350892503609467</v>
      </c>
      <c r="K285" s="63">
        <v>14.7</v>
      </c>
      <c r="L285" s="62" t="s">
        <v>578</v>
      </c>
      <c r="M285" s="62" t="s">
        <v>1231</v>
      </c>
      <c r="N285" s="104" t="s">
        <v>520</v>
      </c>
      <c r="O285" s="62">
        <v>0</v>
      </c>
      <c r="P285" s="62">
        <v>0</v>
      </c>
      <c r="Q285" s="64"/>
      <c r="R285" s="75">
        <v>39013</v>
      </c>
      <c r="S285" s="80"/>
      <c r="T285" s="77"/>
    </row>
    <row r="286" spans="1:22" s="19" customFormat="1" ht="37.5" x14ac:dyDescent="0.25">
      <c r="B286" s="26"/>
      <c r="C286" s="240" t="s">
        <v>2390</v>
      </c>
      <c r="D286" s="241">
        <v>598</v>
      </c>
      <c r="E286" s="26" t="s">
        <v>1818</v>
      </c>
      <c r="F286" s="19" t="s">
        <v>55</v>
      </c>
      <c r="G286" s="20">
        <v>62</v>
      </c>
      <c r="H286" s="20">
        <v>62</v>
      </c>
      <c r="I286" s="20">
        <v>5.7</v>
      </c>
      <c r="J286" s="14">
        <f t="shared" si="12"/>
        <v>14.665394149858301</v>
      </c>
      <c r="K286" s="20">
        <v>22.22</v>
      </c>
      <c r="L286" s="19" t="s">
        <v>580</v>
      </c>
      <c r="O286" s="19">
        <v>0</v>
      </c>
      <c r="P286" s="19">
        <v>1</v>
      </c>
      <c r="Q286" s="15" t="s">
        <v>2396</v>
      </c>
      <c r="R286" s="57">
        <v>42726</v>
      </c>
      <c r="S286" s="64"/>
      <c r="T286" s="66"/>
      <c r="U286" s="5"/>
      <c r="V286" s="5"/>
    </row>
    <row r="287" spans="1:22" s="19" customFormat="1" ht="37.5" x14ac:dyDescent="0.25">
      <c r="B287" s="26"/>
      <c r="C287" s="240" t="s">
        <v>2385</v>
      </c>
      <c r="D287" s="241">
        <v>598</v>
      </c>
      <c r="E287" s="26" t="s">
        <v>1818</v>
      </c>
      <c r="F287" s="19" t="s">
        <v>55</v>
      </c>
      <c r="G287" s="20">
        <v>62</v>
      </c>
      <c r="H287" s="20">
        <v>62</v>
      </c>
      <c r="I287" s="20">
        <v>5.7</v>
      </c>
      <c r="J287" s="14">
        <f t="shared" si="12"/>
        <v>14.665394149858301</v>
      </c>
      <c r="K287" s="20">
        <v>22.22</v>
      </c>
      <c r="L287" s="19" t="s">
        <v>580</v>
      </c>
      <c r="O287" s="19">
        <v>0</v>
      </c>
      <c r="P287" s="19">
        <v>1</v>
      </c>
      <c r="Q287" s="15" t="s">
        <v>2397</v>
      </c>
      <c r="R287" s="57">
        <v>42726</v>
      </c>
      <c r="S287" s="15"/>
      <c r="T287" s="21"/>
      <c r="U287" s="5"/>
      <c r="V287" s="5"/>
    </row>
    <row r="288" spans="1:22" s="62" customFormat="1" ht="37.5" x14ac:dyDescent="0.25">
      <c r="A288" s="19"/>
      <c r="B288" s="26"/>
      <c r="C288" s="240" t="s">
        <v>2386</v>
      </c>
      <c r="D288" s="241">
        <v>598</v>
      </c>
      <c r="E288" s="26" t="s">
        <v>1818</v>
      </c>
      <c r="F288" s="19" t="s">
        <v>55</v>
      </c>
      <c r="G288" s="20">
        <v>62</v>
      </c>
      <c r="H288" s="20">
        <v>62</v>
      </c>
      <c r="I288" s="20">
        <v>5.7</v>
      </c>
      <c r="J288" s="14">
        <f t="shared" si="12"/>
        <v>14.665394149858301</v>
      </c>
      <c r="K288" s="20">
        <v>22.22</v>
      </c>
      <c r="L288" s="19" t="s">
        <v>580</v>
      </c>
      <c r="M288" s="19"/>
      <c r="N288" s="19"/>
      <c r="O288" s="19">
        <v>0</v>
      </c>
      <c r="P288" s="19">
        <v>1</v>
      </c>
      <c r="Q288" s="15" t="s">
        <v>2398</v>
      </c>
      <c r="R288" s="57">
        <v>42726</v>
      </c>
      <c r="S288" s="80"/>
      <c r="T288" s="77"/>
      <c r="U288" s="68"/>
      <c r="V288" s="68"/>
    </row>
    <row r="289" spans="1:22" s="19" customFormat="1" ht="37.5" x14ac:dyDescent="0.25">
      <c r="B289" s="26"/>
      <c r="C289" s="240" t="s">
        <v>2391</v>
      </c>
      <c r="D289" s="241">
        <v>598</v>
      </c>
      <c r="E289" s="26" t="s">
        <v>1818</v>
      </c>
      <c r="F289" s="19" t="s">
        <v>55</v>
      </c>
      <c r="G289" s="20">
        <v>62</v>
      </c>
      <c r="H289" s="20">
        <v>62</v>
      </c>
      <c r="I289" s="20">
        <v>5.7</v>
      </c>
      <c r="J289" s="14">
        <f t="shared" si="12"/>
        <v>14.665394149858301</v>
      </c>
      <c r="K289" s="20">
        <v>22.22</v>
      </c>
      <c r="L289" s="19" t="s">
        <v>580</v>
      </c>
      <c r="O289" s="19">
        <v>0</v>
      </c>
      <c r="P289" s="19">
        <v>1</v>
      </c>
      <c r="Q289" s="15" t="s">
        <v>2399</v>
      </c>
      <c r="R289" s="57">
        <v>42726</v>
      </c>
      <c r="S289" s="41"/>
      <c r="T289" s="40"/>
      <c r="U289" s="5"/>
      <c r="V289" s="5"/>
    </row>
    <row r="290" spans="1:22" s="19" customFormat="1" ht="37.5" x14ac:dyDescent="0.25">
      <c r="B290" s="26"/>
      <c r="C290" s="240" t="s">
        <v>2387</v>
      </c>
      <c r="D290" s="241">
        <v>598</v>
      </c>
      <c r="E290" s="26" t="s">
        <v>1818</v>
      </c>
      <c r="F290" s="19" t="s">
        <v>55</v>
      </c>
      <c r="G290" s="20">
        <v>62</v>
      </c>
      <c r="H290" s="20">
        <v>62</v>
      </c>
      <c r="I290" s="20">
        <v>5.7</v>
      </c>
      <c r="J290" s="14">
        <f t="shared" si="12"/>
        <v>14.665394149858301</v>
      </c>
      <c r="K290" s="20">
        <v>22.22</v>
      </c>
      <c r="L290" s="19" t="s">
        <v>580</v>
      </c>
      <c r="O290" s="19">
        <v>0</v>
      </c>
      <c r="P290" s="19">
        <v>1</v>
      </c>
      <c r="Q290" s="15" t="s">
        <v>2400</v>
      </c>
      <c r="R290" s="57">
        <v>42726</v>
      </c>
      <c r="S290" s="80"/>
      <c r="T290" s="77"/>
    </row>
    <row r="291" spans="1:22" s="19" customFormat="1" ht="37.5" x14ac:dyDescent="0.25">
      <c r="B291" s="26"/>
      <c r="C291" s="240" t="s">
        <v>2392</v>
      </c>
      <c r="D291" s="241">
        <v>598</v>
      </c>
      <c r="E291" s="26" t="s">
        <v>1818</v>
      </c>
      <c r="F291" s="19" t="s">
        <v>55</v>
      </c>
      <c r="G291" s="20">
        <v>62</v>
      </c>
      <c r="H291" s="20">
        <v>62</v>
      </c>
      <c r="I291" s="20">
        <v>5.7</v>
      </c>
      <c r="J291" s="14">
        <f t="shared" si="12"/>
        <v>14.665394149858301</v>
      </c>
      <c r="K291" s="20">
        <v>22.22</v>
      </c>
      <c r="L291" s="19" t="s">
        <v>580</v>
      </c>
      <c r="O291" s="19">
        <v>0</v>
      </c>
      <c r="P291" s="19">
        <v>1</v>
      </c>
      <c r="Q291" s="15" t="s">
        <v>2401</v>
      </c>
      <c r="R291" s="57">
        <v>42726</v>
      </c>
      <c r="S291" s="41"/>
      <c r="T291" s="40"/>
    </row>
    <row r="292" spans="1:22" s="19" customFormat="1" ht="37.5" x14ac:dyDescent="0.25">
      <c r="B292" s="26"/>
      <c r="C292" s="240" t="s">
        <v>2393</v>
      </c>
      <c r="D292" s="241">
        <v>598</v>
      </c>
      <c r="E292" s="26" t="s">
        <v>1818</v>
      </c>
      <c r="F292" s="19" t="s">
        <v>55</v>
      </c>
      <c r="G292" s="20">
        <v>62</v>
      </c>
      <c r="H292" s="20">
        <v>62</v>
      </c>
      <c r="I292" s="20">
        <v>5.7</v>
      </c>
      <c r="J292" s="14">
        <f t="shared" si="12"/>
        <v>14.665394149858301</v>
      </c>
      <c r="K292" s="20">
        <v>22.22</v>
      </c>
      <c r="L292" s="19" t="s">
        <v>580</v>
      </c>
      <c r="O292" s="19">
        <v>0</v>
      </c>
      <c r="P292" s="19">
        <v>1</v>
      </c>
      <c r="Q292" s="15" t="s">
        <v>2402</v>
      </c>
      <c r="R292" s="57">
        <v>42726</v>
      </c>
      <c r="S292" s="41"/>
      <c r="T292" s="40"/>
    </row>
    <row r="293" spans="1:22" s="19" customFormat="1" ht="25" x14ac:dyDescent="0.25">
      <c r="A293" s="62"/>
      <c r="B293" s="124"/>
      <c r="C293" s="69" t="s">
        <v>246</v>
      </c>
      <c r="D293" s="62">
        <v>628</v>
      </c>
      <c r="E293" s="62" t="s">
        <v>572</v>
      </c>
      <c r="F293" s="62" t="s">
        <v>55</v>
      </c>
      <c r="G293" s="63">
        <v>10</v>
      </c>
      <c r="H293" s="63">
        <v>9.4</v>
      </c>
      <c r="I293" s="63">
        <v>9.4</v>
      </c>
      <c r="J293" s="63">
        <f t="shared" si="12"/>
        <v>14.33471070504047</v>
      </c>
      <c r="K293" s="63">
        <v>14.2</v>
      </c>
      <c r="L293" s="62" t="s">
        <v>577</v>
      </c>
      <c r="M293" s="62"/>
      <c r="N293" s="62"/>
      <c r="O293" s="62">
        <v>0</v>
      </c>
      <c r="P293" s="62">
        <v>0</v>
      </c>
      <c r="Q293" s="67" t="s">
        <v>644</v>
      </c>
      <c r="R293" s="75">
        <v>38737</v>
      </c>
      <c r="S293" s="41"/>
      <c r="T293" s="40"/>
    </row>
    <row r="294" spans="1:22" s="19" customFormat="1" ht="37.5" x14ac:dyDescent="0.25">
      <c r="A294" s="19" t="s">
        <v>1794</v>
      </c>
      <c r="B294" s="26"/>
      <c r="C294" s="32" t="s">
        <v>329</v>
      </c>
      <c r="D294" s="19">
        <v>628</v>
      </c>
      <c r="E294" s="19" t="s">
        <v>572</v>
      </c>
      <c r="F294" s="19" t="s">
        <v>55</v>
      </c>
      <c r="G294" s="20">
        <v>10</v>
      </c>
      <c r="H294" s="20">
        <v>9.4</v>
      </c>
      <c r="I294" s="20">
        <v>9.4</v>
      </c>
      <c r="J294" s="20">
        <f t="shared" si="12"/>
        <v>14.33471070504047</v>
      </c>
      <c r="K294" s="20">
        <v>14.2</v>
      </c>
      <c r="L294" s="19" t="s">
        <v>577</v>
      </c>
      <c r="O294" s="19">
        <v>0</v>
      </c>
      <c r="P294" s="19">
        <v>1</v>
      </c>
      <c r="Q294" s="15" t="s">
        <v>328</v>
      </c>
      <c r="R294" s="57">
        <v>39039</v>
      </c>
      <c r="S294" s="80"/>
      <c r="T294" s="77"/>
    </row>
    <row r="295" spans="1:22" s="19" customFormat="1" ht="75" x14ac:dyDescent="0.25">
      <c r="A295" s="19" t="s">
        <v>1794</v>
      </c>
      <c r="B295" s="26"/>
      <c r="C295" s="32" t="s">
        <v>397</v>
      </c>
      <c r="D295" s="19">
        <v>628</v>
      </c>
      <c r="E295" s="19" t="s">
        <v>572</v>
      </c>
      <c r="F295" s="19" t="s">
        <v>55</v>
      </c>
      <c r="G295" s="20">
        <v>10</v>
      </c>
      <c r="H295" s="20">
        <v>9.4</v>
      </c>
      <c r="I295" s="20">
        <v>9.4</v>
      </c>
      <c r="J295" s="20">
        <f t="shared" si="12"/>
        <v>14.33471070504047</v>
      </c>
      <c r="K295" s="20">
        <v>14.2</v>
      </c>
      <c r="L295" s="19" t="s">
        <v>577</v>
      </c>
      <c r="O295" s="19">
        <v>0</v>
      </c>
      <c r="P295" s="19">
        <v>1</v>
      </c>
      <c r="Q295" s="15" t="s">
        <v>1620</v>
      </c>
      <c r="R295" s="57">
        <v>39041</v>
      </c>
      <c r="S295" s="80"/>
      <c r="T295" s="77"/>
    </row>
    <row r="296" spans="1:22" s="19" customFormat="1" x14ac:dyDescent="0.25">
      <c r="A296" s="62"/>
      <c r="B296" s="67"/>
      <c r="C296" s="69" t="s">
        <v>246</v>
      </c>
      <c r="D296" s="62">
        <v>660</v>
      </c>
      <c r="E296" s="62"/>
      <c r="F296" s="62" t="s">
        <v>55</v>
      </c>
      <c r="G296" s="63">
        <v>8</v>
      </c>
      <c r="H296" s="63">
        <v>2.9</v>
      </c>
      <c r="I296" s="63">
        <v>11.2</v>
      </c>
      <c r="J296" s="63">
        <f t="shared" si="12"/>
        <v>14.61502866342502</v>
      </c>
      <c r="K296" s="63">
        <v>14.6</v>
      </c>
      <c r="L296" s="62" t="s">
        <v>577</v>
      </c>
      <c r="M296" s="62"/>
      <c r="N296" s="62"/>
      <c r="O296" s="62">
        <v>0</v>
      </c>
      <c r="P296" s="62">
        <v>0</v>
      </c>
      <c r="Q296" s="67"/>
      <c r="R296" s="75">
        <v>39013</v>
      </c>
      <c r="S296" s="80"/>
      <c r="T296" s="77"/>
    </row>
    <row r="297" spans="1:22" s="19" customFormat="1" ht="25" x14ac:dyDescent="0.25">
      <c r="A297" s="62"/>
      <c r="B297" s="67"/>
      <c r="C297" s="242" t="s">
        <v>246</v>
      </c>
      <c r="D297" s="130">
        <v>672</v>
      </c>
      <c r="E297" s="67"/>
      <c r="F297" s="62" t="s">
        <v>55</v>
      </c>
      <c r="G297" s="63">
        <v>7.5</v>
      </c>
      <c r="H297" s="63">
        <v>2.6</v>
      </c>
      <c r="I297" s="63">
        <v>10.9</v>
      </c>
      <c r="J297" s="71">
        <f t="shared" si="12"/>
        <v>14.126322914123152</v>
      </c>
      <c r="K297" s="63">
        <v>13.9</v>
      </c>
      <c r="L297" s="62" t="s">
        <v>580</v>
      </c>
      <c r="M297" s="62" t="s">
        <v>524</v>
      </c>
      <c r="N297" s="103" t="s">
        <v>525</v>
      </c>
      <c r="O297" s="62">
        <v>0</v>
      </c>
      <c r="P297" s="62">
        <v>0</v>
      </c>
      <c r="Q297" s="64" t="s">
        <v>539</v>
      </c>
      <c r="R297" s="75">
        <v>39013</v>
      </c>
      <c r="S297" s="64"/>
      <c r="T297" s="66"/>
    </row>
    <row r="298" spans="1:22" s="19" customFormat="1" ht="25" x14ac:dyDescent="0.25">
      <c r="A298" s="62"/>
      <c r="B298" s="67"/>
      <c r="C298" s="69" t="s">
        <v>246</v>
      </c>
      <c r="D298" s="62">
        <v>784</v>
      </c>
      <c r="E298" s="67"/>
      <c r="F298" s="62" t="s">
        <v>55</v>
      </c>
      <c r="G298" s="63">
        <v>6.6</v>
      </c>
      <c r="H298" s="63">
        <v>1.6</v>
      </c>
      <c r="I298" s="63">
        <v>11.7</v>
      </c>
      <c r="J298" s="71">
        <f t="shared" si="12"/>
        <v>14.260140888122676</v>
      </c>
      <c r="K298" s="63">
        <v>14.1</v>
      </c>
      <c r="L298" s="62" t="s">
        <v>580</v>
      </c>
      <c r="M298" s="62" t="s">
        <v>1166</v>
      </c>
      <c r="N298" s="104" t="s">
        <v>1217</v>
      </c>
      <c r="O298" s="62">
        <v>0</v>
      </c>
      <c r="P298" s="62">
        <v>0</v>
      </c>
      <c r="Q298" s="64"/>
      <c r="R298" s="75">
        <v>39120</v>
      </c>
      <c r="S298" s="15"/>
      <c r="T298" s="21"/>
    </row>
    <row r="299" spans="1:22" s="19" customFormat="1" ht="37.5" x14ac:dyDescent="0.25">
      <c r="A299" s="62"/>
      <c r="B299" s="123"/>
      <c r="C299" s="69" t="s">
        <v>246</v>
      </c>
      <c r="D299" s="62">
        <v>891</v>
      </c>
      <c r="E299" s="62"/>
      <c r="F299" s="62" t="s">
        <v>55</v>
      </c>
      <c r="G299" s="63">
        <v>13.1</v>
      </c>
      <c r="H299" s="63">
        <v>2.8</v>
      </c>
      <c r="I299" s="63">
        <v>9.9</v>
      </c>
      <c r="J299" s="71">
        <f t="shared" si="12"/>
        <v>13.812572686626526</v>
      </c>
      <c r="K299" s="63">
        <v>13.6</v>
      </c>
      <c r="L299" s="62" t="s">
        <v>1526</v>
      </c>
      <c r="M299" s="62"/>
      <c r="N299" s="62"/>
      <c r="O299" s="62">
        <f>SUM(O300:O302)</f>
        <v>1</v>
      </c>
      <c r="P299" s="62">
        <f>SUM(P300:P302)</f>
        <v>2</v>
      </c>
      <c r="Q299" s="64" t="s">
        <v>1190</v>
      </c>
      <c r="R299" s="75">
        <v>38775</v>
      </c>
      <c r="S299" s="15"/>
      <c r="T299" s="21"/>
    </row>
    <row r="300" spans="1:22" s="19" customFormat="1" ht="75" x14ac:dyDescent="0.25">
      <c r="A300" s="19" t="s">
        <v>1794</v>
      </c>
      <c r="B300" s="108"/>
      <c r="C300" s="32" t="s">
        <v>1191</v>
      </c>
      <c r="D300" s="19">
        <v>891</v>
      </c>
      <c r="F300" s="19" t="s">
        <v>55</v>
      </c>
      <c r="G300" s="20">
        <v>13.1</v>
      </c>
      <c r="H300" s="20">
        <v>2.8</v>
      </c>
      <c r="I300" s="20">
        <v>9.9</v>
      </c>
      <c r="J300" s="14">
        <f t="shared" si="12"/>
        <v>13.812572686626526</v>
      </c>
      <c r="K300" s="20">
        <v>13.6</v>
      </c>
      <c r="L300" s="19" t="s">
        <v>1526</v>
      </c>
      <c r="O300" s="19">
        <v>1</v>
      </c>
      <c r="P300" s="19">
        <v>0</v>
      </c>
      <c r="Q300" s="15" t="s">
        <v>431</v>
      </c>
      <c r="R300" s="57">
        <v>38741</v>
      </c>
      <c r="S300" s="15"/>
      <c r="T300" s="21"/>
    </row>
    <row r="301" spans="1:22" s="19" customFormat="1" ht="88" x14ac:dyDescent="0.25">
      <c r="A301" s="19" t="s">
        <v>1794</v>
      </c>
      <c r="B301" s="108"/>
      <c r="C301" s="32" t="s">
        <v>778</v>
      </c>
      <c r="D301" s="19">
        <v>891</v>
      </c>
      <c r="F301" s="19" t="s">
        <v>55</v>
      </c>
      <c r="G301" s="20">
        <v>13.1</v>
      </c>
      <c r="H301" s="20">
        <v>2.8</v>
      </c>
      <c r="I301" s="20">
        <v>9.9</v>
      </c>
      <c r="J301" s="14">
        <f t="shared" si="12"/>
        <v>13.812572686626526</v>
      </c>
      <c r="K301" s="20">
        <v>13.6</v>
      </c>
      <c r="L301" s="19" t="s">
        <v>1526</v>
      </c>
      <c r="O301" s="19">
        <v>0</v>
      </c>
      <c r="P301" s="19">
        <v>1</v>
      </c>
      <c r="Q301" s="15" t="s">
        <v>1248</v>
      </c>
      <c r="R301" s="57">
        <v>38741</v>
      </c>
      <c r="S301" s="15"/>
      <c r="T301" s="21"/>
    </row>
    <row r="302" spans="1:22" s="19" customFormat="1" ht="100" x14ac:dyDescent="0.25">
      <c r="A302" s="19" t="s">
        <v>1794</v>
      </c>
      <c r="B302" s="108"/>
      <c r="C302" s="32" t="s">
        <v>1555</v>
      </c>
      <c r="D302" s="19">
        <v>891</v>
      </c>
      <c r="F302" s="19" t="s">
        <v>55</v>
      </c>
      <c r="G302" s="20">
        <v>13.1</v>
      </c>
      <c r="H302" s="20">
        <v>2.8</v>
      </c>
      <c r="I302" s="20">
        <v>9.9</v>
      </c>
      <c r="J302" s="14">
        <f t="shared" si="12"/>
        <v>13.812572686626526</v>
      </c>
      <c r="K302" s="20">
        <v>13.6</v>
      </c>
      <c r="L302" s="19" t="s">
        <v>1526</v>
      </c>
      <c r="O302" s="19">
        <v>0</v>
      </c>
      <c r="P302" s="19">
        <v>1</v>
      </c>
      <c r="Q302" s="15" t="s">
        <v>775</v>
      </c>
      <c r="R302" s="57">
        <v>39047</v>
      </c>
      <c r="S302" s="64"/>
      <c r="T302" s="66"/>
    </row>
    <row r="303" spans="1:22" s="19" customFormat="1" ht="25" x14ac:dyDescent="0.25">
      <c r="A303" s="62"/>
      <c r="B303" s="67"/>
      <c r="C303" s="69" t="s">
        <v>246</v>
      </c>
      <c r="D303" s="69">
        <v>925</v>
      </c>
      <c r="E303" s="62"/>
      <c r="F303" s="62" t="s">
        <v>55</v>
      </c>
      <c r="G303" s="62">
        <v>10.9</v>
      </c>
      <c r="H303" s="62">
        <v>6.2</v>
      </c>
      <c r="I303" s="62">
        <v>10.1</v>
      </c>
      <c r="J303" s="62">
        <f t="shared" si="12"/>
        <v>14.676299189816348</v>
      </c>
      <c r="K303" s="62">
        <v>14.4</v>
      </c>
      <c r="L303" s="62" t="s">
        <v>580</v>
      </c>
      <c r="M303" s="62" t="s">
        <v>522</v>
      </c>
      <c r="N303" s="104" t="s">
        <v>523</v>
      </c>
      <c r="O303" s="62">
        <v>0</v>
      </c>
      <c r="P303" s="62">
        <v>0</v>
      </c>
      <c r="Q303" s="67"/>
      <c r="R303" s="75">
        <v>39013</v>
      </c>
      <c r="S303" s="15"/>
      <c r="T303" s="21"/>
    </row>
    <row r="304" spans="1:22" s="19" customFormat="1" ht="25" x14ac:dyDescent="0.25">
      <c r="A304" s="62"/>
      <c r="B304" s="107"/>
      <c r="C304" s="69" t="s">
        <v>246</v>
      </c>
      <c r="D304" s="69">
        <v>1055</v>
      </c>
      <c r="E304" s="67"/>
      <c r="F304" s="62" t="s">
        <v>55</v>
      </c>
      <c r="G304" s="62">
        <v>7.6</v>
      </c>
      <c r="H304" s="62">
        <v>3</v>
      </c>
      <c r="I304" s="62">
        <v>10.6</v>
      </c>
      <c r="J304" s="63">
        <f t="shared" si="12"/>
        <v>13.99613857967468</v>
      </c>
      <c r="K304" s="63"/>
      <c r="L304" s="62" t="s">
        <v>597</v>
      </c>
      <c r="M304" s="62"/>
      <c r="N304" s="62"/>
      <c r="O304" s="62">
        <v>0</v>
      </c>
      <c r="P304" s="62">
        <v>0</v>
      </c>
      <c r="Q304" s="67" t="s">
        <v>1035</v>
      </c>
      <c r="R304" s="66">
        <v>39790</v>
      </c>
      <c r="S304" s="15"/>
      <c r="T304" s="21"/>
    </row>
    <row r="305" spans="1:20" s="19" customFormat="1" ht="50" x14ac:dyDescent="0.25">
      <c r="A305" s="62"/>
      <c r="B305" s="124"/>
      <c r="C305" s="69" t="s">
        <v>246</v>
      </c>
      <c r="D305" s="69">
        <v>1068</v>
      </c>
      <c r="E305" s="67" t="s">
        <v>1110</v>
      </c>
      <c r="F305" s="62" t="s">
        <v>55</v>
      </c>
      <c r="G305" s="62">
        <v>7.3</v>
      </c>
      <c r="H305" s="62">
        <v>6.3</v>
      </c>
      <c r="I305" s="62">
        <v>8.9</v>
      </c>
      <c r="J305" s="63">
        <f t="shared" si="12"/>
        <v>13.058252041871302</v>
      </c>
      <c r="K305" s="63">
        <v>12.8</v>
      </c>
      <c r="L305" s="62" t="s">
        <v>597</v>
      </c>
      <c r="M305" s="62"/>
      <c r="N305" s="62"/>
      <c r="O305" s="62">
        <f>SUM(O306)</f>
        <v>0</v>
      </c>
      <c r="P305" s="62">
        <f>SUM(P306)</f>
        <v>0</v>
      </c>
      <c r="Q305" s="67" t="s">
        <v>1036</v>
      </c>
      <c r="R305" s="66">
        <v>39790</v>
      </c>
      <c r="S305" s="64"/>
      <c r="T305" s="66"/>
    </row>
    <row r="306" spans="1:20" s="19" customFormat="1" ht="13" hidden="1" x14ac:dyDescent="0.25">
      <c r="A306" s="131"/>
      <c r="B306" s="194"/>
      <c r="C306" s="69" t="s">
        <v>246</v>
      </c>
      <c r="D306" s="62"/>
      <c r="E306" s="62" t="s">
        <v>1329</v>
      </c>
      <c r="F306" s="62" t="s">
        <v>704</v>
      </c>
      <c r="G306" s="63">
        <v>4.0999999999999996</v>
      </c>
      <c r="H306" s="63">
        <v>5.17</v>
      </c>
      <c r="I306" s="63">
        <v>1.8</v>
      </c>
      <c r="J306" s="162">
        <f>1.6225-1.2026*(H306-G306)/I306-0.5765*H306/I306+1.9348*(200^2)*3/100000</f>
        <v>1.5735449999999997</v>
      </c>
      <c r="K306" s="161">
        <f>EXP(J306)/(1+EXP(J306))</f>
        <v>0.82828838896321699</v>
      </c>
      <c r="L306" s="62" t="s">
        <v>577</v>
      </c>
      <c r="M306" s="62"/>
      <c r="N306" s="62"/>
      <c r="O306" s="62">
        <v>0</v>
      </c>
      <c r="P306" s="62">
        <v>0</v>
      </c>
      <c r="Q306" s="67" t="s">
        <v>1330</v>
      </c>
      <c r="R306" s="75">
        <v>39786</v>
      </c>
      <c r="S306" s="64"/>
      <c r="T306" s="66"/>
    </row>
    <row r="307" spans="1:20" s="19" customFormat="1" ht="75" hidden="1" x14ac:dyDescent="0.25">
      <c r="A307" s="19" t="s">
        <v>1794</v>
      </c>
      <c r="B307" s="27"/>
      <c r="C307" s="32" t="s">
        <v>1679</v>
      </c>
      <c r="E307" s="19" t="s">
        <v>1329</v>
      </c>
      <c r="F307" s="19" t="s">
        <v>704</v>
      </c>
      <c r="G307" s="20">
        <v>4.0999999999999996</v>
      </c>
      <c r="H307" s="20">
        <v>5.17</v>
      </c>
      <c r="I307" s="20">
        <v>1.8</v>
      </c>
      <c r="J307" s="163">
        <f>1.6225-1.2026*(H307-G307)/I307-0.5765*H307/I307+1.9348*(200^2)*3/100000</f>
        <v>1.5735449999999997</v>
      </c>
      <c r="K307" s="164">
        <f>EXP(J307)/(1+EXP(J307))</f>
        <v>0.82828838896321699</v>
      </c>
      <c r="L307" s="19" t="s">
        <v>577</v>
      </c>
      <c r="O307" s="19">
        <v>0</v>
      </c>
      <c r="P307" s="19">
        <v>1</v>
      </c>
      <c r="Q307" s="15" t="s">
        <v>1684</v>
      </c>
      <c r="R307" s="57">
        <v>39843</v>
      </c>
      <c r="S307" s="15"/>
      <c r="T307" s="21"/>
    </row>
    <row r="308" spans="1:20" s="19" customFormat="1" ht="175" x14ac:dyDescent="0.25">
      <c r="A308" s="18" t="s">
        <v>1794</v>
      </c>
      <c r="B308" s="26"/>
      <c r="C308" s="19" t="s">
        <v>511</v>
      </c>
      <c r="D308" s="32">
        <v>1068</v>
      </c>
      <c r="E308" s="81" t="s">
        <v>1110</v>
      </c>
      <c r="F308" s="19" t="s">
        <v>55</v>
      </c>
      <c r="G308" s="19">
        <v>7.3</v>
      </c>
      <c r="H308" s="19">
        <v>6.3</v>
      </c>
      <c r="I308" s="19">
        <v>8.9</v>
      </c>
      <c r="J308" s="20">
        <f t="shared" ref="J308:J323" si="13">-LOG((1/(H308*G308))*(2.511^(-I308)))/LOG(2.511)</f>
        <v>13.058252041871302</v>
      </c>
      <c r="K308" s="20">
        <v>12.8</v>
      </c>
      <c r="L308" s="19" t="s">
        <v>597</v>
      </c>
      <c r="O308" s="19">
        <v>0</v>
      </c>
      <c r="P308" s="19">
        <v>1</v>
      </c>
      <c r="Q308" s="15" t="s">
        <v>1170</v>
      </c>
      <c r="R308" s="21">
        <v>38740</v>
      </c>
      <c r="S308" s="64"/>
      <c r="T308" s="66"/>
    </row>
    <row r="309" spans="1:20" s="19" customFormat="1" ht="37.5" x14ac:dyDescent="0.25">
      <c r="A309" s="62"/>
      <c r="B309" s="195"/>
      <c r="C309" s="78" t="s">
        <v>246</v>
      </c>
      <c r="D309" s="68">
        <v>6946</v>
      </c>
      <c r="E309" s="68"/>
      <c r="F309" s="68" t="s">
        <v>55</v>
      </c>
      <c r="G309" s="71">
        <v>11.2</v>
      </c>
      <c r="H309" s="71">
        <v>9.8000000000000007</v>
      </c>
      <c r="I309" s="71">
        <v>8.8000000000000007</v>
      </c>
      <c r="J309" s="71">
        <f t="shared" si="13"/>
        <v>13.903065833700257</v>
      </c>
      <c r="K309" s="71">
        <v>13.8</v>
      </c>
      <c r="L309" s="68" t="s">
        <v>1954</v>
      </c>
      <c r="M309" s="68" t="s">
        <v>642</v>
      </c>
      <c r="N309" s="92" t="s">
        <v>643</v>
      </c>
      <c r="O309" s="68">
        <v>0</v>
      </c>
      <c r="P309" s="68">
        <v>0</v>
      </c>
      <c r="Q309" s="64" t="s">
        <v>517</v>
      </c>
      <c r="R309" s="79">
        <v>38706</v>
      </c>
      <c r="S309" s="62"/>
      <c r="T309" s="62"/>
    </row>
    <row r="310" spans="1:20" s="19" customFormat="1" ht="87.5" x14ac:dyDescent="0.25">
      <c r="A310" s="19" t="s">
        <v>1794</v>
      </c>
      <c r="B310" s="23"/>
      <c r="C310" s="31" t="s">
        <v>668</v>
      </c>
      <c r="D310" s="5">
        <v>6946</v>
      </c>
      <c r="E310" s="5"/>
      <c r="F310" s="5" t="s">
        <v>55</v>
      </c>
      <c r="G310" s="14">
        <v>11.2</v>
      </c>
      <c r="H310" s="14">
        <v>9.8000000000000007</v>
      </c>
      <c r="I310" s="14">
        <v>8.8000000000000007</v>
      </c>
      <c r="J310" s="14">
        <f t="shared" si="13"/>
        <v>13.903065833700257</v>
      </c>
      <c r="K310" s="14">
        <v>13.8</v>
      </c>
      <c r="L310" s="5" t="s">
        <v>1954</v>
      </c>
      <c r="M310" s="5" t="s">
        <v>642</v>
      </c>
      <c r="N310" s="37" t="s">
        <v>643</v>
      </c>
      <c r="O310" s="5">
        <v>0</v>
      </c>
      <c r="P310" s="5">
        <v>1</v>
      </c>
      <c r="Q310" s="15" t="s">
        <v>1053</v>
      </c>
      <c r="R310" s="58">
        <v>38706</v>
      </c>
    </row>
    <row r="311" spans="1:20" s="19" customFormat="1" ht="75" x14ac:dyDescent="0.25">
      <c r="A311" s="19" t="s">
        <v>1794</v>
      </c>
      <c r="B311" s="23"/>
      <c r="C311" s="31" t="s">
        <v>1996</v>
      </c>
      <c r="D311" s="5">
        <v>6946</v>
      </c>
      <c r="E311" s="5"/>
      <c r="F311" s="5" t="s">
        <v>55</v>
      </c>
      <c r="G311" s="14">
        <v>11.2</v>
      </c>
      <c r="H311" s="14">
        <v>9.8000000000000007</v>
      </c>
      <c r="I311" s="14">
        <v>8.8000000000000007</v>
      </c>
      <c r="J311" s="14">
        <f t="shared" si="13"/>
        <v>13.903065833700257</v>
      </c>
      <c r="K311" s="14">
        <v>13.8</v>
      </c>
      <c r="L311" s="5" t="s">
        <v>1954</v>
      </c>
      <c r="M311" s="5" t="s">
        <v>642</v>
      </c>
      <c r="N311" s="37" t="s">
        <v>643</v>
      </c>
      <c r="O311" s="5">
        <v>0</v>
      </c>
      <c r="P311" s="5">
        <v>1</v>
      </c>
      <c r="Q311" s="15" t="s">
        <v>544</v>
      </c>
      <c r="R311" s="58">
        <v>38946</v>
      </c>
    </row>
    <row r="312" spans="1:20" s="19" customFormat="1" x14ac:dyDescent="0.25">
      <c r="A312" s="62"/>
      <c r="B312" s="72"/>
      <c r="C312" s="69" t="s">
        <v>246</v>
      </c>
      <c r="D312" s="68">
        <v>7006</v>
      </c>
      <c r="E312" s="68"/>
      <c r="F312" s="68" t="s">
        <v>55</v>
      </c>
      <c r="G312" s="71">
        <v>2.8</v>
      </c>
      <c r="H312" s="71">
        <v>2.8</v>
      </c>
      <c r="I312" s="71">
        <v>10.6</v>
      </c>
      <c r="J312" s="71">
        <f t="shared" si="13"/>
        <v>12.836647280695614</v>
      </c>
      <c r="K312" s="71"/>
      <c r="L312" s="68" t="s">
        <v>262</v>
      </c>
      <c r="M312" s="68"/>
      <c r="N312" s="68"/>
      <c r="O312" s="68">
        <v>0</v>
      </c>
      <c r="P312" s="68">
        <v>0</v>
      </c>
      <c r="Q312" s="72"/>
      <c r="R312" s="79">
        <v>38268</v>
      </c>
    </row>
    <row r="313" spans="1:20" s="19" customFormat="1" ht="25" hidden="1" x14ac:dyDescent="0.25">
      <c r="A313" s="62"/>
      <c r="B313" s="125"/>
      <c r="C313" s="69" t="s">
        <v>246</v>
      </c>
      <c r="D313" s="62">
        <v>288</v>
      </c>
      <c r="E313" s="62"/>
      <c r="F313" s="62" t="s">
        <v>274</v>
      </c>
      <c r="G313" s="63">
        <v>13.8</v>
      </c>
      <c r="H313" s="63">
        <v>13.8</v>
      </c>
      <c r="I313" s="63">
        <v>8.1</v>
      </c>
      <c r="J313" s="63">
        <f t="shared" si="13"/>
        <v>13.801580381478013</v>
      </c>
      <c r="K313" s="63">
        <v>13.54</v>
      </c>
      <c r="L313" s="62" t="s">
        <v>99</v>
      </c>
      <c r="M313" s="62"/>
      <c r="N313" s="62"/>
      <c r="O313" s="62">
        <v>0</v>
      </c>
      <c r="P313" s="62">
        <v>0</v>
      </c>
      <c r="Q313" s="64" t="s">
        <v>1038</v>
      </c>
      <c r="R313" s="75">
        <v>39790</v>
      </c>
      <c r="S313" s="62"/>
      <c r="T313" s="62"/>
    </row>
    <row r="314" spans="1:20" s="19" customFormat="1" ht="25" x14ac:dyDescent="0.25">
      <c r="A314" s="62"/>
      <c r="B314" s="72"/>
      <c r="C314" s="78" t="s">
        <v>246</v>
      </c>
      <c r="D314" s="68">
        <v>7217</v>
      </c>
      <c r="E314" s="68"/>
      <c r="F314" s="68" t="s">
        <v>55</v>
      </c>
      <c r="G314" s="71">
        <v>4</v>
      </c>
      <c r="H314" s="71">
        <v>3.4</v>
      </c>
      <c r="I314" s="71">
        <v>10.1</v>
      </c>
      <c r="J314" s="71">
        <f t="shared" si="13"/>
        <v>12.934933669153517</v>
      </c>
      <c r="K314" s="68">
        <v>12.7</v>
      </c>
      <c r="L314" s="68" t="s">
        <v>578</v>
      </c>
      <c r="M314" s="68" t="s">
        <v>892</v>
      </c>
      <c r="N314" s="92" t="s">
        <v>1405</v>
      </c>
      <c r="O314" s="68">
        <v>0</v>
      </c>
      <c r="P314" s="68">
        <v>0</v>
      </c>
      <c r="Q314" s="64" t="s">
        <v>1439</v>
      </c>
      <c r="R314" s="79">
        <v>38776</v>
      </c>
      <c r="S314" s="62"/>
      <c r="T314" s="62"/>
    </row>
    <row r="315" spans="1:20" s="19" customFormat="1" ht="37.5" x14ac:dyDescent="0.25">
      <c r="A315" s="19" t="s">
        <v>1794</v>
      </c>
      <c r="B315" s="23"/>
      <c r="C315" s="31" t="s">
        <v>1191</v>
      </c>
      <c r="D315" s="5">
        <v>7217</v>
      </c>
      <c r="E315" s="5"/>
      <c r="F315" s="5" t="s">
        <v>55</v>
      </c>
      <c r="G315" s="14">
        <v>3.7</v>
      </c>
      <c r="H315" s="14">
        <v>3.7</v>
      </c>
      <c r="I315" s="14">
        <v>10.199999999999999</v>
      </c>
      <c r="J315" s="14">
        <f t="shared" si="13"/>
        <v>13.042097763974597</v>
      </c>
      <c r="K315" s="5"/>
      <c r="L315" s="5" t="s">
        <v>578</v>
      </c>
      <c r="M315" s="5"/>
      <c r="N315" s="5"/>
      <c r="O315" s="5">
        <v>1</v>
      </c>
      <c r="P315" s="5">
        <v>0</v>
      </c>
      <c r="Q315" s="15" t="s">
        <v>669</v>
      </c>
      <c r="R315" s="58">
        <v>38775</v>
      </c>
      <c r="S315" s="64"/>
      <c r="T315" s="66"/>
    </row>
    <row r="316" spans="1:20" s="19" customFormat="1" ht="75" x14ac:dyDescent="0.25">
      <c r="A316" s="62"/>
      <c r="B316" s="124"/>
      <c r="C316" s="78" t="s">
        <v>246</v>
      </c>
      <c r="D316" s="68">
        <v>7320</v>
      </c>
      <c r="E316" s="72" t="s">
        <v>595</v>
      </c>
      <c r="F316" s="68" t="s">
        <v>703</v>
      </c>
      <c r="G316" s="71">
        <v>2.2999999999999998</v>
      </c>
      <c r="H316" s="71">
        <v>1.4</v>
      </c>
      <c r="I316" s="71">
        <v>12.6</v>
      </c>
      <c r="J316" s="71">
        <f t="shared" si="13"/>
        <v>13.870126414820511</v>
      </c>
      <c r="K316" s="68">
        <v>13.5</v>
      </c>
      <c r="L316" s="68" t="s">
        <v>578</v>
      </c>
      <c r="M316" s="68"/>
      <c r="N316" s="68"/>
      <c r="O316" s="68"/>
      <c r="P316" s="68"/>
      <c r="Q316" s="64" t="s">
        <v>1716</v>
      </c>
      <c r="R316" s="79">
        <v>38775</v>
      </c>
      <c r="S316" s="15"/>
      <c r="T316" s="21"/>
    </row>
    <row r="317" spans="1:20" s="19" customFormat="1" ht="25" x14ac:dyDescent="0.25">
      <c r="A317" s="19" t="s">
        <v>1795</v>
      </c>
      <c r="B317" s="26"/>
      <c r="C317" s="32" t="s">
        <v>1797</v>
      </c>
      <c r="D317" s="5">
        <v>7320</v>
      </c>
      <c r="E317" s="23" t="s">
        <v>595</v>
      </c>
      <c r="F317" s="5" t="s">
        <v>703</v>
      </c>
      <c r="G317" s="14">
        <v>2.2999999999999998</v>
      </c>
      <c r="H317" s="14">
        <v>1.4</v>
      </c>
      <c r="I317" s="14">
        <v>12.6</v>
      </c>
      <c r="J317" s="14">
        <f t="shared" si="13"/>
        <v>13.870126414820511</v>
      </c>
      <c r="K317" s="5">
        <v>13.5</v>
      </c>
      <c r="L317" s="5" t="s">
        <v>578</v>
      </c>
      <c r="M317" s="5"/>
      <c r="N317" s="5"/>
      <c r="O317" s="5">
        <v>0</v>
      </c>
      <c r="P317" s="5">
        <v>1</v>
      </c>
      <c r="Q317" s="15" t="s">
        <v>1800</v>
      </c>
      <c r="R317" s="58">
        <v>39748</v>
      </c>
      <c r="S317" s="15"/>
      <c r="T317" s="21"/>
    </row>
    <row r="318" spans="1:20" s="19" customFormat="1" ht="50" x14ac:dyDescent="0.25">
      <c r="A318" s="62"/>
      <c r="B318" s="124"/>
      <c r="C318" s="78" t="s">
        <v>246</v>
      </c>
      <c r="D318" s="68">
        <v>7331</v>
      </c>
      <c r="E318" s="68" t="s">
        <v>1755</v>
      </c>
      <c r="F318" s="68" t="s">
        <v>55</v>
      </c>
      <c r="G318" s="71">
        <v>10.199999999999999</v>
      </c>
      <c r="H318" s="71">
        <v>4.2</v>
      </c>
      <c r="I318" s="71">
        <v>9.5</v>
      </c>
      <c r="J318" s="71">
        <f t="shared" si="13"/>
        <v>13.581187640853347</v>
      </c>
      <c r="K318" s="68">
        <v>13.3</v>
      </c>
      <c r="L318" s="68" t="s">
        <v>578</v>
      </c>
      <c r="M318" s="68"/>
      <c r="N318" s="68"/>
      <c r="O318" s="68">
        <f>SUM(O319:O321)</f>
        <v>0</v>
      </c>
      <c r="P318" s="68">
        <f>SUM(P319:P321)</f>
        <v>3</v>
      </c>
      <c r="Q318" s="64" t="s">
        <v>1227</v>
      </c>
      <c r="R318" s="79">
        <v>38682</v>
      </c>
      <c r="S318" s="41"/>
      <c r="T318" s="40"/>
    </row>
    <row r="319" spans="1:20" s="19" customFormat="1" ht="62.5" x14ac:dyDescent="0.25">
      <c r="A319" s="19" t="s">
        <v>1794</v>
      </c>
      <c r="B319" s="23"/>
      <c r="C319" s="31" t="s">
        <v>1243</v>
      </c>
      <c r="D319" s="5">
        <v>7331</v>
      </c>
      <c r="E319" s="55" t="s">
        <v>1755</v>
      </c>
      <c r="F319" s="5" t="s">
        <v>55</v>
      </c>
      <c r="G319" s="14">
        <v>10.199999999999999</v>
      </c>
      <c r="H319" s="14">
        <v>4.2</v>
      </c>
      <c r="I319" s="14">
        <v>9.5</v>
      </c>
      <c r="J319" s="14">
        <f t="shared" si="13"/>
        <v>13.581187640853347</v>
      </c>
      <c r="K319" s="14">
        <v>13.3</v>
      </c>
      <c r="L319" s="5" t="s">
        <v>578</v>
      </c>
      <c r="M319" s="5"/>
      <c r="N319" s="5"/>
      <c r="O319" s="5">
        <v>0</v>
      </c>
      <c r="P319" s="5">
        <v>1</v>
      </c>
      <c r="Q319" s="15" t="s">
        <v>2</v>
      </c>
      <c r="R319" s="58">
        <v>38682</v>
      </c>
      <c r="S319" s="41"/>
      <c r="T319" s="40"/>
    </row>
    <row r="320" spans="1:20" s="19" customFormat="1" ht="112.5" x14ac:dyDescent="0.25">
      <c r="A320" s="19" t="s">
        <v>1794</v>
      </c>
      <c r="B320" s="23"/>
      <c r="C320" s="31" t="s">
        <v>1</v>
      </c>
      <c r="D320" s="5">
        <v>7331</v>
      </c>
      <c r="E320" s="1" t="s">
        <v>1755</v>
      </c>
      <c r="F320" s="5" t="s">
        <v>55</v>
      </c>
      <c r="G320" s="14">
        <v>10.199999999999999</v>
      </c>
      <c r="H320" s="14">
        <v>4.2</v>
      </c>
      <c r="I320" s="14">
        <v>9.5</v>
      </c>
      <c r="J320" s="14">
        <f t="shared" si="13"/>
        <v>13.581187640853347</v>
      </c>
      <c r="K320" s="14">
        <v>13.3</v>
      </c>
      <c r="L320" s="5" t="s">
        <v>578</v>
      </c>
      <c r="M320" s="5"/>
      <c r="N320" s="5"/>
      <c r="O320" s="5">
        <v>0</v>
      </c>
      <c r="P320" s="5">
        <v>1</v>
      </c>
      <c r="Q320" s="15" t="s">
        <v>3</v>
      </c>
      <c r="R320" s="58">
        <v>39017</v>
      </c>
      <c r="S320" s="41"/>
      <c r="T320" s="40"/>
    </row>
    <row r="321" spans="1:20" s="19" customFormat="1" ht="137.5" x14ac:dyDescent="0.25">
      <c r="A321" s="19" t="s">
        <v>1795</v>
      </c>
      <c r="B321" s="23"/>
      <c r="C321" s="32" t="s">
        <v>1797</v>
      </c>
      <c r="D321" s="5">
        <v>7331</v>
      </c>
      <c r="E321" s="1" t="s">
        <v>1755</v>
      </c>
      <c r="F321" s="5" t="s">
        <v>55</v>
      </c>
      <c r="G321" s="14">
        <v>10.199999999999999</v>
      </c>
      <c r="H321" s="14">
        <v>4.2</v>
      </c>
      <c r="I321" s="14">
        <v>9.5</v>
      </c>
      <c r="J321" s="14">
        <f t="shared" si="13"/>
        <v>13.581187640853347</v>
      </c>
      <c r="K321" s="14">
        <v>13.3</v>
      </c>
      <c r="L321" s="5" t="s">
        <v>578</v>
      </c>
      <c r="M321" s="5"/>
      <c r="N321" s="5"/>
      <c r="O321" s="5">
        <v>0</v>
      </c>
      <c r="P321" s="5">
        <v>1</v>
      </c>
      <c r="Q321" s="15" t="s">
        <v>1799</v>
      </c>
      <c r="R321" s="58">
        <v>39748</v>
      </c>
      <c r="S321" s="41"/>
      <c r="T321" s="40"/>
    </row>
    <row r="322" spans="1:20" s="19" customFormat="1" ht="25" x14ac:dyDescent="0.25">
      <c r="A322" s="62"/>
      <c r="B322" s="72"/>
      <c r="C322" s="78" t="s">
        <v>246</v>
      </c>
      <c r="D322" s="68">
        <v>7332</v>
      </c>
      <c r="E322" s="68"/>
      <c r="F322" s="68" t="s">
        <v>55</v>
      </c>
      <c r="G322" s="71">
        <v>3.8</v>
      </c>
      <c r="H322" s="71">
        <v>1.1000000000000001</v>
      </c>
      <c r="I322" s="71">
        <v>11.1</v>
      </c>
      <c r="J322" s="71">
        <f t="shared" si="13"/>
        <v>12.653536047752933</v>
      </c>
      <c r="K322" s="68">
        <v>12.6</v>
      </c>
      <c r="L322" s="68" t="s">
        <v>578</v>
      </c>
      <c r="M322" s="68"/>
      <c r="N322" s="68"/>
      <c r="O322" s="68">
        <v>0</v>
      </c>
      <c r="P322" s="68">
        <v>0</v>
      </c>
      <c r="Q322" s="67" t="s">
        <v>1238</v>
      </c>
      <c r="R322" s="79">
        <v>38775</v>
      </c>
      <c r="S322" s="41"/>
      <c r="T322" s="40"/>
    </row>
    <row r="323" spans="1:20" s="19" customFormat="1" ht="150" customHeight="1" x14ac:dyDescent="0.25">
      <c r="A323" s="62"/>
      <c r="B323" s="72"/>
      <c r="C323" s="78" t="s">
        <v>246</v>
      </c>
      <c r="D323" s="68">
        <v>7339</v>
      </c>
      <c r="E323" s="68"/>
      <c r="F323" s="68" t="s">
        <v>55</v>
      </c>
      <c r="G323" s="71">
        <v>2.8</v>
      </c>
      <c r="H323" s="71">
        <v>0.7</v>
      </c>
      <c r="I323" s="71">
        <v>12.2</v>
      </c>
      <c r="J323" s="71">
        <f t="shared" si="13"/>
        <v>12.930920280358306</v>
      </c>
      <c r="K323" s="68">
        <v>13</v>
      </c>
      <c r="L323" s="68" t="s">
        <v>578</v>
      </c>
      <c r="M323" s="68"/>
      <c r="N323" s="68"/>
      <c r="O323" s="68">
        <v>0</v>
      </c>
      <c r="P323" s="68">
        <v>0</v>
      </c>
      <c r="Q323" s="67" t="s">
        <v>1239</v>
      </c>
      <c r="R323" s="79">
        <v>38775</v>
      </c>
      <c r="S323" s="41"/>
      <c r="T323" s="40"/>
    </row>
    <row r="324" spans="1:20" s="19" customFormat="1" ht="132" customHeight="1" x14ac:dyDescent="0.25">
      <c r="A324" s="62"/>
      <c r="B324" s="72"/>
      <c r="C324" s="78" t="s">
        <v>246</v>
      </c>
      <c r="D324" s="68">
        <v>7619</v>
      </c>
      <c r="E324" s="68"/>
      <c r="F324" s="68" t="s">
        <v>703</v>
      </c>
      <c r="G324" s="71"/>
      <c r="H324" s="71"/>
      <c r="I324" s="71"/>
      <c r="J324" s="71"/>
      <c r="K324" s="68"/>
      <c r="L324" s="68"/>
      <c r="M324" s="68"/>
      <c r="N324" s="68"/>
      <c r="O324" s="68"/>
      <c r="P324" s="68"/>
      <c r="Q324" s="67"/>
      <c r="R324" s="79"/>
      <c r="S324" s="41"/>
      <c r="T324" s="40"/>
    </row>
    <row r="325" spans="1:20" s="19" customFormat="1" ht="50" x14ac:dyDescent="0.25">
      <c r="A325" s="62"/>
      <c r="B325" s="195"/>
      <c r="C325" s="69" t="s">
        <v>246</v>
      </c>
      <c r="D325" s="62">
        <v>7640</v>
      </c>
      <c r="E325" s="62"/>
      <c r="F325" s="62" t="s">
        <v>55</v>
      </c>
      <c r="G325" s="63">
        <v>10</v>
      </c>
      <c r="H325" s="63">
        <v>1.9</v>
      </c>
      <c r="I325" s="63">
        <v>11.3</v>
      </c>
      <c r="J325" s="71">
        <f t="shared" ref="J325:J336" si="14">-LOG((1/(H325*G325))*(2.511^(-I325)))/LOG(2.511)</f>
        <v>14.498109576233867</v>
      </c>
      <c r="K325" s="63">
        <v>14.5</v>
      </c>
      <c r="L325" s="62" t="s">
        <v>1526</v>
      </c>
      <c r="M325" s="62"/>
      <c r="N325" s="62"/>
      <c r="O325" s="62">
        <f>SUM(O326)</f>
        <v>0</v>
      </c>
      <c r="P325" s="62">
        <f>SUM(P326)</f>
        <v>1</v>
      </c>
      <c r="Q325" s="64" t="s">
        <v>1802</v>
      </c>
      <c r="R325" s="75">
        <v>38775</v>
      </c>
      <c r="S325" s="41"/>
      <c r="T325" s="40"/>
    </row>
    <row r="326" spans="1:20" s="19" customFormat="1" ht="62.5" x14ac:dyDescent="0.25">
      <c r="A326" s="19" t="s">
        <v>1795</v>
      </c>
      <c r="B326" s="26"/>
      <c r="C326" s="32" t="s">
        <v>321</v>
      </c>
      <c r="D326" s="19">
        <v>7640</v>
      </c>
      <c r="F326" s="19" t="s">
        <v>55</v>
      </c>
      <c r="G326" s="20">
        <v>10</v>
      </c>
      <c r="H326" s="20">
        <v>1.9</v>
      </c>
      <c r="I326" s="20">
        <v>11.3</v>
      </c>
      <c r="J326" s="14">
        <f t="shared" si="14"/>
        <v>14.498109576233867</v>
      </c>
      <c r="K326" s="20">
        <v>14.5</v>
      </c>
      <c r="L326" s="19" t="s">
        <v>1526</v>
      </c>
      <c r="O326" s="19">
        <v>0</v>
      </c>
      <c r="P326" s="19">
        <v>1</v>
      </c>
      <c r="Q326" s="15" t="s">
        <v>322</v>
      </c>
      <c r="R326" s="57">
        <v>39778</v>
      </c>
      <c r="S326" s="41"/>
      <c r="T326" s="40"/>
    </row>
    <row r="327" spans="1:20" s="19" customFormat="1" ht="25" x14ac:dyDescent="0.25">
      <c r="A327" s="62"/>
      <c r="B327" s="72"/>
      <c r="C327" s="78" t="s">
        <v>246</v>
      </c>
      <c r="D327" s="68">
        <v>7727</v>
      </c>
      <c r="E327" s="68"/>
      <c r="F327" s="68" t="s">
        <v>55</v>
      </c>
      <c r="G327" s="71">
        <v>4.2</v>
      </c>
      <c r="H327" s="71">
        <v>4.2</v>
      </c>
      <c r="I327" s="71">
        <v>10.7</v>
      </c>
      <c r="J327" s="71">
        <f t="shared" si="14"/>
        <v>13.817441112216292</v>
      </c>
      <c r="K327" s="161"/>
      <c r="L327" s="68" t="s">
        <v>101</v>
      </c>
      <c r="M327" s="68"/>
      <c r="N327" s="68"/>
      <c r="O327" s="68">
        <v>0</v>
      </c>
      <c r="P327" s="68">
        <v>0</v>
      </c>
      <c r="Q327" s="64" t="s">
        <v>571</v>
      </c>
      <c r="R327" s="79">
        <v>38278</v>
      </c>
      <c r="S327" s="41"/>
      <c r="T327" s="40"/>
    </row>
    <row r="328" spans="1:20" s="19" customFormat="1" ht="75" x14ac:dyDescent="0.25">
      <c r="A328" s="62"/>
      <c r="B328" s="195"/>
      <c r="C328" s="69" t="s">
        <v>246</v>
      </c>
      <c r="D328" s="62">
        <v>7814</v>
      </c>
      <c r="E328" s="62"/>
      <c r="F328" s="62" t="s">
        <v>55</v>
      </c>
      <c r="G328" s="63">
        <v>4.7</v>
      </c>
      <c r="H328" s="63">
        <v>2.4</v>
      </c>
      <c r="I328" s="63">
        <v>10.6</v>
      </c>
      <c r="J328" s="63">
        <f t="shared" si="14"/>
        <v>13.231781295655791</v>
      </c>
      <c r="K328" s="63">
        <v>13.2</v>
      </c>
      <c r="L328" s="62" t="s">
        <v>578</v>
      </c>
      <c r="M328" s="62"/>
      <c r="N328" s="62"/>
      <c r="O328" s="62">
        <f>SUM(O329:O332)</f>
        <v>1</v>
      </c>
      <c r="P328" s="62">
        <f>SUM(P329:P332)</f>
        <v>3</v>
      </c>
      <c r="Q328" s="64" t="s">
        <v>594</v>
      </c>
      <c r="R328" s="75">
        <v>38306</v>
      </c>
      <c r="S328" s="41"/>
      <c r="T328" s="40"/>
    </row>
    <row r="329" spans="1:20" s="19" customFormat="1" ht="75" x14ac:dyDescent="0.25">
      <c r="A329" s="19" t="s">
        <v>1794</v>
      </c>
      <c r="B329" s="26"/>
      <c r="C329" s="32" t="s">
        <v>1191</v>
      </c>
      <c r="D329" s="19">
        <v>7814</v>
      </c>
      <c r="F329" s="19" t="s">
        <v>55</v>
      </c>
      <c r="G329" s="20">
        <v>4.7</v>
      </c>
      <c r="H329" s="20">
        <v>2.4</v>
      </c>
      <c r="I329" s="20">
        <v>10.6</v>
      </c>
      <c r="J329" s="20">
        <f t="shared" si="14"/>
        <v>13.231781295655791</v>
      </c>
      <c r="K329" s="20">
        <v>13.2</v>
      </c>
      <c r="L329" s="19" t="s">
        <v>578</v>
      </c>
      <c r="O329" s="19">
        <v>1</v>
      </c>
      <c r="P329" s="19">
        <v>0</v>
      </c>
      <c r="Q329" s="15" t="s">
        <v>1234</v>
      </c>
      <c r="R329" s="57">
        <v>38775</v>
      </c>
      <c r="S329" s="41"/>
      <c r="T329" s="40"/>
    </row>
    <row r="330" spans="1:20" s="19" customFormat="1" ht="50" x14ac:dyDescent="0.25">
      <c r="A330" s="19" t="s">
        <v>1794</v>
      </c>
      <c r="B330" s="26"/>
      <c r="C330" s="32" t="s">
        <v>1754</v>
      </c>
      <c r="D330" s="19">
        <v>7814</v>
      </c>
      <c r="F330" s="19" t="s">
        <v>55</v>
      </c>
      <c r="G330" s="20">
        <v>4.7</v>
      </c>
      <c r="H330" s="20">
        <v>2.4</v>
      </c>
      <c r="I330" s="20">
        <v>10.6</v>
      </c>
      <c r="J330" s="20">
        <f t="shared" si="14"/>
        <v>13.231781295655791</v>
      </c>
      <c r="K330" s="20">
        <v>13.2</v>
      </c>
      <c r="L330" s="19" t="s">
        <v>578</v>
      </c>
      <c r="O330" s="19">
        <v>0</v>
      </c>
      <c r="P330" s="19">
        <v>1</v>
      </c>
      <c r="Q330" s="15" t="s">
        <v>1235</v>
      </c>
      <c r="R330" s="57">
        <v>38775</v>
      </c>
      <c r="S330" s="41"/>
      <c r="T330" s="40"/>
    </row>
    <row r="331" spans="1:20" s="19" customFormat="1" ht="25" x14ac:dyDescent="0.25">
      <c r="A331" s="19" t="s">
        <v>1794</v>
      </c>
      <c r="B331" s="26"/>
      <c r="C331" s="32" t="s">
        <v>1236</v>
      </c>
      <c r="D331" s="19">
        <v>7814</v>
      </c>
      <c r="F331" s="19" t="s">
        <v>55</v>
      </c>
      <c r="G331" s="20">
        <v>4.7</v>
      </c>
      <c r="H331" s="20">
        <v>2.4</v>
      </c>
      <c r="I331" s="20">
        <v>10.6</v>
      </c>
      <c r="J331" s="20">
        <f t="shared" si="14"/>
        <v>13.231781295655791</v>
      </c>
      <c r="K331" s="20">
        <v>13.2</v>
      </c>
      <c r="L331" s="19" t="s">
        <v>578</v>
      </c>
      <c r="O331" s="19">
        <v>0</v>
      </c>
      <c r="P331" s="19">
        <v>1</v>
      </c>
      <c r="Q331" s="15" t="s">
        <v>1237</v>
      </c>
      <c r="R331" s="57">
        <v>38775</v>
      </c>
      <c r="S331" s="41"/>
      <c r="T331" s="40"/>
    </row>
    <row r="332" spans="1:20" s="19" customFormat="1" ht="62.5" x14ac:dyDescent="0.25">
      <c r="A332" s="19" t="s">
        <v>1794</v>
      </c>
      <c r="B332" s="26"/>
      <c r="C332" s="32" t="s">
        <v>920</v>
      </c>
      <c r="D332" s="19">
        <v>7814</v>
      </c>
      <c r="F332" s="19" t="s">
        <v>55</v>
      </c>
      <c r="G332" s="20">
        <v>4.7</v>
      </c>
      <c r="H332" s="20">
        <v>2.4</v>
      </c>
      <c r="I332" s="20">
        <v>10.6</v>
      </c>
      <c r="J332" s="20">
        <f t="shared" si="14"/>
        <v>13.231781295655791</v>
      </c>
      <c r="K332" s="20">
        <v>13.2</v>
      </c>
      <c r="L332" s="19" t="s">
        <v>578</v>
      </c>
      <c r="O332" s="19">
        <v>0</v>
      </c>
      <c r="P332" s="19">
        <v>1</v>
      </c>
      <c r="Q332" s="15" t="s">
        <v>314</v>
      </c>
      <c r="R332" s="57">
        <v>39776</v>
      </c>
      <c r="S332" s="41"/>
      <c r="T332" s="40"/>
    </row>
    <row r="333" spans="1:20" s="19" customFormat="1" ht="25" x14ac:dyDescent="0.25">
      <c r="A333" s="62"/>
      <c r="B333" s="149"/>
      <c r="C333" s="78" t="s">
        <v>246</v>
      </c>
      <c r="D333" s="68" t="s">
        <v>667</v>
      </c>
      <c r="E333" s="68"/>
      <c r="F333" s="68" t="s">
        <v>55</v>
      </c>
      <c r="G333" s="71">
        <v>6.4</v>
      </c>
      <c r="H333" s="71">
        <v>5.3</v>
      </c>
      <c r="I333" s="71">
        <v>13.3</v>
      </c>
      <c r="J333" s="71">
        <f t="shared" si="14"/>
        <v>17.127606417471032</v>
      </c>
      <c r="K333" s="71">
        <v>14</v>
      </c>
      <c r="L333" s="68" t="s">
        <v>100</v>
      </c>
      <c r="M333" s="68" t="s">
        <v>526</v>
      </c>
      <c r="N333" s="92" t="s">
        <v>527</v>
      </c>
      <c r="O333" s="68">
        <v>0</v>
      </c>
      <c r="P333" s="68">
        <v>0</v>
      </c>
      <c r="Q333" s="67"/>
      <c r="R333" s="79">
        <v>39013</v>
      </c>
      <c r="S333" s="41"/>
      <c r="T333" s="40"/>
    </row>
    <row r="334" spans="1:20" s="62" customFormat="1" ht="25" x14ac:dyDescent="0.25">
      <c r="B334" s="124"/>
      <c r="C334" s="69" t="s">
        <v>246</v>
      </c>
      <c r="D334" s="69" t="s">
        <v>528</v>
      </c>
      <c r="E334" s="83"/>
      <c r="F334" s="62" t="s">
        <v>55</v>
      </c>
      <c r="G334" s="62">
        <v>16.600000000000001</v>
      </c>
      <c r="H334" s="62">
        <v>14.9</v>
      </c>
      <c r="I334" s="62">
        <v>9.1999999999999993</v>
      </c>
      <c r="J334" s="71">
        <f t="shared" si="14"/>
        <v>15.185529655137218</v>
      </c>
      <c r="K334" s="63">
        <v>15</v>
      </c>
      <c r="L334" s="62" t="s">
        <v>597</v>
      </c>
      <c r="M334" s="62" t="s">
        <v>529</v>
      </c>
      <c r="N334" s="104" t="s">
        <v>530</v>
      </c>
      <c r="O334" s="62">
        <v>0</v>
      </c>
      <c r="P334" s="62">
        <v>0</v>
      </c>
      <c r="Q334" s="64" t="s">
        <v>1483</v>
      </c>
      <c r="R334" s="66">
        <v>39013</v>
      </c>
      <c r="S334" s="80"/>
      <c r="T334" s="77"/>
    </row>
    <row r="335" spans="1:20" s="62" customFormat="1" x14ac:dyDescent="0.25">
      <c r="A335" s="68"/>
      <c r="B335" s="124"/>
      <c r="C335" s="69" t="s">
        <v>246</v>
      </c>
      <c r="E335" s="62" t="s">
        <v>1628</v>
      </c>
      <c r="F335" s="62" t="s">
        <v>703</v>
      </c>
      <c r="G335" s="63">
        <v>174</v>
      </c>
      <c r="H335" s="63">
        <v>174</v>
      </c>
      <c r="I335" s="63">
        <v>13</v>
      </c>
      <c r="J335" s="71">
        <f t="shared" si="14"/>
        <v>24.20704098368439</v>
      </c>
      <c r="K335" s="63">
        <v>23.24</v>
      </c>
      <c r="L335" s="62" t="s">
        <v>1526</v>
      </c>
      <c r="O335" s="62">
        <v>0</v>
      </c>
      <c r="P335" s="62">
        <v>0</v>
      </c>
      <c r="Q335" s="64" t="s">
        <v>1629</v>
      </c>
      <c r="R335" s="75">
        <v>38775</v>
      </c>
      <c r="S335" s="80"/>
      <c r="T335" s="77"/>
    </row>
    <row r="336" spans="1:20" s="62" customFormat="1" ht="25" x14ac:dyDescent="0.25">
      <c r="B336" s="67"/>
      <c r="C336" s="69" t="s">
        <v>246</v>
      </c>
      <c r="D336" s="69"/>
      <c r="E336" s="62" t="s">
        <v>536</v>
      </c>
      <c r="F336" s="62" t="s">
        <v>55</v>
      </c>
      <c r="G336" s="62">
        <v>11</v>
      </c>
      <c r="H336" s="62">
        <v>4</v>
      </c>
      <c r="I336" s="62">
        <v>10.6</v>
      </c>
      <c r="J336" s="71">
        <f t="shared" si="14"/>
        <v>14.710206797338698</v>
      </c>
      <c r="K336" s="63">
        <v>14.6</v>
      </c>
      <c r="L336" s="62" t="s">
        <v>597</v>
      </c>
      <c r="M336" s="62" t="s">
        <v>537</v>
      </c>
      <c r="N336" s="104" t="s">
        <v>538</v>
      </c>
      <c r="O336" s="62">
        <v>0</v>
      </c>
      <c r="P336" s="62">
        <v>0</v>
      </c>
      <c r="Q336" s="64" t="s">
        <v>531</v>
      </c>
      <c r="R336" s="66">
        <v>39013</v>
      </c>
      <c r="S336" s="80"/>
      <c r="T336" s="77"/>
    </row>
    <row r="337" spans="2:20" s="62" customFormat="1" ht="25" hidden="1" x14ac:dyDescent="0.25">
      <c r="B337" s="67"/>
      <c r="C337" s="69" t="s">
        <v>246</v>
      </c>
      <c r="D337" s="69"/>
      <c r="E337" s="62" t="s">
        <v>1218</v>
      </c>
      <c r="F337" s="62" t="s">
        <v>1219</v>
      </c>
      <c r="I337" s="62">
        <v>16</v>
      </c>
      <c r="K337" s="63">
        <v>15.74</v>
      </c>
      <c r="L337" s="62" t="s">
        <v>580</v>
      </c>
      <c r="M337" s="62" t="s">
        <v>522</v>
      </c>
      <c r="N337" s="104" t="s">
        <v>523</v>
      </c>
      <c r="O337" s="62">
        <v>0</v>
      </c>
      <c r="P337" s="62">
        <v>0</v>
      </c>
      <c r="Q337" s="64" t="s">
        <v>1635</v>
      </c>
      <c r="R337" s="75">
        <v>39120</v>
      </c>
      <c r="S337" s="80"/>
      <c r="T337" s="77"/>
    </row>
    <row r="338" spans="2:20" s="19" customFormat="1" x14ac:dyDescent="0.25">
      <c r="B338" s="26"/>
      <c r="C338" s="32"/>
      <c r="D338" s="32"/>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P340" s="29"/>
      <c r="Q340" s="26"/>
      <c r="R340" s="57"/>
      <c r="S340" s="41"/>
      <c r="T340" s="40"/>
    </row>
    <row r="341" spans="2:20" s="19" customFormat="1" x14ac:dyDescent="0.25">
      <c r="B341" s="26"/>
      <c r="C341" s="32"/>
      <c r="D341" s="32"/>
      <c r="G341" s="20"/>
      <c r="H341" s="20"/>
      <c r="I341" s="20"/>
      <c r="Q341" s="26"/>
      <c r="R341" s="57"/>
      <c r="S341" s="41"/>
      <c r="T341" s="40"/>
    </row>
    <row r="342" spans="2:20" s="19" customFormat="1" x14ac:dyDescent="0.25">
      <c r="B342" s="26"/>
      <c r="C342" s="32"/>
      <c r="D342" s="32"/>
      <c r="Q342" s="26"/>
      <c r="R342" s="57"/>
      <c r="S342" s="41"/>
      <c r="T342" s="40"/>
    </row>
    <row r="343" spans="2:20" s="19" customFormat="1" x14ac:dyDescent="0.25">
      <c r="B343" s="26"/>
      <c r="C343" s="32"/>
      <c r="D343" s="32"/>
      <c r="P343" s="29"/>
      <c r="Q343" s="26"/>
      <c r="R343" s="57"/>
      <c r="S343" s="41"/>
      <c r="T343" s="40"/>
    </row>
    <row r="344" spans="2:20" s="19" customFormat="1" x14ac:dyDescent="0.25">
      <c r="B344" s="26"/>
      <c r="C344" s="32"/>
      <c r="D344" s="32"/>
      <c r="Q344" s="26"/>
      <c r="R344" s="57"/>
      <c r="S344" s="41"/>
      <c r="T344" s="40"/>
    </row>
    <row r="345" spans="2:20" s="19" customFormat="1" ht="12.75" customHeigh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J361" s="20"/>
      <c r="Q361" s="26"/>
      <c r="R361" s="57"/>
      <c r="S361" s="41"/>
      <c r="T361" s="40"/>
    </row>
    <row r="362" spans="2:22" s="19" customFormat="1" x14ac:dyDescent="0.25">
      <c r="B362" s="26"/>
      <c r="C362" s="32"/>
      <c r="D362" s="32"/>
      <c r="Q362" s="26"/>
      <c r="R362" s="57"/>
      <c r="S362" s="41"/>
      <c r="T362" s="40"/>
    </row>
    <row r="363" spans="2:22" s="5" customFormat="1" x14ac:dyDescent="0.25">
      <c r="B363" s="26"/>
      <c r="C363" s="32"/>
      <c r="D363" s="32"/>
      <c r="E363" s="26"/>
      <c r="F363" s="19"/>
      <c r="G363" s="19"/>
      <c r="H363" s="19"/>
      <c r="I363" s="19"/>
      <c r="J363" s="20"/>
      <c r="K363" s="19"/>
      <c r="L363" s="19"/>
      <c r="M363" s="19"/>
      <c r="N363" s="19"/>
      <c r="O363" s="19"/>
      <c r="P363" s="19"/>
      <c r="Q363" s="26"/>
      <c r="R363" s="57"/>
      <c r="S363" s="41"/>
      <c r="T363" s="40"/>
      <c r="U363" s="19"/>
      <c r="V363" s="19"/>
    </row>
    <row r="364" spans="2:22" s="5" customFormat="1" x14ac:dyDescent="0.25">
      <c r="B364" s="23"/>
      <c r="C364" s="31"/>
      <c r="D364" s="31"/>
      <c r="G364" s="14"/>
      <c r="H364" s="14"/>
      <c r="I364" s="14"/>
      <c r="J364" s="14"/>
      <c r="K364" s="14"/>
      <c r="Q364" s="23"/>
      <c r="R364" s="58"/>
      <c r="S364" s="42"/>
      <c r="T364" s="40"/>
    </row>
    <row r="365" spans="2:22" s="19" customFormat="1" x14ac:dyDescent="0.25">
      <c r="B365" s="23"/>
      <c r="C365" s="31"/>
      <c r="D365" s="31"/>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6"/>
      <c r="C374" s="32"/>
      <c r="D374" s="32"/>
      <c r="Q374" s="26"/>
      <c r="R374" s="57"/>
      <c r="S374" s="39"/>
      <c r="T374" s="40"/>
    </row>
    <row r="375" spans="2:20" s="19" customFormat="1" x14ac:dyDescent="0.25">
      <c r="B375" s="25"/>
      <c r="C375" s="34"/>
      <c r="D375" s="34"/>
      <c r="Q375" s="26"/>
      <c r="R375" s="57"/>
      <c r="S375" s="39"/>
      <c r="T375" s="40"/>
    </row>
    <row r="376" spans="2:20" s="5" customFormat="1" x14ac:dyDescent="0.25">
      <c r="B376" s="25"/>
      <c r="C376" s="34"/>
      <c r="D376" s="34"/>
      <c r="Q376" s="23"/>
      <c r="R376" s="58"/>
      <c r="S376" s="42"/>
      <c r="T376" s="40"/>
    </row>
    <row r="377" spans="2:20" s="5" customFormat="1" x14ac:dyDescent="0.25">
      <c r="B377" s="23"/>
      <c r="C377" s="31"/>
      <c r="D377" s="31"/>
      <c r="Q377" s="23"/>
      <c r="R377" s="58"/>
      <c r="S377" s="42"/>
      <c r="T377" s="40"/>
    </row>
    <row r="378" spans="2:20" s="5" customFormat="1" x14ac:dyDescent="0.25">
      <c r="B378" s="23"/>
      <c r="C378" s="31"/>
      <c r="D378" s="31"/>
      <c r="Q378" s="23"/>
      <c r="R378" s="58"/>
      <c r="S378" s="42"/>
      <c r="T378" s="40"/>
    </row>
    <row r="379" spans="2:20" s="17" customFormat="1" ht="13" x14ac:dyDescent="0.25">
      <c r="B379" s="27"/>
      <c r="C379" s="35"/>
      <c r="D379" s="35"/>
      <c r="Q379" s="27"/>
      <c r="R379" s="59"/>
      <c r="S379" s="43"/>
      <c r="T379" s="40"/>
    </row>
    <row r="380" spans="2:20" s="5" customFormat="1" x14ac:dyDescent="0.25">
      <c r="B380" s="23"/>
      <c r="C380" s="31"/>
      <c r="D380" s="31"/>
      <c r="Q380" s="23"/>
      <c r="R380" s="58"/>
      <c r="S380" s="42"/>
      <c r="T380" s="40"/>
    </row>
    <row r="381" spans="2:20" x14ac:dyDescent="0.25">
      <c r="C381" s="33"/>
      <c r="G381" s="1"/>
      <c r="H381" s="1"/>
      <c r="I381" s="1"/>
      <c r="J381" s="1"/>
      <c r="K381" s="1"/>
      <c r="R381" s="60"/>
      <c r="S381" s="44"/>
      <c r="T381" s="40"/>
    </row>
    <row r="382" spans="2:20" s="16" customFormat="1" ht="13" x14ac:dyDescent="0.25">
      <c r="B382" s="28"/>
      <c r="C382" s="36"/>
      <c r="D382" s="36"/>
      <c r="Q382" s="28"/>
      <c r="R382" s="61"/>
      <c r="S382" s="45"/>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C388" s="33"/>
      <c r="G388" s="1"/>
      <c r="H388" s="1"/>
      <c r="I388" s="1"/>
      <c r="J388" s="1"/>
      <c r="K388" s="1"/>
      <c r="R388" s="60"/>
      <c r="S388" s="44"/>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B396" s="23"/>
      <c r="C396" s="31"/>
      <c r="D396" s="31"/>
      <c r="E396" s="5"/>
      <c r="F396" s="5"/>
      <c r="G396" s="14"/>
      <c r="H396" s="14"/>
      <c r="I396" s="14"/>
      <c r="J396" s="14"/>
      <c r="K396" s="14"/>
      <c r="L396" s="5"/>
      <c r="M396" s="5"/>
      <c r="N396" s="5"/>
      <c r="O396" s="5"/>
      <c r="P396" s="5"/>
      <c r="Q396" s="23"/>
      <c r="R396" s="58"/>
      <c r="S396" s="42"/>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c r="R439" s="60"/>
      <c r="S439" s="44"/>
      <c r="T439" s="40"/>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row r="563" spans="3:3" x14ac:dyDescent="0.25">
      <c r="C563" s="33"/>
    </row>
  </sheetData>
  <autoFilter ref="A1:R337" xr:uid="{00000000-0009-0000-0000-000005000000}">
    <filterColumn colId="5">
      <filters>
        <filter val="GX"/>
        <filter val="GXC"/>
      </filters>
    </filterColumn>
    <sortState xmlns:xlrd2="http://schemas.microsoft.com/office/spreadsheetml/2017/richdata2" ref="A2:R336">
      <sortCondition ref="D1:D337"/>
    </sortState>
  </autoFilter>
  <phoneticPr fontId="0" type="noConversion"/>
  <conditionalFormatting sqref="K269 K124 K211 K218 K222 K306">
    <cfRule type="cellIs" dxfId="190" priority="6" stopIfTrue="1" operator="lessThan">
      <formula>0.5</formula>
    </cfRule>
  </conditionalFormatting>
  <conditionalFormatting sqref="K269 K124 K211 K218 K222 K306">
    <cfRule type="cellIs" dxfId="189" priority="5" stopIfTrue="1" operator="between">
      <formula>0.5</formula>
      <formula>0.8</formula>
    </cfRule>
  </conditionalFormatting>
  <conditionalFormatting sqref="K269 K124 K211 K218 K222 K306">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5" r:id="rId1" xr:uid="{00000000-0004-0000-0500-000000000000}"/>
    <hyperlink ref="E308" r:id="rId2" xr:uid="{00000000-0004-0000-0500-000002000000}"/>
    <hyperlink ref="E95" r:id="rId3" xr:uid="{00000000-0004-0000-0500-000003000000}"/>
    <hyperlink ref="D113" r:id="rId4" display="..\Documents and Settings\steven.hill\Application Data\Microsoft\Documents and Settings\steven.hill\Application Data\Microsoft\Excel\Images\2005\12\29\N0752LVALarge.JPG" xr:uid="{00000000-0004-0000-0500-000004000000}"/>
    <hyperlink ref="E159" r:id="rId5" xr:uid="{00000000-0004-0000-0500-000005000000}"/>
    <hyperlink ref="E165" r:id="rId6" xr:uid="{00000000-0004-0000-0500-000006000000}"/>
    <hyperlink ref="D163" r:id="rId7" display="..\Documents and Settings\steven.hill\Application Data\Microsoft\Documents and Settings\steven.hill\Application Data\Microsoft\Excel\Images\2005\12\24\M103_LVB.JPG" xr:uid="{00000000-0004-0000-0500-000007000000}"/>
    <hyperlink ref="D161" r:id="rId8" display="..\Documents and Settings\steven.hill\Application Data\Microsoft\Documents and Settings\steven.hill\Application Data\Microsoft\Excel\Images\2005\12\24\M103_LVB.JPG" xr:uid="{00000000-0004-0000-0500-000008000000}"/>
    <hyperlink ref="E282" r:id="rId9" xr:uid="{00000000-0004-0000-0500-000009000000}"/>
    <hyperlink ref="E319" r:id="rId10" xr:uid="{00000000-0004-0000-0500-00000A000000}"/>
    <hyperlink ref="E270" r:id="rId11" xr:uid="{00000000-0004-0000-0500-00000B000000}"/>
    <hyperlink ref="D253" r:id="rId12" xr:uid="{00000000-0004-0000-0500-00000C000000}"/>
    <hyperlink ref="E236" r:id="rId13" xr:uid="{00000000-0004-0000-0500-00000D000000}"/>
  </hyperlinks>
  <printOptions gridLines="1"/>
  <pageMargins left="0.75" right="0.75" top="1" bottom="1" header="0.5" footer="0.5"/>
  <pageSetup scale="71" fitToHeight="30" orientation="landscape" r:id="rId14"/>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70" zoomScaleNormal="70" workbookViewId="0">
      <pane ySplit="1" topLeftCell="A2" activePane="bottomLeft" state="frozenSplit"/>
      <selection pane="bottomLeft" activeCell="Q38" sqref="Q38"/>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5"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hidden="1"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hidden="1"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hidden="1"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hidden="1"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hidden="1"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hidden="1"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hidden="1"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hidden="1"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hidden="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hidden="1"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hidden="1"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hidden="1"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hidden="1"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hidden="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hidden="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hidden="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hidden="1"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hidden="1"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hidden="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hidden="1"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hidden="1"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hidden="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hidden="1"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hidden="1"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hidden="1"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hidden="1"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hidden="1"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hidden="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hidden="1"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hidden="1"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hidden="1"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5">
      <filters>
        <filter val="GX"/>
      </filters>
    </filterColumn>
  </autoFilter>
  <phoneticPr fontId="0" type="noConversion"/>
  <conditionalFormatting sqref="K448:K449 K21:K24 K26:K31">
    <cfRule type="cellIs" dxfId="184" priority="128" stopIfTrue="1" operator="lessThan">
      <formula>0.5</formula>
    </cfRule>
  </conditionalFormatting>
  <conditionalFormatting sqref="K448:K449 K21:K24 K26:K31">
    <cfRule type="cellIs" dxfId="183" priority="127" stopIfTrue="1" operator="between">
      <formula>4</formula>
      <formula>0.7</formula>
    </cfRule>
  </conditionalFormatting>
  <conditionalFormatting sqref="K448:K449 K21:K24 K26:K31">
    <cfRule type="cellIs" dxfId="182" priority="126" stopIfTrue="1" operator="lessThan">
      <formula>0.4</formula>
    </cfRule>
  </conditionalFormatting>
  <conditionalFormatting sqref="K448:K449 K21:K24 K26:K31">
    <cfRule type="cellIs" dxfId="181" priority="125" stopIfTrue="1" operator="greaterThan">
      <formula>0.8</formula>
    </cfRule>
  </conditionalFormatting>
  <conditionalFormatting sqref="K92">
    <cfRule type="cellIs" dxfId="180" priority="104" stopIfTrue="1" operator="lessThan">
      <formula>0.5</formula>
    </cfRule>
  </conditionalFormatting>
  <conditionalFormatting sqref="K92">
    <cfRule type="cellIs" dxfId="179" priority="103" stopIfTrue="1" operator="between">
      <formula>4</formula>
      <formula>0.7</formula>
    </cfRule>
  </conditionalFormatting>
  <conditionalFormatting sqref="K92">
    <cfRule type="cellIs" dxfId="178" priority="102" stopIfTrue="1" operator="lessThan">
      <formula>0.4</formula>
    </cfRule>
  </conditionalFormatting>
  <conditionalFormatting sqref="K92">
    <cfRule type="cellIs" dxfId="177" priority="101" stopIfTrue="1" operator="greaterThan">
      <formula>0.8</formula>
    </cfRule>
  </conditionalFormatting>
  <conditionalFormatting sqref="K95:K104 K134:K150">
    <cfRule type="cellIs" dxfId="176" priority="100" stopIfTrue="1" operator="lessThan">
      <formula>0.5</formula>
    </cfRule>
  </conditionalFormatting>
  <conditionalFormatting sqref="K95:K104 K134:K150">
    <cfRule type="cellIs" dxfId="175" priority="99" stopIfTrue="1" operator="between">
      <formula>0.4</formula>
      <formula>0.7</formula>
    </cfRule>
  </conditionalFormatting>
  <conditionalFormatting sqref="K95:K104 K134:K150">
    <cfRule type="cellIs" dxfId="174" priority="98" stopIfTrue="1" operator="lessThan">
      <formula>0.4</formula>
    </cfRule>
  </conditionalFormatting>
  <conditionalFormatting sqref="K95:K104 K134:K150">
    <cfRule type="cellIs" dxfId="173" priority="97" stopIfTrue="1" operator="greaterThan">
      <formula>0.8</formula>
    </cfRule>
  </conditionalFormatting>
  <conditionalFormatting sqref="K184">
    <cfRule type="cellIs" dxfId="172" priority="96" stopIfTrue="1" operator="lessThan">
      <formula>0.5</formula>
    </cfRule>
  </conditionalFormatting>
  <conditionalFormatting sqref="K184">
    <cfRule type="cellIs" dxfId="171" priority="95" stopIfTrue="1" operator="between">
      <formula>4</formula>
      <formula>0.7</formula>
    </cfRule>
  </conditionalFormatting>
  <conditionalFormatting sqref="K184">
    <cfRule type="cellIs" dxfId="170" priority="94" stopIfTrue="1" operator="lessThan">
      <formula>0.4</formula>
    </cfRule>
  </conditionalFormatting>
  <conditionalFormatting sqref="K184">
    <cfRule type="cellIs" dxfId="169" priority="93" stopIfTrue="1" operator="greaterThan">
      <formula>0.8</formula>
    </cfRule>
  </conditionalFormatting>
  <conditionalFormatting sqref="K188">
    <cfRule type="cellIs" dxfId="168" priority="92" stopIfTrue="1" operator="lessThan">
      <formula>0.5</formula>
    </cfRule>
  </conditionalFormatting>
  <conditionalFormatting sqref="K188">
    <cfRule type="cellIs" dxfId="167" priority="91" stopIfTrue="1" operator="between">
      <formula>4</formula>
      <formula>0.7</formula>
    </cfRule>
  </conditionalFormatting>
  <conditionalFormatting sqref="K188">
    <cfRule type="cellIs" dxfId="166" priority="90" stopIfTrue="1" operator="lessThan">
      <formula>0.4</formula>
    </cfRule>
  </conditionalFormatting>
  <conditionalFormatting sqref="K188">
    <cfRule type="cellIs" dxfId="165" priority="89" stopIfTrue="1" operator="greaterThan">
      <formula>0.8</formula>
    </cfRule>
  </conditionalFormatting>
  <conditionalFormatting sqref="K195">
    <cfRule type="cellIs" dxfId="164" priority="88" stopIfTrue="1" operator="lessThan">
      <formula>0.5</formula>
    </cfRule>
  </conditionalFormatting>
  <conditionalFormatting sqref="K195">
    <cfRule type="cellIs" dxfId="163" priority="87" stopIfTrue="1" operator="between">
      <formula>4</formula>
      <formula>0.7</formula>
    </cfRule>
  </conditionalFormatting>
  <conditionalFormatting sqref="K195">
    <cfRule type="cellIs" dxfId="162" priority="86" stopIfTrue="1" operator="lessThan">
      <formula>0.4</formula>
    </cfRule>
  </conditionalFormatting>
  <conditionalFormatting sqref="K195">
    <cfRule type="cellIs" dxfId="161" priority="85" stopIfTrue="1" operator="greaterThan">
      <formula>0.8</formula>
    </cfRule>
  </conditionalFormatting>
  <conditionalFormatting sqref="K196">
    <cfRule type="cellIs" dxfId="160" priority="84" stopIfTrue="1" operator="lessThan">
      <formula>0.5</formula>
    </cfRule>
  </conditionalFormatting>
  <conditionalFormatting sqref="K196">
    <cfRule type="cellIs" dxfId="159" priority="83" stopIfTrue="1" operator="between">
      <formula>4</formula>
      <formula>0.7</formula>
    </cfRule>
  </conditionalFormatting>
  <conditionalFormatting sqref="K196">
    <cfRule type="cellIs" dxfId="158" priority="82" stopIfTrue="1" operator="lessThan">
      <formula>0.4</formula>
    </cfRule>
  </conditionalFormatting>
  <conditionalFormatting sqref="K196">
    <cfRule type="cellIs" dxfId="157" priority="81" stopIfTrue="1" operator="greaterThan">
      <formula>0.8</formula>
    </cfRule>
  </conditionalFormatting>
  <conditionalFormatting sqref="K197">
    <cfRule type="cellIs" dxfId="156" priority="80" stopIfTrue="1" operator="lessThan">
      <formula>0.5</formula>
    </cfRule>
  </conditionalFormatting>
  <conditionalFormatting sqref="K197">
    <cfRule type="cellIs" dxfId="155" priority="79" stopIfTrue="1" operator="between">
      <formula>4</formula>
      <formula>0.7</formula>
    </cfRule>
  </conditionalFormatting>
  <conditionalFormatting sqref="K197">
    <cfRule type="cellIs" dxfId="154" priority="78" stopIfTrue="1" operator="lessThan">
      <formula>0.4</formula>
    </cfRule>
  </conditionalFormatting>
  <conditionalFormatting sqref="K197">
    <cfRule type="cellIs" dxfId="153" priority="77" stopIfTrue="1" operator="greaterThan">
      <formula>0.8</formula>
    </cfRule>
  </conditionalFormatting>
  <conditionalFormatting sqref="K198">
    <cfRule type="cellIs" dxfId="152" priority="76" stopIfTrue="1" operator="lessThan">
      <formula>0.5</formula>
    </cfRule>
  </conditionalFormatting>
  <conditionalFormatting sqref="K198">
    <cfRule type="cellIs" dxfId="151" priority="75" stopIfTrue="1" operator="between">
      <formula>4</formula>
      <formula>0.7</formula>
    </cfRule>
  </conditionalFormatting>
  <conditionalFormatting sqref="K198">
    <cfRule type="cellIs" dxfId="150" priority="74" stopIfTrue="1" operator="lessThan">
      <formula>0.4</formula>
    </cfRule>
  </conditionalFormatting>
  <conditionalFormatting sqref="K198">
    <cfRule type="cellIs" dxfId="149" priority="73" stopIfTrue="1" operator="greaterThan">
      <formula>0.8</formula>
    </cfRule>
  </conditionalFormatting>
  <conditionalFormatting sqref="K200">
    <cfRule type="cellIs" dxfId="148" priority="72" stopIfTrue="1" operator="lessThan">
      <formula>0.5</formula>
    </cfRule>
  </conditionalFormatting>
  <conditionalFormatting sqref="K200">
    <cfRule type="cellIs" dxfId="147" priority="71" stopIfTrue="1" operator="between">
      <formula>4</formula>
      <formula>0.7</formula>
    </cfRule>
  </conditionalFormatting>
  <conditionalFormatting sqref="K200">
    <cfRule type="cellIs" dxfId="146" priority="70" stopIfTrue="1" operator="lessThan">
      <formula>0.4</formula>
    </cfRule>
  </conditionalFormatting>
  <conditionalFormatting sqref="K200">
    <cfRule type="cellIs" dxfId="145" priority="69" stopIfTrue="1" operator="greaterThan">
      <formula>0.8</formula>
    </cfRule>
  </conditionalFormatting>
  <conditionalFormatting sqref="K201">
    <cfRule type="cellIs" dxfId="144" priority="68" stopIfTrue="1" operator="lessThan">
      <formula>0.5</formula>
    </cfRule>
  </conditionalFormatting>
  <conditionalFormatting sqref="K201">
    <cfRule type="cellIs" dxfId="143" priority="67" stopIfTrue="1" operator="between">
      <formula>4</formula>
      <formula>0.7</formula>
    </cfRule>
  </conditionalFormatting>
  <conditionalFormatting sqref="K201">
    <cfRule type="cellIs" dxfId="142" priority="66" stopIfTrue="1" operator="lessThan">
      <formula>0.4</formula>
    </cfRule>
  </conditionalFormatting>
  <conditionalFormatting sqref="K201">
    <cfRule type="cellIs" dxfId="141" priority="65" stopIfTrue="1" operator="greaterThan">
      <formula>0.8</formula>
    </cfRule>
  </conditionalFormatting>
  <conditionalFormatting sqref="K272">
    <cfRule type="cellIs" dxfId="140" priority="64" stopIfTrue="1" operator="lessThan">
      <formula>0.5</formula>
    </cfRule>
  </conditionalFormatting>
  <conditionalFormatting sqref="K272">
    <cfRule type="cellIs" dxfId="139" priority="63" stopIfTrue="1" operator="between">
      <formula>4</formula>
      <formula>0.7</formula>
    </cfRule>
  </conditionalFormatting>
  <conditionalFormatting sqref="K272">
    <cfRule type="cellIs" dxfId="138" priority="62" stopIfTrue="1" operator="lessThan">
      <formula>0.4</formula>
    </cfRule>
  </conditionalFormatting>
  <conditionalFormatting sqref="K272">
    <cfRule type="cellIs" dxfId="137" priority="61" stopIfTrue="1" operator="greaterThan">
      <formula>0.8</formula>
    </cfRule>
  </conditionalFormatting>
  <conditionalFormatting sqref="K284">
    <cfRule type="cellIs" dxfId="136" priority="60" stopIfTrue="1" operator="lessThan">
      <formula>0.5</formula>
    </cfRule>
  </conditionalFormatting>
  <conditionalFormatting sqref="K284">
    <cfRule type="cellIs" dxfId="135" priority="59" stopIfTrue="1" operator="between">
      <formula>4</formula>
      <formula>0.7</formula>
    </cfRule>
  </conditionalFormatting>
  <conditionalFormatting sqref="K284">
    <cfRule type="cellIs" dxfId="134" priority="58" stopIfTrue="1" operator="lessThan">
      <formula>0.4</formula>
    </cfRule>
  </conditionalFormatting>
  <conditionalFormatting sqref="K284">
    <cfRule type="cellIs" dxfId="133" priority="57" stopIfTrue="1" operator="greaterThan">
      <formula>0.8</formula>
    </cfRule>
  </conditionalFormatting>
  <conditionalFormatting sqref="K286">
    <cfRule type="cellIs" dxfId="132" priority="56" stopIfTrue="1" operator="lessThan">
      <formula>0.5</formula>
    </cfRule>
  </conditionalFormatting>
  <conditionalFormatting sqref="K286">
    <cfRule type="cellIs" dxfId="131" priority="55" stopIfTrue="1" operator="between">
      <formula>4</formula>
      <formula>0.7</formula>
    </cfRule>
  </conditionalFormatting>
  <conditionalFormatting sqref="K286">
    <cfRule type="cellIs" dxfId="130" priority="54" stopIfTrue="1" operator="lessThan">
      <formula>0.4</formula>
    </cfRule>
  </conditionalFormatting>
  <conditionalFormatting sqref="K286">
    <cfRule type="cellIs" dxfId="129" priority="53" stopIfTrue="1" operator="greaterThan">
      <formula>0.8</formula>
    </cfRule>
  </conditionalFormatting>
  <conditionalFormatting sqref="K301">
    <cfRule type="cellIs" dxfId="128" priority="52" stopIfTrue="1" operator="lessThan">
      <formula>0.5</formula>
    </cfRule>
  </conditionalFormatting>
  <conditionalFormatting sqref="K301">
    <cfRule type="cellIs" dxfId="127" priority="51" stopIfTrue="1" operator="between">
      <formula>4</formula>
      <formula>0.7</formula>
    </cfRule>
  </conditionalFormatting>
  <conditionalFormatting sqref="K301">
    <cfRule type="cellIs" dxfId="126" priority="50" stopIfTrue="1" operator="lessThan">
      <formula>0.4</formula>
    </cfRule>
  </conditionalFormatting>
  <conditionalFormatting sqref="K301">
    <cfRule type="cellIs" dxfId="125" priority="49" stopIfTrue="1" operator="greaterThan">
      <formula>0.8</formula>
    </cfRule>
  </conditionalFormatting>
  <conditionalFormatting sqref="K307">
    <cfRule type="cellIs" dxfId="124" priority="48" stopIfTrue="1" operator="lessThan">
      <formula>0.5</formula>
    </cfRule>
  </conditionalFormatting>
  <conditionalFormatting sqref="K307">
    <cfRule type="cellIs" dxfId="123" priority="47" stopIfTrue="1" operator="between">
      <formula>4</formula>
      <formula>0.7</formula>
    </cfRule>
  </conditionalFormatting>
  <conditionalFormatting sqref="K307">
    <cfRule type="cellIs" dxfId="122" priority="46" stopIfTrue="1" operator="lessThan">
      <formula>0.4</formula>
    </cfRule>
  </conditionalFormatting>
  <conditionalFormatting sqref="K307">
    <cfRule type="cellIs" dxfId="121" priority="45" stopIfTrue="1" operator="greaterThan">
      <formula>0.8</formula>
    </cfRule>
  </conditionalFormatting>
  <conditionalFormatting sqref="K308">
    <cfRule type="cellIs" dxfId="120" priority="44" stopIfTrue="1" operator="lessThan">
      <formula>0.5</formula>
    </cfRule>
  </conditionalFormatting>
  <conditionalFormatting sqref="K308">
    <cfRule type="cellIs" dxfId="119" priority="43" stopIfTrue="1" operator="between">
      <formula>4</formula>
      <formula>0.7</formula>
    </cfRule>
  </conditionalFormatting>
  <conditionalFormatting sqref="K308">
    <cfRule type="cellIs" dxfId="118" priority="42" stopIfTrue="1" operator="lessThan">
      <formula>0.4</formula>
    </cfRule>
  </conditionalFormatting>
  <conditionalFormatting sqref="K308">
    <cfRule type="cellIs" dxfId="117" priority="41" stopIfTrue="1" operator="greaterThan">
      <formula>0.8</formula>
    </cfRule>
  </conditionalFormatting>
  <conditionalFormatting sqref="K350">
    <cfRule type="cellIs" dxfId="116" priority="40" stopIfTrue="1" operator="lessThan">
      <formula>0.5</formula>
    </cfRule>
  </conditionalFormatting>
  <conditionalFormatting sqref="K350">
    <cfRule type="cellIs" dxfId="115" priority="39" stopIfTrue="1" operator="between">
      <formula>4</formula>
      <formula>0.7</formula>
    </cfRule>
  </conditionalFormatting>
  <conditionalFormatting sqref="K350">
    <cfRule type="cellIs" dxfId="114" priority="38" stopIfTrue="1" operator="lessThan">
      <formula>0.4</formula>
    </cfRule>
  </conditionalFormatting>
  <conditionalFormatting sqref="K350">
    <cfRule type="cellIs" dxfId="113" priority="37" stopIfTrue="1" operator="greaterThan">
      <formula>0.8</formula>
    </cfRule>
  </conditionalFormatting>
  <conditionalFormatting sqref="K21:K22 K26 K28 K30 K92 K184 K188 K195:K198 K272 K284 K286 K301 K200:K201 K363 K448 K354:K357 K350:K351 K418 K307:K308">
    <cfRule type="cellIs" dxfId="112" priority="36" stopIfTrue="1" operator="lessThan">
      <formula>0.5</formula>
    </cfRule>
  </conditionalFormatting>
  <conditionalFormatting sqref="K21:K22 K26 K28 K30 K92 K184 K188 K195:K198 K272 K284 K286 K301 K200:K201 K363 K448 K354:K357 K350:K351 K418 K307:K308">
    <cfRule type="cellIs" dxfId="111" priority="35" stopIfTrue="1" operator="between">
      <formula>0.4</formula>
      <formula>0.7</formula>
    </cfRule>
  </conditionalFormatting>
  <conditionalFormatting sqref="K21:K22 K26 K28 K30 K92 K184 K188 K195:K198 K272 K284 K286 K301 K200:K201 K363 K448 K354:K357 K350:K351 K418 K307:K308">
    <cfRule type="cellIs" dxfId="110" priority="34" stopIfTrue="1" operator="lessThan">
      <formula>0.4</formula>
    </cfRule>
  </conditionalFormatting>
  <conditionalFormatting sqref="K21:K22 K26 K28 K30 K92 K184 K188 K195:K198 K272 K284 K286 K301 K200:K201 K363 K448 K354:K357 K350:K351 K418 K307:K308">
    <cfRule type="cellIs" dxfId="109" priority="33" stopIfTrue="1" operator="greaterThan">
      <formula>0.8</formula>
    </cfRule>
  </conditionalFormatting>
  <conditionalFormatting sqref="K355">
    <cfRule type="cellIs" dxfId="108" priority="32" stopIfTrue="1" operator="lessThan">
      <formula>0.5</formula>
    </cfRule>
  </conditionalFormatting>
  <conditionalFormatting sqref="K355">
    <cfRule type="cellIs" dxfId="107" priority="31" stopIfTrue="1" operator="between">
      <formula>4</formula>
      <formula>0.7</formula>
    </cfRule>
  </conditionalFormatting>
  <conditionalFormatting sqref="K355">
    <cfRule type="cellIs" dxfId="106" priority="30" stopIfTrue="1" operator="lessThan">
      <formula>0.4</formula>
    </cfRule>
  </conditionalFormatting>
  <conditionalFormatting sqref="K355">
    <cfRule type="cellIs" dxfId="105" priority="29" stopIfTrue="1" operator="greaterThan">
      <formula>0.8</formula>
    </cfRule>
  </conditionalFormatting>
  <conditionalFormatting sqref="K351">
    <cfRule type="cellIs" dxfId="104" priority="28" stopIfTrue="1" operator="lessThan">
      <formula>0.5</formula>
    </cfRule>
  </conditionalFormatting>
  <conditionalFormatting sqref="K351">
    <cfRule type="cellIs" dxfId="103" priority="27" stopIfTrue="1" operator="between">
      <formula>4</formula>
      <formula>0.7</formula>
    </cfRule>
  </conditionalFormatting>
  <conditionalFormatting sqref="K351">
    <cfRule type="cellIs" dxfId="102" priority="26" stopIfTrue="1" operator="lessThan">
      <formula>0.4</formula>
    </cfRule>
  </conditionalFormatting>
  <conditionalFormatting sqref="K351">
    <cfRule type="cellIs" dxfId="101" priority="25" stopIfTrue="1" operator="greaterThan">
      <formula>0.8</formula>
    </cfRule>
  </conditionalFormatting>
  <conditionalFormatting sqref="K418">
    <cfRule type="cellIs" dxfId="100" priority="24" stopIfTrue="1" operator="lessThan">
      <formula>0.5</formula>
    </cfRule>
  </conditionalFormatting>
  <conditionalFormatting sqref="K418">
    <cfRule type="cellIs" dxfId="99" priority="23" stopIfTrue="1" operator="between">
      <formula>4</formula>
      <formula>0.7</formula>
    </cfRule>
  </conditionalFormatting>
  <conditionalFormatting sqref="K418">
    <cfRule type="cellIs" dxfId="98" priority="22" stopIfTrue="1" operator="lessThan">
      <formula>0.4</formula>
    </cfRule>
  </conditionalFormatting>
  <conditionalFormatting sqref="K418">
    <cfRule type="cellIs" dxfId="97" priority="21" stopIfTrue="1" operator="greaterThan">
      <formula>0.8</formula>
    </cfRule>
  </conditionalFormatting>
  <conditionalFormatting sqref="K25">
    <cfRule type="cellIs" dxfId="96" priority="20" stopIfTrue="1" operator="lessThan">
      <formula>0.5</formula>
    </cfRule>
  </conditionalFormatting>
  <conditionalFormatting sqref="K25">
    <cfRule type="cellIs" dxfId="95" priority="19" stopIfTrue="1" operator="between">
      <formula>4</formula>
      <formula>0.7</formula>
    </cfRule>
  </conditionalFormatting>
  <conditionalFormatting sqref="K25">
    <cfRule type="cellIs" dxfId="94" priority="18" stopIfTrue="1" operator="lessThan">
      <formula>0.4</formula>
    </cfRule>
  </conditionalFormatting>
  <conditionalFormatting sqref="K25">
    <cfRule type="cellIs" dxfId="93" priority="17" stopIfTrue="1" operator="greaterThan">
      <formula>0.8</formula>
    </cfRule>
  </conditionalFormatting>
  <conditionalFormatting sqref="K257">
    <cfRule type="cellIs" dxfId="92" priority="16" stopIfTrue="1" operator="lessThan">
      <formula>0.5</formula>
    </cfRule>
  </conditionalFormatting>
  <conditionalFormatting sqref="K257">
    <cfRule type="cellIs" dxfId="91" priority="15" stopIfTrue="1" operator="between">
      <formula>4</formula>
      <formula>0.7</formula>
    </cfRule>
  </conditionalFormatting>
  <conditionalFormatting sqref="K257">
    <cfRule type="cellIs" dxfId="90" priority="14" stopIfTrue="1" operator="lessThan">
      <formula>0.4</formula>
    </cfRule>
  </conditionalFormatting>
  <conditionalFormatting sqref="K257">
    <cfRule type="cellIs" dxfId="89" priority="13" stopIfTrue="1" operator="greaterThan">
      <formula>0.8</formula>
    </cfRule>
  </conditionalFormatting>
  <conditionalFormatting sqref="K257">
    <cfRule type="cellIs" dxfId="88" priority="12" stopIfTrue="1" operator="lessThan">
      <formula>0.5</formula>
    </cfRule>
  </conditionalFormatting>
  <conditionalFormatting sqref="K257">
    <cfRule type="cellIs" dxfId="87" priority="11" stopIfTrue="1" operator="between">
      <formula>0.4</formula>
      <formula>0.7</formula>
    </cfRule>
  </conditionalFormatting>
  <conditionalFormatting sqref="K257">
    <cfRule type="cellIs" dxfId="86" priority="10" stopIfTrue="1" operator="lessThan">
      <formula>0.4</formula>
    </cfRule>
  </conditionalFormatting>
  <conditionalFormatting sqref="K257">
    <cfRule type="cellIs" dxfId="85"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80" zoomScaleNormal="80" workbookViewId="0">
      <pane ySplit="1" topLeftCell="A2" activePane="bottomLeft" state="frozenSplit"/>
      <selection pane="bottomLeft" activeCell="B171" sqref="B171"/>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3">
      <filters>
        <filter val="2244"/>
      </filters>
    </filterColumn>
  </autoFilter>
  <phoneticPr fontId="0" type="noConversion"/>
  <conditionalFormatting sqref="K260 K266 K268 K270 K272:K281 K368 K83 K88 K122 K139:K149 K153:K156 K161:K164 K64:K70">
    <cfRule type="cellIs" dxfId="84" priority="65" stopIfTrue="1" operator="lessThan">
      <formula>0.5</formula>
    </cfRule>
  </conditionalFormatting>
  <conditionalFormatting sqref="K260 K266 K268 K270 K272:K281 K368 K83 K88 K122 K139:K149 K153:K156 K161:K164 K64:K70">
    <cfRule type="cellIs" dxfId="83" priority="64" stopIfTrue="1" operator="between">
      <formula>4</formula>
      <formula>0.7</formula>
    </cfRule>
  </conditionalFormatting>
  <conditionalFormatting sqref="K260 K266 K268 K270 K272:K281 K368 K83 K88 K122 K139:K149 K153:K156 K161:K164 K64:K70">
    <cfRule type="cellIs" dxfId="82" priority="63" stopIfTrue="1" operator="lessThan">
      <formula>0.4</formula>
    </cfRule>
  </conditionalFormatting>
  <conditionalFormatting sqref="K260 K266 K268 K270 K272:K281 K368 K83 K88 K122 K139:K149 K153:K156 K161:K164 K64:K70">
    <cfRule type="cellIs" dxfId="81" priority="62" stopIfTrue="1" operator="greaterThan">
      <formula>0.8</formula>
    </cfRule>
  </conditionalFormatting>
  <conditionalFormatting sqref="K368">
    <cfRule type="cellIs" dxfId="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tabSelected="1" zoomScale="80" zoomScaleNormal="80" workbookViewId="0">
      <pane ySplit="1" topLeftCell="A2" activePane="bottomLeft" state="frozenSplit"/>
      <selection pane="bottomLeft" activeCell="F303" sqref="F303"/>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33.5" hidden="1" customHeight="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36.5" hidden="1" customHeight="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43" hidden="1" customHeight="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43.5" hidden="1" customHeight="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62.5"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4">
      <filters>
        <filter val="M108"/>
      </filters>
    </filterColumn>
    <filterColumn colId="5">
      <filters>
        <filter val="GX"/>
      </filters>
    </filterColumn>
  </autoFilter>
  <phoneticPr fontId="0" type="noConversion"/>
  <conditionalFormatting sqref="K291 K74 K3:K8 K83 K81 K86:K89 K240:K246">
    <cfRule type="cellIs" dxfId="79" priority="93" stopIfTrue="1" operator="lessThan">
      <formula>0.5</formula>
    </cfRule>
  </conditionalFormatting>
  <conditionalFormatting sqref="K291 K74 K3:K8 K83 K81 K86:K89 K240:K246">
    <cfRule type="cellIs" dxfId="78" priority="94" stopIfTrue="1" operator="between">
      <formula>4</formula>
      <formula>0.7</formula>
    </cfRule>
  </conditionalFormatting>
  <conditionalFormatting sqref="K291 K74 K3:K8 K83 K81 K86:K89 K240:K246">
    <cfRule type="cellIs" dxfId="77" priority="95" stopIfTrue="1" operator="lessThan">
      <formula>0.4</formula>
    </cfRule>
  </conditionalFormatting>
  <conditionalFormatting sqref="K291 K74 K3:K8 K83 K81 K86:K89 K240:K246">
    <cfRule type="cellIs" dxfId="76" priority="96" stopIfTrue="1" operator="greaterThan">
      <formula>0.8</formula>
    </cfRule>
  </conditionalFormatting>
  <conditionalFormatting sqref="K291">
    <cfRule type="cellIs" dxfId="75" priority="80" stopIfTrue="1" operator="lessThan">
      <formula>0.5</formula>
    </cfRule>
  </conditionalFormatting>
  <conditionalFormatting sqref="K291">
    <cfRule type="cellIs" dxfId="74" priority="79" stopIfTrue="1" operator="between">
      <formula>4</formula>
      <formula>0.7</formula>
    </cfRule>
  </conditionalFormatting>
  <conditionalFormatting sqref="K291">
    <cfRule type="cellIs" dxfId="73" priority="78" stopIfTrue="1" operator="lessThan">
      <formula>0.4</formula>
    </cfRule>
  </conditionalFormatting>
  <conditionalFormatting sqref="K291">
    <cfRule type="cellIs" dxfId="72" priority="77" stopIfTrue="1" operator="greaterThan">
      <formula>0.8</formula>
    </cfRule>
  </conditionalFormatting>
  <conditionalFormatting sqref="K291">
    <cfRule type="cellIs" dxfId="71" priority="72" stopIfTrue="1" operator="lessThan">
      <formula>0.5</formula>
    </cfRule>
  </conditionalFormatting>
  <conditionalFormatting sqref="K291">
    <cfRule type="cellIs" dxfId="70" priority="71" stopIfTrue="1" operator="between">
      <formula>4</formula>
      <formula>0.7</formula>
    </cfRule>
  </conditionalFormatting>
  <conditionalFormatting sqref="K291">
    <cfRule type="cellIs" dxfId="69" priority="70" stopIfTrue="1" operator="lessThan">
      <formula>0.4</formula>
    </cfRule>
  </conditionalFormatting>
  <conditionalFormatting sqref="K291">
    <cfRule type="cellIs" dxfId="68" priority="69" stopIfTrue="1" operator="greaterThan">
      <formula>0.8</formula>
    </cfRule>
  </conditionalFormatting>
  <conditionalFormatting sqref="K291">
    <cfRule type="cellIs" dxfId="67" priority="68" stopIfTrue="1" operator="lessThan">
      <formula>0.5</formula>
    </cfRule>
  </conditionalFormatting>
  <conditionalFormatting sqref="K291">
    <cfRule type="cellIs" dxfId="66" priority="67" stopIfTrue="1" operator="between">
      <formula>4</formula>
      <formula>0.7</formula>
    </cfRule>
  </conditionalFormatting>
  <conditionalFormatting sqref="K291">
    <cfRule type="cellIs" dxfId="65" priority="66" stopIfTrue="1" operator="lessThan">
      <formula>0.4</formula>
    </cfRule>
  </conditionalFormatting>
  <conditionalFormatting sqref="K291">
    <cfRule type="cellIs" dxfId="64" priority="65" stopIfTrue="1" operator="greaterThan">
      <formula>0.8</formula>
    </cfRule>
  </conditionalFormatting>
  <conditionalFormatting sqref="K291">
    <cfRule type="cellIs" dxfId="63" priority="64" stopIfTrue="1" operator="lessThan">
      <formula>0.5</formula>
    </cfRule>
  </conditionalFormatting>
  <conditionalFormatting sqref="K291">
    <cfRule type="cellIs" dxfId="62" priority="63" stopIfTrue="1" operator="between">
      <formula>4</formula>
      <formula>0.7</formula>
    </cfRule>
  </conditionalFormatting>
  <conditionalFormatting sqref="K291">
    <cfRule type="cellIs" dxfId="61" priority="62" stopIfTrue="1" operator="lessThan">
      <formula>0.4</formula>
    </cfRule>
  </conditionalFormatting>
  <conditionalFormatting sqref="K291">
    <cfRule type="cellIs" dxfId="60" priority="61" stopIfTrue="1" operator="greaterThan">
      <formula>0.8</formula>
    </cfRule>
  </conditionalFormatting>
  <conditionalFormatting sqref="K292">
    <cfRule type="cellIs" dxfId="59" priority="60" stopIfTrue="1" operator="lessThan">
      <formula>0.5</formula>
    </cfRule>
  </conditionalFormatting>
  <conditionalFormatting sqref="K292">
    <cfRule type="cellIs" dxfId="58" priority="59" stopIfTrue="1" operator="between">
      <formula>4</formula>
      <formula>0.7</formula>
    </cfRule>
  </conditionalFormatting>
  <conditionalFormatting sqref="K292">
    <cfRule type="cellIs" dxfId="57" priority="58" stopIfTrue="1" operator="lessThan">
      <formula>0.4</formula>
    </cfRule>
  </conditionalFormatting>
  <conditionalFormatting sqref="K292">
    <cfRule type="cellIs" dxfId="56" priority="57" stopIfTrue="1" operator="greaterThan">
      <formula>0.8</formula>
    </cfRule>
  </conditionalFormatting>
  <conditionalFormatting sqref="K292">
    <cfRule type="cellIs" dxfId="55" priority="56" stopIfTrue="1" operator="lessThan">
      <formula>0.5</formula>
    </cfRule>
  </conditionalFormatting>
  <conditionalFormatting sqref="K292">
    <cfRule type="cellIs" dxfId="54" priority="55" stopIfTrue="1" operator="between">
      <formula>4</formula>
      <formula>0.7</formula>
    </cfRule>
  </conditionalFormatting>
  <conditionalFormatting sqref="K292">
    <cfRule type="cellIs" dxfId="53" priority="54" stopIfTrue="1" operator="lessThan">
      <formula>0.4</formula>
    </cfRule>
  </conditionalFormatting>
  <conditionalFormatting sqref="K292">
    <cfRule type="cellIs" dxfId="52" priority="53" stopIfTrue="1" operator="greaterThan">
      <formula>0.8</formula>
    </cfRule>
  </conditionalFormatting>
  <conditionalFormatting sqref="K292">
    <cfRule type="cellIs" dxfId="51" priority="52" stopIfTrue="1" operator="lessThan">
      <formula>0.5</formula>
    </cfRule>
  </conditionalFormatting>
  <conditionalFormatting sqref="K292">
    <cfRule type="cellIs" dxfId="50" priority="51" stopIfTrue="1" operator="between">
      <formula>4</formula>
      <formula>0.7</formula>
    </cfRule>
  </conditionalFormatting>
  <conditionalFormatting sqref="K292">
    <cfRule type="cellIs" dxfId="49" priority="50" stopIfTrue="1" operator="lessThan">
      <formula>0.4</formula>
    </cfRule>
  </conditionalFormatting>
  <conditionalFormatting sqref="K292">
    <cfRule type="cellIs" dxfId="48" priority="49" stopIfTrue="1" operator="greaterThan">
      <formula>0.8</formula>
    </cfRule>
  </conditionalFormatting>
  <conditionalFormatting sqref="K292">
    <cfRule type="cellIs" dxfId="47" priority="48" stopIfTrue="1" operator="lessThan">
      <formula>0.5</formula>
    </cfRule>
  </conditionalFormatting>
  <conditionalFormatting sqref="K292">
    <cfRule type="cellIs" dxfId="46" priority="47" stopIfTrue="1" operator="between">
      <formula>4</formula>
      <formula>0.7</formula>
    </cfRule>
  </conditionalFormatting>
  <conditionalFormatting sqref="K292">
    <cfRule type="cellIs" dxfId="45" priority="46" stopIfTrue="1" operator="lessThan">
      <formula>0.4</formula>
    </cfRule>
  </conditionalFormatting>
  <conditionalFormatting sqref="K292">
    <cfRule type="cellIs" dxfId="44" priority="45" stopIfTrue="1" operator="greaterThan">
      <formula>0.8</formula>
    </cfRule>
  </conditionalFormatting>
  <conditionalFormatting sqref="K292">
    <cfRule type="cellIs" dxfId="43" priority="44" stopIfTrue="1" operator="lessThan">
      <formula>0.5</formula>
    </cfRule>
  </conditionalFormatting>
  <conditionalFormatting sqref="K292">
    <cfRule type="cellIs" dxfId="42" priority="43" stopIfTrue="1" operator="between">
      <formula>4</formula>
      <formula>0.7</formula>
    </cfRule>
  </conditionalFormatting>
  <conditionalFormatting sqref="K292">
    <cfRule type="cellIs" dxfId="41" priority="42" stopIfTrue="1" operator="lessThan">
      <formula>0.4</formula>
    </cfRule>
  </conditionalFormatting>
  <conditionalFormatting sqref="K292">
    <cfRule type="cellIs" dxfId="40" priority="41" stopIfTrue="1" operator="greaterThan">
      <formula>0.8</formula>
    </cfRule>
  </conditionalFormatting>
  <conditionalFormatting sqref="K293">
    <cfRule type="cellIs" dxfId="39" priority="40" stopIfTrue="1" operator="lessThan">
      <formula>0.5</formula>
    </cfRule>
  </conditionalFormatting>
  <conditionalFormatting sqref="K293">
    <cfRule type="cellIs" dxfId="38" priority="39" stopIfTrue="1" operator="between">
      <formula>4</formula>
      <formula>0.7</formula>
    </cfRule>
  </conditionalFormatting>
  <conditionalFormatting sqref="K293">
    <cfRule type="cellIs" dxfId="37" priority="38" stopIfTrue="1" operator="lessThan">
      <formula>0.4</formula>
    </cfRule>
  </conditionalFormatting>
  <conditionalFormatting sqref="K293">
    <cfRule type="cellIs" dxfId="36" priority="37" stopIfTrue="1" operator="greaterThan">
      <formula>0.8</formula>
    </cfRule>
  </conditionalFormatting>
  <conditionalFormatting sqref="K293">
    <cfRule type="cellIs" dxfId="35" priority="36" stopIfTrue="1" operator="lessThan">
      <formula>0.5</formula>
    </cfRule>
  </conditionalFormatting>
  <conditionalFormatting sqref="K293">
    <cfRule type="cellIs" dxfId="34" priority="35" stopIfTrue="1" operator="between">
      <formula>4</formula>
      <formula>0.7</formula>
    </cfRule>
  </conditionalFormatting>
  <conditionalFormatting sqref="K293">
    <cfRule type="cellIs" dxfId="33" priority="34" stopIfTrue="1" operator="lessThan">
      <formula>0.4</formula>
    </cfRule>
  </conditionalFormatting>
  <conditionalFormatting sqref="K293">
    <cfRule type="cellIs" dxfId="32" priority="33" stopIfTrue="1" operator="greaterThan">
      <formula>0.8</formula>
    </cfRule>
  </conditionalFormatting>
  <conditionalFormatting sqref="K293">
    <cfRule type="cellIs" dxfId="31" priority="32" stopIfTrue="1" operator="lessThan">
      <formula>0.5</formula>
    </cfRule>
  </conditionalFormatting>
  <conditionalFormatting sqref="K293">
    <cfRule type="cellIs" dxfId="30" priority="31" stopIfTrue="1" operator="between">
      <formula>4</formula>
      <formula>0.7</formula>
    </cfRule>
  </conditionalFormatting>
  <conditionalFormatting sqref="K293">
    <cfRule type="cellIs" dxfId="29" priority="30" stopIfTrue="1" operator="lessThan">
      <formula>0.4</formula>
    </cfRule>
  </conditionalFormatting>
  <conditionalFormatting sqref="K293">
    <cfRule type="cellIs" dxfId="28" priority="29" stopIfTrue="1" operator="greaterThan">
      <formula>0.8</formula>
    </cfRule>
  </conditionalFormatting>
  <conditionalFormatting sqref="K293">
    <cfRule type="cellIs" dxfId="27" priority="28" stopIfTrue="1" operator="lessThan">
      <formula>0.5</formula>
    </cfRule>
  </conditionalFormatting>
  <conditionalFormatting sqref="K293">
    <cfRule type="cellIs" dxfId="26" priority="27" stopIfTrue="1" operator="between">
      <formula>4</formula>
      <formula>0.7</formula>
    </cfRule>
  </conditionalFormatting>
  <conditionalFormatting sqref="K293">
    <cfRule type="cellIs" dxfId="25" priority="26" stopIfTrue="1" operator="lessThan">
      <formula>0.4</formula>
    </cfRule>
  </conditionalFormatting>
  <conditionalFormatting sqref="K293">
    <cfRule type="cellIs" dxfId="24" priority="25" stopIfTrue="1" operator="greaterThan">
      <formula>0.8</formula>
    </cfRule>
  </conditionalFormatting>
  <conditionalFormatting sqref="K293">
    <cfRule type="cellIs" dxfId="23" priority="24" stopIfTrue="1" operator="lessThan">
      <formula>0.5</formula>
    </cfRule>
  </conditionalFormatting>
  <conditionalFormatting sqref="K293">
    <cfRule type="cellIs" dxfId="22" priority="23" stopIfTrue="1" operator="between">
      <formula>4</formula>
      <formula>0.7</formula>
    </cfRule>
  </conditionalFormatting>
  <conditionalFormatting sqref="K293">
    <cfRule type="cellIs" dxfId="21" priority="22" stopIfTrue="1" operator="lessThan">
      <formula>0.4</formula>
    </cfRule>
  </conditionalFormatting>
  <conditionalFormatting sqref="K293">
    <cfRule type="cellIs" dxfId="20" priority="21" stopIfTrue="1" operator="greaterThan">
      <formula>0.8</formula>
    </cfRule>
  </conditionalFormatting>
  <conditionalFormatting sqref="K294">
    <cfRule type="cellIs" dxfId="19" priority="1" stopIfTrue="1" operator="greaterThan">
      <formula>0.8</formula>
    </cfRule>
  </conditionalFormatting>
  <conditionalFormatting sqref="K294">
    <cfRule type="cellIs" dxfId="18" priority="20" stopIfTrue="1" operator="lessThan">
      <formula>0.5</formula>
    </cfRule>
  </conditionalFormatting>
  <conditionalFormatting sqref="K294">
    <cfRule type="cellIs" dxfId="17" priority="19" stopIfTrue="1" operator="between">
      <formula>4</formula>
      <formula>0.7</formula>
    </cfRule>
  </conditionalFormatting>
  <conditionalFormatting sqref="K294">
    <cfRule type="cellIs" dxfId="16" priority="18" stopIfTrue="1" operator="lessThan">
      <formula>0.4</formula>
    </cfRule>
  </conditionalFormatting>
  <conditionalFormatting sqref="K294">
    <cfRule type="cellIs" dxfId="15" priority="17" stopIfTrue="1" operator="greaterThan">
      <formula>0.8</formula>
    </cfRule>
  </conditionalFormatting>
  <conditionalFormatting sqref="K294">
    <cfRule type="cellIs" dxfId="14" priority="16" stopIfTrue="1" operator="lessThan">
      <formula>0.5</formula>
    </cfRule>
  </conditionalFormatting>
  <conditionalFormatting sqref="K294">
    <cfRule type="cellIs" dxfId="13" priority="15" stopIfTrue="1" operator="between">
      <formula>4</formula>
      <formula>0.7</formula>
    </cfRule>
  </conditionalFormatting>
  <conditionalFormatting sqref="K294">
    <cfRule type="cellIs" dxfId="12" priority="14" stopIfTrue="1" operator="lessThan">
      <formula>0.4</formula>
    </cfRule>
  </conditionalFormatting>
  <conditionalFormatting sqref="K294">
    <cfRule type="cellIs" dxfId="11" priority="13" stopIfTrue="1" operator="greaterThan">
      <formula>0.8</formula>
    </cfRule>
  </conditionalFormatting>
  <conditionalFormatting sqref="K294">
    <cfRule type="cellIs" dxfId="10" priority="12" stopIfTrue="1" operator="lessThan">
      <formula>0.5</formula>
    </cfRule>
  </conditionalFormatting>
  <conditionalFormatting sqref="K294">
    <cfRule type="cellIs" dxfId="9" priority="11" stopIfTrue="1" operator="between">
      <formula>4</formula>
      <formula>0.7</formula>
    </cfRule>
  </conditionalFormatting>
  <conditionalFormatting sqref="K294">
    <cfRule type="cellIs" dxfId="8" priority="10" stopIfTrue="1" operator="lessThan">
      <formula>0.4</formula>
    </cfRule>
  </conditionalFormatting>
  <conditionalFormatting sqref="K294">
    <cfRule type="cellIs" dxfId="7" priority="9" stopIfTrue="1" operator="greaterThan">
      <formula>0.8</formula>
    </cfRule>
  </conditionalFormatting>
  <conditionalFormatting sqref="K294">
    <cfRule type="cellIs" dxfId="6" priority="8" stopIfTrue="1" operator="lessThan">
      <formula>0.5</formula>
    </cfRule>
  </conditionalFormatting>
  <conditionalFormatting sqref="K294">
    <cfRule type="cellIs" dxfId="5" priority="7" stopIfTrue="1" operator="between">
      <formula>4</formula>
      <formula>0.7</formula>
    </cfRule>
  </conditionalFormatting>
  <conditionalFormatting sqref="K294">
    <cfRule type="cellIs" dxfId="4" priority="6" stopIfTrue="1" operator="lessThan">
      <formula>0.4</formula>
    </cfRule>
  </conditionalFormatting>
  <conditionalFormatting sqref="K294">
    <cfRule type="cellIs" dxfId="3" priority="5" stopIfTrue="1" operator="greaterThan">
      <formula>0.8</formula>
    </cfRule>
  </conditionalFormatting>
  <conditionalFormatting sqref="K294">
    <cfRule type="cellIs" dxfId="2" priority="4" stopIfTrue="1" operator="lessThan">
      <formula>0.5</formula>
    </cfRule>
  </conditionalFormatting>
  <conditionalFormatting sqref="K294">
    <cfRule type="cellIs" dxfId="1" priority="3" stopIfTrue="1" operator="between">
      <formula>4</formula>
      <formula>0.7</formula>
    </cfRule>
  </conditionalFormatting>
  <conditionalFormatting sqref="K294">
    <cfRule type="cellIs" dxfId="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Summer</vt:lpstr>
      <vt:lpstr>Winter</vt:lpstr>
      <vt:lpstr>Spring</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2021-04-05T16:33:51Z</dcterms:modified>
</cp:coreProperties>
</file>