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" yWindow="-12" windowWidth="11520" windowHeight="9132"/>
  </bookViews>
  <sheets>
    <sheet name="Comparison - Excel" sheetId="9" r:id="rId1"/>
    <sheet name="Comparison - Rspec" sheetId="5" r:id="rId2"/>
    <sheet name="Titan - RSpec" sheetId="1" r:id="rId3"/>
    <sheet name="Titan - Excel" sheetId="8" r:id="rId4"/>
    <sheet name="Saturn Integrated" sheetId="4" r:id="rId5"/>
    <sheet name="Saturn Integrated - Excel" sheetId="10" r:id="rId6"/>
    <sheet name="Saturn Disk" sheetId="6" r:id="rId7"/>
    <sheet name="Saturn Disk - Excel" sheetId="11" r:id="rId8"/>
    <sheet name="Saturn Rings" sheetId="12" r:id="rId9"/>
    <sheet name="Saturn Rings - Excel" sheetId="13" r:id="rId10"/>
  </sheets>
  <calcPr calcId="145621"/>
</workbook>
</file>

<file path=xl/calcChain.xml><?xml version="1.0" encoding="utf-8"?>
<calcChain xmlns="http://schemas.openxmlformats.org/spreadsheetml/2006/main">
  <c r="J25" i="13" l="1"/>
  <c r="L25" i="13" s="1"/>
  <c r="I25" i="13"/>
  <c r="H25" i="13"/>
  <c r="G25" i="13"/>
  <c r="F25" i="13"/>
  <c r="E25" i="13"/>
  <c r="D25" i="13"/>
  <c r="J24" i="13"/>
  <c r="K24" i="13" s="1"/>
  <c r="I24" i="13"/>
  <c r="H24" i="13"/>
  <c r="G24" i="13"/>
  <c r="F24" i="13"/>
  <c r="E24" i="13"/>
  <c r="D24" i="13"/>
  <c r="J23" i="13"/>
  <c r="I23" i="13"/>
  <c r="L23" i="13" s="1"/>
  <c r="H23" i="13"/>
  <c r="G23" i="13"/>
  <c r="F23" i="13"/>
  <c r="E23" i="13"/>
  <c r="D23" i="13"/>
  <c r="J22" i="13"/>
  <c r="I22" i="13"/>
  <c r="H22" i="13"/>
  <c r="G22" i="13"/>
  <c r="F22" i="13"/>
  <c r="E22" i="13"/>
  <c r="D22" i="13"/>
  <c r="J21" i="13"/>
  <c r="I21" i="13"/>
  <c r="H21" i="13"/>
  <c r="G21" i="13"/>
  <c r="F21" i="13"/>
  <c r="E21" i="13"/>
  <c r="D21" i="13"/>
  <c r="J25" i="12"/>
  <c r="K25" i="12" s="1"/>
  <c r="I25" i="12"/>
  <c r="L25" i="12" s="1"/>
  <c r="H25" i="12"/>
  <c r="G25" i="12"/>
  <c r="F25" i="12"/>
  <c r="E25" i="12"/>
  <c r="D25" i="12"/>
  <c r="K24" i="12"/>
  <c r="J24" i="12"/>
  <c r="I24" i="12"/>
  <c r="N24" i="12" s="1"/>
  <c r="H24" i="12"/>
  <c r="G24" i="12"/>
  <c r="F24" i="12"/>
  <c r="E24" i="12"/>
  <c r="D24" i="12"/>
  <c r="J23" i="12"/>
  <c r="K23" i="12" s="1"/>
  <c r="I23" i="12"/>
  <c r="L23" i="12" s="1"/>
  <c r="H23" i="12"/>
  <c r="G23" i="12"/>
  <c r="F23" i="12"/>
  <c r="E23" i="12"/>
  <c r="D23" i="12"/>
  <c r="K22" i="12"/>
  <c r="J22" i="12"/>
  <c r="I22" i="12"/>
  <c r="N22" i="12" s="1"/>
  <c r="H22" i="12"/>
  <c r="G22" i="12"/>
  <c r="F22" i="12"/>
  <c r="E22" i="12"/>
  <c r="D22" i="12"/>
  <c r="J21" i="12"/>
  <c r="K21" i="12" s="1"/>
  <c r="I21" i="12"/>
  <c r="L21" i="12" s="1"/>
  <c r="H21" i="12"/>
  <c r="G21" i="12"/>
  <c r="F21" i="12"/>
  <c r="E21" i="12"/>
  <c r="D21" i="12"/>
  <c r="J25" i="11"/>
  <c r="L25" i="11" s="1"/>
  <c r="I25" i="11"/>
  <c r="N25" i="11" s="1"/>
  <c r="H25" i="11"/>
  <c r="G25" i="11"/>
  <c r="F25" i="11"/>
  <c r="E25" i="11"/>
  <c r="D25" i="11"/>
  <c r="L24" i="11"/>
  <c r="J24" i="11"/>
  <c r="K24" i="11" s="1"/>
  <c r="I24" i="11"/>
  <c r="N24" i="11" s="1"/>
  <c r="H24" i="11"/>
  <c r="G24" i="11"/>
  <c r="F24" i="11"/>
  <c r="E24" i="11"/>
  <c r="D24" i="11"/>
  <c r="J23" i="11"/>
  <c r="I23" i="11"/>
  <c r="N23" i="11" s="1"/>
  <c r="H23" i="11"/>
  <c r="G23" i="11"/>
  <c r="F23" i="11"/>
  <c r="E23" i="11"/>
  <c r="D23" i="11"/>
  <c r="J22" i="11"/>
  <c r="I22" i="11"/>
  <c r="N22" i="11" s="1"/>
  <c r="H22" i="11"/>
  <c r="G22" i="11"/>
  <c r="F22" i="11"/>
  <c r="E22" i="11"/>
  <c r="D22" i="11"/>
  <c r="J21" i="11"/>
  <c r="I21" i="11"/>
  <c r="N21" i="11" s="1"/>
  <c r="H21" i="11"/>
  <c r="G21" i="11"/>
  <c r="F21" i="11"/>
  <c r="E21" i="11"/>
  <c r="D21" i="11"/>
  <c r="J25" i="10"/>
  <c r="K25" i="10" s="1"/>
  <c r="I25" i="10"/>
  <c r="N25" i="10" s="1"/>
  <c r="H25" i="10"/>
  <c r="G25" i="10"/>
  <c r="F25" i="10"/>
  <c r="E25" i="10"/>
  <c r="D25" i="10"/>
  <c r="L24" i="10"/>
  <c r="J24" i="10"/>
  <c r="K24" i="10" s="1"/>
  <c r="I24" i="10"/>
  <c r="N24" i="10" s="1"/>
  <c r="H24" i="10"/>
  <c r="G24" i="10"/>
  <c r="F24" i="10"/>
  <c r="E24" i="10"/>
  <c r="D24" i="10"/>
  <c r="J23" i="10"/>
  <c r="K23" i="10" s="1"/>
  <c r="I23" i="10"/>
  <c r="H23" i="10"/>
  <c r="G23" i="10"/>
  <c r="F23" i="10"/>
  <c r="E23" i="10"/>
  <c r="D23" i="10"/>
  <c r="J22" i="10"/>
  <c r="I22" i="10"/>
  <c r="L22" i="10" s="1"/>
  <c r="H22" i="10"/>
  <c r="G22" i="10"/>
  <c r="F22" i="10"/>
  <c r="E22" i="10"/>
  <c r="D22" i="10"/>
  <c r="J21" i="10"/>
  <c r="I21" i="10"/>
  <c r="N21" i="10" s="1"/>
  <c r="H21" i="10"/>
  <c r="G21" i="10"/>
  <c r="F21" i="10"/>
  <c r="E21" i="10"/>
  <c r="D21" i="10"/>
  <c r="J25" i="8"/>
  <c r="K25" i="8" s="1"/>
  <c r="I25" i="8"/>
  <c r="H25" i="8"/>
  <c r="G25" i="8"/>
  <c r="F25" i="8"/>
  <c r="E25" i="8"/>
  <c r="D25" i="8"/>
  <c r="J24" i="8"/>
  <c r="K24" i="8" s="1"/>
  <c r="I24" i="8"/>
  <c r="N24" i="8" s="1"/>
  <c r="H24" i="8"/>
  <c r="G24" i="8"/>
  <c r="F24" i="8"/>
  <c r="E24" i="8"/>
  <c r="D24" i="8"/>
  <c r="J23" i="8"/>
  <c r="I23" i="8"/>
  <c r="H23" i="8"/>
  <c r="G23" i="8"/>
  <c r="F23" i="8"/>
  <c r="E23" i="8"/>
  <c r="D23" i="8"/>
  <c r="J22" i="8"/>
  <c r="I22" i="8"/>
  <c r="H22" i="8"/>
  <c r="G22" i="8"/>
  <c r="F22" i="8"/>
  <c r="E22" i="8"/>
  <c r="D22" i="8"/>
  <c r="J21" i="8"/>
  <c r="I21" i="8"/>
  <c r="H21" i="8"/>
  <c r="G21" i="8"/>
  <c r="F21" i="8"/>
  <c r="E21" i="8"/>
  <c r="D21" i="8"/>
  <c r="J25" i="6"/>
  <c r="I25" i="6"/>
  <c r="N25" i="6" s="1"/>
  <c r="H25" i="6"/>
  <c r="G25" i="6"/>
  <c r="F25" i="6"/>
  <c r="E25" i="6"/>
  <c r="D25" i="6"/>
  <c r="J24" i="6"/>
  <c r="I24" i="6"/>
  <c r="N24" i="6" s="1"/>
  <c r="H24" i="6"/>
  <c r="G24" i="6"/>
  <c r="F24" i="6"/>
  <c r="E24" i="6"/>
  <c r="D24" i="6"/>
  <c r="J23" i="6"/>
  <c r="I23" i="6"/>
  <c r="H23" i="6"/>
  <c r="G23" i="6"/>
  <c r="F23" i="6"/>
  <c r="E23" i="6"/>
  <c r="D23" i="6"/>
  <c r="J22" i="6"/>
  <c r="I22" i="6"/>
  <c r="H22" i="6"/>
  <c r="G22" i="6"/>
  <c r="F22" i="6"/>
  <c r="E22" i="6"/>
  <c r="D22" i="6"/>
  <c r="J21" i="6"/>
  <c r="I21" i="6"/>
  <c r="N21" i="6" s="1"/>
  <c r="H21" i="6"/>
  <c r="G21" i="6"/>
  <c r="F21" i="6"/>
  <c r="E21" i="6"/>
  <c r="D21" i="6"/>
  <c r="L23" i="11" l="1"/>
  <c r="K22" i="11"/>
  <c r="L22" i="11"/>
  <c r="L21" i="11"/>
  <c r="K22" i="13"/>
  <c r="L21" i="13"/>
  <c r="N25" i="13"/>
  <c r="N23" i="13"/>
  <c r="N24" i="13"/>
  <c r="N21" i="13"/>
  <c r="N22" i="13"/>
  <c r="L22" i="13"/>
  <c r="L24" i="13"/>
  <c r="K21" i="13"/>
  <c r="K23" i="13"/>
  <c r="K25" i="13"/>
  <c r="L22" i="12"/>
  <c r="L24" i="12"/>
  <c r="N21" i="12"/>
  <c r="N23" i="12"/>
  <c r="N25" i="12"/>
  <c r="N23" i="10"/>
  <c r="K22" i="10"/>
  <c r="K21" i="10"/>
  <c r="N23" i="8"/>
  <c r="N22" i="10"/>
  <c r="K21" i="11"/>
  <c r="K23" i="11"/>
  <c r="K25" i="11"/>
  <c r="L21" i="10"/>
  <c r="L23" i="10"/>
  <c r="L25" i="10"/>
  <c r="N23" i="6"/>
  <c r="N22" i="8"/>
  <c r="K23" i="8"/>
  <c r="N22" i="6"/>
  <c r="N21" i="8"/>
  <c r="N25" i="8"/>
  <c r="K22" i="8"/>
  <c r="K21" i="8"/>
  <c r="L21" i="8"/>
  <c r="L22" i="8"/>
  <c r="L23" i="8"/>
  <c r="L24" i="8"/>
  <c r="L25" i="8"/>
  <c r="K25" i="6"/>
  <c r="K23" i="6"/>
  <c r="K22" i="6"/>
  <c r="K24" i="6"/>
  <c r="K21" i="6"/>
  <c r="L21" i="6"/>
  <c r="L22" i="6"/>
  <c r="L23" i="6"/>
  <c r="L24" i="6"/>
  <c r="L25" i="6"/>
  <c r="J25" i="4" l="1"/>
  <c r="I25" i="4"/>
  <c r="H25" i="4"/>
  <c r="G25" i="4"/>
  <c r="F25" i="4"/>
  <c r="E25" i="4"/>
  <c r="D25" i="4"/>
  <c r="N25" i="4" l="1"/>
  <c r="L25" i="4"/>
  <c r="K25" i="4"/>
  <c r="J25" i="1"/>
  <c r="I25" i="1"/>
  <c r="H25" i="1"/>
  <c r="G25" i="1"/>
  <c r="F25" i="1"/>
  <c r="E25" i="1"/>
  <c r="D25" i="1"/>
  <c r="J23" i="1"/>
  <c r="K23" i="1" s="1"/>
  <c r="I23" i="1"/>
  <c r="H23" i="1"/>
  <c r="G23" i="1"/>
  <c r="F23" i="1"/>
  <c r="E23" i="1"/>
  <c r="D23" i="1"/>
  <c r="J23" i="4"/>
  <c r="I23" i="4"/>
  <c r="H23" i="4"/>
  <c r="G23" i="4"/>
  <c r="F23" i="4"/>
  <c r="E23" i="4"/>
  <c r="D23" i="4"/>
  <c r="J24" i="4"/>
  <c r="I24" i="4"/>
  <c r="H24" i="4"/>
  <c r="G24" i="4"/>
  <c r="F24" i="4"/>
  <c r="E24" i="4"/>
  <c r="D24" i="4"/>
  <c r="J22" i="4"/>
  <c r="I22" i="4"/>
  <c r="H22" i="4"/>
  <c r="G22" i="4"/>
  <c r="F22" i="4"/>
  <c r="E22" i="4"/>
  <c r="D22" i="4"/>
  <c r="J21" i="4"/>
  <c r="K21" i="4" s="1"/>
  <c r="I21" i="4"/>
  <c r="H21" i="4"/>
  <c r="G21" i="4"/>
  <c r="F21" i="4"/>
  <c r="E21" i="4"/>
  <c r="D21" i="4"/>
  <c r="J24" i="1"/>
  <c r="K24" i="1" s="1"/>
  <c r="J22" i="1"/>
  <c r="J21" i="1"/>
  <c r="G24" i="1"/>
  <c r="G22" i="1"/>
  <c r="G21" i="1"/>
  <c r="I24" i="1"/>
  <c r="I22" i="1"/>
  <c r="K22" i="1"/>
  <c r="I21" i="1"/>
  <c r="H24" i="1"/>
  <c r="H22" i="1"/>
  <c r="H21" i="1"/>
  <c r="F24" i="1"/>
  <c r="F22" i="1"/>
  <c r="F21" i="1"/>
  <c r="E24" i="1"/>
  <c r="E22" i="1"/>
  <c r="E21" i="1"/>
  <c r="D24" i="1"/>
  <c r="D22" i="1"/>
  <c r="D21" i="1"/>
  <c r="N23" i="4" l="1"/>
  <c r="L23" i="4"/>
  <c r="N24" i="4"/>
  <c r="L24" i="4"/>
  <c r="K23" i="4"/>
  <c r="N22" i="4"/>
  <c r="L22" i="4"/>
  <c r="K24" i="4"/>
  <c r="L25" i="1"/>
  <c r="N25" i="1"/>
  <c r="N21" i="1"/>
  <c r="L21" i="1"/>
  <c r="L24" i="1"/>
  <c r="N24" i="1"/>
  <c r="K21" i="1"/>
  <c r="N21" i="4"/>
  <c r="L21" i="4"/>
  <c r="K22" i="4"/>
  <c r="L23" i="1"/>
  <c r="N23" i="1"/>
  <c r="K25" i="1"/>
  <c r="L22" i="1"/>
  <c r="N22" i="1"/>
</calcChain>
</file>

<file path=xl/sharedStrings.xml><?xml version="1.0" encoding="utf-8"?>
<sst xmlns="http://schemas.openxmlformats.org/spreadsheetml/2006/main" count="712" uniqueCount="81">
  <si>
    <t>File Name</t>
  </si>
  <si>
    <t>Titan-over-Rings-ReCropped.dat</t>
  </si>
  <si>
    <t>Band</t>
  </si>
  <si>
    <t>Low Wv</t>
  </si>
  <si>
    <t>High Wv</t>
  </si>
  <si>
    <t>Eq Width</t>
  </si>
  <si>
    <t>Species</t>
  </si>
  <si>
    <t>CH4</t>
  </si>
  <si>
    <t>Cont. Type</t>
  </si>
  <si>
    <t>Slope</t>
  </si>
  <si>
    <t>Titan-Norm-ReCropped.dat</t>
  </si>
  <si>
    <t>"1"</t>
  </si>
  <si>
    <t>Centroid</t>
  </si>
  <si>
    <t>FWHM</t>
  </si>
  <si>
    <t>Titan-UnNorm-Cropped.dat</t>
  </si>
  <si>
    <t>CH4+H20</t>
  </si>
  <si>
    <t>Notes/SD</t>
  </si>
  <si>
    <t>SD Pct.</t>
  </si>
  <si>
    <t>Titan Average</t>
  </si>
  <si>
    <t>Object</t>
  </si>
  <si>
    <t>Centroid Std Err</t>
  </si>
  <si>
    <t>Eq Width Std Err</t>
  </si>
  <si>
    <t>SaturnInt-Norm-ReCropped.dat</t>
  </si>
  <si>
    <t>"A" Band</t>
  </si>
  <si>
    <t>SaturnInt-over-Rings-ReCropped.dat</t>
  </si>
  <si>
    <t>Hoizontal</t>
  </si>
  <si>
    <t>Not Meas.</t>
  </si>
  <si>
    <t>SaturnIntUnNorm-Cropped.dat</t>
  </si>
  <si>
    <t>SaturnInt Average</t>
  </si>
  <si>
    <t>H2O</t>
  </si>
  <si>
    <t>"A" Band O2</t>
  </si>
  <si>
    <t>Equivalent Widths (Å)</t>
  </si>
  <si>
    <t>Saturn</t>
  </si>
  <si>
    <t>Titan</t>
  </si>
  <si>
    <t>Band Center (Å)</t>
  </si>
  <si>
    <t>This Work</t>
  </si>
  <si>
    <t>Other Work</t>
  </si>
  <si>
    <t>b</t>
  </si>
  <si>
    <t>c</t>
  </si>
  <si>
    <t>d</t>
  </si>
  <si>
    <t>18.4-24.1</t>
  </si>
  <si>
    <t>e</t>
  </si>
  <si>
    <t>7924-30</t>
  </si>
  <si>
    <t>(a) Orton</t>
  </si>
  <si>
    <t>(b) Lutz et al, 1976</t>
  </si>
  <si>
    <t>(c) Cochran, 1982</t>
  </si>
  <si>
    <t>(d) Lutz et al, 1982</t>
  </si>
  <si>
    <t>(e) Moreno et al., 1991</t>
  </si>
  <si>
    <t>-</t>
  </si>
  <si>
    <t>4.0-7.1</t>
  </si>
  <si>
    <t>133.3-228.1</t>
  </si>
  <si>
    <t>(1) 1996</t>
  </si>
  <si>
    <t>(2) 2013 Integrated</t>
  </si>
  <si>
    <t>4.9-5.6</t>
  </si>
  <si>
    <t>31.5-48.7</t>
  </si>
  <si>
    <t>42.7-123.8</t>
  </si>
  <si>
    <t>23.4-24.9</t>
  </si>
  <si>
    <t>Disk-over-Rings-ReCropped.dat</t>
  </si>
  <si>
    <t>Disk-Norm-ReCropped.dat</t>
  </si>
  <si>
    <t>(3) 2013 Disk</t>
  </si>
  <si>
    <t>5.0-9.1</t>
  </si>
  <si>
    <t>3</t>
  </si>
  <si>
    <t>34.0-68.1</t>
  </si>
  <si>
    <t>112.6-239.1</t>
  </si>
  <si>
    <t>48.5-60.1</t>
  </si>
  <si>
    <t>48.8-73.1</t>
  </si>
  <si>
    <t>Neg.</t>
  </si>
  <si>
    <t>Rings-Norm-ReCropped.dat</t>
  </si>
  <si>
    <t>Rings-UnNorm-Cropped.dat</t>
  </si>
  <si>
    <t>15.2-17.2</t>
  </si>
  <si>
    <t>4.3-8.5</t>
  </si>
  <si>
    <t>7.7-10.9</t>
  </si>
  <si>
    <t>36.2-54.5</t>
  </si>
  <si>
    <t>21.1-41.7</t>
  </si>
  <si>
    <t>Source</t>
  </si>
  <si>
    <t>Hill '96</t>
  </si>
  <si>
    <t>Hill '13 Integ/Excel</t>
  </si>
  <si>
    <t>7593 (A)</t>
  </si>
  <si>
    <t>Neg</t>
  </si>
  <si>
    <t>Hill '13 Disk/Excel</t>
  </si>
  <si>
    <t>Hill '13 Rings/Excel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</si>
</sst>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Geneva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38">
    <xf numFmtId="0" fontId="0" fillId="0" borderId="0" xfId="0"/>
    <xf numFmtId="9" fontId="0" fillId="0" borderId="0" xfId="1" applyFont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0" xfId="0" applyFill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right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5" borderId="0" xfId="3"/>
    <xf numFmtId="0" fontId="3" fillId="4" borderId="0" xfId="2"/>
    <xf numFmtId="2" fontId="3" fillId="4" borderId="0" xfId="2" applyNumberFormat="1" applyAlignment="1">
      <alignment horizontal="center"/>
    </xf>
    <xf numFmtId="164" fontId="3" fillId="4" borderId="0" xfId="2" applyNumberFormat="1"/>
    <xf numFmtId="9" fontId="3" fillId="4" borderId="0" xfId="2" applyNumberFormat="1"/>
    <xf numFmtId="0" fontId="3" fillId="4" borderId="0" xfId="2" quotePrefix="1"/>
    <xf numFmtId="164" fontId="3" fillId="4" borderId="0" xfId="2" applyNumberFormat="1" applyAlignment="1">
      <alignment horizontal="left"/>
    </xf>
    <xf numFmtId="0" fontId="5" fillId="6" borderId="0" xfId="4"/>
    <xf numFmtId="0" fontId="2" fillId="0" borderId="1" xfId="0" applyFont="1" applyBorder="1" applyAlignment="1">
      <alignment horizontal="center"/>
    </xf>
    <xf numFmtId="0" fontId="6" fillId="0" borderId="0" xfId="0" applyFont="1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topLeftCell="J1" zoomScale="80" zoomScaleNormal="80" workbookViewId="0">
      <selection activeCell="B19" sqref="B19"/>
    </sheetView>
  </sheetViews>
  <sheetFormatPr defaultRowHeight="14.4"/>
  <sheetData>
    <row r="1" spans="1:22" ht="15" thickBot="1">
      <c r="A1" s="36" t="s">
        <v>31</v>
      </c>
      <c r="B1" s="36"/>
      <c r="C1" s="36"/>
      <c r="D1" s="36"/>
      <c r="E1" s="36"/>
      <c r="F1" s="36"/>
      <c r="G1" s="36"/>
      <c r="H1" s="36"/>
      <c r="I1" s="36"/>
    </row>
    <row r="2" spans="1:22">
      <c r="A2" s="7"/>
      <c r="B2" s="8" t="s">
        <v>32</v>
      </c>
      <c r="C2" s="8"/>
      <c r="D2" s="8"/>
      <c r="E2" s="8"/>
      <c r="F2" s="8" t="s">
        <v>33</v>
      </c>
      <c r="G2" s="8"/>
      <c r="H2" s="8"/>
      <c r="I2" s="8"/>
      <c r="K2" s="37" t="s">
        <v>32</v>
      </c>
    </row>
    <row r="3" spans="1:22" ht="40.799999999999997" thickBot="1">
      <c r="A3" s="9" t="s">
        <v>34</v>
      </c>
      <c r="B3" s="9" t="s">
        <v>35</v>
      </c>
      <c r="C3" s="9"/>
      <c r="D3" s="9" t="s">
        <v>36</v>
      </c>
      <c r="E3" s="9"/>
      <c r="F3" s="9" t="s">
        <v>35</v>
      </c>
      <c r="G3" s="9"/>
      <c r="H3" s="9" t="s">
        <v>36</v>
      </c>
      <c r="I3" s="27"/>
      <c r="K3" t="s">
        <v>74</v>
      </c>
      <c r="L3">
        <v>4860</v>
      </c>
      <c r="M3">
        <v>5430</v>
      </c>
      <c r="N3">
        <v>5510</v>
      </c>
      <c r="O3">
        <v>5760</v>
      </c>
      <c r="P3">
        <v>5970</v>
      </c>
      <c r="Q3">
        <v>6190</v>
      </c>
      <c r="R3">
        <v>7250</v>
      </c>
      <c r="S3" t="s">
        <v>77</v>
      </c>
      <c r="T3">
        <v>7840</v>
      </c>
      <c r="U3">
        <v>7920</v>
      </c>
      <c r="V3">
        <v>8890</v>
      </c>
    </row>
    <row r="4" spans="1:22">
      <c r="A4" s="11">
        <v>5430</v>
      </c>
      <c r="B4" s="12">
        <v>1.26</v>
      </c>
      <c r="C4" s="14">
        <v>1</v>
      </c>
      <c r="D4" s="11">
        <v>3.01</v>
      </c>
      <c r="E4" s="11" t="s">
        <v>37</v>
      </c>
      <c r="F4" s="12">
        <v>1.46</v>
      </c>
      <c r="G4" s="14">
        <v>1</v>
      </c>
      <c r="H4" s="11">
        <v>2.83</v>
      </c>
      <c r="I4" s="11" t="s">
        <v>37</v>
      </c>
      <c r="K4" t="s">
        <v>75</v>
      </c>
      <c r="M4">
        <v>1.26</v>
      </c>
      <c r="N4">
        <v>0.92</v>
      </c>
      <c r="O4">
        <v>1.5</v>
      </c>
      <c r="P4">
        <v>0.83</v>
      </c>
      <c r="Q4">
        <v>19.3</v>
      </c>
      <c r="R4">
        <v>81.89</v>
      </c>
    </row>
    <row r="5" spans="1:22">
      <c r="A5" s="11"/>
      <c r="B5" s="12"/>
      <c r="C5" s="14"/>
      <c r="D5" s="11">
        <v>3.23</v>
      </c>
      <c r="E5" s="11" t="s">
        <v>38</v>
      </c>
      <c r="F5" s="12"/>
      <c r="G5" s="14"/>
      <c r="H5" s="11">
        <v>4.2</v>
      </c>
      <c r="I5" s="11" t="s">
        <v>39</v>
      </c>
      <c r="K5" t="s">
        <v>76</v>
      </c>
      <c r="Q5">
        <v>6.4</v>
      </c>
      <c r="R5">
        <v>31.4</v>
      </c>
      <c r="S5">
        <v>10.7</v>
      </c>
    </row>
    <row r="6" spans="1:22">
      <c r="A6" s="23"/>
      <c r="B6" s="24"/>
      <c r="C6" s="25"/>
      <c r="D6" s="23"/>
      <c r="E6" s="23"/>
      <c r="F6" s="24"/>
      <c r="G6" s="25"/>
      <c r="H6" s="23"/>
      <c r="I6" s="23"/>
      <c r="K6" t="s">
        <v>79</v>
      </c>
      <c r="Q6">
        <v>9.3000000000000007</v>
      </c>
      <c r="R6">
        <v>45.4</v>
      </c>
      <c r="S6">
        <v>8.8000000000000007</v>
      </c>
    </row>
    <row r="7" spans="1:22">
      <c r="A7" s="11">
        <v>5510</v>
      </c>
      <c r="B7" s="12">
        <v>0.92</v>
      </c>
      <c r="C7" s="14">
        <v>1</v>
      </c>
      <c r="D7" s="11"/>
      <c r="E7" s="11"/>
      <c r="F7" s="12">
        <v>0.48</v>
      </c>
      <c r="G7" s="14">
        <v>1</v>
      </c>
      <c r="H7" s="11"/>
      <c r="I7" s="11"/>
      <c r="K7" t="s">
        <v>80</v>
      </c>
      <c r="Q7">
        <v>4.2</v>
      </c>
      <c r="R7">
        <v>23.4</v>
      </c>
      <c r="S7">
        <v>9.8000000000000007</v>
      </c>
    </row>
    <row r="8" spans="1:22">
      <c r="A8" s="23"/>
      <c r="B8" s="24"/>
      <c r="C8" s="25"/>
      <c r="D8" s="23"/>
      <c r="E8" s="23"/>
      <c r="F8" s="24"/>
      <c r="G8" s="25"/>
      <c r="H8" s="23"/>
      <c r="I8" s="23"/>
    </row>
    <row r="9" spans="1:22">
      <c r="A9" s="11">
        <v>5760</v>
      </c>
      <c r="B9" s="12">
        <v>1.5</v>
      </c>
      <c r="C9" s="14">
        <v>1</v>
      </c>
      <c r="D9" s="11">
        <v>1.49</v>
      </c>
      <c r="E9" s="11" t="s">
        <v>37</v>
      </c>
      <c r="F9" s="12">
        <v>2.15</v>
      </c>
      <c r="G9" s="14">
        <v>1</v>
      </c>
      <c r="H9" s="11">
        <v>1.49</v>
      </c>
      <c r="I9" s="11" t="s">
        <v>37</v>
      </c>
    </row>
    <row r="10" spans="1:22">
      <c r="A10" s="23"/>
      <c r="B10" s="24"/>
      <c r="C10" s="25"/>
      <c r="D10" s="23"/>
      <c r="E10" s="23"/>
      <c r="F10" s="24"/>
      <c r="G10" s="25"/>
      <c r="H10" s="23"/>
      <c r="I10" s="23"/>
    </row>
    <row r="11" spans="1:22">
      <c r="A11" s="11">
        <v>5970</v>
      </c>
      <c r="B11" s="12">
        <v>0.83</v>
      </c>
      <c r="C11" s="14">
        <v>1</v>
      </c>
      <c r="D11" s="11"/>
      <c r="E11" s="11"/>
      <c r="F11" s="12">
        <v>1.24</v>
      </c>
      <c r="G11" s="14">
        <v>1</v>
      </c>
      <c r="H11" s="11"/>
      <c r="I11" s="11"/>
    </row>
    <row r="12" spans="1:22">
      <c r="A12" s="23"/>
      <c r="B12" s="24"/>
      <c r="C12" s="25"/>
      <c r="D12" s="23"/>
      <c r="E12" s="23"/>
      <c r="F12" s="24"/>
      <c r="G12" s="25"/>
      <c r="H12" s="23"/>
      <c r="I12" s="23"/>
    </row>
    <row r="13" spans="1:22">
      <c r="A13" s="11">
        <v>6190</v>
      </c>
      <c r="B13" s="12">
        <v>19.3</v>
      </c>
      <c r="C13" s="14">
        <v>1</v>
      </c>
      <c r="D13" s="11" t="s">
        <v>56</v>
      </c>
      <c r="E13" s="11" t="s">
        <v>39</v>
      </c>
      <c r="F13" s="12">
        <v>18.36</v>
      </c>
      <c r="G13" s="14">
        <v>1</v>
      </c>
      <c r="H13" s="11" t="s">
        <v>40</v>
      </c>
      <c r="I13" s="11" t="s">
        <v>39</v>
      </c>
    </row>
    <row r="14" spans="1:22">
      <c r="A14" s="11"/>
      <c r="B14" s="30" t="s">
        <v>70</v>
      </c>
      <c r="C14" s="14">
        <v>2</v>
      </c>
      <c r="D14" s="11"/>
      <c r="E14" s="11"/>
      <c r="F14" s="30" t="s">
        <v>69</v>
      </c>
      <c r="G14" s="14">
        <v>2</v>
      </c>
      <c r="H14" s="11">
        <v>21</v>
      </c>
      <c r="I14" s="11" t="s">
        <v>41</v>
      </c>
    </row>
    <row r="15" spans="1:22">
      <c r="A15" s="11"/>
      <c r="B15" s="30" t="s">
        <v>71</v>
      </c>
      <c r="C15" s="15" t="s">
        <v>61</v>
      </c>
      <c r="D15" s="11"/>
      <c r="E15" s="11"/>
      <c r="F15" s="12"/>
      <c r="G15" s="14"/>
      <c r="H15" s="11"/>
      <c r="I15" s="11"/>
    </row>
    <row r="16" spans="1:22">
      <c r="A16" s="23"/>
      <c r="B16" s="24"/>
      <c r="C16" s="25"/>
      <c r="D16" s="23"/>
      <c r="E16" s="23"/>
      <c r="F16" s="24"/>
      <c r="G16" s="25"/>
      <c r="H16" s="23"/>
      <c r="I16" s="23"/>
    </row>
    <row r="17" spans="1:9">
      <c r="A17" s="11">
        <v>7250</v>
      </c>
      <c r="B17" s="12">
        <v>81.89</v>
      </c>
      <c r="C17" s="14">
        <v>1</v>
      </c>
      <c r="D17" s="11">
        <v>106.8</v>
      </c>
      <c r="E17" s="11" t="s">
        <v>39</v>
      </c>
      <c r="F17" s="12">
        <v>69.94</v>
      </c>
      <c r="G17" s="14">
        <v>1</v>
      </c>
      <c r="H17" s="11">
        <v>82.6</v>
      </c>
      <c r="I17" s="11" t="s">
        <v>39</v>
      </c>
    </row>
    <row r="18" spans="1:9">
      <c r="A18" s="11"/>
      <c r="B18" s="30" t="s">
        <v>73</v>
      </c>
      <c r="C18" s="14">
        <v>2</v>
      </c>
      <c r="D18" s="11"/>
      <c r="E18" s="11"/>
      <c r="F18" s="30" t="s">
        <v>64</v>
      </c>
      <c r="G18" s="14">
        <v>2</v>
      </c>
      <c r="H18" s="11"/>
      <c r="I18" s="11"/>
    </row>
    <row r="19" spans="1:9">
      <c r="A19" s="11"/>
      <c r="B19" s="30" t="s">
        <v>72</v>
      </c>
      <c r="C19" s="15" t="s">
        <v>61</v>
      </c>
      <c r="D19" s="11"/>
      <c r="E19" s="11"/>
      <c r="F19" s="12"/>
      <c r="G19" s="14"/>
      <c r="H19" s="11"/>
      <c r="I19" s="11"/>
    </row>
    <row r="20" spans="1:9">
      <c r="A20" s="23"/>
      <c r="B20" s="24"/>
      <c r="C20" s="25"/>
      <c r="D20" s="23"/>
      <c r="E20" s="23"/>
      <c r="F20" s="24"/>
      <c r="G20" s="25"/>
      <c r="H20" s="23"/>
      <c r="I20" s="23"/>
    </row>
    <row r="21" spans="1:9">
      <c r="A21" s="11">
        <v>7840</v>
      </c>
      <c r="B21" s="11"/>
      <c r="C21" s="14"/>
      <c r="D21" s="11"/>
      <c r="E21" s="11"/>
      <c r="F21" s="11"/>
      <c r="G21" s="11"/>
      <c r="H21" s="11"/>
      <c r="I21" s="11"/>
    </row>
    <row r="22" spans="1:9">
      <c r="A22" s="23"/>
      <c r="B22" s="23"/>
      <c r="C22" s="25"/>
      <c r="D22" s="23"/>
      <c r="E22" s="23"/>
      <c r="F22" s="23"/>
      <c r="G22" s="23"/>
      <c r="H22" s="23"/>
      <c r="I22" s="23"/>
    </row>
    <row r="23" spans="1:9" s="21" customFormat="1">
      <c r="A23" s="20" t="s">
        <v>42</v>
      </c>
      <c r="B23" s="20"/>
      <c r="C23" s="20"/>
      <c r="D23" s="20"/>
      <c r="E23" s="20"/>
      <c r="F23" s="20"/>
      <c r="G23" s="20"/>
      <c r="H23" s="20"/>
      <c r="I23" s="20"/>
    </row>
    <row r="24" spans="1:9" s="21" customFormat="1">
      <c r="A24" s="26"/>
      <c r="B24" s="26"/>
      <c r="C24" s="26"/>
      <c r="D24" s="26"/>
      <c r="E24" s="26"/>
      <c r="F24" s="26"/>
      <c r="G24" s="26"/>
      <c r="H24" s="26"/>
      <c r="I24" s="26"/>
    </row>
    <row r="25" spans="1:9">
      <c r="A25" s="11">
        <v>8890</v>
      </c>
      <c r="B25" s="12" t="s">
        <v>55</v>
      </c>
      <c r="C25" s="14">
        <v>2</v>
      </c>
      <c r="D25" s="11"/>
      <c r="E25" s="11"/>
      <c r="F25" s="12" t="s">
        <v>50</v>
      </c>
      <c r="G25" s="14">
        <v>2</v>
      </c>
      <c r="H25" s="11"/>
      <c r="I25" s="11"/>
    </row>
    <row r="26" spans="1:9" ht="15" thickBot="1">
      <c r="A26" s="6"/>
      <c r="B26" s="6" t="s">
        <v>63</v>
      </c>
      <c r="C26" s="6" t="s">
        <v>61</v>
      </c>
      <c r="D26" s="6"/>
      <c r="E26" s="6"/>
      <c r="F26" s="22"/>
      <c r="G26" s="6"/>
      <c r="H26" s="6"/>
      <c r="I26" s="6"/>
    </row>
    <row r="27" spans="1:9">
      <c r="A27" s="13" t="s">
        <v>43</v>
      </c>
      <c r="B27" s="11"/>
      <c r="C27" s="11"/>
      <c r="D27" s="11"/>
      <c r="E27" s="15"/>
      <c r="F27" s="13" t="s">
        <v>51</v>
      </c>
      <c r="G27" s="11"/>
      <c r="H27" s="11"/>
      <c r="I27" s="11"/>
    </row>
    <row r="28" spans="1:9">
      <c r="A28" s="13" t="s">
        <v>44</v>
      </c>
      <c r="B28" s="11"/>
      <c r="C28" s="11"/>
      <c r="D28" s="11"/>
      <c r="E28" s="17"/>
      <c r="F28" s="13" t="s">
        <v>52</v>
      </c>
      <c r="G28" s="11"/>
      <c r="H28" s="11"/>
      <c r="I28" s="11"/>
    </row>
    <row r="29" spans="1:9">
      <c r="A29" s="13" t="s">
        <v>45</v>
      </c>
      <c r="B29" s="11"/>
      <c r="C29" s="11"/>
      <c r="D29" s="11"/>
      <c r="E29" s="11"/>
      <c r="F29" s="13" t="s">
        <v>59</v>
      </c>
      <c r="G29" s="11"/>
      <c r="H29" s="11"/>
      <c r="I29" s="11"/>
    </row>
    <row r="30" spans="1:9">
      <c r="A30" s="13" t="s">
        <v>46</v>
      </c>
      <c r="B30" s="11"/>
      <c r="C30" s="11"/>
      <c r="D30" s="11"/>
      <c r="E30" s="11"/>
      <c r="F30" s="11"/>
      <c r="G30" s="11"/>
      <c r="H30" s="11"/>
      <c r="I30" s="11"/>
    </row>
    <row r="31" spans="1:9">
      <c r="A31" s="13" t="s">
        <v>47</v>
      </c>
      <c r="B31" s="11"/>
      <c r="C31" s="11"/>
      <c r="D31" s="11"/>
      <c r="E31" s="11"/>
      <c r="F31" s="11"/>
      <c r="G31" s="11"/>
      <c r="H31" s="11"/>
      <c r="I31" s="11"/>
    </row>
  </sheetData>
  <mergeCells count="1">
    <mergeCell ref="A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70" zoomScaleNormal="70" workbookViewId="0">
      <pane ySplit="1" topLeftCell="A2" activePane="bottomLeft" state="frozenSplit"/>
      <selection pane="bottomLeft" activeCell="I23" sqref="I23"/>
    </sheetView>
  </sheetViews>
  <sheetFormatPr defaultRowHeight="14.4"/>
  <cols>
    <col min="1" max="1" width="40.6640625" customWidth="1"/>
    <col min="2" max="2" width="11.6640625" customWidth="1"/>
    <col min="3" max="3" width="6.6640625" customWidth="1"/>
    <col min="9" max="9" width="9.5546875" bestFit="1" customWidth="1"/>
    <col min="13" max="13" width="1.5546875" customWidth="1"/>
    <col min="14" max="14" width="8.88671875" style="13"/>
  </cols>
  <sheetData>
    <row r="1" spans="1:11">
      <c r="A1" t="s">
        <v>0</v>
      </c>
      <c r="B1" t="s">
        <v>6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5</v>
      </c>
      <c r="J1" t="s">
        <v>16</v>
      </c>
      <c r="K1" t="s">
        <v>17</v>
      </c>
    </row>
    <row r="2" spans="1:11">
      <c r="A2" s="28" t="s">
        <v>57</v>
      </c>
      <c r="B2" s="28" t="s">
        <v>7</v>
      </c>
      <c r="C2" s="28">
        <v>6190</v>
      </c>
      <c r="D2" s="28">
        <v>5969.4</v>
      </c>
      <c r="E2" s="28">
        <v>6357.4</v>
      </c>
      <c r="F2" s="28" t="s">
        <v>9</v>
      </c>
      <c r="G2" s="28">
        <v>6163.7</v>
      </c>
      <c r="H2" s="28">
        <v>191</v>
      </c>
      <c r="I2" s="28"/>
    </row>
    <row r="3" spans="1:11">
      <c r="A3" s="28" t="s">
        <v>57</v>
      </c>
      <c r="B3" s="28" t="s">
        <v>15</v>
      </c>
      <c r="C3" s="28">
        <v>7250</v>
      </c>
      <c r="D3" s="28">
        <v>7061.5</v>
      </c>
      <c r="E3" s="28">
        <v>7506.9</v>
      </c>
      <c r="F3" s="28" t="s">
        <v>25</v>
      </c>
      <c r="G3" s="28">
        <v>7284.3</v>
      </c>
      <c r="H3" s="28">
        <v>52.51</v>
      </c>
      <c r="I3" s="28"/>
    </row>
    <row r="4" spans="1:11">
      <c r="A4" s="28" t="s">
        <v>57</v>
      </c>
      <c r="B4" s="28" t="s">
        <v>30</v>
      </c>
      <c r="C4" s="28">
        <v>7593</v>
      </c>
      <c r="D4" s="28"/>
      <c r="E4" s="28"/>
      <c r="F4" s="28"/>
      <c r="G4" s="28"/>
      <c r="H4" s="28"/>
      <c r="I4" s="28"/>
    </row>
    <row r="5" spans="1:11">
      <c r="A5" s="28" t="s">
        <v>57</v>
      </c>
      <c r="B5" s="28" t="s">
        <v>7</v>
      </c>
      <c r="C5" s="28">
        <v>8890</v>
      </c>
      <c r="D5" s="28">
        <v>8412.2000000000007</v>
      </c>
      <c r="E5" s="28">
        <v>9303.1</v>
      </c>
      <c r="F5" s="28" t="s">
        <v>25</v>
      </c>
      <c r="G5" s="28">
        <v>8860.2999999999993</v>
      </c>
      <c r="H5" s="28">
        <v>464.7</v>
      </c>
      <c r="I5" s="28"/>
    </row>
    <row r="6" spans="1:11">
      <c r="A6" s="28" t="s">
        <v>57</v>
      </c>
      <c r="B6" s="28" t="s">
        <v>29</v>
      </c>
      <c r="C6" s="28">
        <v>9500</v>
      </c>
      <c r="D6" s="28"/>
      <c r="E6" s="28"/>
      <c r="F6" s="28"/>
      <c r="G6" s="28"/>
      <c r="H6" s="28"/>
      <c r="I6" s="28"/>
    </row>
    <row r="7" spans="1:11">
      <c r="A7" s="29" t="s">
        <v>67</v>
      </c>
      <c r="B7" s="29" t="s">
        <v>7</v>
      </c>
      <c r="C7" s="29">
        <v>6190</v>
      </c>
      <c r="D7" s="29">
        <v>6006.1</v>
      </c>
      <c r="E7" s="29">
        <v>6394.6</v>
      </c>
      <c r="F7" s="29" t="s">
        <v>25</v>
      </c>
      <c r="G7" s="29">
        <v>6162.6</v>
      </c>
      <c r="H7" s="29">
        <v>169.5</v>
      </c>
      <c r="I7" s="29">
        <v>5.34</v>
      </c>
    </row>
    <row r="8" spans="1:11">
      <c r="A8" s="29" t="s">
        <v>67</v>
      </c>
      <c r="B8" s="29" t="s">
        <v>15</v>
      </c>
      <c r="C8" s="29">
        <v>7250</v>
      </c>
      <c r="D8" s="29">
        <v>7099.7</v>
      </c>
      <c r="E8" s="29">
        <v>7432.9</v>
      </c>
      <c r="F8" s="29" t="s">
        <v>9</v>
      </c>
      <c r="G8" s="29">
        <v>7267.4</v>
      </c>
      <c r="H8" s="29">
        <v>161.6</v>
      </c>
      <c r="I8" s="29">
        <v>23.37</v>
      </c>
    </row>
    <row r="9" spans="1:11">
      <c r="A9" s="29" t="s">
        <v>67</v>
      </c>
      <c r="B9" s="29" t="s">
        <v>30</v>
      </c>
      <c r="C9" s="29">
        <v>7593</v>
      </c>
      <c r="D9" s="29"/>
      <c r="E9" s="29"/>
      <c r="F9" s="29"/>
      <c r="G9" s="29"/>
      <c r="H9" s="29"/>
      <c r="I9" s="29">
        <v>10.94</v>
      </c>
    </row>
    <row r="10" spans="1:11">
      <c r="A10" t="s">
        <v>67</v>
      </c>
      <c r="B10" t="s">
        <v>7</v>
      </c>
      <c r="C10">
        <v>8890</v>
      </c>
      <c r="D10">
        <v>8742</v>
      </c>
      <c r="E10">
        <v>9076.7000000000007</v>
      </c>
      <c r="F10" t="s">
        <v>9</v>
      </c>
      <c r="G10">
        <v>8911.4</v>
      </c>
      <c r="H10">
        <v>193.9</v>
      </c>
      <c r="I10">
        <v>78.099999999999994</v>
      </c>
    </row>
    <row r="11" spans="1:11">
      <c r="A11" t="s">
        <v>67</v>
      </c>
      <c r="B11" t="s">
        <v>29</v>
      </c>
      <c r="C11">
        <v>9500</v>
      </c>
      <c r="D11" s="4">
        <v>9350.2000000000007</v>
      </c>
      <c r="E11" s="4">
        <v>10142</v>
      </c>
      <c r="F11" t="s">
        <v>9</v>
      </c>
      <c r="G11">
        <v>9743.6</v>
      </c>
      <c r="H11">
        <v>181.71</v>
      </c>
      <c r="I11">
        <v>33.590000000000003</v>
      </c>
    </row>
    <row r="12" spans="1:11">
      <c r="A12" s="29" t="s">
        <v>68</v>
      </c>
      <c r="B12" s="29" t="s">
        <v>7</v>
      </c>
      <c r="C12" s="29">
        <v>6190</v>
      </c>
      <c r="D12" s="29">
        <v>6035.5</v>
      </c>
      <c r="E12" s="29">
        <v>6394.6</v>
      </c>
      <c r="F12" s="29" t="s">
        <v>9</v>
      </c>
      <c r="G12" s="29">
        <v>6208.6</v>
      </c>
      <c r="H12" s="29"/>
      <c r="I12" s="29">
        <v>2.99</v>
      </c>
    </row>
    <row r="13" spans="1:11">
      <c r="A13" s="29" t="s">
        <v>68</v>
      </c>
      <c r="B13" s="29" t="s">
        <v>15</v>
      </c>
      <c r="C13" s="29">
        <v>7250</v>
      </c>
      <c r="D13" s="29">
        <v>7099.7</v>
      </c>
      <c r="E13" s="29">
        <v>7432.9</v>
      </c>
      <c r="F13" s="29" t="s">
        <v>9</v>
      </c>
      <c r="G13" s="29">
        <v>7246.1</v>
      </c>
      <c r="H13" s="29"/>
      <c r="I13" s="29">
        <v>23.35</v>
      </c>
    </row>
    <row r="14" spans="1:11">
      <c r="A14" s="29" t="s">
        <v>68</v>
      </c>
      <c r="B14" s="29" t="s">
        <v>30</v>
      </c>
      <c r="C14" s="29">
        <v>7593</v>
      </c>
      <c r="D14" s="29">
        <v>7490.5</v>
      </c>
      <c r="E14" s="29">
        <v>7796.1</v>
      </c>
      <c r="F14" s="29" t="s">
        <v>9</v>
      </c>
      <c r="G14" s="29">
        <v>7623.6</v>
      </c>
      <c r="H14" s="29"/>
      <c r="I14" s="29">
        <v>8.57</v>
      </c>
    </row>
    <row r="15" spans="1:11">
      <c r="A15" t="s">
        <v>68</v>
      </c>
      <c r="B15" t="s">
        <v>7</v>
      </c>
      <c r="C15">
        <v>8890</v>
      </c>
      <c r="D15">
        <v>8742</v>
      </c>
      <c r="E15">
        <v>9076.7000000000007</v>
      </c>
      <c r="F15" t="s">
        <v>9</v>
      </c>
      <c r="G15">
        <v>8884.9</v>
      </c>
      <c r="H15">
        <v>255.2</v>
      </c>
      <c r="I15">
        <v>155.31</v>
      </c>
    </row>
    <row r="16" spans="1:11">
      <c r="A16" t="s">
        <v>68</v>
      </c>
      <c r="B16" t="s">
        <v>29</v>
      </c>
      <c r="C16">
        <v>9500</v>
      </c>
      <c r="D16" s="4">
        <v>9350.2000000000007</v>
      </c>
      <c r="E16" s="4">
        <v>10142</v>
      </c>
      <c r="F16" t="s">
        <v>9</v>
      </c>
      <c r="G16">
        <v>9597</v>
      </c>
      <c r="I16">
        <v>413.14</v>
      </c>
    </row>
    <row r="20" spans="1:14" s="3" customFormat="1" ht="28.8">
      <c r="A20" s="3" t="s">
        <v>19</v>
      </c>
      <c r="B20" s="3" t="s">
        <v>6</v>
      </c>
      <c r="C20" s="3" t="s">
        <v>2</v>
      </c>
      <c r="D20" s="3" t="s">
        <v>3</v>
      </c>
      <c r="E20" s="3" t="s">
        <v>4</v>
      </c>
      <c r="F20" s="3" t="s">
        <v>12</v>
      </c>
      <c r="G20" s="3" t="s">
        <v>20</v>
      </c>
      <c r="H20" s="3" t="s">
        <v>13</v>
      </c>
      <c r="I20" s="3" t="s">
        <v>5</v>
      </c>
      <c r="J20" s="3" t="s">
        <v>21</v>
      </c>
      <c r="N20" s="18"/>
    </row>
    <row r="21" spans="1:14">
      <c r="A21" s="29" t="s">
        <v>28</v>
      </c>
      <c r="B21" s="29" t="s">
        <v>7</v>
      </c>
      <c r="C21" s="29">
        <v>6190</v>
      </c>
      <c r="D21" s="29">
        <f t="shared" ref="D21:E25" si="0">AVERAGE(D2,D7,D12)</f>
        <v>6003.666666666667</v>
      </c>
      <c r="E21" s="29">
        <f t="shared" si="0"/>
        <v>6382.2</v>
      </c>
      <c r="F21" s="31">
        <f>AVERAGE(G2,G7,G12)</f>
        <v>6178.3</v>
      </c>
      <c r="G21" s="31">
        <f>STDEV(G2,G7,G12)/SQRT(3)</f>
        <v>15.153327467369536</v>
      </c>
      <c r="H21" s="31">
        <f t="shared" ref="H21:I25" si="1">AVERAGE(H2,H7,H12)</f>
        <v>180.25</v>
      </c>
      <c r="I21" s="31">
        <f t="shared" si="1"/>
        <v>4.165</v>
      </c>
      <c r="J21" s="31">
        <f>STDEV(I2,I7,I12)/SQRT(3)</f>
        <v>0.95938348259007766</v>
      </c>
      <c r="K21" s="32">
        <f>J21/I21</f>
        <v>0.23034417349101505</v>
      </c>
      <c r="L21" s="31">
        <f>I21-J21</f>
        <v>3.2056165174099225</v>
      </c>
      <c r="M21" s="33" t="s">
        <v>48</v>
      </c>
      <c r="N21" s="34">
        <f>I21+J21</f>
        <v>5.124383482590078</v>
      </c>
    </row>
    <row r="22" spans="1:14">
      <c r="A22" s="29" t="s">
        <v>28</v>
      </c>
      <c r="B22" s="29" t="s">
        <v>15</v>
      </c>
      <c r="C22" s="29">
        <v>7250</v>
      </c>
      <c r="D22" s="29">
        <f t="shared" si="0"/>
        <v>7086.9666666666672</v>
      </c>
      <c r="E22" s="29">
        <f t="shared" si="0"/>
        <v>7457.5666666666657</v>
      </c>
      <c r="F22" s="31">
        <f>AVERAGE(G3,G8,G13)</f>
        <v>7265.9333333333343</v>
      </c>
      <c r="G22" s="31">
        <f>STDEV(G3,G8,G13)/SQRT(3)</f>
        <v>11.051746971004613</v>
      </c>
      <c r="H22" s="31">
        <f t="shared" si="1"/>
        <v>107.05499999999999</v>
      </c>
      <c r="I22" s="31">
        <f t="shared" si="1"/>
        <v>23.36</v>
      </c>
      <c r="J22" s="31">
        <f>STDEV(I3,I8,I13)/SQRT(3)</f>
        <v>8.164965809277086E-3</v>
      </c>
      <c r="K22" s="32">
        <f t="shared" ref="K22:K25" si="2">J22/I22</f>
        <v>3.4952764594508077E-4</v>
      </c>
      <c r="L22" s="31">
        <f t="shared" ref="L22:L25" si="3">I22-J22</f>
        <v>23.351835034190721</v>
      </c>
      <c r="M22" s="33" t="s">
        <v>48</v>
      </c>
      <c r="N22" s="34">
        <f t="shared" ref="N22:N25" si="4">I22+J22</f>
        <v>23.368164965809278</v>
      </c>
    </row>
    <row r="23" spans="1:14">
      <c r="A23" s="29" t="s">
        <v>28</v>
      </c>
      <c r="B23" s="29" t="s">
        <v>23</v>
      </c>
      <c r="C23" s="29">
        <v>7593</v>
      </c>
      <c r="D23" s="29">
        <f t="shared" si="0"/>
        <v>7490.5</v>
      </c>
      <c r="E23" s="29">
        <f t="shared" si="0"/>
        <v>7796.1</v>
      </c>
      <c r="F23" s="31">
        <f>AVERAGE(G4,G9,G14)</f>
        <v>7623.6</v>
      </c>
      <c r="G23" s="31" t="e">
        <f>STDEV(G4,G9,G14)/SQRT(3)</f>
        <v>#DIV/0!</v>
      </c>
      <c r="H23" s="31" t="e">
        <f t="shared" si="1"/>
        <v>#DIV/0!</v>
      </c>
      <c r="I23" s="31">
        <f t="shared" si="1"/>
        <v>9.754999999999999</v>
      </c>
      <c r="J23" s="31">
        <f>STDEV(I4,I9,I14)/SQRT(3)</f>
        <v>0.96754844839935916</v>
      </c>
      <c r="K23" s="32">
        <f t="shared" si="2"/>
        <v>9.91848742592885E-2</v>
      </c>
      <c r="L23" s="31">
        <f t="shared" si="3"/>
        <v>8.7874515516006397</v>
      </c>
      <c r="M23" s="33" t="s">
        <v>48</v>
      </c>
      <c r="N23" s="34">
        <f t="shared" si="4"/>
        <v>10.722548448399358</v>
      </c>
    </row>
    <row r="24" spans="1:14">
      <c r="A24" t="s">
        <v>28</v>
      </c>
      <c r="B24" t="s">
        <v>7</v>
      </c>
      <c r="C24">
        <v>8890</v>
      </c>
      <c r="D24">
        <f t="shared" si="0"/>
        <v>8632.0666666666675</v>
      </c>
      <c r="E24">
        <f t="shared" si="0"/>
        <v>9152.1666666666679</v>
      </c>
      <c r="F24" s="2">
        <f>AVERAGE(G5,G10,G15)</f>
        <v>8885.5333333333328</v>
      </c>
      <c r="G24" s="2">
        <f>STDEV(G5,G10,G15)/SQRT(3)</f>
        <v>14.754697933577434</v>
      </c>
      <c r="H24" s="2">
        <f t="shared" si="1"/>
        <v>304.59999999999997</v>
      </c>
      <c r="I24" s="2">
        <f t="shared" si="1"/>
        <v>116.705</v>
      </c>
      <c r="J24" s="2">
        <f>STDEV(I5,I10,I15)/SQRT(3)</f>
        <v>31.520850506714872</v>
      </c>
      <c r="K24" s="1">
        <f t="shared" si="2"/>
        <v>0.27008997478012831</v>
      </c>
      <c r="L24" s="2">
        <f t="shared" si="3"/>
        <v>85.184149493285133</v>
      </c>
      <c r="M24" s="16" t="s">
        <v>48</v>
      </c>
      <c r="N24" s="19">
        <f t="shared" si="4"/>
        <v>148.22585050671486</v>
      </c>
    </row>
    <row r="25" spans="1:14">
      <c r="A25" t="s">
        <v>28</v>
      </c>
      <c r="B25" t="s">
        <v>29</v>
      </c>
      <c r="C25">
        <v>9500</v>
      </c>
      <c r="D25">
        <f t="shared" si="0"/>
        <v>9350.2000000000007</v>
      </c>
      <c r="E25">
        <f t="shared" si="0"/>
        <v>10142</v>
      </c>
      <c r="F25" s="2">
        <f>AVERAGE(G6,G11,G16)</f>
        <v>9670.2999999999993</v>
      </c>
      <c r="G25" s="2">
        <f>STDEV(G6,G11,G16)/SQRT(3)</f>
        <v>59.849199382002467</v>
      </c>
      <c r="H25" s="2">
        <f t="shared" si="1"/>
        <v>181.71</v>
      </c>
      <c r="I25" s="2">
        <f t="shared" si="1"/>
        <v>223.36500000000001</v>
      </c>
      <c r="J25" s="2">
        <f>STDEV(I6,I11,I16)/SQRT(3)</f>
        <v>154.9506386455592</v>
      </c>
      <c r="K25" s="1">
        <f t="shared" si="2"/>
        <v>0.69371046782423029</v>
      </c>
      <c r="L25" s="2">
        <f t="shared" si="3"/>
        <v>68.414361354440814</v>
      </c>
      <c r="M25" s="16" t="s">
        <v>48</v>
      </c>
      <c r="N25" s="19">
        <f t="shared" si="4"/>
        <v>378.3156386455592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80" zoomScaleNormal="80" workbookViewId="0">
      <selection activeCell="F14" sqref="F14"/>
    </sheetView>
  </sheetViews>
  <sheetFormatPr defaultRowHeight="14.4"/>
  <sheetData>
    <row r="1" spans="1:9" ht="15" thickBot="1">
      <c r="A1" s="36" t="s">
        <v>31</v>
      </c>
      <c r="B1" s="36"/>
      <c r="C1" s="36"/>
      <c r="D1" s="36"/>
      <c r="E1" s="36"/>
      <c r="F1" s="36"/>
      <c r="G1" s="36"/>
      <c r="H1" s="36"/>
      <c r="I1" s="36"/>
    </row>
    <row r="2" spans="1:9">
      <c r="A2" s="7"/>
      <c r="B2" s="8" t="s">
        <v>32</v>
      </c>
      <c r="C2" s="8"/>
      <c r="D2" s="8"/>
      <c r="E2" s="8"/>
      <c r="F2" s="8" t="s">
        <v>33</v>
      </c>
      <c r="G2" s="8"/>
      <c r="H2" s="8"/>
      <c r="I2" s="8"/>
    </row>
    <row r="3" spans="1:9" ht="40.799999999999997" thickBot="1">
      <c r="A3" s="9" t="s">
        <v>34</v>
      </c>
      <c r="B3" s="9" t="s">
        <v>35</v>
      </c>
      <c r="C3" s="9"/>
      <c r="D3" s="9" t="s">
        <v>36</v>
      </c>
      <c r="E3" s="9"/>
      <c r="F3" s="9" t="s">
        <v>35</v>
      </c>
      <c r="G3" s="9"/>
      <c r="H3" s="9" t="s">
        <v>36</v>
      </c>
      <c r="I3" s="10"/>
    </row>
    <row r="4" spans="1:9">
      <c r="A4" s="11">
        <v>5430</v>
      </c>
      <c r="B4" s="12">
        <v>1.26</v>
      </c>
      <c r="C4" s="14">
        <v>1</v>
      </c>
      <c r="D4" s="11">
        <v>3.01</v>
      </c>
      <c r="E4" s="11" t="s">
        <v>37</v>
      </c>
      <c r="F4" s="12">
        <v>1.46</v>
      </c>
      <c r="G4" s="14">
        <v>1</v>
      </c>
      <c r="H4" s="11">
        <v>2.83</v>
      </c>
      <c r="I4" s="11" t="s">
        <v>37</v>
      </c>
    </row>
    <row r="5" spans="1:9">
      <c r="A5" s="11"/>
      <c r="B5" s="12"/>
      <c r="C5" s="14"/>
      <c r="D5" s="11">
        <v>3.23</v>
      </c>
      <c r="E5" s="11" t="s">
        <v>38</v>
      </c>
      <c r="F5" s="12"/>
      <c r="G5" s="14"/>
      <c r="H5" s="11">
        <v>4.2</v>
      </c>
      <c r="I5" s="11" t="s">
        <v>39</v>
      </c>
    </row>
    <row r="6" spans="1:9">
      <c r="A6" s="23"/>
      <c r="B6" s="24"/>
      <c r="C6" s="25"/>
      <c r="D6" s="23"/>
      <c r="E6" s="23"/>
      <c r="F6" s="24"/>
      <c r="G6" s="25"/>
      <c r="H6" s="23"/>
      <c r="I6" s="23"/>
    </row>
    <row r="7" spans="1:9">
      <c r="A7" s="11">
        <v>5510</v>
      </c>
      <c r="B7" s="12">
        <v>0.92</v>
      </c>
      <c r="C7" s="14">
        <v>1</v>
      </c>
      <c r="D7" s="11"/>
      <c r="E7" s="11"/>
      <c r="F7" s="12">
        <v>0.48</v>
      </c>
      <c r="G7" s="14">
        <v>1</v>
      </c>
      <c r="H7" s="11"/>
      <c r="I7" s="11"/>
    </row>
    <row r="8" spans="1:9">
      <c r="A8" s="23"/>
      <c r="B8" s="24"/>
      <c r="C8" s="25"/>
      <c r="D8" s="23"/>
      <c r="E8" s="23"/>
      <c r="F8" s="24"/>
      <c r="G8" s="25"/>
      <c r="H8" s="23"/>
      <c r="I8" s="23"/>
    </row>
    <row r="9" spans="1:9">
      <c r="A9" s="11">
        <v>5760</v>
      </c>
      <c r="B9" s="12">
        <v>1.5</v>
      </c>
      <c r="C9" s="14">
        <v>1</v>
      </c>
      <c r="D9" s="11">
        <v>1.49</v>
      </c>
      <c r="E9" s="11" t="s">
        <v>37</v>
      </c>
      <c r="F9" s="12">
        <v>2.15</v>
      </c>
      <c r="G9" s="14">
        <v>1</v>
      </c>
      <c r="H9" s="11">
        <v>1.49</v>
      </c>
      <c r="I9" s="11" t="s">
        <v>37</v>
      </c>
    </row>
    <row r="10" spans="1:9">
      <c r="A10" s="23"/>
      <c r="B10" s="24"/>
      <c r="C10" s="25"/>
      <c r="D10" s="23"/>
      <c r="E10" s="23"/>
      <c r="F10" s="24"/>
      <c r="G10" s="25"/>
      <c r="H10" s="23"/>
      <c r="I10" s="23"/>
    </row>
    <row r="11" spans="1:9">
      <c r="A11" s="11">
        <v>5970</v>
      </c>
      <c r="B11" s="12">
        <v>0.83</v>
      </c>
      <c r="C11" s="14">
        <v>1</v>
      </c>
      <c r="D11" s="11"/>
      <c r="E11" s="11"/>
      <c r="F11" s="12">
        <v>1.24</v>
      </c>
      <c r="G11" s="14">
        <v>1</v>
      </c>
      <c r="H11" s="11"/>
      <c r="I11" s="11"/>
    </row>
    <row r="12" spans="1:9">
      <c r="A12" s="23"/>
      <c r="B12" s="24"/>
      <c r="C12" s="25"/>
      <c r="D12" s="23"/>
      <c r="E12" s="23"/>
      <c r="F12" s="24"/>
      <c r="G12" s="25"/>
      <c r="H12" s="23"/>
      <c r="I12" s="23"/>
    </row>
    <row r="13" spans="1:9">
      <c r="A13" s="11">
        <v>6190</v>
      </c>
      <c r="B13" s="12">
        <v>19.3</v>
      </c>
      <c r="C13" s="14">
        <v>1</v>
      </c>
      <c r="D13" s="11" t="s">
        <v>56</v>
      </c>
      <c r="E13" s="11" t="s">
        <v>39</v>
      </c>
      <c r="F13" s="12">
        <v>18.36</v>
      </c>
      <c r="G13" s="14">
        <v>1</v>
      </c>
      <c r="H13" s="11" t="s">
        <v>40</v>
      </c>
      <c r="I13" s="11" t="s">
        <v>39</v>
      </c>
    </row>
    <row r="14" spans="1:9">
      <c r="A14" s="11"/>
      <c r="B14" s="12" t="s">
        <v>53</v>
      </c>
      <c r="C14" s="14">
        <v>2</v>
      </c>
      <c r="D14" s="11"/>
      <c r="E14" s="11"/>
      <c r="F14" s="12" t="s">
        <v>49</v>
      </c>
      <c r="G14" s="14">
        <v>2</v>
      </c>
      <c r="H14" s="11">
        <v>21</v>
      </c>
      <c r="I14" s="11" t="s">
        <v>41</v>
      </c>
    </row>
    <row r="15" spans="1:9">
      <c r="A15" s="11"/>
      <c r="B15" s="12" t="s">
        <v>60</v>
      </c>
      <c r="C15" s="15" t="s">
        <v>61</v>
      </c>
      <c r="D15" s="11"/>
      <c r="E15" s="11"/>
      <c r="F15" s="12"/>
      <c r="G15" s="14"/>
      <c r="H15" s="11"/>
      <c r="I15" s="11"/>
    </row>
    <row r="16" spans="1:9">
      <c r="A16" s="23"/>
      <c r="B16" s="24"/>
      <c r="C16" s="25"/>
      <c r="D16" s="23"/>
      <c r="E16" s="23"/>
      <c r="F16" s="24"/>
      <c r="G16" s="25"/>
      <c r="H16" s="23"/>
      <c r="I16" s="23"/>
    </row>
    <row r="17" spans="1:9">
      <c r="A17" s="11">
        <v>7250</v>
      </c>
      <c r="B17" s="12">
        <v>81.89</v>
      </c>
      <c r="C17" s="14">
        <v>1</v>
      </c>
      <c r="D17" s="11">
        <v>106.8</v>
      </c>
      <c r="E17" s="11" t="s">
        <v>39</v>
      </c>
      <c r="F17" s="12">
        <v>69.94</v>
      </c>
      <c r="G17" s="14">
        <v>1</v>
      </c>
      <c r="H17" s="11">
        <v>82.6</v>
      </c>
      <c r="I17" s="11" t="s">
        <v>39</v>
      </c>
    </row>
    <row r="18" spans="1:9">
      <c r="A18" s="11"/>
      <c r="B18" s="12" t="s">
        <v>54</v>
      </c>
      <c r="C18" s="14">
        <v>2</v>
      </c>
      <c r="D18" s="11"/>
      <c r="E18" s="11"/>
      <c r="F18" s="30" t="s">
        <v>65</v>
      </c>
      <c r="G18" s="14">
        <v>2</v>
      </c>
      <c r="H18" s="11"/>
      <c r="I18" s="11"/>
    </row>
    <row r="19" spans="1:9">
      <c r="A19" s="11"/>
      <c r="B19" s="12" t="s">
        <v>62</v>
      </c>
      <c r="C19" s="15" t="s">
        <v>61</v>
      </c>
      <c r="D19" s="11"/>
      <c r="E19" s="11"/>
      <c r="F19" s="12"/>
      <c r="G19" s="14"/>
      <c r="H19" s="11"/>
      <c r="I19" s="11"/>
    </row>
    <row r="20" spans="1:9">
      <c r="A20" s="23"/>
      <c r="B20" s="24"/>
      <c r="C20" s="25"/>
      <c r="D20" s="23"/>
      <c r="E20" s="23"/>
      <c r="F20" s="24"/>
      <c r="G20" s="25"/>
      <c r="H20" s="23"/>
      <c r="I20" s="23"/>
    </row>
    <row r="21" spans="1:9">
      <c r="A21" s="11">
        <v>7840</v>
      </c>
      <c r="B21" s="11"/>
      <c r="C21" s="14"/>
      <c r="D21" s="11"/>
      <c r="E21" s="11"/>
      <c r="F21" s="11"/>
      <c r="G21" s="11"/>
      <c r="H21" s="11"/>
      <c r="I21" s="11"/>
    </row>
    <row r="22" spans="1:9">
      <c r="A22" s="23"/>
      <c r="B22" s="23"/>
      <c r="C22" s="25"/>
      <c r="D22" s="23"/>
      <c r="E22" s="23"/>
      <c r="F22" s="23"/>
      <c r="G22" s="23"/>
      <c r="H22" s="23"/>
      <c r="I22" s="23"/>
    </row>
    <row r="23" spans="1:9" s="21" customFormat="1">
      <c r="A23" s="20" t="s">
        <v>42</v>
      </c>
      <c r="B23" s="20"/>
      <c r="C23" s="20"/>
      <c r="D23" s="20"/>
      <c r="E23" s="20"/>
      <c r="F23" s="20"/>
      <c r="G23" s="20"/>
      <c r="H23" s="20"/>
      <c r="I23" s="20"/>
    </row>
    <row r="24" spans="1:9" s="21" customFormat="1">
      <c r="A24" s="26"/>
      <c r="B24" s="26"/>
      <c r="C24" s="26"/>
      <c r="D24" s="26"/>
      <c r="E24" s="26"/>
      <c r="F24" s="26"/>
      <c r="G24" s="26"/>
      <c r="H24" s="26"/>
      <c r="I24" s="26"/>
    </row>
    <row r="25" spans="1:9">
      <c r="A25" s="11">
        <v>8890</v>
      </c>
      <c r="B25" s="12" t="s">
        <v>55</v>
      </c>
      <c r="C25" s="14">
        <v>2</v>
      </c>
      <c r="D25" s="11"/>
      <c r="E25" s="11"/>
      <c r="F25" s="12" t="s">
        <v>50</v>
      </c>
      <c r="G25" s="14">
        <v>2</v>
      </c>
      <c r="H25" s="11"/>
      <c r="I25" s="11"/>
    </row>
    <row r="26" spans="1:9" ht="15" thickBot="1">
      <c r="A26" s="6"/>
      <c r="B26" s="6" t="s">
        <v>63</v>
      </c>
      <c r="C26" s="6" t="s">
        <v>61</v>
      </c>
      <c r="D26" s="6"/>
      <c r="E26" s="6"/>
      <c r="F26" s="22"/>
      <c r="G26" s="6"/>
      <c r="H26" s="6"/>
      <c r="I26" s="6"/>
    </row>
    <row r="27" spans="1:9">
      <c r="A27" s="13" t="s">
        <v>43</v>
      </c>
      <c r="B27" s="11"/>
      <c r="C27" s="11"/>
      <c r="D27" s="11"/>
      <c r="E27" s="15"/>
      <c r="F27" s="13" t="s">
        <v>51</v>
      </c>
      <c r="G27" s="11"/>
      <c r="H27" s="11"/>
      <c r="I27" s="11"/>
    </row>
    <row r="28" spans="1:9">
      <c r="A28" s="13" t="s">
        <v>44</v>
      </c>
      <c r="B28" s="11"/>
      <c r="C28" s="11"/>
      <c r="D28" s="11"/>
      <c r="E28" s="17"/>
      <c r="F28" s="13" t="s">
        <v>52</v>
      </c>
      <c r="G28" s="11"/>
      <c r="H28" s="11"/>
      <c r="I28" s="11"/>
    </row>
    <row r="29" spans="1:9">
      <c r="A29" s="13" t="s">
        <v>45</v>
      </c>
      <c r="B29" s="11"/>
      <c r="C29" s="11"/>
      <c r="D29" s="11"/>
      <c r="E29" s="11"/>
      <c r="F29" s="13" t="s">
        <v>59</v>
      </c>
      <c r="G29" s="11"/>
      <c r="H29" s="11"/>
      <c r="I29" s="11"/>
    </row>
    <row r="30" spans="1:9">
      <c r="A30" s="13" t="s">
        <v>46</v>
      </c>
      <c r="B30" s="11"/>
      <c r="C30" s="11"/>
      <c r="D30" s="11"/>
      <c r="E30" s="11"/>
      <c r="F30" s="11"/>
      <c r="G30" s="11"/>
      <c r="H30" s="11"/>
      <c r="I30" s="11"/>
    </row>
    <row r="31" spans="1:9">
      <c r="A31" s="13" t="s">
        <v>47</v>
      </c>
      <c r="B31" s="11"/>
      <c r="C31" s="11"/>
      <c r="D31" s="11"/>
      <c r="E31" s="11"/>
      <c r="F31" s="11"/>
      <c r="G31" s="11"/>
      <c r="H31" s="11"/>
      <c r="I31" s="11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70" zoomScaleNormal="70" workbookViewId="0">
      <pane ySplit="1" topLeftCell="A2" activePane="bottomLeft" state="frozenSplit"/>
      <selection pane="bottomLeft" activeCell="Q5" sqref="Q5"/>
    </sheetView>
  </sheetViews>
  <sheetFormatPr defaultRowHeight="14.4"/>
  <cols>
    <col min="1" max="1" width="40.6640625" customWidth="1"/>
    <col min="2" max="2" width="11.6640625" customWidth="1"/>
    <col min="3" max="3" width="6.6640625" customWidth="1"/>
    <col min="9" max="9" width="9.5546875" bestFit="1" customWidth="1"/>
    <col min="13" max="13" width="1.5546875" customWidth="1"/>
    <col min="14" max="14" width="8.88671875" style="13"/>
  </cols>
  <sheetData>
    <row r="1" spans="1:11">
      <c r="A1" t="s">
        <v>0</v>
      </c>
      <c r="B1" t="s">
        <v>6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5</v>
      </c>
      <c r="J1" t="s">
        <v>16</v>
      </c>
      <c r="K1" t="s">
        <v>17</v>
      </c>
    </row>
    <row r="2" spans="1:11">
      <c r="A2" t="s">
        <v>1</v>
      </c>
      <c r="B2" t="s">
        <v>7</v>
      </c>
      <c r="C2">
        <v>6190</v>
      </c>
      <c r="D2">
        <v>6095.1</v>
      </c>
      <c r="E2">
        <v>6394.6</v>
      </c>
      <c r="F2" t="s">
        <v>9</v>
      </c>
      <c r="G2">
        <v>6246.4</v>
      </c>
      <c r="H2">
        <v>152.4</v>
      </c>
      <c r="I2">
        <v>7.91</v>
      </c>
    </row>
    <row r="3" spans="1:11">
      <c r="A3" s="29" t="s">
        <v>1</v>
      </c>
      <c r="B3" s="29" t="s">
        <v>15</v>
      </c>
      <c r="C3" s="29">
        <v>7250</v>
      </c>
      <c r="D3" s="29">
        <v>7100</v>
      </c>
      <c r="E3" s="29">
        <v>7450</v>
      </c>
      <c r="F3" s="29" t="s">
        <v>9</v>
      </c>
      <c r="G3" s="29">
        <v>7269.4</v>
      </c>
      <c r="H3" s="29">
        <v>158.80000000000001</v>
      </c>
      <c r="I3" s="29">
        <v>58.87</v>
      </c>
    </row>
    <row r="4" spans="1:11">
      <c r="A4" t="s">
        <v>1</v>
      </c>
      <c r="B4" t="s">
        <v>30</v>
      </c>
      <c r="C4">
        <v>7593</v>
      </c>
    </row>
    <row r="5" spans="1:11">
      <c r="A5" t="s">
        <v>1</v>
      </c>
      <c r="B5" t="s">
        <v>7</v>
      </c>
      <c r="C5">
        <v>8890</v>
      </c>
      <c r="D5">
        <v>8737.2999999999993</v>
      </c>
      <c r="E5">
        <v>9154.1</v>
      </c>
      <c r="F5" t="s">
        <v>9</v>
      </c>
      <c r="G5">
        <v>8965.4</v>
      </c>
      <c r="H5">
        <v>155.4</v>
      </c>
      <c r="I5">
        <v>231.7</v>
      </c>
    </row>
    <row r="6" spans="1:11">
      <c r="A6" t="s">
        <v>1</v>
      </c>
      <c r="B6" t="s">
        <v>29</v>
      </c>
      <c r="C6">
        <v>9500</v>
      </c>
    </row>
    <row r="7" spans="1:11">
      <c r="A7" t="s">
        <v>10</v>
      </c>
      <c r="B7" t="s">
        <v>7</v>
      </c>
      <c r="C7">
        <v>6190</v>
      </c>
      <c r="D7">
        <v>6095.1</v>
      </c>
      <c r="E7">
        <v>6394.6</v>
      </c>
      <c r="F7" t="s">
        <v>11</v>
      </c>
      <c r="G7">
        <v>6245.2</v>
      </c>
      <c r="I7">
        <v>6.1</v>
      </c>
    </row>
    <row r="8" spans="1:11">
      <c r="A8" s="29" t="s">
        <v>10</v>
      </c>
      <c r="B8" s="29" t="s">
        <v>15</v>
      </c>
      <c r="C8" s="29">
        <v>7250</v>
      </c>
      <c r="D8" s="29">
        <v>7100</v>
      </c>
      <c r="E8" s="29">
        <v>7450</v>
      </c>
      <c r="F8" s="29" t="s">
        <v>9</v>
      </c>
      <c r="G8" s="29">
        <v>7272</v>
      </c>
      <c r="H8" s="29">
        <v>167.2</v>
      </c>
      <c r="I8" s="29">
        <v>41.01</v>
      </c>
    </row>
    <row r="9" spans="1:11">
      <c r="A9" t="s">
        <v>10</v>
      </c>
      <c r="B9" t="s">
        <v>30</v>
      </c>
      <c r="C9">
        <v>7593</v>
      </c>
      <c r="D9" s="4">
        <v>7605</v>
      </c>
      <c r="E9" s="4">
        <v>7752.3</v>
      </c>
      <c r="F9" t="s">
        <v>11</v>
      </c>
      <c r="G9">
        <v>7676.4</v>
      </c>
      <c r="I9">
        <v>9.48</v>
      </c>
    </row>
    <row r="10" spans="1:11">
      <c r="A10" t="s">
        <v>10</v>
      </c>
      <c r="B10" t="s">
        <v>7</v>
      </c>
      <c r="C10">
        <v>8890</v>
      </c>
      <c r="D10">
        <v>8737.2999999999993</v>
      </c>
      <c r="E10">
        <v>9154.1</v>
      </c>
      <c r="F10" t="s">
        <v>11</v>
      </c>
      <c r="G10">
        <v>8956.1</v>
      </c>
      <c r="H10">
        <v>140.9</v>
      </c>
      <c r="I10">
        <v>86.08</v>
      </c>
    </row>
    <row r="11" spans="1:11">
      <c r="A11" t="s">
        <v>10</v>
      </c>
      <c r="B11" t="s">
        <v>29</v>
      </c>
      <c r="C11">
        <v>9500</v>
      </c>
      <c r="D11">
        <v>9367.7999999999993</v>
      </c>
      <c r="E11">
        <v>9684.1</v>
      </c>
      <c r="F11" t="s">
        <v>11</v>
      </c>
      <c r="G11">
        <v>9493.7999999999993</v>
      </c>
      <c r="I11">
        <v>14.82</v>
      </c>
    </row>
    <row r="12" spans="1:11">
      <c r="A12" t="s">
        <v>14</v>
      </c>
      <c r="B12" t="s">
        <v>7</v>
      </c>
      <c r="C12">
        <v>6190</v>
      </c>
      <c r="D12">
        <v>6095.1</v>
      </c>
      <c r="E12">
        <v>6394.6</v>
      </c>
      <c r="F12" t="s">
        <v>9</v>
      </c>
      <c r="G12">
        <v>6240.5</v>
      </c>
      <c r="I12">
        <v>2.59</v>
      </c>
    </row>
    <row r="13" spans="1:11">
      <c r="A13" s="29" t="s">
        <v>14</v>
      </c>
      <c r="B13" s="29" t="s">
        <v>15</v>
      </c>
      <c r="C13" s="29">
        <v>7250</v>
      </c>
      <c r="D13" s="29">
        <v>7100</v>
      </c>
      <c r="E13" s="29">
        <v>7450</v>
      </c>
      <c r="F13" s="29" t="s">
        <v>9</v>
      </c>
      <c r="G13" s="29">
        <v>7250.4</v>
      </c>
      <c r="H13" s="29"/>
      <c r="I13" s="29">
        <v>83</v>
      </c>
    </row>
    <row r="14" spans="1:11">
      <c r="A14" t="s">
        <v>14</v>
      </c>
      <c r="B14" t="s">
        <v>30</v>
      </c>
      <c r="C14">
        <v>7593</v>
      </c>
      <c r="D14" s="4">
        <v>7605</v>
      </c>
      <c r="E14" s="4">
        <v>7752.3</v>
      </c>
      <c r="F14" t="s">
        <v>9</v>
      </c>
      <c r="G14">
        <v>7672.1</v>
      </c>
      <c r="I14">
        <v>20.07</v>
      </c>
    </row>
    <row r="15" spans="1:11">
      <c r="A15" t="s">
        <v>14</v>
      </c>
      <c r="B15" t="s">
        <v>7</v>
      </c>
      <c r="C15">
        <v>8890</v>
      </c>
      <c r="D15">
        <v>8737.2999999999993</v>
      </c>
      <c r="E15">
        <v>9154.1</v>
      </c>
      <c r="F15" t="s">
        <v>9</v>
      </c>
      <c r="G15">
        <v>8925.6</v>
      </c>
      <c r="H15">
        <v>174.4</v>
      </c>
      <c r="I15">
        <v>224.31</v>
      </c>
    </row>
    <row r="16" spans="1:11">
      <c r="A16" t="s">
        <v>14</v>
      </c>
      <c r="B16" t="s">
        <v>29</v>
      </c>
      <c r="C16">
        <v>9500</v>
      </c>
    </row>
    <row r="20" spans="1:14" s="3" customFormat="1" ht="28.8">
      <c r="A20" s="3" t="s">
        <v>19</v>
      </c>
      <c r="B20" s="3" t="s">
        <v>6</v>
      </c>
      <c r="C20" s="3" t="s">
        <v>2</v>
      </c>
      <c r="D20" s="3" t="s">
        <v>3</v>
      </c>
      <c r="E20" s="3" t="s">
        <v>4</v>
      </c>
      <c r="F20" s="3" t="s">
        <v>12</v>
      </c>
      <c r="G20" s="3" t="s">
        <v>20</v>
      </c>
      <c r="H20" s="3" t="s">
        <v>13</v>
      </c>
      <c r="I20" s="3" t="s">
        <v>5</v>
      </c>
      <c r="J20" s="3" t="s">
        <v>21</v>
      </c>
      <c r="N20" s="18"/>
    </row>
    <row r="21" spans="1:14">
      <c r="A21" t="s">
        <v>18</v>
      </c>
      <c r="B21" t="s">
        <v>7</v>
      </c>
      <c r="C21">
        <v>6190</v>
      </c>
      <c r="D21">
        <f t="shared" ref="D21:E25" si="0">AVERAGE(D2,D7,D12)</f>
        <v>6095.1000000000013</v>
      </c>
      <c r="E21">
        <f t="shared" si="0"/>
        <v>6394.6000000000013</v>
      </c>
      <c r="F21" s="2">
        <f>AVERAGE(G2,G7,G12)</f>
        <v>6244.0333333333328</v>
      </c>
      <c r="G21" s="2">
        <f>STDEV(G2,G7,G12)/SQRT(3)</f>
        <v>1.8003086155186709</v>
      </c>
      <c r="H21" s="2">
        <f t="shared" ref="H21:I25" si="1">AVERAGE(H2,H7,H12)</f>
        <v>152.4</v>
      </c>
      <c r="I21" s="2">
        <f t="shared" si="1"/>
        <v>5.5333333333333341</v>
      </c>
      <c r="J21" s="2">
        <f>STDEV(I2,I7,I12)/SQRT(3)</f>
        <v>1.561669334754034</v>
      </c>
      <c r="K21" s="1">
        <f>J21/I21</f>
        <v>0.28222939784711454</v>
      </c>
      <c r="L21" s="2">
        <f>I21-J21</f>
        <v>3.9716639985793001</v>
      </c>
      <c r="M21" s="16" t="s">
        <v>48</v>
      </c>
      <c r="N21" s="19">
        <f>I21+J21</f>
        <v>7.0950026680873677</v>
      </c>
    </row>
    <row r="22" spans="1:14">
      <c r="A22" t="s">
        <v>18</v>
      </c>
      <c r="B22" t="s">
        <v>15</v>
      </c>
      <c r="C22">
        <v>7250</v>
      </c>
      <c r="D22">
        <f t="shared" si="0"/>
        <v>7100</v>
      </c>
      <c r="E22">
        <f t="shared" si="0"/>
        <v>7450</v>
      </c>
      <c r="F22" s="2">
        <f>AVERAGE(G3,G8,G13)</f>
        <v>7263.9333333333334</v>
      </c>
      <c r="G22" s="2">
        <f>STDEV(G3,G8,G13)/SQRT(3)</f>
        <v>6.8081650325996135</v>
      </c>
      <c r="H22" s="2">
        <f t="shared" si="1"/>
        <v>163</v>
      </c>
      <c r="I22" s="2">
        <f t="shared" si="1"/>
        <v>60.96</v>
      </c>
      <c r="J22" s="2">
        <f>STDEV(I3,I8,I13)/SQRT(3)</f>
        <v>12.166430591316955</v>
      </c>
      <c r="K22" s="1">
        <f t="shared" ref="K22:K24" si="2">J22/I22</f>
        <v>0.19958055431950383</v>
      </c>
      <c r="L22" s="2">
        <f t="shared" ref="L22:L25" si="3">I22-J22</f>
        <v>48.793569408683048</v>
      </c>
      <c r="M22" s="16" t="s">
        <v>48</v>
      </c>
      <c r="N22" s="19">
        <f t="shared" ref="N22:N25" si="4">I22+J22</f>
        <v>73.126430591316961</v>
      </c>
    </row>
    <row r="23" spans="1:14">
      <c r="A23" t="s">
        <v>18</v>
      </c>
      <c r="B23" t="s">
        <v>23</v>
      </c>
      <c r="C23">
        <v>7593</v>
      </c>
      <c r="D23">
        <f t="shared" si="0"/>
        <v>7605</v>
      </c>
      <c r="E23">
        <f t="shared" si="0"/>
        <v>7752.3</v>
      </c>
      <c r="F23" s="2">
        <f>AVERAGE(G4,G9,G14)</f>
        <v>7674.25</v>
      </c>
      <c r="G23" s="2">
        <f>STDEV(G4,G9,G14)/SQRT(3)</f>
        <v>1.755467648994314</v>
      </c>
      <c r="H23" s="2" t="e">
        <f t="shared" si="1"/>
        <v>#DIV/0!</v>
      </c>
      <c r="I23" s="2">
        <f t="shared" si="1"/>
        <v>14.775</v>
      </c>
      <c r="J23" s="2">
        <f>STDEV(I4,I9,I14)/SQRT(3)</f>
        <v>4.3233493960123122</v>
      </c>
      <c r="K23" s="1">
        <f t="shared" ref="K23" si="5">J23/I23</f>
        <v>0.29261248027156089</v>
      </c>
      <c r="L23" s="2">
        <f t="shared" si="3"/>
        <v>10.451650603987687</v>
      </c>
      <c r="M23" s="16" t="s">
        <v>48</v>
      </c>
      <c r="N23" s="19">
        <f t="shared" si="4"/>
        <v>19.098349396012313</v>
      </c>
    </row>
    <row r="24" spans="1:14">
      <c r="A24" t="s">
        <v>18</v>
      </c>
      <c r="B24" t="s">
        <v>7</v>
      </c>
      <c r="C24">
        <v>8890</v>
      </c>
      <c r="D24">
        <f t="shared" si="0"/>
        <v>8737.2999999999993</v>
      </c>
      <c r="E24">
        <f t="shared" si="0"/>
        <v>9154.1</v>
      </c>
      <c r="F24" s="2">
        <f>AVERAGE(G5,G10,G15)</f>
        <v>8949.0333333333328</v>
      </c>
      <c r="G24" s="2">
        <f>STDEV(G5,G10,G15)/SQRT(3)</f>
        <v>12.020306891996304</v>
      </c>
      <c r="H24" s="2">
        <f t="shared" si="1"/>
        <v>156.9</v>
      </c>
      <c r="I24" s="2">
        <f t="shared" si="1"/>
        <v>180.69666666666663</v>
      </c>
      <c r="J24" s="2">
        <f>STDEV(I5,I10,I15)/SQRT(3)</f>
        <v>47.356408342600425</v>
      </c>
      <c r="K24" s="1">
        <f t="shared" si="2"/>
        <v>0.26207682308805053</v>
      </c>
      <c r="L24" s="2">
        <f t="shared" si="3"/>
        <v>133.34025832406621</v>
      </c>
      <c r="M24" s="16" t="s">
        <v>48</v>
      </c>
      <c r="N24" s="19">
        <f t="shared" si="4"/>
        <v>228.05307500926705</v>
      </c>
    </row>
    <row r="25" spans="1:14">
      <c r="A25" t="s">
        <v>18</v>
      </c>
      <c r="B25" t="s">
        <v>29</v>
      </c>
      <c r="C25">
        <v>9500</v>
      </c>
      <c r="D25">
        <f t="shared" si="0"/>
        <v>9367.7999999999993</v>
      </c>
      <c r="E25">
        <f t="shared" si="0"/>
        <v>9684.1</v>
      </c>
      <c r="F25" s="2">
        <f>AVERAGE(G6,G11,G16)</f>
        <v>9493.7999999999993</v>
      </c>
      <c r="G25" s="2" t="e">
        <f>STDEV(G6,G11,G16)/SQRT(3)</f>
        <v>#DIV/0!</v>
      </c>
      <c r="H25" s="2" t="e">
        <f t="shared" si="1"/>
        <v>#DIV/0!</v>
      </c>
      <c r="I25" s="2">
        <f t="shared" si="1"/>
        <v>14.82</v>
      </c>
      <c r="J25" s="2" t="e">
        <f>STDEV(I6,I11,I16)/SQRT(3)</f>
        <v>#DIV/0!</v>
      </c>
      <c r="K25" s="1" t="e">
        <f t="shared" ref="K25" si="6">J25/I25</f>
        <v>#DIV/0!</v>
      </c>
      <c r="L25" s="2" t="e">
        <f t="shared" si="3"/>
        <v>#DIV/0!</v>
      </c>
      <c r="M25" s="16" t="s">
        <v>48</v>
      </c>
      <c r="N25" s="19" t="e">
        <f t="shared" si="4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70" zoomScaleNormal="70" workbookViewId="0">
      <pane ySplit="1" topLeftCell="A2" activePane="bottomLeft" state="frozenSplit"/>
      <selection pane="bottomLeft" activeCell="I23" sqref="I23"/>
    </sheetView>
  </sheetViews>
  <sheetFormatPr defaultRowHeight="14.4"/>
  <cols>
    <col min="1" max="1" width="40.6640625" customWidth="1"/>
    <col min="2" max="2" width="11.6640625" customWidth="1"/>
    <col min="3" max="3" width="6.6640625" customWidth="1"/>
    <col min="9" max="9" width="9.5546875" bestFit="1" customWidth="1"/>
    <col min="13" max="13" width="1.5546875" customWidth="1"/>
    <col min="14" max="14" width="9.109375" style="13"/>
  </cols>
  <sheetData>
    <row r="1" spans="1:11">
      <c r="A1" t="s">
        <v>0</v>
      </c>
      <c r="B1" t="s">
        <v>6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5</v>
      </c>
      <c r="J1" t="s">
        <v>16</v>
      </c>
      <c r="K1" t="s">
        <v>17</v>
      </c>
    </row>
    <row r="2" spans="1:11">
      <c r="A2" s="29" t="s">
        <v>1</v>
      </c>
      <c r="B2" s="29" t="s">
        <v>7</v>
      </c>
      <c r="C2" s="29">
        <v>6190</v>
      </c>
      <c r="D2" s="29">
        <v>6075</v>
      </c>
      <c r="E2" s="29">
        <v>6419.5</v>
      </c>
      <c r="F2" s="29" t="s">
        <v>9</v>
      </c>
      <c r="G2" s="29"/>
      <c r="H2" s="29"/>
      <c r="I2" s="29">
        <v>16.510000000000002</v>
      </c>
    </row>
    <row r="3" spans="1:11">
      <c r="A3" s="29" t="s">
        <v>1</v>
      </c>
      <c r="B3" s="29" t="s">
        <v>15</v>
      </c>
      <c r="C3" s="29">
        <v>7250</v>
      </c>
      <c r="D3" s="29">
        <v>6075</v>
      </c>
      <c r="E3" s="29">
        <v>6419.5</v>
      </c>
      <c r="F3" s="29" t="s">
        <v>9</v>
      </c>
      <c r="G3" s="29"/>
      <c r="H3" s="29"/>
      <c r="I3" s="29">
        <v>51.51</v>
      </c>
    </row>
    <row r="4" spans="1:11">
      <c r="A4" s="29" t="s">
        <v>1</v>
      </c>
      <c r="B4" s="29" t="s">
        <v>30</v>
      </c>
      <c r="C4" s="29">
        <v>7593</v>
      </c>
      <c r="D4" s="29"/>
      <c r="E4" s="29"/>
      <c r="F4" s="29" t="s">
        <v>9</v>
      </c>
      <c r="G4" s="29"/>
      <c r="H4" s="29"/>
      <c r="I4" s="29">
        <v>17.87</v>
      </c>
    </row>
    <row r="5" spans="1:11">
      <c r="A5" s="28" t="s">
        <v>1</v>
      </c>
      <c r="B5" s="28" t="s">
        <v>7</v>
      </c>
      <c r="C5" s="28">
        <v>8890</v>
      </c>
      <c r="D5" s="28">
        <v>8737.2999999999993</v>
      </c>
      <c r="E5" s="28">
        <v>9154.1</v>
      </c>
      <c r="F5" s="28" t="s">
        <v>9</v>
      </c>
      <c r="G5" s="28">
        <v>8965.4</v>
      </c>
      <c r="H5" s="28">
        <v>155.4</v>
      </c>
      <c r="I5" s="28">
        <v>231.7</v>
      </c>
    </row>
    <row r="6" spans="1:11">
      <c r="A6" s="28" t="s">
        <v>1</v>
      </c>
      <c r="B6" s="28" t="s">
        <v>29</v>
      </c>
      <c r="C6" s="28">
        <v>9500</v>
      </c>
      <c r="D6" s="28"/>
      <c r="E6" s="28"/>
      <c r="F6" s="28" t="s">
        <v>9</v>
      </c>
      <c r="G6" s="28"/>
      <c r="H6" s="28"/>
      <c r="I6" s="28"/>
    </row>
    <row r="7" spans="1:11">
      <c r="A7" s="29" t="s">
        <v>10</v>
      </c>
      <c r="B7" s="29" t="s">
        <v>7</v>
      </c>
      <c r="C7" s="29">
        <v>6190</v>
      </c>
      <c r="D7" s="29">
        <v>6075</v>
      </c>
      <c r="E7" s="29">
        <v>6419.5</v>
      </c>
      <c r="F7" s="29" t="s">
        <v>9</v>
      </c>
      <c r="G7" s="29"/>
      <c r="H7" s="29"/>
      <c r="I7" s="29">
        <v>14.36</v>
      </c>
    </row>
    <row r="8" spans="1:11">
      <c r="A8" s="29" t="s">
        <v>10</v>
      </c>
      <c r="B8" s="29" t="s">
        <v>15</v>
      </c>
      <c r="C8" s="29">
        <v>7250</v>
      </c>
      <c r="D8" s="29">
        <v>7108.4</v>
      </c>
      <c r="E8" s="29">
        <v>7485.7</v>
      </c>
      <c r="F8" s="29" t="s">
        <v>9</v>
      </c>
      <c r="G8" s="29"/>
      <c r="H8" s="29"/>
      <c r="I8" s="29">
        <v>45.92</v>
      </c>
    </row>
    <row r="9" spans="1:11">
      <c r="A9" s="29" t="s">
        <v>10</v>
      </c>
      <c r="B9" s="29" t="s">
        <v>30</v>
      </c>
      <c r="C9" s="29">
        <v>7593</v>
      </c>
      <c r="D9" s="29">
        <v>7605</v>
      </c>
      <c r="E9" s="29">
        <v>7752.3</v>
      </c>
      <c r="F9" s="29" t="s">
        <v>9</v>
      </c>
      <c r="G9" s="29">
        <v>7676.4</v>
      </c>
      <c r="H9" s="29"/>
      <c r="I9" s="29">
        <v>22.06</v>
      </c>
    </row>
    <row r="10" spans="1:11">
      <c r="A10" s="28" t="s">
        <v>10</v>
      </c>
      <c r="B10" s="28" t="s">
        <v>7</v>
      </c>
      <c r="C10" s="28">
        <v>8890</v>
      </c>
      <c r="D10" s="28">
        <v>8737.2999999999993</v>
      </c>
      <c r="E10" s="28">
        <v>9154.1</v>
      </c>
      <c r="F10" s="28" t="s">
        <v>9</v>
      </c>
      <c r="G10" s="28">
        <v>8956.1</v>
      </c>
      <c r="H10" s="28">
        <v>140.9</v>
      </c>
      <c r="I10" s="28">
        <v>86.08</v>
      </c>
    </row>
    <row r="11" spans="1:11">
      <c r="A11" s="28" t="s">
        <v>10</v>
      </c>
      <c r="B11" s="28" t="s">
        <v>29</v>
      </c>
      <c r="C11" s="28">
        <v>9500</v>
      </c>
      <c r="D11" s="28">
        <v>9367.7999999999993</v>
      </c>
      <c r="E11" s="28">
        <v>9684.1</v>
      </c>
      <c r="F11" s="28" t="s">
        <v>9</v>
      </c>
      <c r="G11" s="28">
        <v>9493.7999999999993</v>
      </c>
      <c r="H11" s="28"/>
      <c r="I11" s="28">
        <v>14.82</v>
      </c>
    </row>
    <row r="12" spans="1:11">
      <c r="A12" s="29" t="s">
        <v>14</v>
      </c>
      <c r="B12" s="29" t="s">
        <v>7</v>
      </c>
      <c r="C12" s="29">
        <v>6190</v>
      </c>
      <c r="D12" s="29">
        <v>6075</v>
      </c>
      <c r="E12" s="29">
        <v>6419.5</v>
      </c>
      <c r="F12" s="29" t="s">
        <v>9</v>
      </c>
      <c r="G12" s="29"/>
      <c r="H12" s="29"/>
      <c r="I12" s="29">
        <v>17.82</v>
      </c>
    </row>
    <row r="13" spans="1:11">
      <c r="A13" s="29" t="s">
        <v>14</v>
      </c>
      <c r="B13" s="29" t="s">
        <v>15</v>
      </c>
      <c r="C13" s="29">
        <v>7250</v>
      </c>
      <c r="D13" s="29">
        <v>7108.4</v>
      </c>
      <c r="E13" s="29">
        <v>7485.7</v>
      </c>
      <c r="F13" s="29" t="s">
        <v>9</v>
      </c>
      <c r="G13" s="29"/>
      <c r="H13" s="29"/>
      <c r="I13" s="29">
        <v>65.459999999999994</v>
      </c>
    </row>
    <row r="14" spans="1:11">
      <c r="A14" s="29" t="s">
        <v>14</v>
      </c>
      <c r="B14" s="29" t="s">
        <v>30</v>
      </c>
      <c r="C14" s="29">
        <v>7593</v>
      </c>
      <c r="D14" s="29">
        <v>7605</v>
      </c>
      <c r="E14" s="29">
        <v>7752.3</v>
      </c>
      <c r="F14" s="29" t="s">
        <v>9</v>
      </c>
      <c r="G14" s="29">
        <v>7672.1</v>
      </c>
      <c r="H14" s="29"/>
      <c r="I14" s="29">
        <v>33.380000000000003</v>
      </c>
    </row>
    <row r="15" spans="1:11">
      <c r="A15" s="28" t="s">
        <v>14</v>
      </c>
      <c r="B15" s="28" t="s">
        <v>7</v>
      </c>
      <c r="C15" s="28">
        <v>8890</v>
      </c>
      <c r="D15" s="28">
        <v>8737.2999999999993</v>
      </c>
      <c r="E15" s="28">
        <v>9154.1</v>
      </c>
      <c r="F15" s="28" t="s">
        <v>9</v>
      </c>
      <c r="G15" s="28">
        <v>8925.6</v>
      </c>
      <c r="H15" s="28">
        <v>174.4</v>
      </c>
      <c r="I15" s="28">
        <v>224.31</v>
      </c>
    </row>
    <row r="16" spans="1:11">
      <c r="A16" s="28" t="s">
        <v>14</v>
      </c>
      <c r="B16" s="28" t="s">
        <v>29</v>
      </c>
      <c r="C16" s="28">
        <v>9500</v>
      </c>
      <c r="D16" s="28"/>
      <c r="E16" s="28"/>
      <c r="F16" s="28" t="s">
        <v>9</v>
      </c>
      <c r="G16" s="28"/>
      <c r="H16" s="28"/>
      <c r="I16" s="28"/>
    </row>
    <row r="20" spans="1:14" s="3" customFormat="1" ht="28.8">
      <c r="A20" s="3" t="s">
        <v>19</v>
      </c>
      <c r="B20" s="3" t="s">
        <v>6</v>
      </c>
      <c r="C20" s="3" t="s">
        <v>2</v>
      </c>
      <c r="D20" s="3" t="s">
        <v>3</v>
      </c>
      <c r="E20" s="3" t="s">
        <v>4</v>
      </c>
      <c r="F20" s="3" t="s">
        <v>12</v>
      </c>
      <c r="G20" s="3" t="s">
        <v>20</v>
      </c>
      <c r="H20" s="3" t="s">
        <v>13</v>
      </c>
      <c r="I20" s="3" t="s">
        <v>5</v>
      </c>
      <c r="J20" s="3" t="s">
        <v>21</v>
      </c>
      <c r="N20" s="18"/>
    </row>
    <row r="21" spans="1:14">
      <c r="A21" s="29" t="s">
        <v>18</v>
      </c>
      <c r="B21" s="29" t="s">
        <v>7</v>
      </c>
      <c r="C21" s="29">
        <v>6190</v>
      </c>
      <c r="D21" s="29">
        <f t="shared" ref="D21:E25" si="0">AVERAGE(D2,D7,D12)</f>
        <v>6075</v>
      </c>
      <c r="E21" s="29">
        <f t="shared" si="0"/>
        <v>6419.5</v>
      </c>
      <c r="F21" s="31" t="e">
        <f>AVERAGE(G2,G7,G12)</f>
        <v>#DIV/0!</v>
      </c>
      <c r="G21" s="31" t="e">
        <f>STDEV(G2,G7,G12)/SQRT(3)</f>
        <v>#DIV/0!</v>
      </c>
      <c r="H21" s="31" t="e">
        <f t="shared" ref="H21:I25" si="1">AVERAGE(H2,H7,H12)</f>
        <v>#DIV/0!</v>
      </c>
      <c r="I21" s="31">
        <f t="shared" si="1"/>
        <v>16.23</v>
      </c>
      <c r="J21" s="31">
        <f>STDEV(I2,I7,I12)/SQRT(3)</f>
        <v>1.0085798596706828</v>
      </c>
      <c r="K21" s="32">
        <f>J21/I21</f>
        <v>6.2142936516985998E-2</v>
      </c>
      <c r="L21" s="31">
        <f>I21-J21</f>
        <v>15.221420140329318</v>
      </c>
      <c r="M21" s="33" t="s">
        <v>48</v>
      </c>
      <c r="N21" s="34">
        <f>I21+J21</f>
        <v>17.238579859670683</v>
      </c>
    </row>
    <row r="22" spans="1:14">
      <c r="A22" s="29" t="s">
        <v>18</v>
      </c>
      <c r="B22" s="29" t="s">
        <v>15</v>
      </c>
      <c r="C22" s="29">
        <v>7250</v>
      </c>
      <c r="D22" s="29">
        <f t="shared" si="0"/>
        <v>6763.9333333333334</v>
      </c>
      <c r="E22" s="29">
        <f t="shared" si="0"/>
        <v>7130.3</v>
      </c>
      <c r="F22" s="31" t="e">
        <f>AVERAGE(G3,G8,G13)</f>
        <v>#DIV/0!</v>
      </c>
      <c r="G22" s="31" t="e">
        <f>STDEV(G3,G8,G13)/SQRT(3)</f>
        <v>#DIV/0!</v>
      </c>
      <c r="H22" s="31" t="e">
        <f t="shared" si="1"/>
        <v>#DIV/0!</v>
      </c>
      <c r="I22" s="31">
        <f t="shared" si="1"/>
        <v>54.29666666666666</v>
      </c>
      <c r="J22" s="31">
        <f>STDEV(I3,I8,I13)/SQRT(3)</f>
        <v>5.8102505205121107</v>
      </c>
      <c r="K22" s="32">
        <f t="shared" ref="K22:K25" si="2">J22/I22</f>
        <v>0.10700934103711912</v>
      </c>
      <c r="L22" s="31">
        <f t="shared" ref="L22:L25" si="3">I22-J22</f>
        <v>48.486416146154546</v>
      </c>
      <c r="M22" s="33" t="s">
        <v>48</v>
      </c>
      <c r="N22" s="34">
        <f t="shared" ref="N22:N25" si="4">I22+J22</f>
        <v>60.106917187178773</v>
      </c>
    </row>
    <row r="23" spans="1:14">
      <c r="A23" s="29" t="s">
        <v>18</v>
      </c>
      <c r="B23" s="29" t="s">
        <v>23</v>
      </c>
      <c r="C23" s="29">
        <v>7593</v>
      </c>
      <c r="D23" s="29">
        <f t="shared" si="0"/>
        <v>7605</v>
      </c>
      <c r="E23" s="29">
        <f t="shared" si="0"/>
        <v>7752.3</v>
      </c>
      <c r="F23" s="31">
        <f>AVERAGE(G4,G9,G14)</f>
        <v>7674.25</v>
      </c>
      <c r="G23" s="31">
        <f>STDEV(G4,G9,G14)/SQRT(3)</f>
        <v>1.755467648994314</v>
      </c>
      <c r="H23" s="31" t="e">
        <f t="shared" si="1"/>
        <v>#DIV/0!</v>
      </c>
      <c r="I23" s="31">
        <f t="shared" si="1"/>
        <v>24.436666666666667</v>
      </c>
      <c r="J23" s="31">
        <f>STDEV(I4,I9,I14)/SQRT(3)</f>
        <v>4.6323656063733916</v>
      </c>
      <c r="K23" s="32">
        <f t="shared" si="2"/>
        <v>0.18956618222780214</v>
      </c>
      <c r="L23" s="31">
        <f t="shared" si="3"/>
        <v>19.804301060293277</v>
      </c>
      <c r="M23" s="33" t="s">
        <v>48</v>
      </c>
      <c r="N23" s="34">
        <f t="shared" si="4"/>
        <v>29.069032273040058</v>
      </c>
    </row>
    <row r="24" spans="1:14">
      <c r="A24" t="s">
        <v>18</v>
      </c>
      <c r="B24" t="s">
        <v>7</v>
      </c>
      <c r="C24">
        <v>8890</v>
      </c>
      <c r="D24">
        <f t="shared" si="0"/>
        <v>8737.2999999999993</v>
      </c>
      <c r="E24">
        <f t="shared" si="0"/>
        <v>9154.1</v>
      </c>
      <c r="F24" s="2">
        <f>AVERAGE(G5,G10,G15)</f>
        <v>8949.0333333333328</v>
      </c>
      <c r="G24" s="2">
        <f>STDEV(G5,G10,G15)/SQRT(3)</f>
        <v>12.020306891996304</v>
      </c>
      <c r="H24" s="2">
        <f t="shared" si="1"/>
        <v>156.9</v>
      </c>
      <c r="I24" s="2">
        <f t="shared" si="1"/>
        <v>180.69666666666663</v>
      </c>
      <c r="J24" s="2">
        <f>STDEV(I5,I10,I15)/SQRT(3)</f>
        <v>47.356408342600425</v>
      </c>
      <c r="K24" s="1">
        <f t="shared" si="2"/>
        <v>0.26207682308805053</v>
      </c>
      <c r="L24" s="2">
        <f t="shared" si="3"/>
        <v>133.34025832406621</v>
      </c>
      <c r="M24" s="16" t="s">
        <v>48</v>
      </c>
      <c r="N24" s="19">
        <f t="shared" si="4"/>
        <v>228.05307500926705</v>
      </c>
    </row>
    <row r="25" spans="1:14">
      <c r="A25" t="s">
        <v>18</v>
      </c>
      <c r="B25" t="s">
        <v>29</v>
      </c>
      <c r="C25">
        <v>9500</v>
      </c>
      <c r="D25">
        <f t="shared" si="0"/>
        <v>9367.7999999999993</v>
      </c>
      <c r="E25">
        <f t="shared" si="0"/>
        <v>9684.1</v>
      </c>
      <c r="F25" s="2">
        <f>AVERAGE(G6,G11,G16)</f>
        <v>9493.7999999999993</v>
      </c>
      <c r="G25" s="2" t="e">
        <f>STDEV(G6,G11,G16)/SQRT(3)</f>
        <v>#DIV/0!</v>
      </c>
      <c r="H25" s="2" t="e">
        <f t="shared" si="1"/>
        <v>#DIV/0!</v>
      </c>
      <c r="I25" s="2">
        <f t="shared" si="1"/>
        <v>14.82</v>
      </c>
      <c r="J25" s="2" t="e">
        <f>STDEV(I6,I11,I16)/SQRT(3)</f>
        <v>#DIV/0!</v>
      </c>
      <c r="K25" s="1" t="e">
        <f t="shared" si="2"/>
        <v>#DIV/0!</v>
      </c>
      <c r="L25" s="2" t="e">
        <f t="shared" si="3"/>
        <v>#DIV/0!</v>
      </c>
      <c r="M25" s="16" t="s">
        <v>48</v>
      </c>
      <c r="N25" s="19" t="e">
        <f t="shared" si="4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70" zoomScaleNormal="70" workbookViewId="0">
      <pane ySplit="1" topLeftCell="A2" activePane="bottomLeft" state="frozenSplit"/>
      <selection pane="bottomLeft" activeCell="J21" sqref="J21"/>
    </sheetView>
  </sheetViews>
  <sheetFormatPr defaultRowHeight="14.4"/>
  <cols>
    <col min="1" max="1" width="40.6640625" customWidth="1"/>
    <col min="2" max="2" width="11.6640625" customWidth="1"/>
    <col min="3" max="3" width="6.6640625" customWidth="1"/>
    <col min="9" max="9" width="9.5546875" bestFit="1" customWidth="1"/>
    <col min="13" max="13" width="1.5546875" customWidth="1"/>
    <col min="14" max="14" width="8.88671875" style="13"/>
  </cols>
  <sheetData>
    <row r="1" spans="1:11">
      <c r="A1" t="s">
        <v>0</v>
      </c>
      <c r="B1" t="s">
        <v>6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5</v>
      </c>
      <c r="J1" t="s">
        <v>16</v>
      </c>
      <c r="K1" t="s">
        <v>17</v>
      </c>
    </row>
    <row r="2" spans="1:11">
      <c r="A2" t="s">
        <v>24</v>
      </c>
      <c r="B2" t="s">
        <v>7</v>
      </c>
      <c r="C2">
        <v>6190</v>
      </c>
      <c r="D2">
        <v>6006.1</v>
      </c>
      <c r="E2">
        <v>6394.6</v>
      </c>
      <c r="F2" t="s">
        <v>9</v>
      </c>
      <c r="G2">
        <v>6201.3</v>
      </c>
      <c r="H2">
        <v>177.2</v>
      </c>
      <c r="I2">
        <v>5.5</v>
      </c>
    </row>
    <row r="3" spans="1:11">
      <c r="A3" t="s">
        <v>24</v>
      </c>
      <c r="B3" t="s">
        <v>15</v>
      </c>
      <c r="C3">
        <v>7250</v>
      </c>
      <c r="D3">
        <v>7201.7</v>
      </c>
      <c r="E3">
        <v>7489.1</v>
      </c>
      <c r="F3" t="s">
        <v>25</v>
      </c>
      <c r="G3">
        <v>7249.4</v>
      </c>
      <c r="H3">
        <v>215.5</v>
      </c>
      <c r="I3">
        <v>29.67</v>
      </c>
    </row>
    <row r="4" spans="1:11">
      <c r="A4" t="s">
        <v>24</v>
      </c>
      <c r="B4" t="s">
        <v>30</v>
      </c>
      <c r="C4">
        <v>7593</v>
      </c>
      <c r="J4" t="s">
        <v>26</v>
      </c>
    </row>
    <row r="5" spans="1:11">
      <c r="A5" t="s">
        <v>24</v>
      </c>
      <c r="B5" t="s">
        <v>7</v>
      </c>
      <c r="C5">
        <v>8890</v>
      </c>
      <c r="D5">
        <v>8742</v>
      </c>
      <c r="E5">
        <v>9076.7000000000007</v>
      </c>
      <c r="F5" t="s">
        <v>9</v>
      </c>
      <c r="G5">
        <v>8910.7000000000007</v>
      </c>
      <c r="H5">
        <v>204</v>
      </c>
      <c r="I5">
        <v>76.209999999999994</v>
      </c>
    </row>
    <row r="6" spans="1:11">
      <c r="A6" t="s">
        <v>24</v>
      </c>
      <c r="B6" t="s">
        <v>29</v>
      </c>
      <c r="C6">
        <v>9500</v>
      </c>
    </row>
    <row r="7" spans="1:11">
      <c r="A7" t="s">
        <v>22</v>
      </c>
      <c r="B7" t="s">
        <v>7</v>
      </c>
      <c r="C7">
        <v>6190</v>
      </c>
      <c r="D7">
        <v>6006.1</v>
      </c>
      <c r="E7">
        <v>6394.6</v>
      </c>
      <c r="F7" t="s">
        <v>11</v>
      </c>
      <c r="G7">
        <v>6245.2</v>
      </c>
      <c r="H7">
        <v>174.1</v>
      </c>
      <c r="I7">
        <v>5.61</v>
      </c>
    </row>
    <row r="8" spans="1:11">
      <c r="A8" t="s">
        <v>22</v>
      </c>
      <c r="B8" t="s">
        <v>15</v>
      </c>
      <c r="C8">
        <v>7250</v>
      </c>
      <c r="D8">
        <v>7083</v>
      </c>
      <c r="E8">
        <v>7417.4</v>
      </c>
      <c r="F8" t="s">
        <v>11</v>
      </c>
      <c r="G8">
        <v>7249.4</v>
      </c>
      <c r="H8">
        <v>167.1</v>
      </c>
      <c r="I8">
        <v>33.549999999999997</v>
      </c>
    </row>
    <row r="9" spans="1:11">
      <c r="A9" t="s">
        <v>22</v>
      </c>
      <c r="B9" t="s">
        <v>30</v>
      </c>
      <c r="C9">
        <v>7593</v>
      </c>
      <c r="D9">
        <v>7490.5</v>
      </c>
      <c r="E9">
        <v>7796.1</v>
      </c>
      <c r="F9" t="s">
        <v>11</v>
      </c>
      <c r="G9">
        <v>7643.1</v>
      </c>
      <c r="H9">
        <v>158.80000000000001</v>
      </c>
      <c r="I9">
        <v>13.02</v>
      </c>
    </row>
    <row r="10" spans="1:11">
      <c r="A10" t="s">
        <v>22</v>
      </c>
      <c r="B10" t="s">
        <v>7</v>
      </c>
      <c r="C10">
        <v>8890</v>
      </c>
      <c r="D10">
        <v>8742</v>
      </c>
      <c r="E10">
        <v>9076.7000000000007</v>
      </c>
      <c r="F10" t="s">
        <v>9</v>
      </c>
      <c r="G10">
        <v>8909.7000000000007</v>
      </c>
      <c r="H10">
        <v>205.6</v>
      </c>
      <c r="I10">
        <v>49.89</v>
      </c>
    </row>
    <row r="11" spans="1:11">
      <c r="A11" t="s">
        <v>22</v>
      </c>
      <c r="B11" t="s">
        <v>29</v>
      </c>
      <c r="C11">
        <v>9500</v>
      </c>
      <c r="D11" s="4">
        <v>9367.7999999999993</v>
      </c>
      <c r="E11" s="4">
        <v>9684.1</v>
      </c>
      <c r="F11" t="s">
        <v>9</v>
      </c>
      <c r="G11">
        <v>9524.9</v>
      </c>
      <c r="H11">
        <v>286.2</v>
      </c>
      <c r="I11">
        <v>33.590000000000003</v>
      </c>
    </row>
    <row r="12" spans="1:11">
      <c r="A12" t="s">
        <v>27</v>
      </c>
      <c r="B12" t="s">
        <v>7</v>
      </c>
      <c r="C12" s="5">
        <v>6190</v>
      </c>
      <c r="D12" s="4">
        <v>6078.1</v>
      </c>
      <c r="E12" s="4">
        <v>6317.8</v>
      </c>
      <c r="F12" t="s">
        <v>9</v>
      </c>
      <c r="G12">
        <v>6194.6</v>
      </c>
      <c r="I12">
        <v>4.59</v>
      </c>
    </row>
    <row r="13" spans="1:11">
      <c r="A13" t="s">
        <v>27</v>
      </c>
      <c r="B13" t="s">
        <v>15</v>
      </c>
      <c r="C13">
        <v>7250</v>
      </c>
      <c r="D13">
        <v>7083</v>
      </c>
      <c r="E13">
        <v>7417.4</v>
      </c>
      <c r="F13" t="s">
        <v>9</v>
      </c>
      <c r="G13">
        <v>7231.3</v>
      </c>
      <c r="I13">
        <v>57.07</v>
      </c>
    </row>
    <row r="14" spans="1:11">
      <c r="A14" t="s">
        <v>27</v>
      </c>
      <c r="B14" t="s">
        <v>30</v>
      </c>
      <c r="C14">
        <v>7593</v>
      </c>
      <c r="D14">
        <v>7490.5</v>
      </c>
      <c r="E14">
        <v>7796.1</v>
      </c>
      <c r="F14" t="s">
        <v>9</v>
      </c>
      <c r="G14">
        <v>7625.9</v>
      </c>
      <c r="I14">
        <v>32.04</v>
      </c>
    </row>
    <row r="15" spans="1:11">
      <c r="A15" t="s">
        <v>27</v>
      </c>
      <c r="B15" t="s">
        <v>7</v>
      </c>
      <c r="C15">
        <v>8890</v>
      </c>
      <c r="D15">
        <v>8742</v>
      </c>
      <c r="E15">
        <v>9076.7000000000007</v>
      </c>
      <c r="F15" t="s">
        <v>9</v>
      </c>
      <c r="G15">
        <v>8887.5</v>
      </c>
      <c r="I15">
        <v>101.92</v>
      </c>
    </row>
    <row r="16" spans="1:11">
      <c r="A16" t="s">
        <v>27</v>
      </c>
      <c r="B16" t="s">
        <v>29</v>
      </c>
      <c r="C16">
        <v>9500</v>
      </c>
      <c r="D16">
        <v>9250</v>
      </c>
      <c r="E16">
        <v>9750</v>
      </c>
      <c r="F16" t="s">
        <v>9</v>
      </c>
      <c r="G16">
        <v>9445.7999999999993</v>
      </c>
      <c r="I16">
        <v>132.94</v>
      </c>
    </row>
    <row r="20" spans="1:14" s="3" customFormat="1" ht="28.8">
      <c r="A20" s="3" t="s">
        <v>19</v>
      </c>
      <c r="B20" s="3" t="s">
        <v>6</v>
      </c>
      <c r="C20" s="3" t="s">
        <v>2</v>
      </c>
      <c r="D20" s="3" t="s">
        <v>3</v>
      </c>
      <c r="E20" s="3" t="s">
        <v>4</v>
      </c>
      <c r="F20" s="3" t="s">
        <v>12</v>
      </c>
      <c r="G20" s="3" t="s">
        <v>20</v>
      </c>
      <c r="H20" s="3" t="s">
        <v>13</v>
      </c>
      <c r="I20" s="3" t="s">
        <v>5</v>
      </c>
      <c r="J20" s="3" t="s">
        <v>21</v>
      </c>
      <c r="N20" s="18"/>
    </row>
    <row r="21" spans="1:14">
      <c r="A21" t="s">
        <v>28</v>
      </c>
      <c r="B21" t="s">
        <v>7</v>
      </c>
      <c r="C21">
        <v>6190</v>
      </c>
      <c r="D21">
        <f t="shared" ref="D21:E25" si="0">AVERAGE(D2,D7,D12)</f>
        <v>6030.1000000000013</v>
      </c>
      <c r="E21">
        <f t="shared" si="0"/>
        <v>6369</v>
      </c>
      <c r="F21" s="2">
        <f>AVERAGE(G2,G7,G12)</f>
        <v>6213.7</v>
      </c>
      <c r="G21" s="2">
        <f>STDEV(G2,G7,G12)/SQRT(3)</f>
        <v>15.868312239596509</v>
      </c>
      <c r="H21" s="2">
        <f t="shared" ref="H21:I25" si="1">AVERAGE(H2,H7,H12)</f>
        <v>175.64999999999998</v>
      </c>
      <c r="I21" s="2">
        <f t="shared" si="1"/>
        <v>5.2333333333333334</v>
      </c>
      <c r="J21" s="2">
        <f>STDEV(I2,I7,I12)/SQRT(3)</f>
        <v>0.32323022410934571</v>
      </c>
      <c r="K21" s="1">
        <f>J21/I21</f>
        <v>6.1763737090957775E-2</v>
      </c>
      <c r="L21" s="2">
        <f>I21-J21</f>
        <v>4.9101031092239875</v>
      </c>
      <c r="M21" s="16" t="s">
        <v>48</v>
      </c>
      <c r="N21" s="19">
        <f>I21+J21</f>
        <v>5.5565635574426793</v>
      </c>
    </row>
    <row r="22" spans="1:14">
      <c r="A22" t="s">
        <v>28</v>
      </c>
      <c r="B22" t="s">
        <v>15</v>
      </c>
      <c r="C22">
        <v>7250</v>
      </c>
      <c r="D22">
        <f t="shared" si="0"/>
        <v>7122.5666666666666</v>
      </c>
      <c r="E22">
        <f t="shared" si="0"/>
        <v>7441.3</v>
      </c>
      <c r="F22" s="2">
        <f>AVERAGE(G3,G8,G13)</f>
        <v>7243.3666666666659</v>
      </c>
      <c r="G22" s="2">
        <f>STDEV(G3,G8,G13)/SQRT(3)</f>
        <v>6.033333333333152</v>
      </c>
      <c r="H22" s="2">
        <f t="shared" si="1"/>
        <v>191.3</v>
      </c>
      <c r="I22" s="2">
        <f t="shared" si="1"/>
        <v>40.096666666666664</v>
      </c>
      <c r="J22" s="2">
        <f>STDEV(I3,I8,I13)/SQRT(3)</f>
        <v>8.560259601463299</v>
      </c>
      <c r="K22" s="1">
        <f t="shared" ref="K22:K24" si="2">J22/I22</f>
        <v>0.21349055452980215</v>
      </c>
      <c r="L22" s="2">
        <f t="shared" ref="L22:L25" si="3">I22-J22</f>
        <v>31.536407065203363</v>
      </c>
      <c r="M22" s="16" t="s">
        <v>48</v>
      </c>
      <c r="N22" s="19">
        <f t="shared" ref="N22:N25" si="4">I22+J22</f>
        <v>48.656926268129965</v>
      </c>
    </row>
    <row r="23" spans="1:14">
      <c r="A23" t="s">
        <v>28</v>
      </c>
      <c r="B23" t="s">
        <v>23</v>
      </c>
      <c r="C23">
        <v>7593</v>
      </c>
      <c r="D23">
        <f t="shared" si="0"/>
        <v>7490.5</v>
      </c>
      <c r="E23">
        <f t="shared" si="0"/>
        <v>7796.1</v>
      </c>
      <c r="F23" s="2">
        <f>AVERAGE(G4,G9,G14)</f>
        <v>7634.5</v>
      </c>
      <c r="G23" s="2">
        <f>STDEV(G4,G9,G14)/SQRT(3)</f>
        <v>7.0218705959787409</v>
      </c>
      <c r="H23" s="2">
        <f t="shared" si="1"/>
        <v>158.80000000000001</v>
      </c>
      <c r="I23" s="2">
        <f t="shared" si="1"/>
        <v>22.53</v>
      </c>
      <c r="J23" s="2">
        <f>STDEV(I4,I9,I14)/SQRT(3)</f>
        <v>7.7648824846226718</v>
      </c>
      <c r="K23" s="1">
        <f t="shared" ref="K23" si="5">J23/I23</f>
        <v>0.34464635972581764</v>
      </c>
      <c r="L23" s="2">
        <f t="shared" si="3"/>
        <v>14.76511751537733</v>
      </c>
      <c r="M23" s="16" t="s">
        <v>48</v>
      </c>
      <c r="N23" s="19">
        <f t="shared" si="4"/>
        <v>30.294882484622672</v>
      </c>
    </row>
    <row r="24" spans="1:14">
      <c r="A24" t="s">
        <v>28</v>
      </c>
      <c r="B24" t="s">
        <v>7</v>
      </c>
      <c r="C24">
        <v>8890</v>
      </c>
      <c r="D24">
        <f t="shared" si="0"/>
        <v>8742</v>
      </c>
      <c r="E24">
        <f t="shared" si="0"/>
        <v>9076.7000000000007</v>
      </c>
      <c r="F24" s="2">
        <f>AVERAGE(G5,G10,G15)</f>
        <v>8902.6333333333332</v>
      </c>
      <c r="G24" s="2">
        <f>STDEV(G5,G10,G15)/SQRT(3)</f>
        <v>7.5721712723486023</v>
      </c>
      <c r="H24" s="2">
        <f t="shared" si="1"/>
        <v>204.8</v>
      </c>
      <c r="I24" s="2">
        <f t="shared" si="1"/>
        <v>76.006666666666661</v>
      </c>
      <c r="J24" s="2">
        <f>STDEV(I5,I10,I15)/SQRT(3)</f>
        <v>15.020111332624822</v>
      </c>
      <c r="K24" s="1">
        <f t="shared" si="2"/>
        <v>0.19761570913899865</v>
      </c>
      <c r="L24" s="2">
        <f t="shared" si="3"/>
        <v>60.986555334041839</v>
      </c>
      <c r="M24" s="16" t="s">
        <v>48</v>
      </c>
      <c r="N24" s="19">
        <f t="shared" si="4"/>
        <v>91.026777999291483</v>
      </c>
    </row>
    <row r="25" spans="1:14">
      <c r="A25" t="s">
        <v>28</v>
      </c>
      <c r="B25" t="s">
        <v>29</v>
      </c>
      <c r="C25">
        <v>9500</v>
      </c>
      <c r="D25">
        <f t="shared" si="0"/>
        <v>9308.9</v>
      </c>
      <c r="E25">
        <f t="shared" si="0"/>
        <v>9717.0499999999993</v>
      </c>
      <c r="F25" s="2">
        <f>AVERAGE(G6,G11,G16)</f>
        <v>9485.3499999999985</v>
      </c>
      <c r="G25" s="2">
        <f>STDEV(G6,G11,G16)/SQRT(3)</f>
        <v>32.292439775691712</v>
      </c>
      <c r="H25" s="2">
        <f t="shared" si="1"/>
        <v>286.2</v>
      </c>
      <c r="I25" s="2">
        <f t="shared" si="1"/>
        <v>83.265000000000001</v>
      </c>
      <c r="J25" s="2">
        <f>STDEV(I6,I11,I16)/SQRT(3)</f>
        <v>40.559467657584804</v>
      </c>
      <c r="K25" s="1">
        <f t="shared" ref="K25" si="6">J25/I25</f>
        <v>0.48711304458757948</v>
      </c>
      <c r="L25" s="2">
        <f t="shared" si="3"/>
        <v>42.705532342415196</v>
      </c>
      <c r="M25" s="16" t="s">
        <v>48</v>
      </c>
      <c r="N25" s="19">
        <f t="shared" si="4"/>
        <v>123.8244676575848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70" zoomScaleNormal="70" workbookViewId="0">
      <pane ySplit="1" topLeftCell="A2" activePane="bottomLeft" state="frozenSplit"/>
      <selection pane="bottomLeft" activeCell="I21" sqref="I21"/>
    </sheetView>
  </sheetViews>
  <sheetFormatPr defaultRowHeight="14.4"/>
  <cols>
    <col min="1" max="1" width="40.6640625" customWidth="1"/>
    <col min="2" max="2" width="11.6640625" customWidth="1"/>
    <col min="3" max="3" width="6.6640625" customWidth="1"/>
    <col min="9" max="9" width="9.5546875" bestFit="1" customWidth="1"/>
    <col min="13" max="13" width="1.5546875" customWidth="1"/>
    <col min="14" max="14" width="8.88671875" style="13"/>
  </cols>
  <sheetData>
    <row r="1" spans="1:11">
      <c r="A1" t="s">
        <v>0</v>
      </c>
      <c r="B1" t="s">
        <v>6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5</v>
      </c>
      <c r="J1" t="s">
        <v>16</v>
      </c>
      <c r="K1" t="s">
        <v>17</v>
      </c>
    </row>
    <row r="2" spans="1:11">
      <c r="A2" s="35" t="s">
        <v>24</v>
      </c>
      <c r="B2" s="35" t="s">
        <v>7</v>
      </c>
      <c r="C2" s="35">
        <v>6190</v>
      </c>
      <c r="D2" s="35">
        <v>6006.1</v>
      </c>
      <c r="E2" s="35">
        <v>6394.6</v>
      </c>
      <c r="F2" s="35"/>
      <c r="G2" s="35"/>
      <c r="H2" s="35"/>
      <c r="I2" s="29">
        <v>2.4</v>
      </c>
    </row>
    <row r="3" spans="1:11">
      <c r="A3" s="35" t="s">
        <v>24</v>
      </c>
      <c r="B3" s="35" t="s">
        <v>15</v>
      </c>
      <c r="C3" s="35">
        <v>7250</v>
      </c>
      <c r="D3" s="35">
        <v>7201.7</v>
      </c>
      <c r="E3" s="35">
        <v>7489.1</v>
      </c>
      <c r="F3" s="35"/>
      <c r="G3" s="35"/>
      <c r="H3" s="35"/>
      <c r="I3" s="29">
        <v>10.83</v>
      </c>
    </row>
    <row r="4" spans="1:11">
      <c r="A4" s="28" t="s">
        <v>24</v>
      </c>
      <c r="B4" s="28" t="s">
        <v>30</v>
      </c>
      <c r="C4" s="28">
        <v>7593</v>
      </c>
      <c r="D4" s="28"/>
      <c r="E4" s="28"/>
      <c r="F4" s="28"/>
      <c r="G4" s="28"/>
      <c r="H4" s="28"/>
      <c r="I4" s="28"/>
      <c r="J4" t="s">
        <v>66</v>
      </c>
    </row>
    <row r="5" spans="1:11">
      <c r="A5" t="s">
        <v>24</v>
      </c>
      <c r="B5" t="s">
        <v>7</v>
      </c>
      <c r="C5">
        <v>8890</v>
      </c>
      <c r="D5">
        <v>8742</v>
      </c>
      <c r="E5">
        <v>9076.7000000000007</v>
      </c>
      <c r="G5">
        <v>8910.7000000000007</v>
      </c>
      <c r="H5">
        <v>204</v>
      </c>
      <c r="I5">
        <v>76.209999999999994</v>
      </c>
    </row>
    <row r="6" spans="1:11">
      <c r="A6" t="s">
        <v>24</v>
      </c>
      <c r="B6" t="s">
        <v>29</v>
      </c>
      <c r="C6">
        <v>9500</v>
      </c>
    </row>
    <row r="7" spans="1:11">
      <c r="A7" s="29" t="s">
        <v>22</v>
      </c>
      <c r="B7" s="29" t="s">
        <v>7</v>
      </c>
      <c r="C7" s="29">
        <v>6190</v>
      </c>
      <c r="D7" s="29">
        <v>6006.1</v>
      </c>
      <c r="E7" s="29">
        <v>6394.6</v>
      </c>
      <c r="F7" s="29"/>
      <c r="G7" s="29"/>
      <c r="H7" s="29"/>
      <c r="I7" s="29">
        <v>9.39</v>
      </c>
    </row>
    <row r="8" spans="1:11">
      <c r="A8" s="29" t="s">
        <v>22</v>
      </c>
      <c r="B8" s="29" t="s">
        <v>15</v>
      </c>
      <c r="C8" s="29">
        <v>7250</v>
      </c>
      <c r="D8" s="29">
        <v>7125</v>
      </c>
      <c r="E8" s="29">
        <v>7437</v>
      </c>
      <c r="F8" s="29"/>
      <c r="G8" s="29"/>
      <c r="H8" s="29"/>
      <c r="I8" s="29">
        <v>40.51</v>
      </c>
    </row>
    <row r="9" spans="1:11">
      <c r="A9" s="29" t="s">
        <v>22</v>
      </c>
      <c r="B9" s="29" t="s">
        <v>30</v>
      </c>
      <c r="C9" s="29">
        <v>7593</v>
      </c>
      <c r="D9" s="29">
        <v>7490.5</v>
      </c>
      <c r="E9" s="29">
        <v>7796.1</v>
      </c>
      <c r="F9" s="29"/>
      <c r="G9" s="29">
        <v>7643.1</v>
      </c>
      <c r="H9" s="29">
        <v>158.80000000000001</v>
      </c>
      <c r="I9" s="29">
        <v>9.82</v>
      </c>
    </row>
    <row r="10" spans="1:11">
      <c r="A10" t="s">
        <v>22</v>
      </c>
      <c r="B10" t="s">
        <v>7</v>
      </c>
      <c r="C10">
        <v>8890</v>
      </c>
      <c r="D10">
        <v>8742</v>
      </c>
      <c r="E10">
        <v>9076.7000000000007</v>
      </c>
      <c r="G10">
        <v>8909.7000000000007</v>
      </c>
      <c r="H10">
        <v>205.6</v>
      </c>
      <c r="I10">
        <v>49.89</v>
      </c>
    </row>
    <row r="11" spans="1:11">
      <c r="A11" t="s">
        <v>22</v>
      </c>
      <c r="B11" t="s">
        <v>29</v>
      </c>
      <c r="C11">
        <v>9500</v>
      </c>
      <c r="D11" s="4">
        <v>9367.7999999999993</v>
      </c>
      <c r="E11" s="4">
        <v>9684.1</v>
      </c>
      <c r="G11">
        <v>9524.9</v>
      </c>
      <c r="H11">
        <v>286.2</v>
      </c>
      <c r="I11">
        <v>33.590000000000003</v>
      </c>
    </row>
    <row r="12" spans="1:11">
      <c r="A12" s="29" t="s">
        <v>27</v>
      </c>
      <c r="B12" s="29" t="s">
        <v>7</v>
      </c>
      <c r="C12" s="29">
        <v>6190</v>
      </c>
      <c r="D12" s="29">
        <v>6078.1</v>
      </c>
      <c r="E12" s="29">
        <v>6317.8</v>
      </c>
      <c r="F12" s="29"/>
      <c r="G12" s="29">
        <v>6194.6</v>
      </c>
      <c r="H12" s="29"/>
      <c r="I12" s="29">
        <v>7.41</v>
      </c>
    </row>
    <row r="13" spans="1:11">
      <c r="A13" s="29" t="s">
        <v>27</v>
      </c>
      <c r="B13" s="29" t="s">
        <v>15</v>
      </c>
      <c r="C13" s="29">
        <v>7250</v>
      </c>
      <c r="D13" s="29">
        <v>7083</v>
      </c>
      <c r="E13" s="29">
        <v>7417.4</v>
      </c>
      <c r="F13" s="29"/>
      <c r="G13" s="29">
        <v>7231.3</v>
      </c>
      <c r="H13" s="29"/>
      <c r="I13" s="29">
        <v>42.77</v>
      </c>
    </row>
    <row r="14" spans="1:11">
      <c r="A14" s="29" t="s">
        <v>27</v>
      </c>
      <c r="B14" s="29" t="s">
        <v>30</v>
      </c>
      <c r="C14" s="29">
        <v>7593</v>
      </c>
      <c r="D14" s="29">
        <v>7490.5</v>
      </c>
      <c r="E14" s="29">
        <v>7796.1</v>
      </c>
      <c r="F14" s="29"/>
      <c r="G14" s="29">
        <v>7625.9</v>
      </c>
      <c r="H14" s="29"/>
      <c r="I14" s="29">
        <v>11.58</v>
      </c>
    </row>
    <row r="15" spans="1:11">
      <c r="A15" t="s">
        <v>27</v>
      </c>
      <c r="B15" t="s">
        <v>7</v>
      </c>
      <c r="C15">
        <v>8890</v>
      </c>
      <c r="D15">
        <v>8742</v>
      </c>
      <c r="E15">
        <v>9076.7000000000007</v>
      </c>
      <c r="G15">
        <v>8887.5</v>
      </c>
      <c r="I15">
        <v>101.92</v>
      </c>
    </row>
    <row r="16" spans="1:11">
      <c r="A16" t="s">
        <v>27</v>
      </c>
      <c r="B16" t="s">
        <v>29</v>
      </c>
      <c r="C16">
        <v>9500</v>
      </c>
      <c r="D16">
        <v>9250</v>
      </c>
      <c r="E16">
        <v>9750</v>
      </c>
      <c r="G16">
        <v>9445.7999999999993</v>
      </c>
      <c r="I16">
        <v>132.94</v>
      </c>
    </row>
    <row r="20" spans="1:14" s="3" customFormat="1" ht="28.8">
      <c r="A20" s="3" t="s">
        <v>19</v>
      </c>
      <c r="B20" s="3" t="s">
        <v>6</v>
      </c>
      <c r="C20" s="3" t="s">
        <v>2</v>
      </c>
      <c r="D20" s="3" t="s">
        <v>3</v>
      </c>
      <c r="E20" s="3" t="s">
        <v>4</v>
      </c>
      <c r="F20" s="3" t="s">
        <v>12</v>
      </c>
      <c r="G20" s="3" t="s">
        <v>20</v>
      </c>
      <c r="H20" s="3" t="s">
        <v>13</v>
      </c>
      <c r="I20" s="3" t="s">
        <v>5</v>
      </c>
      <c r="J20" s="3" t="s">
        <v>21</v>
      </c>
      <c r="N20" s="18"/>
    </row>
    <row r="21" spans="1:14">
      <c r="A21" s="29" t="s">
        <v>28</v>
      </c>
      <c r="B21" s="29" t="s">
        <v>7</v>
      </c>
      <c r="C21" s="29">
        <v>6190</v>
      </c>
      <c r="D21" s="29">
        <f t="shared" ref="D21:E25" si="0">AVERAGE(D2,D7,D12)</f>
        <v>6030.1000000000013</v>
      </c>
      <c r="E21" s="29">
        <f t="shared" si="0"/>
        <v>6369</v>
      </c>
      <c r="F21" s="31">
        <f>AVERAGE(G2,G7,G12)</f>
        <v>6194.6</v>
      </c>
      <c r="G21" s="31" t="e">
        <f>STDEV(G2,G7,G12)/SQRT(3)</f>
        <v>#DIV/0!</v>
      </c>
      <c r="H21" s="31" t="e">
        <f t="shared" ref="H21:I25" si="1">AVERAGE(H2,H7,H12)</f>
        <v>#DIV/0!</v>
      </c>
      <c r="I21" s="31">
        <f t="shared" si="1"/>
        <v>6.4000000000000012</v>
      </c>
      <c r="J21" s="31">
        <f>STDEV(I2,I7,I12)/SQRT(3)</f>
        <v>2.0800721141345075</v>
      </c>
      <c r="K21" s="32">
        <f>J21/I21</f>
        <v>0.32501126783351675</v>
      </c>
      <c r="L21" s="31">
        <f>I21-J21</f>
        <v>4.3199278858654937</v>
      </c>
      <c r="M21" s="33" t="s">
        <v>48</v>
      </c>
      <c r="N21" s="34">
        <f>I21+J21</f>
        <v>8.4800721141345079</v>
      </c>
    </row>
    <row r="22" spans="1:14">
      <c r="A22" s="29" t="s">
        <v>28</v>
      </c>
      <c r="B22" s="29" t="s">
        <v>15</v>
      </c>
      <c r="C22" s="29">
        <v>7250</v>
      </c>
      <c r="D22" s="29">
        <f t="shared" si="0"/>
        <v>7136.5666666666666</v>
      </c>
      <c r="E22" s="29">
        <f t="shared" si="0"/>
        <v>7447.833333333333</v>
      </c>
      <c r="F22" s="31">
        <f>AVERAGE(G3,G8,G13)</f>
        <v>7231.3</v>
      </c>
      <c r="G22" s="31" t="e">
        <f>STDEV(G3,G8,G13)/SQRT(3)</f>
        <v>#DIV/0!</v>
      </c>
      <c r="H22" s="31" t="e">
        <f t="shared" si="1"/>
        <v>#DIV/0!</v>
      </c>
      <c r="I22" s="31">
        <f t="shared" si="1"/>
        <v>31.37</v>
      </c>
      <c r="J22" s="31">
        <f>STDEV(I3,I8,I13)/SQRT(3)</f>
        <v>10.290701304251977</v>
      </c>
      <c r="K22" s="32">
        <f t="shared" ref="K22:K25" si="2">J22/I22</f>
        <v>0.32804275754708245</v>
      </c>
      <c r="L22" s="31">
        <f t="shared" ref="L22:L25" si="3">I22-J22</f>
        <v>21.079298695748022</v>
      </c>
      <c r="M22" s="33" t="s">
        <v>48</v>
      </c>
      <c r="N22" s="34">
        <f t="shared" ref="N22:N25" si="4">I22+J22</f>
        <v>41.66070130425198</v>
      </c>
    </row>
    <row r="23" spans="1:14">
      <c r="A23" s="29" t="s">
        <v>28</v>
      </c>
      <c r="B23" s="29" t="s">
        <v>23</v>
      </c>
      <c r="C23" s="29">
        <v>7593</v>
      </c>
      <c r="D23" s="29">
        <f t="shared" si="0"/>
        <v>7490.5</v>
      </c>
      <c r="E23" s="29">
        <f t="shared" si="0"/>
        <v>7796.1</v>
      </c>
      <c r="F23" s="31">
        <f>AVERAGE(G4,G9,G14)</f>
        <v>7634.5</v>
      </c>
      <c r="G23" s="31">
        <f>STDEV(G4,G9,G14)/SQRT(3)</f>
        <v>7.0218705959787409</v>
      </c>
      <c r="H23" s="31">
        <f t="shared" si="1"/>
        <v>158.80000000000001</v>
      </c>
      <c r="I23" s="31">
        <f t="shared" si="1"/>
        <v>10.7</v>
      </c>
      <c r="J23" s="31">
        <f>STDEV(I4,I9,I14)/SQRT(3)</f>
        <v>0.71851699121639889</v>
      </c>
      <c r="K23" s="32">
        <f t="shared" si="2"/>
        <v>6.7151120674429812E-2</v>
      </c>
      <c r="L23" s="31">
        <f t="shared" si="3"/>
        <v>9.9814830087836004</v>
      </c>
      <c r="M23" s="33" t="s">
        <v>48</v>
      </c>
      <c r="N23" s="34">
        <f t="shared" si="4"/>
        <v>11.418516991216398</v>
      </c>
    </row>
    <row r="24" spans="1:14">
      <c r="A24" t="s">
        <v>28</v>
      </c>
      <c r="B24" t="s">
        <v>7</v>
      </c>
      <c r="C24">
        <v>8890</v>
      </c>
      <c r="D24">
        <f t="shared" si="0"/>
        <v>8742</v>
      </c>
      <c r="E24">
        <f t="shared" si="0"/>
        <v>9076.7000000000007</v>
      </c>
      <c r="F24" s="2">
        <f>AVERAGE(G5,G10,G15)</f>
        <v>8902.6333333333332</v>
      </c>
      <c r="G24" s="2">
        <f>STDEV(G5,G10,G15)/SQRT(3)</f>
        <v>7.5721712723486023</v>
      </c>
      <c r="H24" s="2">
        <f t="shared" si="1"/>
        <v>204.8</v>
      </c>
      <c r="I24" s="2">
        <f t="shared" si="1"/>
        <v>76.006666666666661</v>
      </c>
      <c r="J24" s="2">
        <f>STDEV(I5,I10,I15)/SQRT(3)</f>
        <v>15.020111332624822</v>
      </c>
      <c r="K24" s="1">
        <f t="shared" si="2"/>
        <v>0.19761570913899865</v>
      </c>
      <c r="L24" s="2">
        <f t="shared" si="3"/>
        <v>60.986555334041839</v>
      </c>
      <c r="M24" s="16" t="s">
        <v>48</v>
      </c>
      <c r="N24" s="19">
        <f t="shared" si="4"/>
        <v>91.026777999291483</v>
      </c>
    </row>
    <row r="25" spans="1:14">
      <c r="A25" t="s">
        <v>28</v>
      </c>
      <c r="B25" t="s">
        <v>29</v>
      </c>
      <c r="C25">
        <v>9500</v>
      </c>
      <c r="D25">
        <f t="shared" si="0"/>
        <v>9308.9</v>
      </c>
      <c r="E25">
        <f t="shared" si="0"/>
        <v>9717.0499999999993</v>
      </c>
      <c r="F25" s="2">
        <f>AVERAGE(G6,G11,G16)</f>
        <v>9485.3499999999985</v>
      </c>
      <c r="G25" s="2">
        <f>STDEV(G6,G11,G16)/SQRT(3)</f>
        <v>32.292439775691712</v>
      </c>
      <c r="H25" s="2">
        <f t="shared" si="1"/>
        <v>286.2</v>
      </c>
      <c r="I25" s="2">
        <f t="shared" si="1"/>
        <v>83.265000000000001</v>
      </c>
      <c r="J25" s="2">
        <f>STDEV(I6,I11,I16)/SQRT(3)</f>
        <v>40.559467657584804</v>
      </c>
      <c r="K25" s="1">
        <f t="shared" si="2"/>
        <v>0.48711304458757948</v>
      </c>
      <c r="L25" s="2">
        <f t="shared" si="3"/>
        <v>42.705532342415196</v>
      </c>
      <c r="M25" s="16" t="s">
        <v>48</v>
      </c>
      <c r="N25" s="19">
        <f t="shared" si="4"/>
        <v>123.8244676575848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70" zoomScaleNormal="70" workbookViewId="0">
      <pane ySplit="1" topLeftCell="A2" activePane="bottomLeft" state="frozenSplit"/>
      <selection pane="bottomLeft" activeCell="W26" sqref="W26"/>
    </sheetView>
  </sheetViews>
  <sheetFormatPr defaultRowHeight="14.4"/>
  <cols>
    <col min="1" max="1" width="40.6640625" customWidth="1"/>
    <col min="2" max="2" width="11.6640625" customWidth="1"/>
    <col min="3" max="3" width="6.6640625" customWidth="1"/>
    <col min="9" max="9" width="9.5546875" bestFit="1" customWidth="1"/>
    <col min="13" max="13" width="1.5546875" customWidth="1"/>
    <col min="14" max="14" width="9.109375" style="13"/>
  </cols>
  <sheetData>
    <row r="1" spans="1:11">
      <c r="A1" t="s">
        <v>0</v>
      </c>
      <c r="B1" t="s">
        <v>6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5</v>
      </c>
      <c r="J1" t="s">
        <v>16</v>
      </c>
      <c r="K1" t="s">
        <v>17</v>
      </c>
    </row>
    <row r="2" spans="1:11">
      <c r="A2" t="s">
        <v>57</v>
      </c>
      <c r="B2" t="s">
        <v>7</v>
      </c>
      <c r="C2">
        <v>6190</v>
      </c>
      <c r="D2">
        <v>5969.4</v>
      </c>
      <c r="E2">
        <v>6357.4</v>
      </c>
      <c r="F2" t="s">
        <v>9</v>
      </c>
      <c r="G2">
        <v>6163.7</v>
      </c>
      <c r="H2">
        <v>191</v>
      </c>
      <c r="I2">
        <v>10.48</v>
      </c>
    </row>
    <row r="3" spans="1:11">
      <c r="A3" t="s">
        <v>57</v>
      </c>
      <c r="B3" t="s">
        <v>15</v>
      </c>
      <c r="C3">
        <v>7250</v>
      </c>
      <c r="D3">
        <v>7061.5</v>
      </c>
      <c r="E3">
        <v>7506.9</v>
      </c>
      <c r="F3" t="s">
        <v>25</v>
      </c>
      <c r="G3">
        <v>7284.3</v>
      </c>
      <c r="H3">
        <v>52.51</v>
      </c>
      <c r="I3">
        <v>29.67</v>
      </c>
    </row>
    <row r="4" spans="1:11">
      <c r="A4" t="s">
        <v>57</v>
      </c>
      <c r="B4" t="s">
        <v>30</v>
      </c>
      <c r="C4">
        <v>7593</v>
      </c>
      <c r="J4" t="s">
        <v>26</v>
      </c>
    </row>
    <row r="5" spans="1:11">
      <c r="A5" t="s">
        <v>57</v>
      </c>
      <c r="B5" t="s">
        <v>7</v>
      </c>
      <c r="C5">
        <v>8890</v>
      </c>
      <c r="D5">
        <v>8412.2000000000007</v>
      </c>
      <c r="E5">
        <v>9303.1</v>
      </c>
      <c r="F5" t="s">
        <v>25</v>
      </c>
      <c r="G5">
        <v>8860.2999999999993</v>
      </c>
      <c r="H5">
        <v>464.7</v>
      </c>
      <c r="I5">
        <v>294.27999999999997</v>
      </c>
    </row>
    <row r="6" spans="1:11">
      <c r="A6" t="s">
        <v>57</v>
      </c>
      <c r="B6" t="s">
        <v>29</v>
      </c>
      <c r="C6">
        <v>9500</v>
      </c>
    </row>
    <row r="7" spans="1:11">
      <c r="A7" t="s">
        <v>58</v>
      </c>
      <c r="B7" t="s">
        <v>7</v>
      </c>
      <c r="C7">
        <v>6190</v>
      </c>
      <c r="D7">
        <v>6006.1</v>
      </c>
      <c r="E7">
        <v>6394.6</v>
      </c>
      <c r="F7" t="s">
        <v>25</v>
      </c>
      <c r="G7">
        <v>6162.6</v>
      </c>
      <c r="H7">
        <v>169.5</v>
      </c>
      <c r="I7">
        <v>7.23</v>
      </c>
    </row>
    <row r="8" spans="1:11">
      <c r="A8" t="s">
        <v>58</v>
      </c>
      <c r="B8" t="s">
        <v>15</v>
      </c>
      <c r="C8">
        <v>7250</v>
      </c>
      <c r="D8" s="4">
        <v>7099.7</v>
      </c>
      <c r="E8" s="4">
        <v>7432.9</v>
      </c>
      <c r="F8" t="s">
        <v>9</v>
      </c>
      <c r="G8">
        <v>7267.4</v>
      </c>
      <c r="H8">
        <v>161.6</v>
      </c>
      <c r="I8">
        <v>38.85</v>
      </c>
    </row>
    <row r="9" spans="1:11">
      <c r="A9" t="s">
        <v>58</v>
      </c>
      <c r="B9" t="s">
        <v>30</v>
      </c>
      <c r="C9">
        <v>7593</v>
      </c>
    </row>
    <row r="10" spans="1:11">
      <c r="A10" t="s">
        <v>58</v>
      </c>
      <c r="B10" t="s">
        <v>7</v>
      </c>
      <c r="C10">
        <v>8890</v>
      </c>
      <c r="D10">
        <v>8742</v>
      </c>
      <c r="E10">
        <v>9076.7000000000007</v>
      </c>
      <c r="F10" t="s">
        <v>9</v>
      </c>
      <c r="G10">
        <v>8911.4</v>
      </c>
      <c r="H10">
        <v>193.9</v>
      </c>
      <c r="I10">
        <v>78.099999999999994</v>
      </c>
    </row>
    <row r="11" spans="1:11">
      <c r="A11" t="s">
        <v>58</v>
      </c>
      <c r="B11" t="s">
        <v>29</v>
      </c>
      <c r="C11">
        <v>9500</v>
      </c>
      <c r="D11" s="4">
        <v>9350.2000000000007</v>
      </c>
      <c r="E11" s="4">
        <v>10142</v>
      </c>
      <c r="F11" t="s">
        <v>9</v>
      </c>
      <c r="G11">
        <v>9743.6</v>
      </c>
      <c r="H11">
        <v>181.71</v>
      </c>
      <c r="I11">
        <v>33.590000000000003</v>
      </c>
    </row>
    <row r="12" spans="1:11">
      <c r="A12" t="s">
        <v>27</v>
      </c>
      <c r="B12" t="s">
        <v>7</v>
      </c>
      <c r="C12" s="5">
        <v>6190</v>
      </c>
      <c r="D12" s="4">
        <v>6035.5</v>
      </c>
      <c r="E12">
        <v>6394.6</v>
      </c>
      <c r="F12" t="s">
        <v>9</v>
      </c>
      <c r="G12">
        <v>6208.6</v>
      </c>
      <c r="I12">
        <v>3.38</v>
      </c>
    </row>
    <row r="13" spans="1:11">
      <c r="A13" t="s">
        <v>27</v>
      </c>
      <c r="B13" t="s">
        <v>15</v>
      </c>
      <c r="C13">
        <v>7250</v>
      </c>
      <c r="D13" s="4">
        <v>7099.7</v>
      </c>
      <c r="E13" s="4">
        <v>7432.9</v>
      </c>
      <c r="F13" t="s">
        <v>9</v>
      </c>
      <c r="G13">
        <v>7246.1</v>
      </c>
      <c r="I13">
        <v>80.12</v>
      </c>
    </row>
    <row r="14" spans="1:11">
      <c r="A14" t="s">
        <v>27</v>
      </c>
      <c r="B14" t="s">
        <v>30</v>
      </c>
      <c r="C14">
        <v>7593</v>
      </c>
      <c r="D14">
        <v>7490.5</v>
      </c>
      <c r="E14">
        <v>7796.1</v>
      </c>
      <c r="F14" t="s">
        <v>9</v>
      </c>
      <c r="G14">
        <v>7623.6</v>
      </c>
      <c r="I14">
        <v>12.37</v>
      </c>
    </row>
    <row r="15" spans="1:11">
      <c r="A15" t="s">
        <v>27</v>
      </c>
      <c r="B15" t="s">
        <v>7</v>
      </c>
      <c r="C15">
        <v>8890</v>
      </c>
      <c r="D15">
        <v>8742</v>
      </c>
      <c r="E15">
        <v>9076.7000000000007</v>
      </c>
      <c r="F15" t="s">
        <v>9</v>
      </c>
      <c r="G15">
        <v>8884.9</v>
      </c>
      <c r="H15">
        <v>255.2</v>
      </c>
      <c r="I15">
        <v>155.31</v>
      </c>
    </row>
    <row r="16" spans="1:11">
      <c r="A16" t="s">
        <v>27</v>
      </c>
      <c r="B16" t="s">
        <v>29</v>
      </c>
      <c r="C16">
        <v>9500</v>
      </c>
      <c r="D16" s="4">
        <v>9350.2000000000007</v>
      </c>
      <c r="E16" s="4">
        <v>10142</v>
      </c>
      <c r="F16" t="s">
        <v>9</v>
      </c>
      <c r="G16">
        <v>9597</v>
      </c>
      <c r="I16">
        <v>413.14</v>
      </c>
    </row>
    <row r="20" spans="1:14" s="3" customFormat="1" ht="28.8">
      <c r="A20" s="3" t="s">
        <v>19</v>
      </c>
      <c r="B20" s="3" t="s">
        <v>6</v>
      </c>
      <c r="C20" s="3" t="s">
        <v>2</v>
      </c>
      <c r="D20" s="3" t="s">
        <v>3</v>
      </c>
      <c r="E20" s="3" t="s">
        <v>4</v>
      </c>
      <c r="F20" s="3" t="s">
        <v>12</v>
      </c>
      <c r="G20" s="3" t="s">
        <v>20</v>
      </c>
      <c r="H20" s="3" t="s">
        <v>13</v>
      </c>
      <c r="I20" s="3" t="s">
        <v>5</v>
      </c>
      <c r="J20" s="3" t="s">
        <v>21</v>
      </c>
      <c r="N20" s="18"/>
    </row>
    <row r="21" spans="1:14">
      <c r="A21" t="s">
        <v>28</v>
      </c>
      <c r="B21" t="s">
        <v>7</v>
      </c>
      <c r="C21">
        <v>6190</v>
      </c>
      <c r="D21">
        <f t="shared" ref="D21:E25" si="0">AVERAGE(D2,D7,D12)</f>
        <v>6003.666666666667</v>
      </c>
      <c r="E21">
        <f t="shared" si="0"/>
        <v>6382.2</v>
      </c>
      <c r="F21" s="2">
        <f>AVERAGE(G2,G7,G12)</f>
        <v>6178.3</v>
      </c>
      <c r="G21" s="2">
        <f>STDEV(G2,G7,G12)/SQRT(3)</f>
        <v>15.153327467369536</v>
      </c>
      <c r="H21" s="2">
        <f t="shared" ref="H21:I25" si="1">AVERAGE(H2,H7,H12)</f>
        <v>180.25</v>
      </c>
      <c r="I21" s="2">
        <f t="shared" si="1"/>
        <v>7.03</v>
      </c>
      <c r="J21" s="2">
        <f>STDEV(I2,I7,I12)/SQRT(3)</f>
        <v>2.0520315137281244</v>
      </c>
      <c r="K21" s="1">
        <f>J21/I21</f>
        <v>0.29189637464126944</v>
      </c>
      <c r="L21" s="2">
        <f>I21-J21</f>
        <v>4.9779684862718758</v>
      </c>
      <c r="M21" s="16" t="s">
        <v>48</v>
      </c>
      <c r="N21" s="19">
        <f>I21+J21</f>
        <v>9.0820315137281256</v>
      </c>
    </row>
    <row r="22" spans="1:14">
      <c r="A22" t="s">
        <v>28</v>
      </c>
      <c r="B22" t="s">
        <v>15</v>
      </c>
      <c r="C22">
        <v>7250</v>
      </c>
      <c r="D22">
        <f t="shared" si="0"/>
        <v>7086.9666666666672</v>
      </c>
      <c r="E22">
        <f t="shared" si="0"/>
        <v>7457.5666666666657</v>
      </c>
      <c r="F22" s="2">
        <f>AVERAGE(G3,G8,G13)</f>
        <v>7265.9333333333343</v>
      </c>
      <c r="G22" s="2">
        <f>STDEV(G3,G8,G13)/SQRT(3)</f>
        <v>11.051746971004613</v>
      </c>
      <c r="H22" s="2">
        <f t="shared" si="1"/>
        <v>107.05499999999999</v>
      </c>
      <c r="I22" s="2">
        <f t="shared" si="1"/>
        <v>49.546666666666674</v>
      </c>
      <c r="J22" s="2">
        <f>STDEV(I3,I8,I13)/SQRT(3)</f>
        <v>15.514666537756387</v>
      </c>
      <c r="K22" s="1">
        <f t="shared" ref="K22:K25" si="2">J22/I22</f>
        <v>0.31313239782877528</v>
      </c>
      <c r="L22" s="2">
        <f t="shared" ref="L22:L25" si="3">I22-J22</f>
        <v>34.032000128910283</v>
      </c>
      <c r="M22" s="16" t="s">
        <v>48</v>
      </c>
      <c r="N22" s="19">
        <f t="shared" ref="N22:N25" si="4">I22+J22</f>
        <v>65.061333204423065</v>
      </c>
    </row>
    <row r="23" spans="1:14">
      <c r="A23" t="s">
        <v>28</v>
      </c>
      <c r="B23" t="s">
        <v>23</v>
      </c>
      <c r="C23">
        <v>7593</v>
      </c>
      <c r="D23">
        <f t="shared" si="0"/>
        <v>7490.5</v>
      </c>
      <c r="E23">
        <f t="shared" si="0"/>
        <v>7796.1</v>
      </c>
      <c r="F23" s="2">
        <f>AVERAGE(G4,G9,G14)</f>
        <v>7623.6</v>
      </c>
      <c r="G23" s="2" t="e">
        <f>STDEV(G4,G9,G14)/SQRT(3)</f>
        <v>#DIV/0!</v>
      </c>
      <c r="H23" s="2" t="e">
        <f t="shared" si="1"/>
        <v>#DIV/0!</v>
      </c>
      <c r="I23" s="2">
        <f t="shared" si="1"/>
        <v>12.37</v>
      </c>
      <c r="J23" s="2" t="e">
        <f>STDEV(I4,I9,I14)/SQRT(3)</f>
        <v>#DIV/0!</v>
      </c>
      <c r="K23" s="1" t="e">
        <f t="shared" si="2"/>
        <v>#DIV/0!</v>
      </c>
      <c r="L23" s="2" t="e">
        <f t="shared" si="3"/>
        <v>#DIV/0!</v>
      </c>
      <c r="M23" s="16" t="s">
        <v>48</v>
      </c>
      <c r="N23" s="19" t="e">
        <f t="shared" si="4"/>
        <v>#DIV/0!</v>
      </c>
    </row>
    <row r="24" spans="1:14">
      <c r="A24" t="s">
        <v>28</v>
      </c>
      <c r="B24" t="s">
        <v>7</v>
      </c>
      <c r="C24">
        <v>8890</v>
      </c>
      <c r="D24">
        <f t="shared" si="0"/>
        <v>8632.0666666666675</v>
      </c>
      <c r="E24">
        <f t="shared" si="0"/>
        <v>9152.1666666666679</v>
      </c>
      <c r="F24" s="2">
        <f>AVERAGE(G5,G10,G15)</f>
        <v>8885.5333333333328</v>
      </c>
      <c r="G24" s="2">
        <f>STDEV(G5,G10,G15)/SQRT(3)</f>
        <v>14.754697933577434</v>
      </c>
      <c r="H24" s="2">
        <f t="shared" si="1"/>
        <v>304.59999999999997</v>
      </c>
      <c r="I24" s="2">
        <f t="shared" si="1"/>
        <v>175.89666666666668</v>
      </c>
      <c r="J24" s="2">
        <f>STDEV(I5,I10,I15)/SQRT(3)</f>
        <v>63.248995336772801</v>
      </c>
      <c r="K24" s="1">
        <f t="shared" si="2"/>
        <v>0.35958040897177962</v>
      </c>
      <c r="L24" s="2">
        <f t="shared" si="3"/>
        <v>112.64767132989388</v>
      </c>
      <c r="M24" s="16" t="s">
        <v>48</v>
      </c>
      <c r="N24" s="19">
        <f t="shared" si="4"/>
        <v>239.14566200343947</v>
      </c>
    </row>
    <row r="25" spans="1:14">
      <c r="A25" t="s">
        <v>28</v>
      </c>
      <c r="B25" t="s">
        <v>29</v>
      </c>
      <c r="C25">
        <v>9500</v>
      </c>
      <c r="D25">
        <f t="shared" si="0"/>
        <v>9350.2000000000007</v>
      </c>
      <c r="E25">
        <f t="shared" si="0"/>
        <v>10142</v>
      </c>
      <c r="F25" s="2">
        <f>AVERAGE(G6,G11,G16)</f>
        <v>9670.2999999999993</v>
      </c>
      <c r="G25" s="2">
        <f>STDEV(G6,G11,G16)/SQRT(3)</f>
        <v>59.849199382002467</v>
      </c>
      <c r="H25" s="2">
        <f t="shared" si="1"/>
        <v>181.71</v>
      </c>
      <c r="I25" s="2">
        <f t="shared" si="1"/>
        <v>223.36500000000001</v>
      </c>
      <c r="J25" s="2">
        <f>STDEV(I6,I11,I16)/SQRT(3)</f>
        <v>154.9506386455592</v>
      </c>
      <c r="K25" s="1">
        <f t="shared" si="2"/>
        <v>0.69371046782423029</v>
      </c>
      <c r="L25" s="2">
        <f t="shared" si="3"/>
        <v>68.414361354440814</v>
      </c>
      <c r="M25" s="16" t="s">
        <v>48</v>
      </c>
      <c r="N25" s="19">
        <f t="shared" si="4"/>
        <v>378.3156386455592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70" zoomScaleNormal="70" workbookViewId="0">
      <pane ySplit="1" topLeftCell="A2" activePane="bottomLeft" state="frozenSplit"/>
      <selection pane="bottomLeft" activeCell="I21" sqref="I21"/>
    </sheetView>
  </sheetViews>
  <sheetFormatPr defaultRowHeight="14.4"/>
  <cols>
    <col min="1" max="1" width="40.6640625" customWidth="1"/>
    <col min="2" max="2" width="11.6640625" customWidth="1"/>
    <col min="3" max="3" width="6.6640625" customWidth="1"/>
    <col min="9" max="9" width="9.5546875" bestFit="1" customWidth="1"/>
    <col min="13" max="13" width="1.5546875" customWidth="1"/>
    <col min="14" max="14" width="8.88671875" style="13"/>
  </cols>
  <sheetData>
    <row r="1" spans="1:11">
      <c r="A1" t="s">
        <v>0</v>
      </c>
      <c r="B1" t="s">
        <v>6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5</v>
      </c>
      <c r="J1" t="s">
        <v>16</v>
      </c>
      <c r="K1" t="s">
        <v>17</v>
      </c>
    </row>
    <row r="2" spans="1:11">
      <c r="A2" s="29" t="s">
        <v>57</v>
      </c>
      <c r="B2" s="29" t="s">
        <v>7</v>
      </c>
      <c r="C2" s="29">
        <v>6190</v>
      </c>
      <c r="D2" s="29">
        <v>5969.4</v>
      </c>
      <c r="E2" s="29">
        <v>6357.4</v>
      </c>
      <c r="F2" s="29" t="s">
        <v>9</v>
      </c>
      <c r="G2" s="29">
        <v>6163.7</v>
      </c>
      <c r="H2" s="29">
        <v>191</v>
      </c>
      <c r="I2" s="29">
        <v>6.24</v>
      </c>
    </row>
    <row r="3" spans="1:11">
      <c r="A3" s="29" t="s">
        <v>57</v>
      </c>
      <c r="B3" s="29" t="s">
        <v>15</v>
      </c>
      <c r="C3" s="29">
        <v>7250</v>
      </c>
      <c r="D3" s="29">
        <v>7061.5</v>
      </c>
      <c r="E3" s="29">
        <v>7506.9</v>
      </c>
      <c r="F3" s="29" t="s">
        <v>25</v>
      </c>
      <c r="G3" s="29">
        <v>7284.3</v>
      </c>
      <c r="H3" s="29">
        <v>52.51</v>
      </c>
      <c r="I3" s="29">
        <v>29.16</v>
      </c>
    </row>
    <row r="4" spans="1:11">
      <c r="A4" t="s">
        <v>57</v>
      </c>
      <c r="B4" t="s">
        <v>30</v>
      </c>
      <c r="C4">
        <v>7593</v>
      </c>
      <c r="J4" t="s">
        <v>78</v>
      </c>
    </row>
    <row r="5" spans="1:11">
      <c r="A5" t="s">
        <v>57</v>
      </c>
      <c r="B5" t="s">
        <v>7</v>
      </c>
      <c r="C5">
        <v>8890</v>
      </c>
      <c r="D5">
        <v>8412.2000000000007</v>
      </c>
      <c r="E5">
        <v>9303.1</v>
      </c>
      <c r="F5" t="s">
        <v>25</v>
      </c>
      <c r="G5">
        <v>8860.2999999999993</v>
      </c>
      <c r="H5">
        <v>464.7</v>
      </c>
      <c r="I5">
        <v>294.27999999999997</v>
      </c>
    </row>
    <row r="6" spans="1:11">
      <c r="A6" t="s">
        <v>57</v>
      </c>
      <c r="B6" t="s">
        <v>29</v>
      </c>
      <c r="C6">
        <v>9500</v>
      </c>
    </row>
    <row r="7" spans="1:11">
      <c r="A7" s="29" t="s">
        <v>58</v>
      </c>
      <c r="B7" s="29" t="s">
        <v>7</v>
      </c>
      <c r="C7" s="29">
        <v>6190</v>
      </c>
      <c r="D7" s="29">
        <v>6006.1</v>
      </c>
      <c r="E7" s="29">
        <v>6394.6</v>
      </c>
      <c r="F7" s="29" t="s">
        <v>25</v>
      </c>
      <c r="G7" s="29">
        <v>6162.6</v>
      </c>
      <c r="H7" s="29">
        <v>169.5</v>
      </c>
      <c r="I7" s="29">
        <v>10.16</v>
      </c>
    </row>
    <row r="8" spans="1:11">
      <c r="A8" s="29" t="s">
        <v>58</v>
      </c>
      <c r="B8" s="29" t="s">
        <v>15</v>
      </c>
      <c r="C8" s="29">
        <v>7250</v>
      </c>
      <c r="D8" s="29">
        <v>7099.7</v>
      </c>
      <c r="E8" s="29">
        <v>7432.9</v>
      </c>
      <c r="F8" s="29" t="s">
        <v>9</v>
      </c>
      <c r="G8" s="29">
        <v>7267.4</v>
      </c>
      <c r="H8" s="29">
        <v>161.6</v>
      </c>
      <c r="I8" s="29">
        <v>46.05</v>
      </c>
    </row>
    <row r="9" spans="1:11">
      <c r="A9" s="29" t="s">
        <v>58</v>
      </c>
      <c r="B9" s="29" t="s">
        <v>30</v>
      </c>
      <c r="C9" s="29">
        <v>7593</v>
      </c>
      <c r="D9" s="29"/>
      <c r="E9" s="29"/>
      <c r="F9" s="29"/>
      <c r="G9" s="29"/>
      <c r="H9" s="29"/>
      <c r="I9" s="29">
        <v>6.97</v>
      </c>
    </row>
    <row r="10" spans="1:11">
      <c r="A10" t="s">
        <v>58</v>
      </c>
      <c r="B10" t="s">
        <v>7</v>
      </c>
      <c r="C10">
        <v>8890</v>
      </c>
      <c r="D10">
        <v>8742</v>
      </c>
      <c r="E10">
        <v>9076.7000000000007</v>
      </c>
      <c r="F10" t="s">
        <v>9</v>
      </c>
      <c r="G10">
        <v>8911.4</v>
      </c>
      <c r="H10">
        <v>193.9</v>
      </c>
      <c r="I10">
        <v>78.099999999999994</v>
      </c>
    </row>
    <row r="11" spans="1:11">
      <c r="A11" t="s">
        <v>58</v>
      </c>
      <c r="B11" t="s">
        <v>29</v>
      </c>
      <c r="C11">
        <v>9500</v>
      </c>
      <c r="D11" s="4">
        <v>9350.2000000000007</v>
      </c>
      <c r="E11" s="4">
        <v>10142</v>
      </c>
      <c r="F11" t="s">
        <v>9</v>
      </c>
      <c r="G11">
        <v>9743.6</v>
      </c>
      <c r="H11">
        <v>181.71</v>
      </c>
      <c r="I11">
        <v>33.590000000000003</v>
      </c>
    </row>
    <row r="12" spans="1:11">
      <c r="A12" s="29" t="s">
        <v>27</v>
      </c>
      <c r="B12" s="29" t="s">
        <v>7</v>
      </c>
      <c r="C12" s="29">
        <v>6190</v>
      </c>
      <c r="D12" s="29">
        <v>6035.5</v>
      </c>
      <c r="E12" s="29">
        <v>6394.6</v>
      </c>
      <c r="F12" s="29" t="s">
        <v>9</v>
      </c>
      <c r="G12" s="29">
        <v>6208.6</v>
      </c>
      <c r="H12" s="29"/>
      <c r="I12" s="29">
        <v>11.51</v>
      </c>
    </row>
    <row r="13" spans="1:11">
      <c r="A13" s="29" t="s">
        <v>27</v>
      </c>
      <c r="B13" s="29" t="s">
        <v>15</v>
      </c>
      <c r="C13" s="29">
        <v>7250</v>
      </c>
      <c r="D13" s="29">
        <v>7099.7</v>
      </c>
      <c r="E13" s="29">
        <v>7432.9</v>
      </c>
      <c r="F13" s="29" t="s">
        <v>9</v>
      </c>
      <c r="G13" s="29">
        <v>7246.1</v>
      </c>
      <c r="H13" s="29"/>
      <c r="I13" s="29">
        <v>60.86</v>
      </c>
    </row>
    <row r="14" spans="1:11">
      <c r="A14" s="29" t="s">
        <v>27</v>
      </c>
      <c r="B14" s="29" t="s">
        <v>30</v>
      </c>
      <c r="C14" s="29">
        <v>7593</v>
      </c>
      <c r="D14" s="29">
        <v>7490.5</v>
      </c>
      <c r="E14" s="29">
        <v>7796.1</v>
      </c>
      <c r="F14" s="29" t="s">
        <v>9</v>
      </c>
      <c r="G14" s="29">
        <v>7623.6</v>
      </c>
      <c r="H14" s="29"/>
      <c r="I14" s="29">
        <v>10.66</v>
      </c>
    </row>
    <row r="15" spans="1:11">
      <c r="A15" t="s">
        <v>27</v>
      </c>
      <c r="B15" t="s">
        <v>7</v>
      </c>
      <c r="C15">
        <v>8890</v>
      </c>
      <c r="D15">
        <v>8742</v>
      </c>
      <c r="E15">
        <v>9076.7000000000007</v>
      </c>
      <c r="F15" t="s">
        <v>9</v>
      </c>
      <c r="G15">
        <v>8884.9</v>
      </c>
      <c r="H15">
        <v>255.2</v>
      </c>
      <c r="I15">
        <v>155.31</v>
      </c>
    </row>
    <row r="16" spans="1:11">
      <c r="A16" t="s">
        <v>27</v>
      </c>
      <c r="B16" t="s">
        <v>29</v>
      </c>
      <c r="C16">
        <v>9500</v>
      </c>
      <c r="D16" s="4">
        <v>9350.2000000000007</v>
      </c>
      <c r="E16" s="4">
        <v>10142</v>
      </c>
      <c r="F16" t="s">
        <v>9</v>
      </c>
      <c r="G16">
        <v>9597</v>
      </c>
      <c r="I16">
        <v>413.14</v>
      </c>
    </row>
    <row r="20" spans="1:14" s="3" customFormat="1" ht="28.8">
      <c r="A20" s="3" t="s">
        <v>19</v>
      </c>
      <c r="B20" s="3" t="s">
        <v>6</v>
      </c>
      <c r="C20" s="3" t="s">
        <v>2</v>
      </c>
      <c r="D20" s="3" t="s">
        <v>3</v>
      </c>
      <c r="E20" s="3" t="s">
        <v>4</v>
      </c>
      <c r="F20" s="3" t="s">
        <v>12</v>
      </c>
      <c r="G20" s="3" t="s">
        <v>20</v>
      </c>
      <c r="H20" s="3" t="s">
        <v>13</v>
      </c>
      <c r="I20" s="3" t="s">
        <v>5</v>
      </c>
      <c r="J20" s="3" t="s">
        <v>21</v>
      </c>
      <c r="N20" s="18"/>
    </row>
    <row r="21" spans="1:14">
      <c r="A21" s="29" t="s">
        <v>28</v>
      </c>
      <c r="B21" s="29" t="s">
        <v>7</v>
      </c>
      <c r="C21" s="29">
        <v>6190</v>
      </c>
      <c r="D21" s="29">
        <f t="shared" ref="D21:E25" si="0">AVERAGE(D2,D7,D12)</f>
        <v>6003.666666666667</v>
      </c>
      <c r="E21" s="29">
        <f t="shared" si="0"/>
        <v>6382.2</v>
      </c>
      <c r="F21" s="31">
        <f>AVERAGE(G2,G7,G12)</f>
        <v>6178.3</v>
      </c>
      <c r="G21" s="31">
        <f>STDEV(G2,G7,G12)/SQRT(3)</f>
        <v>15.153327467369536</v>
      </c>
      <c r="H21" s="31">
        <f t="shared" ref="H21:I25" si="1">AVERAGE(H2,H7,H12)</f>
        <v>180.25</v>
      </c>
      <c r="I21" s="31">
        <f t="shared" si="1"/>
        <v>9.3033333333333328</v>
      </c>
      <c r="J21" s="31">
        <f>STDEV(I2,I7,I12)/SQRT(3)</f>
        <v>1.5804675820078666</v>
      </c>
      <c r="K21" s="32">
        <f>J21/I21</f>
        <v>0.16988186119754928</v>
      </c>
      <c r="L21" s="31">
        <f>I21-J21</f>
        <v>7.7228657513254664</v>
      </c>
      <c r="M21" s="33" t="s">
        <v>48</v>
      </c>
      <c r="N21" s="34">
        <f>I21+J21</f>
        <v>10.883800915341199</v>
      </c>
    </row>
    <row r="22" spans="1:14">
      <c r="A22" s="29" t="s">
        <v>28</v>
      </c>
      <c r="B22" s="29" t="s">
        <v>15</v>
      </c>
      <c r="C22" s="29">
        <v>7250</v>
      </c>
      <c r="D22" s="29">
        <f t="shared" si="0"/>
        <v>7086.9666666666672</v>
      </c>
      <c r="E22" s="29">
        <f t="shared" si="0"/>
        <v>7457.5666666666657</v>
      </c>
      <c r="F22" s="31">
        <f>AVERAGE(G3,G8,G13)</f>
        <v>7265.9333333333343</v>
      </c>
      <c r="G22" s="31">
        <f>STDEV(G3,G8,G13)/SQRT(3)</f>
        <v>11.051746971004613</v>
      </c>
      <c r="H22" s="31">
        <f t="shared" si="1"/>
        <v>107.05499999999999</v>
      </c>
      <c r="I22" s="31">
        <f t="shared" si="1"/>
        <v>45.356666666666662</v>
      </c>
      <c r="J22" s="31">
        <f>STDEV(I3,I8,I13)/SQRT(3)</f>
        <v>9.1575657852461685</v>
      </c>
      <c r="K22" s="32">
        <f t="shared" ref="K22:K25" si="2">J22/I22</f>
        <v>0.20190120787637619</v>
      </c>
      <c r="L22" s="31">
        <f t="shared" ref="L22:L25" si="3">I22-J22</f>
        <v>36.199100881420492</v>
      </c>
      <c r="M22" s="33" t="s">
        <v>48</v>
      </c>
      <c r="N22" s="34">
        <f t="shared" ref="N22:N25" si="4">I22+J22</f>
        <v>54.514232451912832</v>
      </c>
    </row>
    <row r="23" spans="1:14">
      <c r="A23" s="29" t="s">
        <v>28</v>
      </c>
      <c r="B23" s="29" t="s">
        <v>23</v>
      </c>
      <c r="C23" s="29">
        <v>7593</v>
      </c>
      <c r="D23" s="29">
        <f t="shared" si="0"/>
        <v>7490.5</v>
      </c>
      <c r="E23" s="29">
        <f t="shared" si="0"/>
        <v>7796.1</v>
      </c>
      <c r="F23" s="31">
        <f>AVERAGE(G4,G9,G14)</f>
        <v>7623.6</v>
      </c>
      <c r="G23" s="31" t="e">
        <f>STDEV(G4,G9,G14)/SQRT(3)</f>
        <v>#DIV/0!</v>
      </c>
      <c r="H23" s="31" t="e">
        <f t="shared" si="1"/>
        <v>#DIV/0!</v>
      </c>
      <c r="I23" s="31">
        <f t="shared" si="1"/>
        <v>8.8149999999999995</v>
      </c>
      <c r="J23" s="31">
        <f>STDEV(I4,I9,I14)/SQRT(3)</f>
        <v>1.5064361918116556</v>
      </c>
      <c r="K23" s="32">
        <f t="shared" si="2"/>
        <v>0.17089463321743115</v>
      </c>
      <c r="L23" s="31">
        <f t="shared" si="3"/>
        <v>7.3085638081883442</v>
      </c>
      <c r="M23" s="33" t="s">
        <v>48</v>
      </c>
      <c r="N23" s="34">
        <f t="shared" si="4"/>
        <v>10.321436191811655</v>
      </c>
    </row>
    <row r="24" spans="1:14">
      <c r="A24" t="s">
        <v>28</v>
      </c>
      <c r="B24" t="s">
        <v>7</v>
      </c>
      <c r="C24">
        <v>8890</v>
      </c>
      <c r="D24">
        <f t="shared" si="0"/>
        <v>8632.0666666666675</v>
      </c>
      <c r="E24">
        <f t="shared" si="0"/>
        <v>9152.1666666666679</v>
      </c>
      <c r="F24" s="2">
        <f>AVERAGE(G5,G10,G15)</f>
        <v>8885.5333333333328</v>
      </c>
      <c r="G24" s="2">
        <f>STDEV(G5,G10,G15)/SQRT(3)</f>
        <v>14.754697933577434</v>
      </c>
      <c r="H24" s="2">
        <f t="shared" si="1"/>
        <v>304.59999999999997</v>
      </c>
      <c r="I24" s="2">
        <f t="shared" si="1"/>
        <v>175.89666666666668</v>
      </c>
      <c r="J24" s="2">
        <f>STDEV(I5,I10,I15)/SQRT(3)</f>
        <v>63.248995336772801</v>
      </c>
      <c r="K24" s="1">
        <f t="shared" si="2"/>
        <v>0.35958040897177962</v>
      </c>
      <c r="L24" s="2">
        <f t="shared" si="3"/>
        <v>112.64767132989388</v>
      </c>
      <c r="M24" s="16" t="s">
        <v>48</v>
      </c>
      <c r="N24" s="19">
        <f t="shared" si="4"/>
        <v>239.14566200343947</v>
      </c>
    </row>
    <row r="25" spans="1:14">
      <c r="A25" t="s">
        <v>28</v>
      </c>
      <c r="B25" t="s">
        <v>29</v>
      </c>
      <c r="C25">
        <v>9500</v>
      </c>
      <c r="D25">
        <f t="shared" si="0"/>
        <v>9350.2000000000007</v>
      </c>
      <c r="E25">
        <f t="shared" si="0"/>
        <v>10142</v>
      </c>
      <c r="F25" s="2">
        <f>AVERAGE(G6,G11,G16)</f>
        <v>9670.2999999999993</v>
      </c>
      <c r="G25" s="2">
        <f>STDEV(G6,G11,G16)/SQRT(3)</f>
        <v>59.849199382002467</v>
      </c>
      <c r="H25" s="2">
        <f t="shared" si="1"/>
        <v>181.71</v>
      </c>
      <c r="I25" s="2">
        <f t="shared" si="1"/>
        <v>223.36500000000001</v>
      </c>
      <c r="J25" s="2">
        <f>STDEV(I6,I11,I16)/SQRT(3)</f>
        <v>154.9506386455592</v>
      </c>
      <c r="K25" s="1">
        <f t="shared" si="2"/>
        <v>0.69371046782423029</v>
      </c>
      <c r="L25" s="2">
        <f t="shared" si="3"/>
        <v>68.414361354440814</v>
      </c>
      <c r="M25" s="16" t="s">
        <v>48</v>
      </c>
      <c r="N25" s="19">
        <f t="shared" si="4"/>
        <v>378.3156386455592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70" zoomScaleNormal="70" workbookViewId="0">
      <pane ySplit="1" topLeftCell="A2" activePane="bottomLeft" state="frozenSplit"/>
      <selection pane="bottomLeft" activeCell="W26" sqref="W26"/>
    </sheetView>
  </sheetViews>
  <sheetFormatPr defaultRowHeight="14.4"/>
  <cols>
    <col min="1" max="1" width="40.6640625" customWidth="1"/>
    <col min="2" max="2" width="11.6640625" customWidth="1"/>
    <col min="3" max="3" width="6.6640625" customWidth="1"/>
    <col min="9" max="9" width="9.5546875" bestFit="1" customWidth="1"/>
    <col min="13" max="13" width="1.5546875" customWidth="1"/>
    <col min="14" max="14" width="8.88671875" style="13"/>
  </cols>
  <sheetData>
    <row r="1" spans="1:11">
      <c r="A1" t="s">
        <v>0</v>
      </c>
      <c r="B1" t="s">
        <v>6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5</v>
      </c>
      <c r="J1" t="s">
        <v>16</v>
      </c>
      <c r="K1" t="s">
        <v>17</v>
      </c>
    </row>
    <row r="2" spans="1:11">
      <c r="A2" t="s">
        <v>57</v>
      </c>
      <c r="B2" t="s">
        <v>7</v>
      </c>
      <c r="C2">
        <v>6190</v>
      </c>
      <c r="D2">
        <v>5969.4</v>
      </c>
      <c r="E2">
        <v>6357.4</v>
      </c>
      <c r="F2" t="s">
        <v>9</v>
      </c>
      <c r="G2">
        <v>6163.7</v>
      </c>
      <c r="H2">
        <v>191</v>
      </c>
      <c r="I2">
        <v>10.48</v>
      </c>
    </row>
    <row r="3" spans="1:11">
      <c r="A3" t="s">
        <v>57</v>
      </c>
      <c r="B3" t="s">
        <v>15</v>
      </c>
      <c r="C3">
        <v>7250</v>
      </c>
      <c r="D3">
        <v>7061.5</v>
      </c>
      <c r="E3">
        <v>7506.9</v>
      </c>
      <c r="F3" t="s">
        <v>25</v>
      </c>
      <c r="G3">
        <v>7284.3</v>
      </c>
      <c r="H3">
        <v>52.51</v>
      </c>
      <c r="I3">
        <v>29.67</v>
      </c>
    </row>
    <row r="4" spans="1:11">
      <c r="A4" t="s">
        <v>57</v>
      </c>
      <c r="B4" t="s">
        <v>30</v>
      </c>
      <c r="C4">
        <v>7593</v>
      </c>
      <c r="J4" t="s">
        <v>26</v>
      </c>
    </row>
    <row r="5" spans="1:11">
      <c r="A5" t="s">
        <v>57</v>
      </c>
      <c r="B5" t="s">
        <v>7</v>
      </c>
      <c r="C5">
        <v>8890</v>
      </c>
      <c r="D5">
        <v>8412.2000000000007</v>
      </c>
      <c r="E5">
        <v>9303.1</v>
      </c>
      <c r="F5" t="s">
        <v>25</v>
      </c>
      <c r="G5">
        <v>8860.2999999999993</v>
      </c>
      <c r="H5">
        <v>464.7</v>
      </c>
      <c r="I5">
        <v>294.27999999999997</v>
      </c>
    </row>
    <row r="6" spans="1:11">
      <c r="A6" t="s">
        <v>57</v>
      </c>
      <c r="B6" t="s">
        <v>29</v>
      </c>
      <c r="C6">
        <v>9500</v>
      </c>
    </row>
    <row r="7" spans="1:11">
      <c r="A7" t="s">
        <v>58</v>
      </c>
      <c r="B7" t="s">
        <v>7</v>
      </c>
      <c r="C7">
        <v>6190</v>
      </c>
      <c r="D7">
        <v>6006.1</v>
      </c>
      <c r="E7">
        <v>6394.6</v>
      </c>
      <c r="F7" t="s">
        <v>25</v>
      </c>
      <c r="G7">
        <v>6162.6</v>
      </c>
      <c r="H7">
        <v>169.5</v>
      </c>
      <c r="I7">
        <v>7.23</v>
      </c>
    </row>
    <row r="8" spans="1:11">
      <c r="A8" t="s">
        <v>58</v>
      </c>
      <c r="B8" t="s">
        <v>15</v>
      </c>
      <c r="C8">
        <v>7250</v>
      </c>
      <c r="D8" s="4">
        <v>7099.7</v>
      </c>
      <c r="E8" s="4">
        <v>7432.9</v>
      </c>
      <c r="F8" t="s">
        <v>9</v>
      </c>
      <c r="G8">
        <v>7267.4</v>
      </c>
      <c r="H8">
        <v>161.6</v>
      </c>
      <c r="I8">
        <v>38.85</v>
      </c>
    </row>
    <row r="9" spans="1:11">
      <c r="A9" t="s">
        <v>58</v>
      </c>
      <c r="B9" t="s">
        <v>30</v>
      </c>
      <c r="C9">
        <v>7593</v>
      </c>
    </row>
    <row r="10" spans="1:11">
      <c r="A10" t="s">
        <v>58</v>
      </c>
      <c r="B10" t="s">
        <v>7</v>
      </c>
      <c r="C10">
        <v>8890</v>
      </c>
      <c r="D10">
        <v>8742</v>
      </c>
      <c r="E10">
        <v>9076.7000000000007</v>
      </c>
      <c r="F10" t="s">
        <v>9</v>
      </c>
      <c r="G10">
        <v>8911.4</v>
      </c>
      <c r="H10">
        <v>193.9</v>
      </c>
      <c r="I10">
        <v>78.099999999999994</v>
      </c>
    </row>
    <row r="11" spans="1:11">
      <c r="A11" t="s">
        <v>58</v>
      </c>
      <c r="B11" t="s">
        <v>29</v>
      </c>
      <c r="C11">
        <v>9500</v>
      </c>
      <c r="D11" s="4">
        <v>9350.2000000000007</v>
      </c>
      <c r="E11" s="4">
        <v>10142</v>
      </c>
      <c r="F11" t="s">
        <v>9</v>
      </c>
      <c r="G11">
        <v>9743.6</v>
      </c>
      <c r="H11">
        <v>181.71</v>
      </c>
      <c r="I11">
        <v>33.590000000000003</v>
      </c>
    </row>
    <row r="12" spans="1:11">
      <c r="A12" t="s">
        <v>27</v>
      </c>
      <c r="B12" t="s">
        <v>7</v>
      </c>
      <c r="C12" s="5">
        <v>6190</v>
      </c>
      <c r="D12" s="4">
        <v>6035.5</v>
      </c>
      <c r="E12">
        <v>6394.6</v>
      </c>
      <c r="F12" t="s">
        <v>9</v>
      </c>
      <c r="G12">
        <v>6208.6</v>
      </c>
      <c r="I12">
        <v>3.38</v>
      </c>
    </row>
    <row r="13" spans="1:11">
      <c r="A13" t="s">
        <v>27</v>
      </c>
      <c r="B13" t="s">
        <v>15</v>
      </c>
      <c r="C13">
        <v>7250</v>
      </c>
      <c r="D13" s="4">
        <v>7099.7</v>
      </c>
      <c r="E13" s="4">
        <v>7432.9</v>
      </c>
      <c r="F13" t="s">
        <v>9</v>
      </c>
      <c r="G13">
        <v>7246.1</v>
      </c>
      <c r="I13">
        <v>80.12</v>
      </c>
    </row>
    <row r="14" spans="1:11">
      <c r="A14" t="s">
        <v>27</v>
      </c>
      <c r="B14" t="s">
        <v>30</v>
      </c>
      <c r="C14">
        <v>7593</v>
      </c>
      <c r="D14">
        <v>7490.5</v>
      </c>
      <c r="E14">
        <v>7796.1</v>
      </c>
      <c r="F14" t="s">
        <v>9</v>
      </c>
      <c r="G14">
        <v>7623.6</v>
      </c>
      <c r="I14">
        <v>12.37</v>
      </c>
    </row>
    <row r="15" spans="1:11">
      <c r="A15" t="s">
        <v>27</v>
      </c>
      <c r="B15" t="s">
        <v>7</v>
      </c>
      <c r="C15">
        <v>8890</v>
      </c>
      <c r="D15">
        <v>8742</v>
      </c>
      <c r="E15">
        <v>9076.7000000000007</v>
      </c>
      <c r="F15" t="s">
        <v>9</v>
      </c>
      <c r="G15">
        <v>8884.9</v>
      </c>
      <c r="H15">
        <v>255.2</v>
      </c>
      <c r="I15">
        <v>155.31</v>
      </c>
    </row>
    <row r="16" spans="1:11">
      <c r="A16" t="s">
        <v>27</v>
      </c>
      <c r="B16" t="s">
        <v>29</v>
      </c>
      <c r="C16">
        <v>9500</v>
      </c>
      <c r="D16" s="4">
        <v>9350.2000000000007</v>
      </c>
      <c r="E16" s="4">
        <v>10142</v>
      </c>
      <c r="F16" t="s">
        <v>9</v>
      </c>
      <c r="G16">
        <v>9597</v>
      </c>
      <c r="I16">
        <v>413.14</v>
      </c>
    </row>
    <row r="20" spans="1:14" s="3" customFormat="1" ht="28.8">
      <c r="A20" s="3" t="s">
        <v>19</v>
      </c>
      <c r="B20" s="3" t="s">
        <v>6</v>
      </c>
      <c r="C20" s="3" t="s">
        <v>2</v>
      </c>
      <c r="D20" s="3" t="s">
        <v>3</v>
      </c>
      <c r="E20" s="3" t="s">
        <v>4</v>
      </c>
      <c r="F20" s="3" t="s">
        <v>12</v>
      </c>
      <c r="G20" s="3" t="s">
        <v>20</v>
      </c>
      <c r="H20" s="3" t="s">
        <v>13</v>
      </c>
      <c r="I20" s="3" t="s">
        <v>5</v>
      </c>
      <c r="J20" s="3" t="s">
        <v>21</v>
      </c>
      <c r="N20" s="18"/>
    </row>
    <row r="21" spans="1:14">
      <c r="A21" t="s">
        <v>28</v>
      </c>
      <c r="B21" t="s">
        <v>7</v>
      </c>
      <c r="C21">
        <v>6190</v>
      </c>
      <c r="D21">
        <f t="shared" ref="D21:E25" si="0">AVERAGE(D2,D7,D12)</f>
        <v>6003.666666666667</v>
      </c>
      <c r="E21">
        <f t="shared" si="0"/>
        <v>6382.2</v>
      </c>
      <c r="F21" s="2">
        <f>AVERAGE(G2,G7,G12)</f>
        <v>6178.3</v>
      </c>
      <c r="G21" s="2">
        <f>STDEV(G2,G7,G12)/SQRT(3)</f>
        <v>15.153327467369536</v>
      </c>
      <c r="H21" s="2">
        <f t="shared" ref="H21:I25" si="1">AVERAGE(H2,H7,H12)</f>
        <v>180.25</v>
      </c>
      <c r="I21" s="2">
        <f t="shared" si="1"/>
        <v>7.03</v>
      </c>
      <c r="J21" s="2">
        <f>STDEV(I2,I7,I12)/SQRT(3)</f>
        <v>2.0520315137281244</v>
      </c>
      <c r="K21" s="1">
        <f>J21/I21</f>
        <v>0.29189637464126944</v>
      </c>
      <c r="L21" s="2">
        <f>I21-J21</f>
        <v>4.9779684862718758</v>
      </c>
      <c r="M21" s="16" t="s">
        <v>48</v>
      </c>
      <c r="N21" s="19">
        <f>I21+J21</f>
        <v>9.0820315137281256</v>
      </c>
    </row>
    <row r="22" spans="1:14">
      <c r="A22" t="s">
        <v>28</v>
      </c>
      <c r="B22" t="s">
        <v>15</v>
      </c>
      <c r="C22">
        <v>7250</v>
      </c>
      <c r="D22">
        <f t="shared" si="0"/>
        <v>7086.9666666666672</v>
      </c>
      <c r="E22">
        <f t="shared" si="0"/>
        <v>7457.5666666666657</v>
      </c>
      <c r="F22" s="2">
        <f>AVERAGE(G3,G8,G13)</f>
        <v>7265.9333333333343</v>
      </c>
      <c r="G22" s="2">
        <f>STDEV(G3,G8,G13)/SQRT(3)</f>
        <v>11.051746971004613</v>
      </c>
      <c r="H22" s="2">
        <f t="shared" si="1"/>
        <v>107.05499999999999</v>
      </c>
      <c r="I22" s="2">
        <f t="shared" si="1"/>
        <v>49.546666666666674</v>
      </c>
      <c r="J22" s="2">
        <f>STDEV(I3,I8,I13)/SQRT(3)</f>
        <v>15.514666537756387</v>
      </c>
      <c r="K22" s="1">
        <f t="shared" ref="K22:K25" si="2">J22/I22</f>
        <v>0.31313239782877528</v>
      </c>
      <c r="L22" s="2">
        <f t="shared" ref="L22:L25" si="3">I22-J22</f>
        <v>34.032000128910283</v>
      </c>
      <c r="M22" s="16" t="s">
        <v>48</v>
      </c>
      <c r="N22" s="19">
        <f t="shared" ref="N22:N25" si="4">I22+J22</f>
        <v>65.061333204423065</v>
      </c>
    </row>
    <row r="23" spans="1:14">
      <c r="A23" t="s">
        <v>28</v>
      </c>
      <c r="B23" t="s">
        <v>23</v>
      </c>
      <c r="C23">
        <v>7593</v>
      </c>
      <c r="D23">
        <f t="shared" si="0"/>
        <v>7490.5</v>
      </c>
      <c r="E23">
        <f t="shared" si="0"/>
        <v>7796.1</v>
      </c>
      <c r="F23" s="2">
        <f>AVERAGE(G4,G9,G14)</f>
        <v>7623.6</v>
      </c>
      <c r="G23" s="2" t="e">
        <f>STDEV(G4,G9,G14)/SQRT(3)</f>
        <v>#DIV/0!</v>
      </c>
      <c r="H23" s="2" t="e">
        <f t="shared" si="1"/>
        <v>#DIV/0!</v>
      </c>
      <c r="I23" s="2">
        <f t="shared" si="1"/>
        <v>12.37</v>
      </c>
      <c r="J23" s="2" t="e">
        <f>STDEV(I4,I9,I14)/SQRT(3)</f>
        <v>#DIV/0!</v>
      </c>
      <c r="K23" s="1" t="e">
        <f t="shared" si="2"/>
        <v>#DIV/0!</v>
      </c>
      <c r="L23" s="2" t="e">
        <f t="shared" si="3"/>
        <v>#DIV/0!</v>
      </c>
      <c r="M23" s="16" t="s">
        <v>48</v>
      </c>
      <c r="N23" s="19" t="e">
        <f t="shared" si="4"/>
        <v>#DIV/0!</v>
      </c>
    </row>
    <row r="24" spans="1:14">
      <c r="A24" t="s">
        <v>28</v>
      </c>
      <c r="B24" t="s">
        <v>7</v>
      </c>
      <c r="C24">
        <v>8890</v>
      </c>
      <c r="D24">
        <f t="shared" si="0"/>
        <v>8632.0666666666675</v>
      </c>
      <c r="E24">
        <f t="shared" si="0"/>
        <v>9152.1666666666679</v>
      </c>
      <c r="F24" s="2">
        <f>AVERAGE(G5,G10,G15)</f>
        <v>8885.5333333333328</v>
      </c>
      <c r="G24" s="2">
        <f>STDEV(G5,G10,G15)/SQRT(3)</f>
        <v>14.754697933577434</v>
      </c>
      <c r="H24" s="2">
        <f t="shared" si="1"/>
        <v>304.59999999999997</v>
      </c>
      <c r="I24" s="2">
        <f t="shared" si="1"/>
        <v>175.89666666666668</v>
      </c>
      <c r="J24" s="2">
        <f>STDEV(I5,I10,I15)/SQRT(3)</f>
        <v>63.248995336772801</v>
      </c>
      <c r="K24" s="1">
        <f t="shared" si="2"/>
        <v>0.35958040897177962</v>
      </c>
      <c r="L24" s="2">
        <f t="shared" si="3"/>
        <v>112.64767132989388</v>
      </c>
      <c r="M24" s="16" t="s">
        <v>48</v>
      </c>
      <c r="N24" s="19">
        <f t="shared" si="4"/>
        <v>239.14566200343947</v>
      </c>
    </row>
    <row r="25" spans="1:14">
      <c r="A25" t="s">
        <v>28</v>
      </c>
      <c r="B25" t="s">
        <v>29</v>
      </c>
      <c r="C25">
        <v>9500</v>
      </c>
      <c r="D25">
        <f t="shared" si="0"/>
        <v>9350.2000000000007</v>
      </c>
      <c r="E25">
        <f t="shared" si="0"/>
        <v>10142</v>
      </c>
      <c r="F25" s="2">
        <f>AVERAGE(G6,G11,G16)</f>
        <v>9670.2999999999993</v>
      </c>
      <c r="G25" s="2">
        <f>STDEV(G6,G11,G16)/SQRT(3)</f>
        <v>59.849199382002467</v>
      </c>
      <c r="H25" s="2">
        <f t="shared" si="1"/>
        <v>181.71</v>
      </c>
      <c r="I25" s="2">
        <f t="shared" si="1"/>
        <v>223.36500000000001</v>
      </c>
      <c r="J25" s="2">
        <f>STDEV(I6,I11,I16)/SQRT(3)</f>
        <v>154.9506386455592</v>
      </c>
      <c r="K25" s="1">
        <f t="shared" si="2"/>
        <v>0.69371046782423029</v>
      </c>
      <c r="L25" s="2">
        <f t="shared" si="3"/>
        <v>68.414361354440814</v>
      </c>
      <c r="M25" s="16" t="s">
        <v>48</v>
      </c>
      <c r="N25" s="19">
        <f t="shared" si="4"/>
        <v>378.3156386455592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Comparison - Excel</vt:lpstr>
      <vt:lpstr>Comparison - Rspec</vt:lpstr>
      <vt:lpstr>Titan - RSpec</vt:lpstr>
      <vt:lpstr>Titan - Excel</vt:lpstr>
      <vt:lpstr>Saturn Integrated</vt:lpstr>
      <vt:lpstr>Saturn Integrated - Excel</vt:lpstr>
      <vt:lpstr>Saturn Disk</vt:lpstr>
      <vt:lpstr>Saturn Disk - Excel</vt:lpstr>
      <vt:lpstr>Saturn Rings</vt:lpstr>
      <vt:lpstr>Saturn Rings - Excel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dude</cp:lastModifiedBy>
  <dcterms:created xsi:type="dcterms:W3CDTF">2013-10-16T00:10:49Z</dcterms:created>
  <dcterms:modified xsi:type="dcterms:W3CDTF">2014-01-07T22:32:54Z</dcterms:modified>
</cp:coreProperties>
</file>