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16" yWindow="9876" windowWidth="6456" windowHeight="9888" tabRatio="624" firstSheet="1" activeTab="1"/>
  </bookViews>
  <sheets>
    <sheet name="Spectrum sec-1" sheetId="10" r:id="rId1"/>
    <sheet name="Spectrum sec-1 ang-1" sheetId="21" r:id="rId2"/>
    <sheet name="Spectrum sec-1 arcsec-2" sheetId="22" r:id="rId3"/>
    <sheet name="Spectrum sec-1 arcsec-2 ang-1" sheetId="20" r:id="rId4"/>
    <sheet name="Titan Calcs 2013" sheetId="1" r:id="rId5"/>
    <sheet name="Rhea Calcs 2013" sheetId="17" r:id="rId6"/>
    <sheet name="Rhea Calcs Aperture 2011" sheetId="32" r:id="rId7"/>
    <sheet name="Rhea Calcs Box 2011" sheetId="33" r:id="rId8"/>
    <sheet name="Dione Calcs 2013" sheetId="18" r:id="rId9"/>
    <sheet name="Saturn Full Calcs 2013" sheetId="12" r:id="rId10"/>
    <sheet name="Neptune Calcs 2013" sheetId="35" r:id="rId11"/>
    <sheet name="Saturn Full Calcs 2011" sheetId="23" r:id="rId12"/>
    <sheet name="Saturn arcsec-1 Calcs" sheetId="13" r:id="rId13"/>
    <sheet name="West Ansa arcsec-1 Calcs 2013" sheetId="14" r:id="rId14"/>
    <sheet name="West Ansa arcsec-1 Calcs 2011" sheetId="24" r:id="rId15"/>
    <sheet name="East Ansa arcsec-1 Calcs 2013" sheetId="15" r:id="rId16"/>
    <sheet name="East Ansa arcsec-1 Calcs 2011" sheetId="25" r:id="rId17"/>
    <sheet name="N Hemisph arcsec-1 Calcs 2013" sheetId="16" r:id="rId18"/>
    <sheet name="NE Wht Zone arcsec-1 Calcs 2011" sheetId="26" r:id="rId19"/>
    <sheet name="N Drk Belt arcsec-1 Calcs 2011" sheetId="27" r:id="rId20"/>
    <sheet name="N Polar Cap arcsec-1 Calcs 2011" sheetId="28" r:id="rId21"/>
    <sheet name="S Hemisph arcsec-1 Calcs 2011" sheetId="29" r:id="rId22"/>
    <sheet name="N Hemisph arcsec-1 Calcs 2011" sheetId="30" r:id="rId23"/>
    <sheet name="Uranus and Calcs 2011" sheetId="34" r:id="rId24"/>
  </sheets>
  <calcPr calcId="145621"/>
</workbook>
</file>

<file path=xl/calcChain.xml><?xml version="1.0" encoding="utf-8"?>
<calcChain xmlns="http://schemas.openxmlformats.org/spreadsheetml/2006/main">
  <c r="D32" i="35" l="1"/>
  <c r="D39" i="35"/>
  <c r="E33" i="35"/>
  <c r="G34" i="35"/>
  <c r="A86" i="35"/>
  <c r="A85" i="35"/>
  <c r="J84" i="35"/>
  <c r="I84" i="35"/>
  <c r="H84" i="35"/>
  <c r="F84" i="35"/>
  <c r="E84" i="35"/>
  <c r="D84" i="35"/>
  <c r="C84" i="35"/>
  <c r="B84" i="35"/>
  <c r="A84" i="35"/>
  <c r="H83" i="35"/>
  <c r="G83" i="35"/>
  <c r="F83" i="35"/>
  <c r="E83" i="35"/>
  <c r="D83" i="35"/>
  <c r="C83" i="35"/>
  <c r="B83" i="35"/>
  <c r="A83" i="35"/>
  <c r="H82" i="35"/>
  <c r="G82" i="35"/>
  <c r="F82" i="35"/>
  <c r="E82" i="35"/>
  <c r="D82" i="35"/>
  <c r="C82" i="35"/>
  <c r="B82" i="35"/>
  <c r="A82" i="35"/>
  <c r="F89" i="35" a="1"/>
  <c r="F93" i="35" s="1"/>
  <c r="H81" i="35"/>
  <c r="G81" i="35"/>
  <c r="F81" i="35"/>
  <c r="E81" i="35"/>
  <c r="D81" i="35"/>
  <c r="C81" i="35"/>
  <c r="B81" i="35"/>
  <c r="A81" i="35"/>
  <c r="G89" i="35" s="1" a="1"/>
  <c r="H80" i="35"/>
  <c r="G80" i="35"/>
  <c r="E80" i="35"/>
  <c r="D80" i="35"/>
  <c r="C80" i="35"/>
  <c r="B80" i="35"/>
  <c r="A80" i="35"/>
  <c r="H89" i="35" s="1" a="1"/>
  <c r="H79" i="35"/>
  <c r="E79" i="35"/>
  <c r="D79" i="35"/>
  <c r="C79" i="35"/>
  <c r="B79" i="35"/>
  <c r="A79" i="35"/>
  <c r="B78" i="35"/>
  <c r="A78" i="35"/>
  <c r="B77" i="35"/>
  <c r="A77" i="35"/>
  <c r="D71" i="35"/>
  <c r="I65" i="35"/>
  <c r="I64" i="35"/>
  <c r="I67" i="35" s="1"/>
  <c r="H60" i="35"/>
  <c r="D60" i="35"/>
  <c r="F59" i="35"/>
  <c r="E59" i="35"/>
  <c r="F57" i="35"/>
  <c r="E57" i="35"/>
  <c r="G50" i="35"/>
  <c r="G48" i="35"/>
  <c r="G46" i="35" a="1"/>
  <c r="G49" i="35" s="1"/>
  <c r="F46" i="35" a="1"/>
  <c r="F47" i="35" s="1"/>
  <c r="F49" i="35"/>
  <c r="E46" i="35" a="1"/>
  <c r="E50" i="35" s="1"/>
  <c r="D46" i="35" a="1"/>
  <c r="D50" i="35" s="1"/>
  <c r="D49" i="35"/>
  <c r="B46" i="35" a="1"/>
  <c r="B50" i="35" s="1"/>
  <c r="I45" i="35"/>
  <c r="H45" i="35"/>
  <c r="G45" i="35"/>
  <c r="F45" i="35"/>
  <c r="E45" i="35"/>
  <c r="D45" i="35"/>
  <c r="C45" i="35"/>
  <c r="B45" i="35"/>
  <c r="F40" i="35"/>
  <c r="D40" i="35"/>
  <c r="D41" i="35" s="1"/>
  <c r="F39" i="35"/>
  <c r="F41" i="35" s="1"/>
  <c r="F42" i="35" s="1"/>
  <c r="F65" i="35" s="1"/>
  <c r="F38" i="35"/>
  <c r="F63" i="35"/>
  <c r="I37" i="35"/>
  <c r="H37" i="35"/>
  <c r="G37" i="35"/>
  <c r="F37" i="35"/>
  <c r="E37" i="35"/>
  <c r="D37" i="35"/>
  <c r="C37" i="35"/>
  <c r="B37" i="35"/>
  <c r="I30" i="35"/>
  <c r="H30" i="35"/>
  <c r="G30" i="35"/>
  <c r="F30" i="35"/>
  <c r="E30" i="35"/>
  <c r="D30" i="35"/>
  <c r="C30" i="35"/>
  <c r="B30" i="35"/>
  <c r="A30" i="35"/>
  <c r="I39" i="35"/>
  <c r="E40" i="35"/>
  <c r="G84" i="35"/>
  <c r="D38" i="35"/>
  <c r="D63" i="35" s="1"/>
  <c r="D66" i="35" s="1"/>
  <c r="E48" i="35"/>
  <c r="F48" i="35"/>
  <c r="C40" i="35"/>
  <c r="D48" i="35"/>
  <c r="B48" i="35"/>
  <c r="F50" i="35"/>
  <c r="G46" i="35"/>
  <c r="G69" i="35"/>
  <c r="G72" i="35" s="1"/>
  <c r="I40" i="35"/>
  <c r="I41" i="35"/>
  <c r="G40" i="35"/>
  <c r="G39" i="35"/>
  <c r="G38" i="35"/>
  <c r="G63" i="35"/>
  <c r="G66" i="35" s="1"/>
  <c r="B40" i="35"/>
  <c r="B39" i="35"/>
  <c r="B38" i="35"/>
  <c r="B63" i="35" s="1"/>
  <c r="F91" i="35"/>
  <c r="F90" i="35"/>
  <c r="E38" i="35"/>
  <c r="E63" i="35" s="1"/>
  <c r="E66" i="35" s="1"/>
  <c r="I38" i="35"/>
  <c r="I63" i="35"/>
  <c r="E39" i="35"/>
  <c r="E41" i="35" s="1"/>
  <c r="E42" i="35" s="1"/>
  <c r="H31" i="35"/>
  <c r="B47" i="35"/>
  <c r="E47" i="35"/>
  <c r="G47" i="35"/>
  <c r="H46" i="35" a="1"/>
  <c r="H89" i="35"/>
  <c r="B49" i="35"/>
  <c r="E49" i="35"/>
  <c r="H91" i="35"/>
  <c r="B46" i="35"/>
  <c r="B69" i="35" s="1"/>
  <c r="B72" i="35" s="1"/>
  <c r="E46" i="35"/>
  <c r="A12" i="34"/>
  <c r="B12" i="34"/>
  <c r="C12" i="34"/>
  <c r="D12" i="34"/>
  <c r="E12" i="34"/>
  <c r="F12" i="34"/>
  <c r="A13" i="34"/>
  <c r="D13" i="34" s="1"/>
  <c r="A14" i="34"/>
  <c r="C14" i="34"/>
  <c r="C23" i="34" s="1"/>
  <c r="C37" i="34" s="1"/>
  <c r="C40" i="34" s="1"/>
  <c r="A15" i="34"/>
  <c r="E15" i="34" s="1"/>
  <c r="E23" i="34" s="1"/>
  <c r="E37" i="34" s="1"/>
  <c r="E40" i="34" s="1"/>
  <c r="A16" i="34"/>
  <c r="D16" i="34" s="1"/>
  <c r="A17" i="34"/>
  <c r="F17" i="34" s="1"/>
  <c r="F23" i="34" s="1"/>
  <c r="A18" i="34"/>
  <c r="D18" i="34"/>
  <c r="D25" i="34" s="1"/>
  <c r="A19" i="34"/>
  <c r="B19" i="34" s="1"/>
  <c r="B23" i="34" s="1"/>
  <c r="B37" i="34" s="1"/>
  <c r="B40" i="34" s="1"/>
  <c r="B22" i="34"/>
  <c r="C22" i="34"/>
  <c r="D22" i="34"/>
  <c r="E22" i="34"/>
  <c r="F22" i="34"/>
  <c r="F37" i="34"/>
  <c r="F40" i="34" s="1"/>
  <c r="D31" i="34"/>
  <c r="E31" i="34"/>
  <c r="D33" i="34"/>
  <c r="E33" i="34"/>
  <c r="C34" i="34"/>
  <c r="F34" i="34"/>
  <c r="C38" i="34"/>
  <c r="E38" i="34"/>
  <c r="F38" i="34"/>
  <c r="C39" i="34"/>
  <c r="E39" i="34"/>
  <c r="F39" i="34"/>
  <c r="C38" i="35"/>
  <c r="C63" i="35" s="1"/>
  <c r="C39" i="35"/>
  <c r="C41" i="35"/>
  <c r="C42" i="35" s="1"/>
  <c r="B41" i="35"/>
  <c r="B64" i="35" s="1"/>
  <c r="B67" i="35" s="1"/>
  <c r="G41" i="35"/>
  <c r="G64" i="35"/>
  <c r="G67" i="35" s="1"/>
  <c r="H48" i="35"/>
  <c r="H47" i="35"/>
  <c r="H50" i="35"/>
  <c r="H46" i="35"/>
  <c r="H69" i="35"/>
  <c r="H72" i="35" s="1"/>
  <c r="H49" i="35"/>
  <c r="H40" i="35"/>
  <c r="H39" i="35"/>
  <c r="H41" i="35" s="1"/>
  <c r="H38" i="35"/>
  <c r="H63" i="35"/>
  <c r="H66" i="35" s="1"/>
  <c r="G51" i="35"/>
  <c r="H71" i="35" s="1"/>
  <c r="G70" i="35"/>
  <c r="E64" i="35"/>
  <c r="E67" i="35" s="1"/>
  <c r="E65" i="35"/>
  <c r="I42" i="35"/>
  <c r="G42" i="35"/>
  <c r="G65" i="35" s="1"/>
  <c r="H97" i="35"/>
  <c r="E70" i="35"/>
  <c r="H64" i="35"/>
  <c r="H67" i="35" s="1"/>
  <c r="H51" i="35"/>
  <c r="H70" i="35"/>
  <c r="H42" i="35"/>
  <c r="H65" i="35" s="1"/>
  <c r="H66" i="33" a="1"/>
  <c r="B66" i="33" a="1"/>
  <c r="B69" i="33" s="1"/>
  <c r="A63" i="33"/>
  <c r="A62" i="33"/>
  <c r="J61" i="33"/>
  <c r="I61" i="33"/>
  <c r="H61" i="33"/>
  <c r="G61" i="33"/>
  <c r="F61" i="33"/>
  <c r="E61" i="33"/>
  <c r="D61" i="33"/>
  <c r="C61" i="33"/>
  <c r="B61" i="33"/>
  <c r="A61" i="33"/>
  <c r="H60" i="33"/>
  <c r="G60" i="33"/>
  <c r="F60" i="33"/>
  <c r="E60" i="33"/>
  <c r="D60" i="33"/>
  <c r="C60" i="33"/>
  <c r="B60" i="33"/>
  <c r="A60" i="33"/>
  <c r="H59" i="33"/>
  <c r="G59" i="33"/>
  <c r="F59" i="33"/>
  <c r="E59" i="33"/>
  <c r="D59" i="33"/>
  <c r="C59" i="33"/>
  <c r="B59" i="33"/>
  <c r="A59" i="33"/>
  <c r="F66" i="33" a="1"/>
  <c r="H58" i="33"/>
  <c r="G58" i="33"/>
  <c r="F58" i="33"/>
  <c r="E58" i="33"/>
  <c r="D58" i="33"/>
  <c r="C58" i="33"/>
  <c r="B58" i="33"/>
  <c r="A58" i="33"/>
  <c r="D66" i="33" a="1"/>
  <c r="D70" i="33" s="1"/>
  <c r="H57" i="33"/>
  <c r="G57" i="33"/>
  <c r="E57" i="33"/>
  <c r="D57" i="33"/>
  <c r="C57" i="33"/>
  <c r="B57" i="33"/>
  <c r="A57" i="33"/>
  <c r="H56" i="33"/>
  <c r="E56" i="33"/>
  <c r="D56" i="33"/>
  <c r="C56" i="33"/>
  <c r="B56" i="33"/>
  <c r="A56" i="33"/>
  <c r="B55" i="33"/>
  <c r="A55" i="33"/>
  <c r="B54" i="33"/>
  <c r="A54" i="33"/>
  <c r="D48" i="33"/>
  <c r="I42" i="33"/>
  <c r="I41" i="33"/>
  <c r="I44" i="33"/>
  <c r="H37" i="33"/>
  <c r="D37" i="33"/>
  <c r="F36" i="33"/>
  <c r="E36" i="33"/>
  <c r="F34" i="33"/>
  <c r="E34" i="33"/>
  <c r="H27" i="33"/>
  <c r="H23" i="33" a="1"/>
  <c r="G23" i="33" a="1"/>
  <c r="F25" i="33"/>
  <c r="F23" i="33" a="1"/>
  <c r="F24" i="33" s="1"/>
  <c r="F47" i="33" s="1"/>
  <c r="F27" i="33"/>
  <c r="E23" i="33" a="1"/>
  <c r="D25" i="33"/>
  <c r="D24" i="33"/>
  <c r="D47" i="33" s="1"/>
  <c r="D23" i="33" a="1"/>
  <c r="D27" i="33"/>
  <c r="B27" i="33"/>
  <c r="B49" i="33"/>
  <c r="B23" i="33" a="1"/>
  <c r="B23" i="33" s="1"/>
  <c r="B46" i="33" s="1"/>
  <c r="B26" i="33"/>
  <c r="I22" i="33"/>
  <c r="H22" i="33"/>
  <c r="G22" i="33"/>
  <c r="F22" i="33"/>
  <c r="E22" i="33"/>
  <c r="D22" i="33"/>
  <c r="C22" i="33"/>
  <c r="B22" i="33"/>
  <c r="H17" i="33"/>
  <c r="G17" i="33"/>
  <c r="F17" i="33"/>
  <c r="E17" i="33"/>
  <c r="D17" i="33"/>
  <c r="C17" i="33"/>
  <c r="H16" i="33"/>
  <c r="G16" i="33"/>
  <c r="F16" i="33"/>
  <c r="F18" i="33"/>
  <c r="F41" i="33" s="1"/>
  <c r="E16" i="33"/>
  <c r="E18" i="33" s="1"/>
  <c r="D16" i="33"/>
  <c r="D18" i="33" s="1"/>
  <c r="C16" i="33"/>
  <c r="C18" i="33" s="1"/>
  <c r="C19" i="33" s="1"/>
  <c r="H15" i="33"/>
  <c r="H40" i="33" s="1"/>
  <c r="H43" i="33" s="1"/>
  <c r="G15" i="33"/>
  <c r="G40" i="33" s="1"/>
  <c r="G43" i="33" s="1"/>
  <c r="F15" i="33"/>
  <c r="F40" i="33" s="1"/>
  <c r="F43" i="33" s="1"/>
  <c r="E15" i="33"/>
  <c r="E40" i="33" s="1"/>
  <c r="E43" i="33" s="1"/>
  <c r="D15" i="33"/>
  <c r="D40" i="33" s="1"/>
  <c r="D43" i="33" s="1"/>
  <c r="C15" i="33"/>
  <c r="C40" i="33" s="1"/>
  <c r="C43" i="33"/>
  <c r="I14" i="33"/>
  <c r="H14" i="33"/>
  <c r="G14" i="33"/>
  <c r="F14" i="33"/>
  <c r="E14" i="33"/>
  <c r="D14" i="33"/>
  <c r="C14" i="33"/>
  <c r="B14" i="33"/>
  <c r="A11" i="33"/>
  <c r="I11" i="33"/>
  <c r="A10" i="33"/>
  <c r="B9" i="33"/>
  <c r="A9" i="33"/>
  <c r="I8" i="33"/>
  <c r="H8" i="33"/>
  <c r="G8" i="33"/>
  <c r="F8" i="33"/>
  <c r="E8" i="33"/>
  <c r="D8" i="33"/>
  <c r="C8" i="33"/>
  <c r="B8" i="33"/>
  <c r="A8" i="33"/>
  <c r="B66" i="32" a="1"/>
  <c r="B68" i="32" s="1"/>
  <c r="A63" i="32"/>
  <c r="A62" i="32"/>
  <c r="J61" i="32"/>
  <c r="I61" i="32"/>
  <c r="H61" i="32"/>
  <c r="G61" i="32"/>
  <c r="F61" i="32"/>
  <c r="E61" i="32"/>
  <c r="D61" i="32"/>
  <c r="C61" i="32"/>
  <c r="B61" i="32"/>
  <c r="A61" i="32"/>
  <c r="H60" i="32"/>
  <c r="G60" i="32"/>
  <c r="F60" i="32"/>
  <c r="E60" i="32"/>
  <c r="D60" i="32"/>
  <c r="C60" i="32"/>
  <c r="B60" i="32"/>
  <c r="A60" i="32"/>
  <c r="H59" i="32"/>
  <c r="G59" i="32"/>
  <c r="F59" i="32"/>
  <c r="E59" i="32"/>
  <c r="D59" i="32"/>
  <c r="C59" i="32"/>
  <c r="B59" i="32"/>
  <c r="A59" i="32"/>
  <c r="F66" i="32" a="1"/>
  <c r="H58" i="32"/>
  <c r="G58" i="32"/>
  <c r="F58" i="32"/>
  <c r="E58" i="32"/>
  <c r="D58" i="32"/>
  <c r="C58" i="32"/>
  <c r="B58" i="32"/>
  <c r="A58" i="32"/>
  <c r="G66" i="32" s="1" a="1"/>
  <c r="H57" i="32"/>
  <c r="G57" i="32"/>
  <c r="E57" i="32"/>
  <c r="D57" i="32"/>
  <c r="C57" i="32"/>
  <c r="B57" i="32"/>
  <c r="A57" i="32"/>
  <c r="H56" i="32"/>
  <c r="E56" i="32"/>
  <c r="D56" i="32"/>
  <c r="C56" i="32"/>
  <c r="B56" i="32"/>
  <c r="A56" i="32"/>
  <c r="H66" i="32" s="1" a="1"/>
  <c r="H68" i="32" s="1"/>
  <c r="B55" i="32"/>
  <c r="A55" i="32"/>
  <c r="B54" i="32"/>
  <c r="A54" i="32"/>
  <c r="D48" i="32"/>
  <c r="I42" i="32"/>
  <c r="I41" i="32"/>
  <c r="I44" i="32"/>
  <c r="H37" i="32"/>
  <c r="D37" i="32"/>
  <c r="F36" i="32"/>
  <c r="E36" i="32"/>
  <c r="F34" i="32"/>
  <c r="E34" i="32"/>
  <c r="H23" i="32" a="1"/>
  <c r="H24" i="32"/>
  <c r="G23" i="32" a="1"/>
  <c r="F23" i="32" a="1"/>
  <c r="F24" i="32"/>
  <c r="E23" i="32" a="1"/>
  <c r="D23" i="32" a="1"/>
  <c r="D24" i="32"/>
  <c r="B27" i="32"/>
  <c r="B23" i="32" a="1"/>
  <c r="B24" i="32" s="1"/>
  <c r="B26" i="32"/>
  <c r="I22" i="32"/>
  <c r="H22" i="32"/>
  <c r="G22" i="32"/>
  <c r="F22" i="32"/>
  <c r="E22" i="32"/>
  <c r="D22" i="32"/>
  <c r="C22" i="32"/>
  <c r="B22" i="32"/>
  <c r="F17" i="32"/>
  <c r="D17" i="32"/>
  <c r="F16" i="32"/>
  <c r="D16" i="32"/>
  <c r="D18" i="32" s="1"/>
  <c r="F15" i="32"/>
  <c r="F40" i="32"/>
  <c r="F43" i="32"/>
  <c r="D15" i="32"/>
  <c r="D40" i="32" s="1"/>
  <c r="D43" i="32"/>
  <c r="I14" i="32"/>
  <c r="H14" i="32"/>
  <c r="G14" i="32"/>
  <c r="F14" i="32"/>
  <c r="E14" i="32"/>
  <c r="D14" i="32"/>
  <c r="C14" i="32"/>
  <c r="B14" i="32"/>
  <c r="A11" i="32"/>
  <c r="I11" i="32"/>
  <c r="A10" i="32"/>
  <c r="H17" i="32"/>
  <c r="B9" i="32"/>
  <c r="B17" i="32"/>
  <c r="A9" i="32"/>
  <c r="I8" i="32"/>
  <c r="H8" i="32"/>
  <c r="G8" i="32"/>
  <c r="F8" i="32"/>
  <c r="E8" i="32"/>
  <c r="D8" i="32"/>
  <c r="C8" i="32"/>
  <c r="B8" i="32"/>
  <c r="A8" i="32"/>
  <c r="G91" i="30" a="1"/>
  <c r="G92" i="30"/>
  <c r="C91" i="30" a="1"/>
  <c r="C92" i="30" s="1"/>
  <c r="A88" i="30"/>
  <c r="A87" i="30"/>
  <c r="J86" i="30"/>
  <c r="I86" i="30"/>
  <c r="H86" i="30"/>
  <c r="G86" i="30"/>
  <c r="F86" i="30"/>
  <c r="E86" i="30"/>
  <c r="D86" i="30"/>
  <c r="C86" i="30"/>
  <c r="B86" i="30"/>
  <c r="A86" i="30"/>
  <c r="H85" i="30"/>
  <c r="G85" i="30"/>
  <c r="F85" i="30"/>
  <c r="E85" i="30"/>
  <c r="D85" i="30"/>
  <c r="C85" i="30"/>
  <c r="B85" i="30"/>
  <c r="A85" i="30"/>
  <c r="H84" i="30"/>
  <c r="G84" i="30"/>
  <c r="F84" i="30"/>
  <c r="E84" i="30"/>
  <c r="D84" i="30"/>
  <c r="C84" i="30"/>
  <c r="B84" i="30"/>
  <c r="A84" i="30"/>
  <c r="F91" i="30" s="1" a="1"/>
  <c r="H83" i="30"/>
  <c r="G83" i="30"/>
  <c r="F83" i="30"/>
  <c r="E83" i="30"/>
  <c r="D83" i="30"/>
  <c r="C83" i="30"/>
  <c r="B83" i="30"/>
  <c r="A83" i="30"/>
  <c r="E91" i="30" s="1" a="1"/>
  <c r="E92" i="30" s="1"/>
  <c r="D91" i="30" a="1"/>
  <c r="H82" i="30"/>
  <c r="G82" i="30"/>
  <c r="E82" i="30"/>
  <c r="D82" i="30"/>
  <c r="C82" i="30"/>
  <c r="B82" i="30"/>
  <c r="A82" i="30"/>
  <c r="H81" i="30"/>
  <c r="E81" i="30"/>
  <c r="D81" i="30"/>
  <c r="C81" i="30"/>
  <c r="B81" i="30"/>
  <c r="A81" i="30"/>
  <c r="H91" i="30" a="1"/>
  <c r="B80" i="30"/>
  <c r="A80" i="30"/>
  <c r="B79" i="30"/>
  <c r="A79" i="30"/>
  <c r="D73" i="30"/>
  <c r="I67" i="30"/>
  <c r="I66" i="30"/>
  <c r="I69" i="30" s="1"/>
  <c r="H62" i="30"/>
  <c r="D62" i="30"/>
  <c r="F61" i="30"/>
  <c r="E61" i="30"/>
  <c r="F59" i="30"/>
  <c r="E59" i="30"/>
  <c r="H48" i="30"/>
  <c r="H71" i="30" s="1"/>
  <c r="H74" i="30" s="1"/>
  <c r="H48" i="30" a="1"/>
  <c r="H52" i="30" s="1"/>
  <c r="G49" i="30"/>
  <c r="G48" i="30" a="1"/>
  <c r="G50" i="30" s="1"/>
  <c r="G52" i="30"/>
  <c r="F48" i="30"/>
  <c r="F71" i="30"/>
  <c r="F74" i="30" s="1"/>
  <c r="F48" i="30" a="1"/>
  <c r="F52" i="30" s="1"/>
  <c r="F50" i="30"/>
  <c r="E50" i="30"/>
  <c r="E48" i="30" a="1"/>
  <c r="E49" i="30" s="1"/>
  <c r="E72" i="30" s="1"/>
  <c r="D52" i="30"/>
  <c r="D48" i="30" a="1"/>
  <c r="B50" i="30"/>
  <c r="B48" i="30" a="1"/>
  <c r="B52" i="30" s="1"/>
  <c r="I47" i="30"/>
  <c r="H47" i="30"/>
  <c r="G47" i="30"/>
  <c r="F47" i="30"/>
  <c r="E47" i="30"/>
  <c r="D47" i="30"/>
  <c r="C47" i="30"/>
  <c r="B47" i="30"/>
  <c r="I42" i="30"/>
  <c r="G42" i="30"/>
  <c r="G43" i="30" s="1"/>
  <c r="E42" i="30"/>
  <c r="B42" i="30"/>
  <c r="I41" i="30"/>
  <c r="I43" i="30"/>
  <c r="I44" i="30" s="1"/>
  <c r="G41" i="30"/>
  <c r="E41" i="30"/>
  <c r="B41" i="30"/>
  <c r="B43" i="30" s="1"/>
  <c r="I40" i="30"/>
  <c r="I65" i="30" s="1"/>
  <c r="I68" i="30" s="1"/>
  <c r="G40" i="30"/>
  <c r="G65" i="30"/>
  <c r="G68" i="30" s="1"/>
  <c r="E40" i="30"/>
  <c r="E65" i="30" s="1"/>
  <c r="E68" i="30" s="1"/>
  <c r="B40" i="30"/>
  <c r="B65" i="30" s="1"/>
  <c r="B68" i="30" s="1"/>
  <c r="I39" i="30"/>
  <c r="H39" i="30"/>
  <c r="G39" i="30"/>
  <c r="F39" i="30"/>
  <c r="E39" i="30"/>
  <c r="D39" i="30"/>
  <c r="C39" i="30"/>
  <c r="B39" i="30"/>
  <c r="H36" i="30"/>
  <c r="H42" i="30" s="1"/>
  <c r="F36" i="30"/>
  <c r="F42" i="30" s="1"/>
  <c r="E36" i="30"/>
  <c r="D36" i="30"/>
  <c r="D40" i="30" s="1"/>
  <c r="D65" i="30" s="1"/>
  <c r="D68" i="30" s="1"/>
  <c r="C36" i="30"/>
  <c r="C42" i="30"/>
  <c r="A36" i="30"/>
  <c r="A35" i="30"/>
  <c r="A34" i="30"/>
  <c r="I33" i="30"/>
  <c r="H33" i="30"/>
  <c r="G33" i="30"/>
  <c r="F33" i="30"/>
  <c r="E33" i="30"/>
  <c r="D33" i="30"/>
  <c r="C33" i="30"/>
  <c r="B33" i="30"/>
  <c r="A33" i="30"/>
  <c r="A88" i="29"/>
  <c r="A87" i="29"/>
  <c r="J86" i="29"/>
  <c r="I86" i="29"/>
  <c r="H86" i="29"/>
  <c r="G86" i="29"/>
  <c r="F86" i="29"/>
  <c r="E86" i="29"/>
  <c r="D86" i="29"/>
  <c r="C86" i="29"/>
  <c r="B86" i="29"/>
  <c r="A86" i="29"/>
  <c r="H85" i="29"/>
  <c r="G85" i="29"/>
  <c r="F85" i="29"/>
  <c r="E85" i="29"/>
  <c r="D85" i="29"/>
  <c r="C85" i="29"/>
  <c r="B85" i="29"/>
  <c r="A85" i="29"/>
  <c r="H84" i="29"/>
  <c r="G84" i="29"/>
  <c r="F84" i="29"/>
  <c r="E84" i="29"/>
  <c r="D84" i="29"/>
  <c r="C84" i="29"/>
  <c r="B84" i="29"/>
  <c r="A84" i="29"/>
  <c r="F91" i="29" s="1" a="1"/>
  <c r="H83" i="29"/>
  <c r="G83" i="29"/>
  <c r="F83" i="29"/>
  <c r="E83" i="29"/>
  <c r="D83" i="29"/>
  <c r="C83" i="29"/>
  <c r="B83" i="29"/>
  <c r="A83" i="29"/>
  <c r="D91" i="29" a="1"/>
  <c r="H82" i="29"/>
  <c r="G82" i="29"/>
  <c r="E82" i="29"/>
  <c r="D82" i="29"/>
  <c r="C82" i="29"/>
  <c r="B82" i="29"/>
  <c r="A82" i="29"/>
  <c r="H81" i="29"/>
  <c r="E81" i="29"/>
  <c r="D81" i="29"/>
  <c r="C81" i="29"/>
  <c r="B81" i="29"/>
  <c r="A81" i="29"/>
  <c r="H91" i="29" s="1" a="1"/>
  <c r="B80" i="29"/>
  <c r="A80" i="29"/>
  <c r="B79" i="29"/>
  <c r="A79" i="29"/>
  <c r="D73" i="29"/>
  <c r="I67" i="29"/>
  <c r="I66" i="29"/>
  <c r="I69" i="29" s="1"/>
  <c r="H62" i="29"/>
  <c r="D62" i="29"/>
  <c r="F61" i="29"/>
  <c r="E61" i="29"/>
  <c r="F59" i="29"/>
  <c r="E59" i="29"/>
  <c r="H48" i="29" a="1"/>
  <c r="H50" i="29" s="1"/>
  <c r="G48" i="29" a="1"/>
  <c r="F48" i="29" a="1"/>
  <c r="F50" i="29" s="1"/>
  <c r="E49" i="29"/>
  <c r="E72" i="29" s="1"/>
  <c r="E48" i="29" a="1"/>
  <c r="E52" i="29" s="1"/>
  <c r="D48" i="29" a="1"/>
  <c r="D50" i="29" s="1"/>
  <c r="B49" i="29"/>
  <c r="B48" i="29" a="1"/>
  <c r="B52" i="29"/>
  <c r="I47" i="29"/>
  <c r="H47" i="29"/>
  <c r="G47" i="29"/>
  <c r="F47" i="29"/>
  <c r="E47" i="29"/>
  <c r="D47" i="29"/>
  <c r="C47" i="29"/>
  <c r="B47" i="29"/>
  <c r="I42" i="29"/>
  <c r="G42" i="29"/>
  <c r="B42" i="29"/>
  <c r="I41" i="29"/>
  <c r="I43" i="29"/>
  <c r="I44" i="29" s="1"/>
  <c r="H41" i="29"/>
  <c r="G41" i="29"/>
  <c r="G43" i="29" s="1"/>
  <c r="B41" i="29"/>
  <c r="I40" i="29"/>
  <c r="I65" i="29" s="1"/>
  <c r="I68" i="29" s="1"/>
  <c r="G40" i="29"/>
  <c r="G65" i="29" s="1"/>
  <c r="G68" i="29" s="1"/>
  <c r="B40" i="29"/>
  <c r="B65" i="29"/>
  <c r="B68" i="29" s="1"/>
  <c r="I39" i="29"/>
  <c r="H39" i="29"/>
  <c r="G39" i="29"/>
  <c r="F39" i="29"/>
  <c r="E39" i="29"/>
  <c r="D39" i="29"/>
  <c r="C39" i="29"/>
  <c r="B39" i="29"/>
  <c r="H36" i="29"/>
  <c r="H40" i="29" s="1"/>
  <c r="H65" i="29" s="1"/>
  <c r="H68" i="29" s="1"/>
  <c r="F36" i="29"/>
  <c r="F42" i="29"/>
  <c r="E36" i="29"/>
  <c r="E42" i="29"/>
  <c r="D36" i="29"/>
  <c r="D42" i="29"/>
  <c r="C36" i="29"/>
  <c r="C42" i="29"/>
  <c r="A36" i="29"/>
  <c r="A35" i="29"/>
  <c r="A34" i="29"/>
  <c r="I33" i="29"/>
  <c r="H33" i="29"/>
  <c r="G33" i="29"/>
  <c r="F33" i="29"/>
  <c r="E33" i="29"/>
  <c r="D33" i="29"/>
  <c r="C33" i="29"/>
  <c r="B33" i="29"/>
  <c r="A33" i="29"/>
  <c r="A88" i="28"/>
  <c r="A87" i="28"/>
  <c r="J86" i="28"/>
  <c r="I86" i="28"/>
  <c r="H86" i="28"/>
  <c r="G86" i="28"/>
  <c r="F86" i="28"/>
  <c r="E86" i="28"/>
  <c r="D86" i="28"/>
  <c r="C86" i="28"/>
  <c r="B86" i="28"/>
  <c r="A86" i="28"/>
  <c r="H85" i="28"/>
  <c r="G85" i="28"/>
  <c r="F85" i="28"/>
  <c r="E85" i="28"/>
  <c r="D85" i="28"/>
  <c r="C85" i="28"/>
  <c r="B85" i="28"/>
  <c r="A85" i="28"/>
  <c r="H84" i="28"/>
  <c r="G84" i="28"/>
  <c r="F84" i="28"/>
  <c r="E84" i="28"/>
  <c r="D84" i="28"/>
  <c r="C84" i="28"/>
  <c r="B84" i="28"/>
  <c r="A84" i="28"/>
  <c r="F91" i="28" s="1" a="1"/>
  <c r="H83" i="28"/>
  <c r="G83" i="28"/>
  <c r="F83" i="28"/>
  <c r="E83" i="28"/>
  <c r="D83" i="28"/>
  <c r="C83" i="28"/>
  <c r="B83" i="28"/>
  <c r="A83" i="28"/>
  <c r="D91" i="28" a="1"/>
  <c r="H82" i="28"/>
  <c r="G82" i="28"/>
  <c r="E82" i="28"/>
  <c r="D82" i="28"/>
  <c r="C82" i="28"/>
  <c r="B82" i="28"/>
  <c r="A82" i="28"/>
  <c r="H81" i="28"/>
  <c r="E81" i="28"/>
  <c r="D81" i="28"/>
  <c r="C81" i="28"/>
  <c r="B81" i="28"/>
  <c r="A81" i="28"/>
  <c r="B91" i="28" s="1" a="1"/>
  <c r="B94" i="28" s="1"/>
  <c r="B80" i="28"/>
  <c r="A80" i="28"/>
  <c r="B79" i="28"/>
  <c r="A79" i="28"/>
  <c r="D73" i="28"/>
  <c r="I67" i="28"/>
  <c r="I66" i="28"/>
  <c r="I69" i="28" s="1"/>
  <c r="H62" i="28"/>
  <c r="D62" i="28"/>
  <c r="F61" i="28"/>
  <c r="E61" i="28"/>
  <c r="F59" i="28"/>
  <c r="E59" i="28"/>
  <c r="H52" i="28"/>
  <c r="H48" i="28"/>
  <c r="H71" i="28" s="1"/>
  <c r="H74" i="28" s="1"/>
  <c r="H48" i="28" a="1"/>
  <c r="H50" i="28" s="1"/>
  <c r="H49" i="28"/>
  <c r="G50" i="28"/>
  <c r="G48" i="28" a="1"/>
  <c r="F52" i="28"/>
  <c r="F48" i="28"/>
  <c r="F71" i="28" s="1"/>
  <c r="F74" i="28" s="1"/>
  <c r="F48" i="28" a="1"/>
  <c r="F50" i="28" s="1"/>
  <c r="F49" i="28"/>
  <c r="E48" i="28" a="1"/>
  <c r="E52" i="28" s="1"/>
  <c r="D52" i="28"/>
  <c r="D49" i="28"/>
  <c r="D72" i="28" s="1"/>
  <c r="D48" i="28"/>
  <c r="D71" i="28" s="1"/>
  <c r="D74" i="28" s="1"/>
  <c r="D48" i="28" a="1"/>
  <c r="D50" i="28" s="1"/>
  <c r="D51" i="28"/>
  <c r="B50" i="28"/>
  <c r="B48" i="28" a="1"/>
  <c r="I47" i="28"/>
  <c r="H47" i="28"/>
  <c r="G47" i="28"/>
  <c r="F47" i="28"/>
  <c r="E47" i="28"/>
  <c r="D47" i="28"/>
  <c r="C47" i="28"/>
  <c r="B47" i="28"/>
  <c r="I42" i="28"/>
  <c r="G42" i="28"/>
  <c r="B42" i="28"/>
  <c r="I41" i="28"/>
  <c r="I43" i="28"/>
  <c r="G41" i="28"/>
  <c r="G43" i="28" s="1"/>
  <c r="B41" i="28"/>
  <c r="B43" i="28" s="1"/>
  <c r="I40" i="28"/>
  <c r="I65" i="28" s="1"/>
  <c r="I68" i="28" s="1"/>
  <c r="G40" i="28"/>
  <c r="G65" i="28"/>
  <c r="G68" i="28" s="1"/>
  <c r="B40" i="28"/>
  <c r="B65" i="28" s="1"/>
  <c r="B68" i="28" s="1"/>
  <c r="I39" i="28"/>
  <c r="H39" i="28"/>
  <c r="G39" i="28"/>
  <c r="F39" i="28"/>
  <c r="E39" i="28"/>
  <c r="D39" i="28"/>
  <c r="C39" i="28"/>
  <c r="B39" i="28"/>
  <c r="H36" i="28"/>
  <c r="H42" i="28"/>
  <c r="F36" i="28"/>
  <c r="F42" i="28"/>
  <c r="E36" i="28"/>
  <c r="E42" i="28"/>
  <c r="D36" i="28"/>
  <c r="D42" i="28"/>
  <c r="C36" i="28"/>
  <c r="C42" i="28"/>
  <c r="A36" i="28"/>
  <c r="A35" i="28"/>
  <c r="A34" i="28"/>
  <c r="I33" i="28"/>
  <c r="H33" i="28"/>
  <c r="G33" i="28"/>
  <c r="F33" i="28"/>
  <c r="E33" i="28"/>
  <c r="D33" i="28"/>
  <c r="C33" i="28"/>
  <c r="B33" i="28"/>
  <c r="A33" i="28"/>
  <c r="A88" i="27"/>
  <c r="A87" i="27"/>
  <c r="J86" i="27"/>
  <c r="I86" i="27"/>
  <c r="H86" i="27"/>
  <c r="G86" i="27"/>
  <c r="F86" i="27"/>
  <c r="E86" i="27"/>
  <c r="D86" i="27"/>
  <c r="C86" i="27"/>
  <c r="B86" i="27"/>
  <c r="A86" i="27"/>
  <c r="H85" i="27"/>
  <c r="G85" i="27"/>
  <c r="F85" i="27"/>
  <c r="E85" i="27"/>
  <c r="D85" i="27"/>
  <c r="C85" i="27"/>
  <c r="B85" i="27"/>
  <c r="A85" i="27"/>
  <c r="H84" i="27"/>
  <c r="G84" i="27"/>
  <c r="F84" i="27"/>
  <c r="E84" i="27"/>
  <c r="D84" i="27"/>
  <c r="C84" i="27"/>
  <c r="B84" i="27"/>
  <c r="A84" i="27"/>
  <c r="F91" i="27" s="1" a="1"/>
  <c r="H83" i="27"/>
  <c r="G83" i="27"/>
  <c r="F83" i="27"/>
  <c r="E83" i="27"/>
  <c r="D83" i="27"/>
  <c r="C83" i="27"/>
  <c r="B83" i="27"/>
  <c r="A83" i="27"/>
  <c r="D91" i="27" a="1"/>
  <c r="H82" i="27"/>
  <c r="G82" i="27"/>
  <c r="E82" i="27"/>
  <c r="D82" i="27"/>
  <c r="C82" i="27"/>
  <c r="B82" i="27"/>
  <c r="A82" i="27"/>
  <c r="H81" i="27"/>
  <c r="E81" i="27"/>
  <c r="D81" i="27"/>
  <c r="C81" i="27"/>
  <c r="B81" i="27"/>
  <c r="A81" i="27"/>
  <c r="H91" i="27" a="1"/>
  <c r="B80" i="27"/>
  <c r="A80" i="27"/>
  <c r="B79" i="27"/>
  <c r="A79" i="27"/>
  <c r="D73" i="27"/>
  <c r="I67" i="27"/>
  <c r="I66" i="27"/>
  <c r="I69" i="27"/>
  <c r="H62" i="27"/>
  <c r="D62" i="27"/>
  <c r="F61" i="27"/>
  <c r="E61" i="27"/>
  <c r="F59" i="27"/>
  <c r="E59" i="27"/>
  <c r="H48" i="27" a="1"/>
  <c r="H50" i="27"/>
  <c r="G48" i="27" a="1"/>
  <c r="G49" i="27" s="1"/>
  <c r="F48" i="27" a="1"/>
  <c r="F50" i="27" s="1"/>
  <c r="E49" i="27"/>
  <c r="E72" i="27"/>
  <c r="E48" i="27" a="1"/>
  <c r="E52" i="27" s="1"/>
  <c r="D48" i="27" a="1"/>
  <c r="D50" i="27"/>
  <c r="B49" i="27"/>
  <c r="B48" i="27" a="1"/>
  <c r="B52" i="27"/>
  <c r="I47" i="27"/>
  <c r="H47" i="27"/>
  <c r="G47" i="27"/>
  <c r="F47" i="27"/>
  <c r="E47" i="27"/>
  <c r="D47" i="27"/>
  <c r="C47" i="27"/>
  <c r="B47" i="27"/>
  <c r="I42" i="27"/>
  <c r="G42" i="27"/>
  <c r="B42" i="27"/>
  <c r="I41" i="27"/>
  <c r="I43" i="27"/>
  <c r="I44" i="27" s="1"/>
  <c r="G41" i="27"/>
  <c r="G43" i="27" s="1"/>
  <c r="G44" i="27" s="1"/>
  <c r="G67" i="27" s="1"/>
  <c r="B41" i="27"/>
  <c r="B43" i="27" s="1"/>
  <c r="I40" i="27"/>
  <c r="I65" i="27" s="1"/>
  <c r="I68" i="27"/>
  <c r="G40" i="27"/>
  <c r="G65" i="27"/>
  <c r="G68" i="27"/>
  <c r="B40" i="27"/>
  <c r="B65" i="27"/>
  <c r="B68" i="27"/>
  <c r="I39" i="27"/>
  <c r="H39" i="27"/>
  <c r="G39" i="27"/>
  <c r="F39" i="27"/>
  <c r="E39" i="27"/>
  <c r="D39" i="27"/>
  <c r="C39" i="27"/>
  <c r="B39" i="27"/>
  <c r="H36" i="27"/>
  <c r="H42" i="27" s="1"/>
  <c r="F36" i="27"/>
  <c r="F41" i="27"/>
  <c r="E36" i="27"/>
  <c r="E42" i="27"/>
  <c r="D36" i="27"/>
  <c r="D40" i="27"/>
  <c r="D65" i="27"/>
  <c r="D68" i="27"/>
  <c r="C36" i="27"/>
  <c r="C42" i="27"/>
  <c r="A36" i="27"/>
  <c r="A35" i="27"/>
  <c r="A34" i="27"/>
  <c r="I33" i="27"/>
  <c r="H33" i="27"/>
  <c r="G33" i="27"/>
  <c r="F33" i="27"/>
  <c r="E33" i="27"/>
  <c r="D33" i="27"/>
  <c r="C33" i="27"/>
  <c r="B33" i="27"/>
  <c r="A33" i="27"/>
  <c r="H18" i="33"/>
  <c r="H19" i="33" s="1"/>
  <c r="H42" i="33" s="1"/>
  <c r="H41" i="33"/>
  <c r="H44" i="33" s="1"/>
  <c r="D69" i="33"/>
  <c r="D68" i="33"/>
  <c r="D67" i="33"/>
  <c r="D66" i="33"/>
  <c r="D74" i="33" s="1"/>
  <c r="E41" i="33"/>
  <c r="E44" i="33" s="1"/>
  <c r="E19" i="33"/>
  <c r="E42" i="33"/>
  <c r="F19" i="33"/>
  <c r="F42" i="33" s="1"/>
  <c r="F44" i="33"/>
  <c r="I17" i="33"/>
  <c r="I16" i="33"/>
  <c r="I15" i="33"/>
  <c r="I40" i="33" s="1"/>
  <c r="I43" i="33" s="1"/>
  <c r="D41" i="33"/>
  <c r="D44" i="33"/>
  <c r="D19" i="33"/>
  <c r="D42" i="33" s="1"/>
  <c r="F69" i="33"/>
  <c r="F68" i="33"/>
  <c r="F67" i="33"/>
  <c r="F70" i="33"/>
  <c r="F66" i="33"/>
  <c r="F74" i="33" s="1"/>
  <c r="B24" i="33"/>
  <c r="D26" i="33"/>
  <c r="E24" i="33"/>
  <c r="F26" i="33"/>
  <c r="B66" i="33"/>
  <c r="B73" i="33" s="1"/>
  <c r="B70" i="33"/>
  <c r="H66" i="33"/>
  <c r="B25" i="33"/>
  <c r="D23" i="33"/>
  <c r="D28" i="33" s="1"/>
  <c r="E48" i="33" s="1"/>
  <c r="E25" i="33"/>
  <c r="F23" i="33"/>
  <c r="F46" i="33"/>
  <c r="F49" i="33"/>
  <c r="G25" i="33"/>
  <c r="B67" i="33"/>
  <c r="C66" i="33" a="1"/>
  <c r="C70" i="33" s="1"/>
  <c r="E66" i="33" a="1"/>
  <c r="E69" i="33" s="1"/>
  <c r="G66" i="33" a="1"/>
  <c r="B15" i="33"/>
  <c r="B40" i="33"/>
  <c r="B43" i="33"/>
  <c r="B68" i="33"/>
  <c r="H68" i="33"/>
  <c r="D25" i="32"/>
  <c r="E27" i="32"/>
  <c r="H25" i="32"/>
  <c r="E23" i="32"/>
  <c r="E46" i="32" s="1"/>
  <c r="E49" i="32" s="1"/>
  <c r="F25" i="32"/>
  <c r="G27" i="32"/>
  <c r="F18" i="32"/>
  <c r="F41" i="32"/>
  <c r="F44" i="32" s="1"/>
  <c r="I17" i="32"/>
  <c r="I16" i="32"/>
  <c r="I15" i="32"/>
  <c r="I40" i="32" s="1"/>
  <c r="I43" i="32" s="1"/>
  <c r="F19" i="32"/>
  <c r="F42" i="32"/>
  <c r="F47" i="32"/>
  <c r="G70" i="32"/>
  <c r="G66" i="32"/>
  <c r="G69" i="32"/>
  <c r="G67" i="32"/>
  <c r="G68" i="32"/>
  <c r="F68" i="32"/>
  <c r="F67" i="32"/>
  <c r="F70" i="32"/>
  <c r="F66" i="32"/>
  <c r="F69" i="32"/>
  <c r="G16" i="32"/>
  <c r="G18" i="32" s="1"/>
  <c r="G15" i="32"/>
  <c r="G40" i="32" s="1"/>
  <c r="G43" i="32" s="1"/>
  <c r="G17" i="32"/>
  <c r="D41" i="32"/>
  <c r="D44" i="32" s="1"/>
  <c r="D19" i="32"/>
  <c r="D42" i="32" s="1"/>
  <c r="D47" i="32"/>
  <c r="H47" i="32"/>
  <c r="H43" i="32"/>
  <c r="D66" i="32" a="1"/>
  <c r="H69" i="32"/>
  <c r="H15" i="32"/>
  <c r="H40" i="32" s="1"/>
  <c r="H16" i="32"/>
  <c r="H18" i="32" s="1"/>
  <c r="D26" i="32"/>
  <c r="F26" i="32"/>
  <c r="H26" i="32"/>
  <c r="B47" i="32"/>
  <c r="B66" i="32"/>
  <c r="B74" i="32" s="1"/>
  <c r="B70" i="32"/>
  <c r="H66" i="32"/>
  <c r="H70" i="32"/>
  <c r="B69" i="32"/>
  <c r="B25" i="32"/>
  <c r="D23" i="32"/>
  <c r="D46" i="32"/>
  <c r="D49" i="32"/>
  <c r="D27" i="32"/>
  <c r="E25" i="32"/>
  <c r="F23" i="32"/>
  <c r="F46" i="32"/>
  <c r="F49" i="32" s="1"/>
  <c r="F27" i="32"/>
  <c r="G25" i="32"/>
  <c r="H23" i="32"/>
  <c r="H46" i="32" s="1"/>
  <c r="H49" i="32" s="1"/>
  <c r="H27" i="32"/>
  <c r="B67" i="32"/>
  <c r="C66" i="32" a="1"/>
  <c r="E66" i="32" a="1"/>
  <c r="H67" i="32"/>
  <c r="H75" i="32" s="1"/>
  <c r="B15" i="32"/>
  <c r="B40" i="32" s="1"/>
  <c r="B43" i="32" s="1"/>
  <c r="B16" i="32"/>
  <c r="B18" i="32"/>
  <c r="D41" i="30"/>
  <c r="D43" i="30" s="1"/>
  <c r="D42" i="30"/>
  <c r="E43" i="30"/>
  <c r="E66" i="30"/>
  <c r="E69" i="30"/>
  <c r="E44" i="30"/>
  <c r="E67" i="30"/>
  <c r="H94" i="30"/>
  <c r="H93" i="30"/>
  <c r="H92" i="30"/>
  <c r="H95" i="30"/>
  <c r="H91" i="30"/>
  <c r="G44" i="30"/>
  <c r="G67" i="30"/>
  <c r="G66" i="30"/>
  <c r="G69" i="30" s="1"/>
  <c r="D94" i="30"/>
  <c r="D93" i="30"/>
  <c r="D92" i="30"/>
  <c r="D95" i="30"/>
  <c r="D91" i="30"/>
  <c r="F94" i="30"/>
  <c r="F93" i="30"/>
  <c r="F92" i="30"/>
  <c r="F95" i="30"/>
  <c r="F91" i="30"/>
  <c r="F99" i="30" s="1"/>
  <c r="B44" i="30"/>
  <c r="B67" i="30" s="1"/>
  <c r="B66" i="30"/>
  <c r="B69" i="30"/>
  <c r="H40" i="30"/>
  <c r="H65" i="30" s="1"/>
  <c r="H68" i="30" s="1"/>
  <c r="H41" i="30"/>
  <c r="H43" i="30"/>
  <c r="D51" i="30"/>
  <c r="F51" i="30"/>
  <c r="H51" i="30"/>
  <c r="G72" i="30"/>
  <c r="C93" i="30"/>
  <c r="E93" i="30"/>
  <c r="G93" i="30"/>
  <c r="C94" i="30"/>
  <c r="E94" i="30"/>
  <c r="G94" i="30"/>
  <c r="F40" i="30"/>
  <c r="F65" i="30" s="1"/>
  <c r="F68" i="30" s="1"/>
  <c r="F41" i="30"/>
  <c r="F43" i="30"/>
  <c r="B51" i="30"/>
  <c r="D49" i="30"/>
  <c r="E51" i="30"/>
  <c r="F49" i="30"/>
  <c r="F72" i="30" s="1"/>
  <c r="G51" i="30"/>
  <c r="H49" i="30"/>
  <c r="C91" i="30"/>
  <c r="C95" i="30"/>
  <c r="E91" i="30"/>
  <c r="E95" i="30"/>
  <c r="G91" i="30"/>
  <c r="G98" i="30" s="1"/>
  <c r="G95" i="30"/>
  <c r="C40" i="30"/>
  <c r="C65" i="30" s="1"/>
  <c r="C68" i="30" s="1"/>
  <c r="C41" i="30"/>
  <c r="C43" i="30" s="1"/>
  <c r="C44" i="30" s="1"/>
  <c r="B48" i="30"/>
  <c r="B71" i="30"/>
  <c r="B74" i="30"/>
  <c r="E48" i="30"/>
  <c r="E71" i="30" s="1"/>
  <c r="E74" i="30" s="1"/>
  <c r="G48" i="30"/>
  <c r="G71" i="30" s="1"/>
  <c r="G74" i="30" s="1"/>
  <c r="B91" i="30" a="1"/>
  <c r="B92" i="30" s="1"/>
  <c r="B100" i="30" s="1"/>
  <c r="G44" i="29"/>
  <c r="G67" i="29" s="1"/>
  <c r="G66" i="29"/>
  <c r="G69" i="29"/>
  <c r="H94" i="29"/>
  <c r="H93" i="29"/>
  <c r="H92" i="29"/>
  <c r="H95" i="29"/>
  <c r="H91" i="29"/>
  <c r="D94" i="29"/>
  <c r="D93" i="29"/>
  <c r="D92" i="29"/>
  <c r="D95" i="29"/>
  <c r="D91" i="29"/>
  <c r="D100" i="29" s="1"/>
  <c r="F94" i="29"/>
  <c r="F93" i="29"/>
  <c r="F92" i="29"/>
  <c r="F95" i="29"/>
  <c r="F91" i="29"/>
  <c r="D40" i="29"/>
  <c r="D65" i="29" s="1"/>
  <c r="D68" i="29" s="1"/>
  <c r="D41" i="29"/>
  <c r="D43" i="29" s="1"/>
  <c r="D51" i="29"/>
  <c r="F51" i="29"/>
  <c r="H51" i="29"/>
  <c r="B72" i="29"/>
  <c r="E40" i="29"/>
  <c r="E65" i="29"/>
  <c r="E68" i="29" s="1"/>
  <c r="E41" i="29"/>
  <c r="E43" i="29"/>
  <c r="B50" i="29"/>
  <c r="D48" i="29"/>
  <c r="D71" i="29" s="1"/>
  <c r="D74" i="29" s="1"/>
  <c r="D52" i="29"/>
  <c r="E50" i="29"/>
  <c r="F48" i="29"/>
  <c r="F71" i="29"/>
  <c r="F74" i="29"/>
  <c r="F52" i="29"/>
  <c r="G50" i="29"/>
  <c r="H48" i="29"/>
  <c r="H71" i="29"/>
  <c r="H74" i="29" s="1"/>
  <c r="H52" i="29"/>
  <c r="C91" i="29" a="1"/>
  <c r="C92" i="29" s="1"/>
  <c r="E91" i="29" a="1"/>
  <c r="E92" i="29" s="1"/>
  <c r="E98" i="29" s="1"/>
  <c r="G91" i="29" a="1"/>
  <c r="F40" i="29"/>
  <c r="F65" i="29"/>
  <c r="F68" i="29"/>
  <c r="F41" i="29"/>
  <c r="F43" i="29" s="1"/>
  <c r="B51" i="29"/>
  <c r="D49" i="29"/>
  <c r="E51" i="29"/>
  <c r="F49" i="29"/>
  <c r="G51" i="29"/>
  <c r="H49" i="29"/>
  <c r="H72" i="29" s="1"/>
  <c r="C40" i="29"/>
  <c r="C65" i="29" s="1"/>
  <c r="C68" i="29" s="1"/>
  <c r="C41" i="29"/>
  <c r="C43" i="29" s="1"/>
  <c r="C44" i="29" s="1"/>
  <c r="B48" i="29"/>
  <c r="B53" i="29" s="1"/>
  <c r="B73" i="29" s="1"/>
  <c r="B71" i="29"/>
  <c r="B74" i="29" s="1"/>
  <c r="E48" i="29"/>
  <c r="E71" i="29"/>
  <c r="E74" i="29"/>
  <c r="G48" i="29"/>
  <c r="G71" i="29" s="1"/>
  <c r="G74" i="29" s="1"/>
  <c r="B91" i="29" a="1"/>
  <c r="B94" i="29" s="1"/>
  <c r="C40" i="28"/>
  <c r="C65" i="28" s="1"/>
  <c r="C68" i="28" s="1"/>
  <c r="C41" i="28"/>
  <c r="C43" i="28" s="1"/>
  <c r="C44" i="28" s="1"/>
  <c r="F40" i="28"/>
  <c r="F65" i="28"/>
  <c r="F68" i="28" s="1"/>
  <c r="F72" i="28"/>
  <c r="F53" i="28"/>
  <c r="G73" i="28"/>
  <c r="H53" i="28"/>
  <c r="H72" i="28"/>
  <c r="G66" i="28"/>
  <c r="G69" i="28"/>
  <c r="G44" i="28"/>
  <c r="G67" i="28" s="1"/>
  <c r="D94" i="28"/>
  <c r="D93" i="28"/>
  <c r="D92" i="28"/>
  <c r="D95" i="28"/>
  <c r="D91" i="28"/>
  <c r="D100" i="28" s="1"/>
  <c r="F94" i="28"/>
  <c r="F93" i="28"/>
  <c r="F92" i="28"/>
  <c r="F95" i="28"/>
  <c r="F91" i="28"/>
  <c r="B44" i="28"/>
  <c r="B67" i="28" s="1"/>
  <c r="B66" i="28"/>
  <c r="B69" i="28"/>
  <c r="D40" i="28"/>
  <c r="D65" i="28" s="1"/>
  <c r="D68" i="28" s="1"/>
  <c r="H40" i="28"/>
  <c r="H65" i="28" s="1"/>
  <c r="H68" i="28" s="1"/>
  <c r="D41" i="28"/>
  <c r="D43" i="28"/>
  <c r="D44" i="28" s="1"/>
  <c r="D67" i="28" s="1"/>
  <c r="H41" i="28"/>
  <c r="H43" i="28" s="1"/>
  <c r="B49" i="28"/>
  <c r="E49" i="28"/>
  <c r="F51" i="28"/>
  <c r="G49" i="28"/>
  <c r="H51" i="28"/>
  <c r="B91" i="28"/>
  <c r="B100" i="28" s="1"/>
  <c r="B95" i="28"/>
  <c r="E40" i="28"/>
  <c r="E65" i="28" s="1"/>
  <c r="E68" i="28" s="1"/>
  <c r="E41" i="28"/>
  <c r="E43" i="28"/>
  <c r="E44" i="28" s="1"/>
  <c r="E67" i="28" s="1"/>
  <c r="B92" i="28"/>
  <c r="C91" i="28" a="1"/>
  <c r="E91" i="28" a="1"/>
  <c r="E94" i="28" s="1"/>
  <c r="G91" i="28" a="1"/>
  <c r="G94" i="28" s="1"/>
  <c r="F41" i="28"/>
  <c r="F43" i="28"/>
  <c r="F44" i="28" s="1"/>
  <c r="F67" i="28" s="1"/>
  <c r="B93" i="28"/>
  <c r="G66" i="27"/>
  <c r="G69" i="27" s="1"/>
  <c r="H94" i="27"/>
  <c r="H93" i="27"/>
  <c r="H92" i="27"/>
  <c r="H95" i="27"/>
  <c r="H91" i="27"/>
  <c r="D94" i="27"/>
  <c r="D93" i="27"/>
  <c r="D92" i="27"/>
  <c r="D95" i="27"/>
  <c r="D91" i="27"/>
  <c r="D98" i="27" s="1"/>
  <c r="F94" i="27"/>
  <c r="F93" i="27"/>
  <c r="F92" i="27"/>
  <c r="F95" i="27"/>
  <c r="F91" i="27"/>
  <c r="D41" i="27"/>
  <c r="D42" i="27"/>
  <c r="D51" i="27"/>
  <c r="F51" i="27"/>
  <c r="H51" i="27"/>
  <c r="B72" i="27"/>
  <c r="G72" i="27"/>
  <c r="E40" i="27"/>
  <c r="E65" i="27" s="1"/>
  <c r="E68" i="27" s="1"/>
  <c r="E41" i="27"/>
  <c r="E43" i="27"/>
  <c r="B50" i="27"/>
  <c r="D48" i="27"/>
  <c r="D71" i="27"/>
  <c r="D74" i="27"/>
  <c r="D52" i="27"/>
  <c r="E50" i="27"/>
  <c r="F48" i="27"/>
  <c r="F71" i="27"/>
  <c r="F74" i="27" s="1"/>
  <c r="F52" i="27"/>
  <c r="G50" i="27"/>
  <c r="H48" i="27"/>
  <c r="H71" i="27" s="1"/>
  <c r="H74" i="27" s="1"/>
  <c r="H52" i="27"/>
  <c r="C91" i="27" a="1"/>
  <c r="C92" i="27" s="1"/>
  <c r="C98" i="27" s="1"/>
  <c r="E91" i="27" a="1"/>
  <c r="E92" i="27" s="1"/>
  <c r="G91" i="27" a="1"/>
  <c r="F42" i="27"/>
  <c r="F43" i="27"/>
  <c r="F66" i="27" s="1"/>
  <c r="F69" i="27" s="1"/>
  <c r="B51" i="27"/>
  <c r="D49" i="27"/>
  <c r="E51" i="27"/>
  <c r="F49" i="27"/>
  <c r="F72" i="27" s="1"/>
  <c r="G51" i="27"/>
  <c r="H49" i="27"/>
  <c r="F40" i="27"/>
  <c r="F65" i="27"/>
  <c r="F68" i="27" s="1"/>
  <c r="C40" i="27"/>
  <c r="C65" i="27"/>
  <c r="C68" i="27"/>
  <c r="C41" i="27"/>
  <c r="C43" i="27" s="1"/>
  <c r="C44" i="27" s="1"/>
  <c r="B48" i="27"/>
  <c r="B71" i="27"/>
  <c r="B74" i="27" s="1"/>
  <c r="E48" i="27"/>
  <c r="E71" i="27"/>
  <c r="E74" i="27"/>
  <c r="G48" i="27"/>
  <c r="G71" i="27" s="1"/>
  <c r="G74" i="27" s="1"/>
  <c r="B91" i="27" a="1"/>
  <c r="B93" i="27" s="1"/>
  <c r="C67" i="33"/>
  <c r="C66" i="33"/>
  <c r="C69" i="33"/>
  <c r="C68" i="33"/>
  <c r="H74" i="33"/>
  <c r="F73" i="33"/>
  <c r="F75" i="33"/>
  <c r="D46" i="33"/>
  <c r="D49" i="33" s="1"/>
  <c r="E47" i="33"/>
  <c r="I18" i="33"/>
  <c r="I19" i="33"/>
  <c r="G67" i="33"/>
  <c r="G70" i="33"/>
  <c r="G66" i="33"/>
  <c r="G73" i="33" s="1"/>
  <c r="G69" i="33"/>
  <c r="G68" i="33"/>
  <c r="B74" i="33"/>
  <c r="J67" i="33"/>
  <c r="B75" i="33"/>
  <c r="E67" i="33"/>
  <c r="E70" i="33"/>
  <c r="E66" i="33"/>
  <c r="E74" i="33" s="1"/>
  <c r="E68" i="33"/>
  <c r="B28" i="33"/>
  <c r="B48" i="33"/>
  <c r="B47" i="33"/>
  <c r="F28" i="33"/>
  <c r="G48" i="33"/>
  <c r="D75" i="33"/>
  <c r="D73" i="33"/>
  <c r="D28" i="32"/>
  <c r="E48" i="32" s="1"/>
  <c r="E70" i="32"/>
  <c r="E66" i="32"/>
  <c r="E73" i="32" s="1"/>
  <c r="E69" i="32"/>
  <c r="E68" i="32"/>
  <c r="E67" i="32"/>
  <c r="E17" i="32"/>
  <c r="E16" i="32"/>
  <c r="E18" i="32" s="1"/>
  <c r="E15" i="32"/>
  <c r="E40" i="32"/>
  <c r="E43" i="32"/>
  <c r="D68" i="32"/>
  <c r="D67" i="32"/>
  <c r="D70" i="32"/>
  <c r="D66" i="32"/>
  <c r="J67" i="32" s="1"/>
  <c r="D69" i="32"/>
  <c r="F74" i="32"/>
  <c r="F73" i="32"/>
  <c r="F75" i="32"/>
  <c r="B19" i="32"/>
  <c r="B42" i="32" s="1"/>
  <c r="B41" i="32"/>
  <c r="B44" i="32"/>
  <c r="C70" i="32"/>
  <c r="C66" i="32"/>
  <c r="C69" i="32"/>
  <c r="C67" i="32"/>
  <c r="C73" i="32" s="1"/>
  <c r="C68" i="32"/>
  <c r="B75" i="32"/>
  <c r="J66" i="32"/>
  <c r="F28" i="32"/>
  <c r="G48" i="32"/>
  <c r="C15" i="32"/>
  <c r="C40" i="32" s="1"/>
  <c r="C43" i="32" s="1"/>
  <c r="C17" i="32"/>
  <c r="C16" i="32"/>
  <c r="C18" i="32" s="1"/>
  <c r="C19" i="32" s="1"/>
  <c r="I18" i="32"/>
  <c r="I19" i="32"/>
  <c r="H73" i="32"/>
  <c r="H74" i="32"/>
  <c r="H28" i="32"/>
  <c r="G75" i="32"/>
  <c r="G74" i="32"/>
  <c r="G73" i="32"/>
  <c r="G99" i="30"/>
  <c r="G100" i="30"/>
  <c r="C99" i="30"/>
  <c r="C100" i="30"/>
  <c r="C98" i="30"/>
  <c r="B94" i="30"/>
  <c r="B93" i="30"/>
  <c r="B95" i="30"/>
  <c r="B91" i="30"/>
  <c r="B98" i="30" s="1"/>
  <c r="H53" i="30"/>
  <c r="H72" i="30"/>
  <c r="D72" i="30"/>
  <c r="E53" i="30"/>
  <c r="F73" i="30"/>
  <c r="H66" i="30"/>
  <c r="H69" i="30" s="1"/>
  <c r="H44" i="30"/>
  <c r="H67" i="30"/>
  <c r="F98" i="30"/>
  <c r="F100" i="30"/>
  <c r="E98" i="30"/>
  <c r="E99" i="30"/>
  <c r="E100" i="30"/>
  <c r="D100" i="30"/>
  <c r="D98" i="30"/>
  <c r="D99" i="30"/>
  <c r="F53" i="30"/>
  <c r="G73" i="30"/>
  <c r="F44" i="30"/>
  <c r="F67" i="30" s="1"/>
  <c r="F66" i="30"/>
  <c r="F69" i="30"/>
  <c r="G53" i="30"/>
  <c r="H73" i="30" s="1"/>
  <c r="H100" i="30"/>
  <c r="H98" i="30"/>
  <c r="H99" i="30"/>
  <c r="E95" i="29"/>
  <c r="E91" i="29"/>
  <c r="E99" i="29" s="1"/>
  <c r="E94" i="29"/>
  <c r="H100" i="29"/>
  <c r="H98" i="29"/>
  <c r="H99" i="29"/>
  <c r="B93" i="29"/>
  <c r="B92" i="29"/>
  <c r="B95" i="29"/>
  <c r="F72" i="29"/>
  <c r="F53" i="29"/>
  <c r="G73" i="29" s="1"/>
  <c r="C95" i="29"/>
  <c r="C91" i="29"/>
  <c r="C99" i="29" s="1"/>
  <c r="C94" i="29"/>
  <c r="F98" i="29"/>
  <c r="F99" i="29"/>
  <c r="F100" i="29"/>
  <c r="D98" i="29"/>
  <c r="D99" i="29"/>
  <c r="H53" i="29"/>
  <c r="D53" i="29"/>
  <c r="E73" i="29"/>
  <c r="D72" i="29"/>
  <c r="G92" i="29"/>
  <c r="G95" i="29"/>
  <c r="G91" i="29"/>
  <c r="G99" i="29" s="1"/>
  <c r="G94" i="29"/>
  <c r="G93" i="29"/>
  <c r="E66" i="29"/>
  <c r="E69" i="29"/>
  <c r="E44" i="29"/>
  <c r="E67" i="29" s="1"/>
  <c r="E53" i="29"/>
  <c r="F73" i="29"/>
  <c r="E92" i="28"/>
  <c r="E95" i="28"/>
  <c r="E91" i="28"/>
  <c r="E100" i="28" s="1"/>
  <c r="E93" i="28"/>
  <c r="B98" i="28"/>
  <c r="B99" i="28"/>
  <c r="J91" i="28"/>
  <c r="E72" i="28"/>
  <c r="F98" i="28"/>
  <c r="F99" i="28"/>
  <c r="F100" i="28"/>
  <c r="F66" i="28"/>
  <c r="F69" i="28" s="1"/>
  <c r="C92" i="28"/>
  <c r="C95" i="28"/>
  <c r="C91" i="28"/>
  <c r="C100" i="28" s="1"/>
  <c r="C94" i="28"/>
  <c r="C93" i="28"/>
  <c r="B72" i="28"/>
  <c r="D98" i="28"/>
  <c r="D99" i="28"/>
  <c r="G72" i="28"/>
  <c r="G92" i="28"/>
  <c r="G98" i="28" s="1"/>
  <c r="G95" i="28"/>
  <c r="G91" i="28"/>
  <c r="G93" i="28"/>
  <c r="E66" i="28"/>
  <c r="E69" i="28" s="1"/>
  <c r="D66" i="28"/>
  <c r="D69" i="28" s="1"/>
  <c r="F44" i="27"/>
  <c r="F67" i="27" s="1"/>
  <c r="B94" i="27"/>
  <c r="B95" i="27"/>
  <c r="B91" i="27"/>
  <c r="B99" i="27" s="1"/>
  <c r="C95" i="27"/>
  <c r="C91" i="27"/>
  <c r="C99" i="27" s="1"/>
  <c r="C94" i="27"/>
  <c r="F98" i="27"/>
  <c r="F99" i="27"/>
  <c r="F100" i="27"/>
  <c r="F53" i="27"/>
  <c r="G73" i="27"/>
  <c r="D100" i="27"/>
  <c r="D99" i="27"/>
  <c r="G92" i="27"/>
  <c r="G100" i="27" s="1"/>
  <c r="G95" i="27"/>
  <c r="G91" i="27"/>
  <c r="G94" i="27"/>
  <c r="G93" i="27"/>
  <c r="E66" i="27"/>
  <c r="E69" i="27" s="1"/>
  <c r="E44" i="27"/>
  <c r="E67" i="27"/>
  <c r="E53" i="27"/>
  <c r="F73" i="27" s="1"/>
  <c r="G53" i="27"/>
  <c r="H73" i="27"/>
  <c r="H53" i="27"/>
  <c r="H72" i="27"/>
  <c r="D53" i="27"/>
  <c r="E73" i="27"/>
  <c r="D72" i="27"/>
  <c r="E95" i="27"/>
  <c r="E91" i="27"/>
  <c r="E100" i="27" s="1"/>
  <c r="E94" i="27"/>
  <c r="D43" i="27"/>
  <c r="D66" i="27" s="1"/>
  <c r="D69" i="27" s="1"/>
  <c r="H100" i="27"/>
  <c r="H98" i="27"/>
  <c r="H99" i="27"/>
  <c r="B53" i="27"/>
  <c r="B73" i="27"/>
  <c r="E73" i="33"/>
  <c r="E75" i="33"/>
  <c r="G74" i="33"/>
  <c r="G75" i="33"/>
  <c r="C74" i="33"/>
  <c r="C75" i="33"/>
  <c r="C73" i="33"/>
  <c r="C75" i="32"/>
  <c r="C74" i="32"/>
  <c r="D73" i="32"/>
  <c r="D74" i="32"/>
  <c r="E74" i="32"/>
  <c r="E75" i="32"/>
  <c r="J92" i="30"/>
  <c r="G98" i="29"/>
  <c r="C99" i="28"/>
  <c r="E98" i="28"/>
  <c r="E99" i="28"/>
  <c r="G99" i="28"/>
  <c r="G100" i="28"/>
  <c r="D44" i="27"/>
  <c r="D67" i="27" s="1"/>
  <c r="G99" i="27"/>
  <c r="G98" i="27"/>
  <c r="J91" i="27"/>
  <c r="C36" i="26"/>
  <c r="C41" i="26" s="1"/>
  <c r="C43" i="26" s="1"/>
  <c r="C44" i="26" s="1"/>
  <c r="A88" i="26"/>
  <c r="A87" i="26"/>
  <c r="J86" i="26"/>
  <c r="I86" i="26"/>
  <c r="H86" i="26"/>
  <c r="G86" i="26"/>
  <c r="F86" i="26"/>
  <c r="E86" i="26"/>
  <c r="D86" i="26"/>
  <c r="C86" i="26"/>
  <c r="B86" i="26"/>
  <c r="A86" i="26"/>
  <c r="H85" i="26"/>
  <c r="G85" i="26"/>
  <c r="F85" i="26"/>
  <c r="E85" i="26"/>
  <c r="D85" i="26"/>
  <c r="C85" i="26"/>
  <c r="B85" i="26"/>
  <c r="A85" i="26"/>
  <c r="H84" i="26"/>
  <c r="G84" i="26"/>
  <c r="F84" i="26"/>
  <c r="E84" i="26"/>
  <c r="D84" i="26"/>
  <c r="C84" i="26"/>
  <c r="B84" i="26"/>
  <c r="A84" i="26"/>
  <c r="F91" i="26" a="1"/>
  <c r="H83" i="26"/>
  <c r="G83" i="26"/>
  <c r="F83" i="26"/>
  <c r="E83" i="26"/>
  <c r="D83" i="26"/>
  <c r="C83" i="26"/>
  <c r="B83" i="26"/>
  <c r="A83" i="26"/>
  <c r="D91" i="26" a="1"/>
  <c r="H82" i="26"/>
  <c r="G82" i="26"/>
  <c r="E82" i="26"/>
  <c r="D82" i="26"/>
  <c r="C82" i="26"/>
  <c r="B82" i="26"/>
  <c r="A82" i="26"/>
  <c r="H81" i="26"/>
  <c r="E81" i="26"/>
  <c r="D81" i="26"/>
  <c r="C81" i="26"/>
  <c r="B81" i="26"/>
  <c r="A81" i="26"/>
  <c r="B91" i="26" s="1" a="1"/>
  <c r="B94" i="26" s="1"/>
  <c r="B80" i="26"/>
  <c r="A80" i="26"/>
  <c r="B79" i="26"/>
  <c r="A79" i="26"/>
  <c r="D73" i="26"/>
  <c r="I67" i="26"/>
  <c r="I66" i="26"/>
  <c r="I69" i="26"/>
  <c r="H62" i="26"/>
  <c r="D62" i="26"/>
  <c r="F61" i="26"/>
  <c r="E61" i="26"/>
  <c r="F59" i="26"/>
  <c r="E59" i="26"/>
  <c r="H52" i="26"/>
  <c r="H48" i="26" a="1"/>
  <c r="H50" i="26" s="1"/>
  <c r="H49" i="26"/>
  <c r="G52" i="26"/>
  <c r="G48" i="26"/>
  <c r="G71" i="26"/>
  <c r="G74" i="26" s="1"/>
  <c r="G48" i="26" a="1"/>
  <c r="G50" i="26" s="1"/>
  <c r="G51" i="26"/>
  <c r="F48" i="26" a="1"/>
  <c r="F52" i="26" s="1"/>
  <c r="E48" i="26"/>
  <c r="E71" i="26"/>
  <c r="E74" i="26" s="1"/>
  <c r="E48" i="26" a="1"/>
  <c r="E52" i="26" s="1"/>
  <c r="E51" i="26"/>
  <c r="D52" i="26"/>
  <c r="D48" i="26"/>
  <c r="D71" i="26" s="1"/>
  <c r="D74" i="26" s="1"/>
  <c r="D48" i="26" a="1"/>
  <c r="D50" i="26" s="1"/>
  <c r="B48" i="26"/>
  <c r="B71" i="26" s="1"/>
  <c r="B74" i="26" s="1"/>
  <c r="B48" i="26" a="1"/>
  <c r="B52" i="26" s="1"/>
  <c r="B51" i="26"/>
  <c r="I47" i="26"/>
  <c r="H47" i="26"/>
  <c r="G47" i="26"/>
  <c r="F47" i="26"/>
  <c r="E47" i="26"/>
  <c r="D47" i="26"/>
  <c r="C47" i="26"/>
  <c r="B47" i="26"/>
  <c r="I42" i="26"/>
  <c r="G42" i="26"/>
  <c r="C42" i="26"/>
  <c r="B42" i="26"/>
  <c r="I41" i="26"/>
  <c r="I43" i="26" s="1"/>
  <c r="I44" i="26" s="1"/>
  <c r="G41" i="26"/>
  <c r="G43" i="26" s="1"/>
  <c r="B41" i="26"/>
  <c r="B43" i="26" s="1"/>
  <c r="I40" i="26"/>
  <c r="I65" i="26"/>
  <c r="I68" i="26"/>
  <c r="G40" i="26"/>
  <c r="G65" i="26" s="1"/>
  <c r="G68" i="26" s="1"/>
  <c r="C40" i="26"/>
  <c r="C65" i="26" s="1"/>
  <c r="C68" i="26" s="1"/>
  <c r="B40" i="26"/>
  <c r="B65" i="26"/>
  <c r="B68" i="26" s="1"/>
  <c r="I39" i="26"/>
  <c r="H39" i="26"/>
  <c r="G39" i="26"/>
  <c r="F39" i="26"/>
  <c r="E39" i="26"/>
  <c r="D39" i="26"/>
  <c r="C39" i="26"/>
  <c r="B39" i="26"/>
  <c r="H36" i="26"/>
  <c r="H42" i="26"/>
  <c r="F36" i="26"/>
  <c r="F42" i="26" s="1"/>
  <c r="E36" i="26"/>
  <c r="E42" i="26"/>
  <c r="D36" i="26"/>
  <c r="D42" i="26" s="1"/>
  <c r="A36" i="26"/>
  <c r="A35" i="26"/>
  <c r="A34" i="26"/>
  <c r="I33" i="26"/>
  <c r="H33" i="26"/>
  <c r="G33" i="26"/>
  <c r="F33" i="26"/>
  <c r="E33" i="26"/>
  <c r="D33" i="26"/>
  <c r="C33" i="26"/>
  <c r="B33" i="26"/>
  <c r="A33" i="26"/>
  <c r="A88" i="25"/>
  <c r="A87" i="25"/>
  <c r="J86" i="25"/>
  <c r="I86" i="25"/>
  <c r="H86" i="25"/>
  <c r="G86" i="25"/>
  <c r="F86" i="25"/>
  <c r="E86" i="25"/>
  <c r="D86" i="25"/>
  <c r="C86" i="25"/>
  <c r="B86" i="25"/>
  <c r="A86" i="25"/>
  <c r="H85" i="25"/>
  <c r="G85" i="25"/>
  <c r="F85" i="25"/>
  <c r="E85" i="25"/>
  <c r="D85" i="25"/>
  <c r="C85" i="25"/>
  <c r="B85" i="25"/>
  <c r="A85" i="25"/>
  <c r="H84" i="25"/>
  <c r="G84" i="25"/>
  <c r="F84" i="25"/>
  <c r="E84" i="25"/>
  <c r="D84" i="25"/>
  <c r="C84" i="25"/>
  <c r="B84" i="25"/>
  <c r="A84" i="25"/>
  <c r="F91" i="25" a="1"/>
  <c r="H83" i="25"/>
  <c r="G83" i="25"/>
  <c r="F83" i="25"/>
  <c r="E83" i="25"/>
  <c r="D83" i="25"/>
  <c r="C83" i="25"/>
  <c r="B83" i="25"/>
  <c r="A83" i="25"/>
  <c r="E91" i="25" s="1" a="1"/>
  <c r="E92" i="25" s="1"/>
  <c r="H82" i="25"/>
  <c r="G82" i="25"/>
  <c r="E82" i="25"/>
  <c r="D82" i="25"/>
  <c r="C82" i="25"/>
  <c r="B82" i="25"/>
  <c r="A82" i="25"/>
  <c r="H91" i="25" s="1" a="1"/>
  <c r="H92" i="25" s="1"/>
  <c r="H81" i="25"/>
  <c r="E81" i="25"/>
  <c r="D81" i="25"/>
  <c r="C81" i="25"/>
  <c r="B81" i="25"/>
  <c r="A81" i="25"/>
  <c r="B80" i="25"/>
  <c r="A80" i="25"/>
  <c r="B79" i="25"/>
  <c r="A79" i="25"/>
  <c r="D73" i="25"/>
  <c r="I67" i="25"/>
  <c r="I66" i="25"/>
  <c r="I69" i="25" s="1"/>
  <c r="H62" i="25"/>
  <c r="D62" i="25"/>
  <c r="F61" i="25"/>
  <c r="E61" i="25"/>
  <c r="F59" i="25"/>
  <c r="E59" i="25"/>
  <c r="H52" i="25"/>
  <c r="H49" i="25"/>
  <c r="H72" i="25" s="1"/>
  <c r="H48" i="25" a="1"/>
  <c r="H48" i="25" s="1"/>
  <c r="H71" i="25" s="1"/>
  <c r="H74" i="25" s="1"/>
  <c r="G48" i="25" a="1"/>
  <c r="G50" i="25" s="1"/>
  <c r="F48" i="25" a="1"/>
  <c r="E48" i="25" a="1"/>
  <c r="E50" i="25" s="1"/>
  <c r="E52" i="25"/>
  <c r="D48" i="25" a="1"/>
  <c r="B48" i="25" a="1"/>
  <c r="B50" i="25" s="1"/>
  <c r="B52" i="25"/>
  <c r="I47" i="25"/>
  <c r="H47" i="25"/>
  <c r="G47" i="25"/>
  <c r="F47" i="25"/>
  <c r="E47" i="25"/>
  <c r="D47" i="25"/>
  <c r="C47" i="25"/>
  <c r="B47" i="25"/>
  <c r="I42" i="25"/>
  <c r="G42" i="25"/>
  <c r="F42" i="25"/>
  <c r="B42" i="25"/>
  <c r="I41" i="25"/>
  <c r="I43" i="25" s="1"/>
  <c r="I44" i="25" s="1"/>
  <c r="G41" i="25"/>
  <c r="G43" i="25" s="1"/>
  <c r="B41" i="25"/>
  <c r="I40" i="25"/>
  <c r="I65" i="25"/>
  <c r="I68" i="25"/>
  <c r="G40" i="25"/>
  <c r="G65" i="25" s="1"/>
  <c r="G68" i="25" s="1"/>
  <c r="B40" i="25"/>
  <c r="B65" i="25" s="1"/>
  <c r="B68" i="25" s="1"/>
  <c r="I39" i="25"/>
  <c r="H39" i="25"/>
  <c r="G39" i="25"/>
  <c r="F39" i="25"/>
  <c r="E39" i="25"/>
  <c r="D39" i="25"/>
  <c r="C39" i="25"/>
  <c r="B39" i="25"/>
  <c r="H36" i="25"/>
  <c r="H42" i="25"/>
  <c r="F36" i="25"/>
  <c r="F41" i="25" s="1"/>
  <c r="F43" i="25" s="1"/>
  <c r="F66" i="25" s="1"/>
  <c r="F69" i="25" s="1"/>
  <c r="E36" i="25"/>
  <c r="E42" i="25" s="1"/>
  <c r="D36" i="25"/>
  <c r="D42" i="25"/>
  <c r="C36" i="25"/>
  <c r="C42" i="25" s="1"/>
  <c r="A36" i="25"/>
  <c r="A35" i="25"/>
  <c r="A34" i="25"/>
  <c r="I33" i="25"/>
  <c r="H33" i="25"/>
  <c r="G33" i="25"/>
  <c r="F33" i="25"/>
  <c r="E33" i="25"/>
  <c r="D33" i="25"/>
  <c r="C33" i="25"/>
  <c r="B33" i="25"/>
  <c r="A33" i="25"/>
  <c r="H36" i="24"/>
  <c r="F36" i="24"/>
  <c r="F42" i="24" s="1"/>
  <c r="E36" i="24"/>
  <c r="D36" i="24"/>
  <c r="C36" i="24"/>
  <c r="A33" i="24"/>
  <c r="B33" i="24"/>
  <c r="C33" i="24"/>
  <c r="D33" i="24"/>
  <c r="E33" i="24"/>
  <c r="F33" i="24"/>
  <c r="G33" i="24"/>
  <c r="H33" i="24"/>
  <c r="I33" i="24"/>
  <c r="A34" i="24"/>
  <c r="A35" i="24"/>
  <c r="A36" i="24"/>
  <c r="A36" i="16"/>
  <c r="A35" i="16"/>
  <c r="A34" i="16"/>
  <c r="I33" i="16"/>
  <c r="H33" i="16"/>
  <c r="G33" i="16"/>
  <c r="F33" i="16"/>
  <c r="E33" i="16"/>
  <c r="D33" i="16"/>
  <c r="C33" i="16"/>
  <c r="B33" i="16"/>
  <c r="A33" i="16"/>
  <c r="A36" i="15"/>
  <c r="A35" i="15"/>
  <c r="A34" i="15"/>
  <c r="I33" i="15"/>
  <c r="H33" i="15"/>
  <c r="G33" i="15"/>
  <c r="F33" i="15"/>
  <c r="E33" i="15"/>
  <c r="D33" i="15"/>
  <c r="C33" i="15"/>
  <c r="B33" i="15"/>
  <c r="A33" i="15"/>
  <c r="A36" i="14"/>
  <c r="A35" i="14"/>
  <c r="A34" i="14"/>
  <c r="I33" i="14"/>
  <c r="H33" i="14"/>
  <c r="G33" i="14"/>
  <c r="F33" i="14"/>
  <c r="E33" i="14"/>
  <c r="D33" i="14"/>
  <c r="C33" i="14"/>
  <c r="B33" i="14"/>
  <c r="A33" i="14"/>
  <c r="D41" i="24"/>
  <c r="D43" i="24" s="1"/>
  <c r="A88" i="24"/>
  <c r="A87" i="24"/>
  <c r="J86" i="24"/>
  <c r="I86" i="24"/>
  <c r="H86" i="24"/>
  <c r="F86" i="24"/>
  <c r="E86" i="24"/>
  <c r="D86" i="24"/>
  <c r="C86" i="24"/>
  <c r="B86" i="24"/>
  <c r="A86" i="24"/>
  <c r="H85" i="24"/>
  <c r="G85" i="24"/>
  <c r="F85" i="24"/>
  <c r="E85" i="24"/>
  <c r="D85" i="24"/>
  <c r="C85" i="24"/>
  <c r="B85" i="24"/>
  <c r="A85" i="24"/>
  <c r="H84" i="24"/>
  <c r="G84" i="24"/>
  <c r="F84" i="24"/>
  <c r="E84" i="24"/>
  <c r="D84" i="24"/>
  <c r="C84" i="24"/>
  <c r="B84" i="24"/>
  <c r="A84" i="24"/>
  <c r="F91" i="24" a="1"/>
  <c r="F94" i="24" s="1"/>
  <c r="H83" i="24"/>
  <c r="G83" i="24"/>
  <c r="F83" i="24"/>
  <c r="E83" i="24"/>
  <c r="D83" i="24"/>
  <c r="C83" i="24"/>
  <c r="B83" i="24"/>
  <c r="A83" i="24"/>
  <c r="D91" i="24" s="1" a="1"/>
  <c r="H82" i="24"/>
  <c r="G82" i="24"/>
  <c r="E82" i="24"/>
  <c r="D82" i="24"/>
  <c r="C82" i="24"/>
  <c r="B82" i="24"/>
  <c r="A82" i="24"/>
  <c r="H81" i="24"/>
  <c r="E81" i="24"/>
  <c r="D81" i="24"/>
  <c r="C81" i="24"/>
  <c r="B81" i="24"/>
  <c r="A81" i="24"/>
  <c r="B80" i="24"/>
  <c r="A80" i="24"/>
  <c r="B79" i="24"/>
  <c r="A79" i="24"/>
  <c r="D73" i="24"/>
  <c r="I67" i="24"/>
  <c r="I66" i="24"/>
  <c r="I69" i="24" s="1"/>
  <c r="H62" i="24"/>
  <c r="D62" i="24"/>
  <c r="F61" i="24"/>
  <c r="E61" i="24"/>
  <c r="F59" i="24"/>
  <c r="E59" i="24"/>
  <c r="G48" i="24" a="1"/>
  <c r="G51" i="24" s="1"/>
  <c r="F48" i="24" a="1"/>
  <c r="F51" i="24" s="1"/>
  <c r="E48" i="24" a="1"/>
  <c r="E51" i="24" s="1"/>
  <c r="D48" i="24" a="1"/>
  <c r="D51" i="24" s="1"/>
  <c r="B71" i="24"/>
  <c r="B74" i="24"/>
  <c r="B48" i="24" a="1"/>
  <c r="B48" i="24" s="1"/>
  <c r="I47" i="24"/>
  <c r="H47" i="24"/>
  <c r="G47" i="24"/>
  <c r="F47" i="24"/>
  <c r="E47" i="24"/>
  <c r="D47" i="24"/>
  <c r="C47" i="24"/>
  <c r="B47" i="24"/>
  <c r="D42" i="24"/>
  <c r="B42" i="24"/>
  <c r="B41" i="24"/>
  <c r="B43" i="24" s="1"/>
  <c r="D40" i="24"/>
  <c r="D65" i="24"/>
  <c r="D68" i="24" s="1"/>
  <c r="B40" i="24"/>
  <c r="B65" i="24"/>
  <c r="B68" i="24"/>
  <c r="I39" i="24"/>
  <c r="H39" i="24"/>
  <c r="G39" i="24"/>
  <c r="F39" i="24"/>
  <c r="E39" i="24"/>
  <c r="D39" i="24"/>
  <c r="C39" i="24"/>
  <c r="B39" i="24"/>
  <c r="G86" i="24"/>
  <c r="A81" i="23"/>
  <c r="A80" i="23"/>
  <c r="J79" i="23"/>
  <c r="I79" i="23"/>
  <c r="H79" i="23"/>
  <c r="F79" i="23"/>
  <c r="E79" i="23"/>
  <c r="D79" i="23"/>
  <c r="C79" i="23"/>
  <c r="B79" i="23"/>
  <c r="A79" i="23"/>
  <c r="H78" i="23"/>
  <c r="G78" i="23"/>
  <c r="F78" i="23"/>
  <c r="E78" i="23"/>
  <c r="D78" i="23"/>
  <c r="C78" i="23"/>
  <c r="B78" i="23"/>
  <c r="A78" i="23"/>
  <c r="H77" i="23"/>
  <c r="G77" i="23"/>
  <c r="F77" i="23"/>
  <c r="E77" i="23"/>
  <c r="D77" i="23"/>
  <c r="C77" i="23"/>
  <c r="B77" i="23"/>
  <c r="A77" i="23"/>
  <c r="F84" i="23" s="1" a="1"/>
  <c r="H76" i="23"/>
  <c r="G76" i="23"/>
  <c r="F76" i="23"/>
  <c r="E76" i="23"/>
  <c r="D76" i="23"/>
  <c r="C76" i="23"/>
  <c r="B76" i="23"/>
  <c r="A76" i="23"/>
  <c r="G84" i="23" s="1" a="1"/>
  <c r="H75" i="23"/>
  <c r="G75" i="23"/>
  <c r="E75" i="23"/>
  <c r="D75" i="23"/>
  <c r="C75" i="23"/>
  <c r="B75" i="23"/>
  <c r="A75" i="23"/>
  <c r="H74" i="23"/>
  <c r="E74" i="23"/>
  <c r="D74" i="23"/>
  <c r="C74" i="23"/>
  <c r="B74" i="23"/>
  <c r="A74" i="23"/>
  <c r="H84" i="23" a="1"/>
  <c r="H87" i="23" s="1"/>
  <c r="B73" i="23"/>
  <c r="A73" i="23"/>
  <c r="B72" i="23"/>
  <c r="A72" i="23"/>
  <c r="D66" i="23"/>
  <c r="I60" i="23"/>
  <c r="I59" i="23"/>
  <c r="I62" i="23"/>
  <c r="H55" i="23"/>
  <c r="D55" i="23"/>
  <c r="F54" i="23"/>
  <c r="E54" i="23"/>
  <c r="F52" i="23"/>
  <c r="E52" i="23"/>
  <c r="G41" i="23" a="1"/>
  <c r="G45" i="23"/>
  <c r="F41" i="23" a="1"/>
  <c r="F45" i="23" s="1"/>
  <c r="E41" i="23" a="1"/>
  <c r="E45" i="23"/>
  <c r="D41" i="23" a="1"/>
  <c r="D45" i="23" s="1"/>
  <c r="B41" i="23" a="1"/>
  <c r="B45" i="23"/>
  <c r="I40" i="23"/>
  <c r="H40" i="23"/>
  <c r="G40" i="23"/>
  <c r="F40" i="23"/>
  <c r="E40" i="23"/>
  <c r="D40" i="23"/>
  <c r="C40" i="23"/>
  <c r="B40" i="23"/>
  <c r="F35" i="23"/>
  <c r="D35" i="23"/>
  <c r="F34" i="23"/>
  <c r="D34" i="23"/>
  <c r="D36" i="23" s="1"/>
  <c r="F33" i="23"/>
  <c r="F58" i="23"/>
  <c r="F61" i="23"/>
  <c r="D33" i="23"/>
  <c r="D58" i="23" s="1"/>
  <c r="D61" i="23" s="1"/>
  <c r="I32" i="23"/>
  <c r="H32" i="23"/>
  <c r="G32" i="23"/>
  <c r="F32" i="23"/>
  <c r="E32" i="23"/>
  <c r="D32" i="23"/>
  <c r="C32" i="23"/>
  <c r="B32" i="23"/>
  <c r="A29" i="23"/>
  <c r="A28" i="23"/>
  <c r="A27" i="23"/>
  <c r="B27" i="23"/>
  <c r="B35" i="23" s="1"/>
  <c r="B36" i="23" s="1"/>
  <c r="I26" i="23"/>
  <c r="H26" i="23"/>
  <c r="G26" i="23"/>
  <c r="F26" i="23"/>
  <c r="E26" i="23"/>
  <c r="D26" i="23"/>
  <c r="C26" i="23"/>
  <c r="B26" i="23"/>
  <c r="A26" i="23"/>
  <c r="G79" i="23"/>
  <c r="F40" i="26"/>
  <c r="F65" i="26"/>
  <c r="F68" i="26" s="1"/>
  <c r="F41" i="26"/>
  <c r="F43" i="26"/>
  <c r="G44" i="26"/>
  <c r="G67" i="26" s="1"/>
  <c r="G66" i="26"/>
  <c r="G69" i="26"/>
  <c r="D94" i="26"/>
  <c r="D93" i="26"/>
  <c r="D92" i="26"/>
  <c r="D95" i="26"/>
  <c r="D91" i="26"/>
  <c r="F94" i="26"/>
  <c r="F93" i="26"/>
  <c r="F92" i="26"/>
  <c r="F95" i="26"/>
  <c r="F91" i="26"/>
  <c r="B44" i="26"/>
  <c r="B67" i="26"/>
  <c r="B66" i="26"/>
  <c r="B69" i="26" s="1"/>
  <c r="H72" i="26"/>
  <c r="D40" i="26"/>
  <c r="D65" i="26" s="1"/>
  <c r="D68" i="26" s="1"/>
  <c r="H40" i="26"/>
  <c r="H65" i="26" s="1"/>
  <c r="H68" i="26" s="1"/>
  <c r="D41" i="26"/>
  <c r="D43" i="26"/>
  <c r="H41" i="26"/>
  <c r="H43" i="26" s="1"/>
  <c r="B49" i="26"/>
  <c r="E49" i="26"/>
  <c r="G49" i="26"/>
  <c r="H51" i="26"/>
  <c r="B91" i="26"/>
  <c r="B95" i="26"/>
  <c r="E40" i="26"/>
  <c r="E65" i="26" s="1"/>
  <c r="E68" i="26" s="1"/>
  <c r="E41" i="26"/>
  <c r="E43" i="26" s="1"/>
  <c r="B50" i="26"/>
  <c r="E50" i="26"/>
  <c r="B92" i="26"/>
  <c r="C91" i="26" a="1"/>
  <c r="E91" i="26" a="1"/>
  <c r="G91" i="26" a="1"/>
  <c r="B93" i="26"/>
  <c r="E40" i="25"/>
  <c r="E65" i="25" s="1"/>
  <c r="E68" i="25" s="1"/>
  <c r="E41" i="25"/>
  <c r="E43" i="25" s="1"/>
  <c r="G44" i="25"/>
  <c r="G67" i="25" s="1"/>
  <c r="G66" i="25"/>
  <c r="G69" i="25"/>
  <c r="H94" i="25"/>
  <c r="H93" i="25"/>
  <c r="H95" i="25"/>
  <c r="H91" i="25"/>
  <c r="F94" i="25"/>
  <c r="F93" i="25"/>
  <c r="F92" i="25"/>
  <c r="F95" i="25"/>
  <c r="F91" i="25"/>
  <c r="D40" i="25"/>
  <c r="D65" i="25"/>
  <c r="D68" i="25" s="1"/>
  <c r="H40" i="25"/>
  <c r="H65" i="25"/>
  <c r="H68" i="25"/>
  <c r="D41" i="25"/>
  <c r="D43" i="25" s="1"/>
  <c r="H41" i="25"/>
  <c r="H43" i="25"/>
  <c r="B49" i="25"/>
  <c r="D51" i="25"/>
  <c r="E49" i="25"/>
  <c r="F51" i="25"/>
  <c r="G49" i="25"/>
  <c r="H51" i="25"/>
  <c r="E93" i="25"/>
  <c r="E94" i="25"/>
  <c r="B51" i="25"/>
  <c r="E51" i="25"/>
  <c r="G51" i="25"/>
  <c r="E91" i="25"/>
  <c r="E95" i="25"/>
  <c r="C40" i="25"/>
  <c r="C65" i="25" s="1"/>
  <c r="C68" i="25" s="1"/>
  <c r="C41" i="25"/>
  <c r="C43" i="25" s="1"/>
  <c r="C44" i="25" s="1"/>
  <c r="B48" i="25"/>
  <c r="B71" i="25"/>
  <c r="B74" i="25"/>
  <c r="E48" i="25"/>
  <c r="E71" i="25" s="1"/>
  <c r="E74" i="25" s="1"/>
  <c r="G48" i="25"/>
  <c r="G71" i="25" s="1"/>
  <c r="G74" i="25" s="1"/>
  <c r="B91" i="25" a="1"/>
  <c r="C41" i="24"/>
  <c r="D49" i="24"/>
  <c r="E48" i="24"/>
  <c r="E71" i="24" s="1"/>
  <c r="E74" i="24" s="1"/>
  <c r="F49" i="24"/>
  <c r="G48" i="24"/>
  <c r="G71" i="24" s="1"/>
  <c r="G74" i="24" s="1"/>
  <c r="D50" i="24"/>
  <c r="E52" i="24"/>
  <c r="F50" i="24"/>
  <c r="F52" i="24"/>
  <c r="D48" i="24"/>
  <c r="D71" i="24" s="1"/>
  <c r="D74" i="24" s="1"/>
  <c r="F48" i="24"/>
  <c r="F71" i="24"/>
  <c r="F74" i="24" s="1"/>
  <c r="I42" i="24"/>
  <c r="I41" i="24"/>
  <c r="I40" i="24"/>
  <c r="I65" i="24"/>
  <c r="I68" i="24" s="1"/>
  <c r="E42" i="24"/>
  <c r="E41" i="24"/>
  <c r="E40" i="24"/>
  <c r="E65" i="24" s="1"/>
  <c r="E68" i="24" s="1"/>
  <c r="C42" i="24"/>
  <c r="C43" i="24" s="1"/>
  <c r="C44" i="24" s="1"/>
  <c r="C40" i="24"/>
  <c r="C65" i="24" s="1"/>
  <c r="C68" i="24" s="1"/>
  <c r="G42" i="24"/>
  <c r="G41" i="24"/>
  <c r="G40" i="24"/>
  <c r="G65" i="24"/>
  <c r="G68" i="24"/>
  <c r="F93" i="24"/>
  <c r="F92" i="24"/>
  <c r="F95" i="24"/>
  <c r="B49" i="24"/>
  <c r="E49" i="24"/>
  <c r="G49" i="24"/>
  <c r="H48" i="24" a="1"/>
  <c r="B50" i="24"/>
  <c r="G50" i="24"/>
  <c r="C91" i="24" a="1"/>
  <c r="G91" i="24" a="1"/>
  <c r="F36" i="23"/>
  <c r="F59" i="23" s="1"/>
  <c r="F62" i="23" s="1"/>
  <c r="E35" i="23"/>
  <c r="E34" i="23"/>
  <c r="E33" i="23"/>
  <c r="E58" i="23"/>
  <c r="E61" i="23"/>
  <c r="G35" i="23"/>
  <c r="G34" i="23"/>
  <c r="G36" i="23"/>
  <c r="G33" i="23"/>
  <c r="G58" i="23" s="1"/>
  <c r="G61" i="23" s="1"/>
  <c r="C35" i="23"/>
  <c r="C34" i="23"/>
  <c r="C33" i="23"/>
  <c r="C58" i="23" s="1"/>
  <c r="C61" i="23" s="1"/>
  <c r="I35" i="23"/>
  <c r="I34" i="23"/>
  <c r="I36" i="23" s="1"/>
  <c r="I37" i="23" s="1"/>
  <c r="I33" i="23"/>
  <c r="I58" i="23"/>
  <c r="I61" i="23" s="1"/>
  <c r="B34" i="23"/>
  <c r="B33" i="23"/>
  <c r="B58" i="23" s="1"/>
  <c r="B61" i="23" s="1"/>
  <c r="F37" i="23"/>
  <c r="F60" i="23"/>
  <c r="H88" i="23"/>
  <c r="H86" i="23"/>
  <c r="H85" i="23"/>
  <c r="H84" i="23"/>
  <c r="B41" i="23"/>
  <c r="B64" i="23" s="1"/>
  <c r="B67" i="23" s="1"/>
  <c r="B42" i="23"/>
  <c r="B43" i="23"/>
  <c r="B44" i="23"/>
  <c r="D42" i="23"/>
  <c r="D44" i="23"/>
  <c r="E41" i="23"/>
  <c r="E64" i="23" s="1"/>
  <c r="E67" i="23" s="1"/>
  <c r="E42" i="23"/>
  <c r="E43" i="23"/>
  <c r="E44" i="23"/>
  <c r="F42" i="23"/>
  <c r="F44" i="23"/>
  <c r="G41" i="23"/>
  <c r="G64" i="23" s="1"/>
  <c r="G67" i="23" s="1"/>
  <c r="G42" i="23"/>
  <c r="G43" i="23"/>
  <c r="G44" i="23"/>
  <c r="H41" i="23" a="1"/>
  <c r="B84" i="23" a="1"/>
  <c r="C84" i="23" a="1"/>
  <c r="C86" i="23" s="1"/>
  <c r="D84" i="23" a="1"/>
  <c r="I23" i="1" a="1"/>
  <c r="I24" i="1"/>
  <c r="A63" i="18"/>
  <c r="A62" i="18"/>
  <c r="J61" i="18"/>
  <c r="I61" i="18"/>
  <c r="H61" i="18"/>
  <c r="G61" i="18"/>
  <c r="F61" i="18"/>
  <c r="E61" i="18"/>
  <c r="D61" i="18"/>
  <c r="C61" i="18"/>
  <c r="B61" i="18"/>
  <c r="A61" i="18"/>
  <c r="H60" i="18"/>
  <c r="G60" i="18"/>
  <c r="F60" i="18"/>
  <c r="E60" i="18"/>
  <c r="D60" i="18"/>
  <c r="C60" i="18"/>
  <c r="B60" i="18"/>
  <c r="A60" i="18"/>
  <c r="H59" i="18"/>
  <c r="G59" i="18"/>
  <c r="F59" i="18"/>
  <c r="E59" i="18"/>
  <c r="D59" i="18"/>
  <c r="C59" i="18"/>
  <c r="B59" i="18"/>
  <c r="A59" i="18"/>
  <c r="F66" i="18" s="1" a="1"/>
  <c r="H58" i="18"/>
  <c r="G58" i="18"/>
  <c r="F58" i="18"/>
  <c r="E58" i="18"/>
  <c r="D58" i="18"/>
  <c r="C58" i="18"/>
  <c r="B58" i="18"/>
  <c r="A58" i="18"/>
  <c r="G66" i="18" s="1" a="1"/>
  <c r="H57" i="18"/>
  <c r="G57" i="18"/>
  <c r="E57" i="18"/>
  <c r="D57" i="18"/>
  <c r="C57" i="18"/>
  <c r="B57" i="18"/>
  <c r="A57" i="18"/>
  <c r="H56" i="18"/>
  <c r="E56" i="18"/>
  <c r="D56" i="18"/>
  <c r="C56" i="18"/>
  <c r="B56" i="18"/>
  <c r="A56" i="18"/>
  <c r="B55" i="18"/>
  <c r="A55" i="18"/>
  <c r="B54" i="18"/>
  <c r="A54" i="18"/>
  <c r="D48" i="18"/>
  <c r="I42" i="18"/>
  <c r="I41" i="18"/>
  <c r="I44" i="18"/>
  <c r="I40" i="18"/>
  <c r="I43" i="18" s="1"/>
  <c r="H37" i="18"/>
  <c r="D37" i="18"/>
  <c r="F36" i="18"/>
  <c r="E36" i="18"/>
  <c r="F34" i="18"/>
  <c r="E34" i="18"/>
  <c r="H23" i="18" a="1"/>
  <c r="H27" i="18" s="1"/>
  <c r="G23" i="18" a="1"/>
  <c r="G27" i="18"/>
  <c r="F23" i="18" a="1"/>
  <c r="F27" i="18" s="1"/>
  <c r="E23" i="18" a="1"/>
  <c r="E27" i="18"/>
  <c r="D23" i="18" a="1"/>
  <c r="D27" i="18" s="1"/>
  <c r="B23" i="18" a="1"/>
  <c r="B27" i="18"/>
  <c r="I22" i="18"/>
  <c r="H22" i="18"/>
  <c r="G22" i="18"/>
  <c r="F22" i="18"/>
  <c r="E22" i="18"/>
  <c r="D22" i="18"/>
  <c r="C22" i="18"/>
  <c r="B22" i="18"/>
  <c r="F17" i="18"/>
  <c r="F18" i="18" s="1"/>
  <c r="D17" i="18"/>
  <c r="F16" i="18"/>
  <c r="D16" i="18"/>
  <c r="F15" i="18"/>
  <c r="F40" i="18" s="1"/>
  <c r="F43" i="18" s="1"/>
  <c r="D15" i="18"/>
  <c r="D40" i="18" s="1"/>
  <c r="D43" i="18" s="1"/>
  <c r="I14" i="18"/>
  <c r="H14" i="18"/>
  <c r="G14" i="18"/>
  <c r="F14" i="18"/>
  <c r="E14" i="18"/>
  <c r="D14" i="18"/>
  <c r="C14" i="18"/>
  <c r="B14" i="18"/>
  <c r="A11" i="18"/>
  <c r="C11" i="18" s="1"/>
  <c r="I11" i="18"/>
  <c r="A10" i="18"/>
  <c r="G10" i="18" s="1"/>
  <c r="A9" i="18"/>
  <c r="H9" i="18"/>
  <c r="I8" i="18"/>
  <c r="H8" i="18"/>
  <c r="G8" i="18"/>
  <c r="F8" i="18"/>
  <c r="E8" i="18"/>
  <c r="D8" i="18"/>
  <c r="C8" i="18"/>
  <c r="B8" i="18"/>
  <c r="A8" i="18"/>
  <c r="A63" i="17"/>
  <c r="A62" i="17"/>
  <c r="J61" i="17"/>
  <c r="I61" i="17"/>
  <c r="H61" i="17"/>
  <c r="G61" i="17"/>
  <c r="F61" i="17"/>
  <c r="E61" i="17"/>
  <c r="D61" i="17"/>
  <c r="C61" i="17"/>
  <c r="B61" i="17"/>
  <c r="A61" i="17"/>
  <c r="H60" i="17"/>
  <c r="G60" i="17"/>
  <c r="F60" i="17"/>
  <c r="E60" i="17"/>
  <c r="D60" i="17"/>
  <c r="C60" i="17"/>
  <c r="B60" i="17"/>
  <c r="A60" i="17"/>
  <c r="H59" i="17"/>
  <c r="G59" i="17"/>
  <c r="F59" i="17"/>
  <c r="E59" i="17"/>
  <c r="D59" i="17"/>
  <c r="C59" i="17"/>
  <c r="B59" i="17"/>
  <c r="A59" i="17"/>
  <c r="F66" i="17" s="1" a="1"/>
  <c r="H58" i="17"/>
  <c r="G58" i="17"/>
  <c r="F58" i="17"/>
  <c r="E58" i="17"/>
  <c r="D58" i="17"/>
  <c r="C58" i="17"/>
  <c r="B58" i="17"/>
  <c r="A58" i="17"/>
  <c r="G66" i="17" a="1"/>
  <c r="G69" i="17" s="1"/>
  <c r="H57" i="17"/>
  <c r="G57" i="17"/>
  <c r="E57" i="17"/>
  <c r="D57" i="17"/>
  <c r="C57" i="17"/>
  <c r="B57" i="17"/>
  <c r="A57" i="17"/>
  <c r="H56" i="17"/>
  <c r="E56" i="17"/>
  <c r="D56" i="17"/>
  <c r="C56" i="17"/>
  <c r="B56" i="17"/>
  <c r="A56" i="17"/>
  <c r="H66" i="17" s="1" a="1"/>
  <c r="B55" i="17"/>
  <c r="A55" i="17"/>
  <c r="B54" i="17"/>
  <c r="A54" i="17"/>
  <c r="D48" i="17"/>
  <c r="I42" i="17"/>
  <c r="I41" i="17"/>
  <c r="I44" i="17" s="1"/>
  <c r="H37" i="17"/>
  <c r="D37" i="17"/>
  <c r="F36" i="17"/>
  <c r="E36" i="17"/>
  <c r="F34" i="17"/>
  <c r="E34" i="17"/>
  <c r="H23" i="17" a="1"/>
  <c r="H27" i="17" s="1"/>
  <c r="G23" i="17" a="1"/>
  <c r="G23" i="17" s="1"/>
  <c r="G46" i="17" s="1"/>
  <c r="G49" i="17" s="1"/>
  <c r="G27" i="17"/>
  <c r="F23" i="17" a="1"/>
  <c r="F27" i="17" s="1"/>
  <c r="E23" i="17" a="1"/>
  <c r="E23" i="17" s="1"/>
  <c r="E46" i="17" s="1"/>
  <c r="E49" i="17" s="1"/>
  <c r="E27" i="17"/>
  <c r="D23" i="17" a="1"/>
  <c r="D27" i="17" s="1"/>
  <c r="B23" i="17" a="1"/>
  <c r="B23" i="17" s="1"/>
  <c r="B46" i="17" s="1"/>
  <c r="B49" i="17" s="1"/>
  <c r="B27" i="17"/>
  <c r="I22" i="17"/>
  <c r="H22" i="17"/>
  <c r="G22" i="17"/>
  <c r="F22" i="17"/>
  <c r="E22" i="17"/>
  <c r="D22" i="17"/>
  <c r="C22" i="17"/>
  <c r="B22" i="17"/>
  <c r="F17" i="17"/>
  <c r="D17" i="17"/>
  <c r="F16" i="17"/>
  <c r="F18" i="17"/>
  <c r="F19" i="17" s="1"/>
  <c r="F42" i="17" s="1"/>
  <c r="D16" i="17"/>
  <c r="D18" i="17" s="1"/>
  <c r="F15" i="17"/>
  <c r="F40" i="17" s="1"/>
  <c r="F43" i="17"/>
  <c r="D15" i="17"/>
  <c r="D40" i="17" s="1"/>
  <c r="D43" i="17" s="1"/>
  <c r="I14" i="17"/>
  <c r="H14" i="17"/>
  <c r="G14" i="17"/>
  <c r="F14" i="17"/>
  <c r="E14" i="17"/>
  <c r="D14" i="17"/>
  <c r="C14" i="17"/>
  <c r="B14" i="17"/>
  <c r="A11" i="17"/>
  <c r="I11" i="17" s="1"/>
  <c r="A10" i="17"/>
  <c r="G10" i="17"/>
  <c r="G15" i="17" s="1"/>
  <c r="G40" i="17" s="1"/>
  <c r="G43" i="17" s="1"/>
  <c r="A9" i="17"/>
  <c r="H9" i="17" s="1"/>
  <c r="I8" i="17"/>
  <c r="H8" i="17"/>
  <c r="G8" i="17"/>
  <c r="F8" i="17"/>
  <c r="E8" i="17"/>
  <c r="D8" i="17"/>
  <c r="C8" i="17"/>
  <c r="B8" i="17"/>
  <c r="A8" i="17"/>
  <c r="C92" i="26"/>
  <c r="C95" i="26"/>
  <c r="C91" i="26"/>
  <c r="C94" i="26"/>
  <c r="C93" i="26"/>
  <c r="D66" i="26"/>
  <c r="D69" i="26" s="1"/>
  <c r="D44" i="26"/>
  <c r="D67" i="26"/>
  <c r="D100" i="26"/>
  <c r="D98" i="26"/>
  <c r="D99" i="26"/>
  <c r="G92" i="26"/>
  <c r="G95" i="26"/>
  <c r="G91" i="26"/>
  <c r="G94" i="26"/>
  <c r="G93" i="26"/>
  <c r="E72" i="26"/>
  <c r="E53" i="26"/>
  <c r="F73" i="26"/>
  <c r="E92" i="26"/>
  <c r="E95" i="26"/>
  <c r="E91" i="26"/>
  <c r="E94" i="26"/>
  <c r="E93" i="26"/>
  <c r="B98" i="26"/>
  <c r="B99" i="26"/>
  <c r="B100" i="26"/>
  <c r="J91" i="26"/>
  <c r="B53" i="26"/>
  <c r="B73" i="26" s="1"/>
  <c r="B72" i="26"/>
  <c r="F98" i="26"/>
  <c r="F99" i="26"/>
  <c r="F100" i="26"/>
  <c r="G53" i="26"/>
  <c r="H73" i="26"/>
  <c r="G72" i="26"/>
  <c r="F44" i="26"/>
  <c r="F67" i="26" s="1"/>
  <c r="F66" i="26"/>
  <c r="F69" i="26"/>
  <c r="B94" i="25"/>
  <c r="B93" i="25"/>
  <c r="B92" i="25"/>
  <c r="B100" i="25" s="1"/>
  <c r="B95" i="25"/>
  <c r="B91" i="25"/>
  <c r="G53" i="25"/>
  <c r="H73" i="25" s="1"/>
  <c r="G72" i="25"/>
  <c r="B53" i="25"/>
  <c r="B73" i="25"/>
  <c r="B72" i="25"/>
  <c r="E98" i="25"/>
  <c r="E99" i="25"/>
  <c r="E100" i="25"/>
  <c r="H66" i="25"/>
  <c r="H69" i="25" s="1"/>
  <c r="H44" i="25"/>
  <c r="H67" i="25"/>
  <c r="E72" i="25"/>
  <c r="E53" i="25"/>
  <c r="F73" i="25" s="1"/>
  <c r="F98" i="25"/>
  <c r="F99" i="25"/>
  <c r="F100" i="25"/>
  <c r="H99" i="25"/>
  <c r="F53" i="24"/>
  <c r="G73" i="24"/>
  <c r="F72" i="24"/>
  <c r="D72" i="24"/>
  <c r="D53" i="24"/>
  <c r="E73" i="24"/>
  <c r="I43" i="24"/>
  <c r="E43" i="24"/>
  <c r="E66" i="24"/>
  <c r="E69" i="24"/>
  <c r="I44" i="24"/>
  <c r="B53" i="24"/>
  <c r="B73" i="24"/>
  <c r="B72" i="24"/>
  <c r="H50" i="24"/>
  <c r="H49" i="24"/>
  <c r="H72" i="24" s="1"/>
  <c r="H52" i="24"/>
  <c r="H48" i="24"/>
  <c r="H71" i="24" s="1"/>
  <c r="H74" i="24" s="1"/>
  <c r="H51" i="24"/>
  <c r="H42" i="24"/>
  <c r="H43" i="24" s="1"/>
  <c r="H44" i="24" s="1"/>
  <c r="H41" i="24"/>
  <c r="H40" i="24"/>
  <c r="H65" i="24"/>
  <c r="H68" i="24" s="1"/>
  <c r="G53" i="24"/>
  <c r="H73" i="24"/>
  <c r="G72" i="24"/>
  <c r="G43" i="24"/>
  <c r="G44" i="24" s="1"/>
  <c r="G67" i="24" s="1"/>
  <c r="G92" i="24"/>
  <c r="G95" i="24"/>
  <c r="G91" i="24"/>
  <c r="G94" i="24"/>
  <c r="G93" i="24"/>
  <c r="E72" i="24"/>
  <c r="E53" i="24"/>
  <c r="F73" i="24"/>
  <c r="C92" i="24"/>
  <c r="C95" i="24"/>
  <c r="C91" i="24"/>
  <c r="C94" i="24"/>
  <c r="C93" i="24"/>
  <c r="D18" i="18"/>
  <c r="D19" i="18" s="1"/>
  <c r="D42" i="18" s="1"/>
  <c r="H66" i="18" a="1"/>
  <c r="H69" i="18" s="1"/>
  <c r="E36" i="23"/>
  <c r="C36" i="23"/>
  <c r="C37" i="23" s="1"/>
  <c r="D88" i="23"/>
  <c r="D87" i="23"/>
  <c r="D86" i="23"/>
  <c r="D85" i="23"/>
  <c r="D84" i="23"/>
  <c r="D92" i="23" s="1"/>
  <c r="C88" i="23"/>
  <c r="C87" i="23"/>
  <c r="C85" i="23"/>
  <c r="C84" i="23"/>
  <c r="C93" i="23" s="1"/>
  <c r="B88" i="23"/>
  <c r="B87" i="23"/>
  <c r="B86" i="23"/>
  <c r="B85" i="23"/>
  <c r="B84" i="23"/>
  <c r="B92" i="23" s="1"/>
  <c r="H45" i="23"/>
  <c r="H44" i="23"/>
  <c r="H43" i="23"/>
  <c r="H42" i="23"/>
  <c r="H41" i="23"/>
  <c r="H64" i="23"/>
  <c r="H67" i="23"/>
  <c r="G65" i="23"/>
  <c r="G46" i="23"/>
  <c r="H66" i="23"/>
  <c r="F65" i="23"/>
  <c r="E65" i="23"/>
  <c r="E46" i="23"/>
  <c r="F66" i="23" s="1"/>
  <c r="D65" i="23"/>
  <c r="B65" i="23"/>
  <c r="B46" i="23"/>
  <c r="B66" i="23"/>
  <c r="H35" i="23"/>
  <c r="H34" i="23"/>
  <c r="H36" i="23" s="1"/>
  <c r="H33" i="23"/>
  <c r="H58" i="23"/>
  <c r="H61" i="23" s="1"/>
  <c r="H93" i="23"/>
  <c r="H92" i="23"/>
  <c r="H91" i="23"/>
  <c r="G59" i="23"/>
  <c r="G62" i="23"/>
  <c r="G37" i="23"/>
  <c r="G60" i="23" s="1"/>
  <c r="E59" i="23"/>
  <c r="E62" i="23"/>
  <c r="E37" i="23"/>
  <c r="E60" i="23" s="1"/>
  <c r="I23" i="1"/>
  <c r="I28" i="1" s="1"/>
  <c r="I25" i="1"/>
  <c r="I26" i="1"/>
  <c r="I27" i="1"/>
  <c r="H40" i="18"/>
  <c r="H43" i="18" s="1"/>
  <c r="H17" i="18"/>
  <c r="H16" i="18"/>
  <c r="H15" i="18"/>
  <c r="I17" i="18"/>
  <c r="I16" i="18"/>
  <c r="I18" i="18" s="1"/>
  <c r="I15" i="18"/>
  <c r="D41" i="18"/>
  <c r="D44" i="18" s="1"/>
  <c r="H68" i="18"/>
  <c r="H67" i="18"/>
  <c r="H66" i="18"/>
  <c r="B9" i="18"/>
  <c r="B15" i="18" s="1"/>
  <c r="E10" i="18"/>
  <c r="E17" i="18" s="1"/>
  <c r="B23" i="18"/>
  <c r="B28" i="18" s="1"/>
  <c r="B46" i="18"/>
  <c r="B49" i="18" s="1"/>
  <c r="B24" i="18"/>
  <c r="B25" i="18"/>
  <c r="B26" i="18"/>
  <c r="D23" i="18"/>
  <c r="D46" i="18" s="1"/>
  <c r="D49" i="18" s="1"/>
  <c r="D24" i="18"/>
  <c r="D47" i="18" s="1"/>
  <c r="D25" i="18"/>
  <c r="E23" i="18"/>
  <c r="E46" i="18"/>
  <c r="E49" i="18" s="1"/>
  <c r="E24" i="18"/>
  <c r="E25" i="18"/>
  <c r="E26" i="18"/>
  <c r="F23" i="18"/>
  <c r="F46" i="18" s="1"/>
  <c r="F49" i="18" s="1"/>
  <c r="F24" i="18"/>
  <c r="F25" i="18"/>
  <c r="G23" i="18"/>
  <c r="G28" i="18" s="1"/>
  <c r="G46" i="18"/>
  <c r="G49" i="18" s="1"/>
  <c r="G24" i="18"/>
  <c r="G25" i="18"/>
  <c r="G26" i="18"/>
  <c r="H23" i="18"/>
  <c r="H46" i="18" s="1"/>
  <c r="H49" i="18" s="1"/>
  <c r="H24" i="18"/>
  <c r="H25" i="18"/>
  <c r="B66" i="18" a="1"/>
  <c r="B70" i="18" s="1"/>
  <c r="C66" i="18" a="1"/>
  <c r="C69" i="18" s="1"/>
  <c r="D66" i="18" a="1"/>
  <c r="D68" i="18" s="1"/>
  <c r="E66" i="18" a="1"/>
  <c r="G17" i="17"/>
  <c r="G16" i="17"/>
  <c r="G18" i="17" s="1"/>
  <c r="G19" i="17" s="1"/>
  <c r="F41" i="17"/>
  <c r="F44" i="17" s="1"/>
  <c r="G70" i="17"/>
  <c r="G68" i="17"/>
  <c r="G67" i="17"/>
  <c r="G66" i="17"/>
  <c r="G75" i="17" s="1"/>
  <c r="B9" i="17"/>
  <c r="B16" i="17" s="1"/>
  <c r="E10" i="17"/>
  <c r="E15" i="17" s="1"/>
  <c r="C11" i="17"/>
  <c r="C17" i="17" s="1"/>
  <c r="B24" i="17"/>
  <c r="B26" i="17"/>
  <c r="D23" i="17"/>
  <c r="D46" i="17" s="1"/>
  <c r="D49" i="17" s="1"/>
  <c r="D24" i="17"/>
  <c r="D25" i="17"/>
  <c r="D26" i="17"/>
  <c r="E24" i="17"/>
  <c r="E28" i="17" s="1"/>
  <c r="E26" i="17"/>
  <c r="F23" i="17"/>
  <c r="F46" i="17" s="1"/>
  <c r="F49" i="17" s="1"/>
  <c r="F24" i="17"/>
  <c r="F47" i="17" s="1"/>
  <c r="F25" i="17"/>
  <c r="F26" i="17"/>
  <c r="G24" i="17"/>
  <c r="G26" i="17"/>
  <c r="H23" i="17"/>
  <c r="H46" i="17" s="1"/>
  <c r="H49" i="17" s="1"/>
  <c r="H24" i="17"/>
  <c r="H25" i="17"/>
  <c r="H26" i="17"/>
  <c r="C66" i="17" a="1"/>
  <c r="C67" i="17" s="1"/>
  <c r="D66" i="17" a="1"/>
  <c r="E66" i="17" a="1"/>
  <c r="E69" i="17" s="1"/>
  <c r="G99" i="26"/>
  <c r="G100" i="26"/>
  <c r="G98" i="26"/>
  <c r="E98" i="26"/>
  <c r="E99" i="26"/>
  <c r="E100" i="26"/>
  <c r="C99" i="26"/>
  <c r="C100" i="26"/>
  <c r="B98" i="25"/>
  <c r="B99" i="25"/>
  <c r="J91" i="25"/>
  <c r="E44" i="24"/>
  <c r="E67" i="24" s="1"/>
  <c r="H67" i="24"/>
  <c r="H53" i="24"/>
  <c r="C99" i="24"/>
  <c r="C100" i="24"/>
  <c r="C98" i="24"/>
  <c r="G66" i="24"/>
  <c r="G69" i="24" s="1"/>
  <c r="G99" i="24"/>
  <c r="G100" i="24"/>
  <c r="G98" i="24"/>
  <c r="H18" i="18"/>
  <c r="H19" i="18" s="1"/>
  <c r="H42" i="18" s="1"/>
  <c r="H59" i="23"/>
  <c r="H62" i="23" s="1"/>
  <c r="H37" i="23"/>
  <c r="H60" i="23" s="1"/>
  <c r="H65" i="23"/>
  <c r="H46" i="23"/>
  <c r="B93" i="23"/>
  <c r="B91" i="23"/>
  <c r="J84" i="23"/>
  <c r="C92" i="23"/>
  <c r="C91" i="23"/>
  <c r="D93" i="23"/>
  <c r="D91" i="23"/>
  <c r="E70" i="18"/>
  <c r="E69" i="18"/>
  <c r="E68" i="18"/>
  <c r="E67" i="18"/>
  <c r="E66" i="18"/>
  <c r="E73" i="18" s="1"/>
  <c r="D70" i="18"/>
  <c r="D69" i="18"/>
  <c r="D67" i="18"/>
  <c r="D66" i="18"/>
  <c r="D74" i="18" s="1"/>
  <c r="C70" i="18"/>
  <c r="C68" i="18"/>
  <c r="C67" i="18"/>
  <c r="C73" i="18" s="1"/>
  <c r="C66" i="18"/>
  <c r="B69" i="18"/>
  <c r="B68" i="18"/>
  <c r="B67" i="18"/>
  <c r="H47" i="18"/>
  <c r="H28" i="18"/>
  <c r="G47" i="18"/>
  <c r="H48" i="18"/>
  <c r="F47" i="18"/>
  <c r="F28" i="18"/>
  <c r="G48" i="18" s="1"/>
  <c r="E47" i="18"/>
  <c r="E28" i="18"/>
  <c r="F48" i="18" s="1"/>
  <c r="D28" i="18"/>
  <c r="E48" i="18" s="1"/>
  <c r="B47" i="18"/>
  <c r="B48" i="18"/>
  <c r="C17" i="18"/>
  <c r="C16" i="18"/>
  <c r="C15" i="18"/>
  <c r="C40" i="18" s="1"/>
  <c r="C43" i="18" s="1"/>
  <c r="E16" i="18"/>
  <c r="E18" i="18"/>
  <c r="E41" i="18" s="1"/>
  <c r="E44" i="18" s="1"/>
  <c r="E15" i="18"/>
  <c r="E40" i="18" s="1"/>
  <c r="E43" i="18"/>
  <c r="B17" i="18"/>
  <c r="B16" i="18"/>
  <c r="B18" i="18" s="1"/>
  <c r="B40" i="18"/>
  <c r="B43" i="18"/>
  <c r="H75" i="18"/>
  <c r="H74" i="18"/>
  <c r="H73" i="18"/>
  <c r="I19" i="18"/>
  <c r="E70" i="17"/>
  <c r="E68" i="17"/>
  <c r="E67" i="17"/>
  <c r="E66" i="17"/>
  <c r="D69" i="17"/>
  <c r="D68" i="17"/>
  <c r="D67" i="17"/>
  <c r="C70" i="17"/>
  <c r="C69" i="17"/>
  <c r="C68" i="17"/>
  <c r="C66" i="17"/>
  <c r="C74" i="17" s="1"/>
  <c r="H47" i="17"/>
  <c r="G47" i="17"/>
  <c r="G28" i="17"/>
  <c r="H48" i="17" s="1"/>
  <c r="F28" i="17"/>
  <c r="G48" i="17" s="1"/>
  <c r="E47" i="17"/>
  <c r="F48" i="17"/>
  <c r="D47" i="17"/>
  <c r="D28" i="17"/>
  <c r="E48" i="17" s="1"/>
  <c r="B47" i="17"/>
  <c r="B28" i="17"/>
  <c r="B48" i="17"/>
  <c r="C16" i="17"/>
  <c r="C18" i="17"/>
  <c r="C19" i="17" s="1"/>
  <c r="C15" i="17"/>
  <c r="C40" i="17" s="1"/>
  <c r="C43" i="17"/>
  <c r="E17" i="17"/>
  <c r="E16" i="17"/>
  <c r="E18" i="17" s="1"/>
  <c r="E40" i="17"/>
  <c r="E43" i="17"/>
  <c r="B17" i="17"/>
  <c r="B18" i="17"/>
  <c r="B19" i="17" s="1"/>
  <c r="B42" i="17" s="1"/>
  <c r="B15" i="17"/>
  <c r="B40" i="17"/>
  <c r="B43" i="17" s="1"/>
  <c r="G74" i="17"/>
  <c r="G73" i="17"/>
  <c r="G41" i="17"/>
  <c r="G44" i="17" s="1"/>
  <c r="G42" i="17"/>
  <c r="H66" i="24"/>
  <c r="H69" i="24"/>
  <c r="E19" i="18"/>
  <c r="E42" i="18" s="1"/>
  <c r="C74" i="18"/>
  <c r="D75" i="18"/>
  <c r="D73" i="18"/>
  <c r="E75" i="18"/>
  <c r="E74" i="18"/>
  <c r="C75" i="17"/>
  <c r="C73" i="17"/>
  <c r="E75" i="17"/>
  <c r="E74" i="17"/>
  <c r="E73" i="17"/>
  <c r="C29" i="14"/>
  <c r="E28" i="14"/>
  <c r="G28" i="14"/>
  <c r="H27" i="14"/>
  <c r="I29" i="14"/>
  <c r="C29" i="15"/>
  <c r="E28" i="15"/>
  <c r="G28" i="15"/>
  <c r="H27" i="15"/>
  <c r="I29" i="15"/>
  <c r="C29" i="16"/>
  <c r="E28" i="16"/>
  <c r="G28" i="16"/>
  <c r="H27" i="16"/>
  <c r="I29" i="16"/>
  <c r="A88" i="16"/>
  <c r="A87" i="16"/>
  <c r="J86" i="16"/>
  <c r="I86" i="16"/>
  <c r="H86" i="16"/>
  <c r="F86" i="16"/>
  <c r="E86" i="16"/>
  <c r="D86" i="16"/>
  <c r="C86" i="16"/>
  <c r="B86" i="16"/>
  <c r="A86" i="16"/>
  <c r="H85" i="16"/>
  <c r="G85" i="16"/>
  <c r="F85" i="16"/>
  <c r="E85" i="16"/>
  <c r="D85" i="16"/>
  <c r="C85" i="16"/>
  <c r="B85" i="16"/>
  <c r="A85" i="16"/>
  <c r="H84" i="16"/>
  <c r="G84" i="16"/>
  <c r="F84" i="16"/>
  <c r="E84" i="16"/>
  <c r="D84" i="16"/>
  <c r="C84" i="16"/>
  <c r="B84" i="16"/>
  <c r="A84" i="16"/>
  <c r="F91" i="16" a="1"/>
  <c r="H83" i="16"/>
  <c r="G83" i="16"/>
  <c r="F83" i="16"/>
  <c r="E83" i="16"/>
  <c r="D83" i="16"/>
  <c r="C83" i="16"/>
  <c r="B83" i="16"/>
  <c r="A83" i="16"/>
  <c r="D91" i="16" a="1"/>
  <c r="H82" i="16"/>
  <c r="G82" i="16"/>
  <c r="E82" i="16"/>
  <c r="D82" i="16"/>
  <c r="C82" i="16"/>
  <c r="B82" i="16"/>
  <c r="A82" i="16"/>
  <c r="H81" i="16"/>
  <c r="E81" i="16"/>
  <c r="D81" i="16"/>
  <c r="C81" i="16"/>
  <c r="B81" i="16"/>
  <c r="A81" i="16"/>
  <c r="B80" i="16"/>
  <c r="A80" i="16"/>
  <c r="B79" i="16"/>
  <c r="A79" i="16"/>
  <c r="D73" i="16"/>
  <c r="I67" i="16"/>
  <c r="I66" i="16"/>
  <c r="I69" i="16" s="1"/>
  <c r="H62" i="16"/>
  <c r="D62" i="16"/>
  <c r="F61" i="16"/>
  <c r="E61" i="16"/>
  <c r="F59" i="16"/>
  <c r="E59" i="16"/>
  <c r="G48" i="16" a="1"/>
  <c r="G52" i="16" s="1"/>
  <c r="F48" i="16" a="1"/>
  <c r="F50" i="16"/>
  <c r="E48" i="16" a="1"/>
  <c r="E52" i="16" s="1"/>
  <c r="D48" i="16" a="1"/>
  <c r="D49" i="16" s="1"/>
  <c r="B48" i="16" a="1"/>
  <c r="B52" i="16" s="1"/>
  <c r="I47" i="16"/>
  <c r="H47" i="16"/>
  <c r="G47" i="16"/>
  <c r="F47" i="16"/>
  <c r="E47" i="16"/>
  <c r="D47" i="16"/>
  <c r="C47" i="16"/>
  <c r="B47" i="16"/>
  <c r="F42" i="16"/>
  <c r="D42" i="16"/>
  <c r="B42" i="16"/>
  <c r="F41" i="16"/>
  <c r="D41" i="16"/>
  <c r="B41" i="16"/>
  <c r="B43" i="16" s="1"/>
  <c r="F40" i="16"/>
  <c r="F65" i="16"/>
  <c r="F68" i="16"/>
  <c r="D40" i="16"/>
  <c r="D65" i="16" s="1"/>
  <c r="B40" i="16"/>
  <c r="B65" i="16" s="1"/>
  <c r="B68" i="16" s="1"/>
  <c r="I39" i="16"/>
  <c r="H39" i="16"/>
  <c r="G39" i="16"/>
  <c r="F39" i="16"/>
  <c r="E39" i="16"/>
  <c r="D39" i="16"/>
  <c r="C39" i="16"/>
  <c r="B39" i="16"/>
  <c r="I23" i="16"/>
  <c r="I36" i="16" s="1"/>
  <c r="C23" i="16"/>
  <c r="C36" i="16" s="1"/>
  <c r="G22" i="16"/>
  <c r="G35" i="16" s="1"/>
  <c r="E22" i="16"/>
  <c r="E35" i="16" s="1"/>
  <c r="H21" i="16"/>
  <c r="H34" i="16" s="1"/>
  <c r="A88" i="15"/>
  <c r="A87" i="15"/>
  <c r="J86" i="15"/>
  <c r="I86" i="15"/>
  <c r="H86" i="15"/>
  <c r="F86" i="15"/>
  <c r="E86" i="15"/>
  <c r="D86" i="15"/>
  <c r="C86" i="15"/>
  <c r="B86" i="15"/>
  <c r="A86" i="15"/>
  <c r="H85" i="15"/>
  <c r="G85" i="15"/>
  <c r="F85" i="15"/>
  <c r="E85" i="15"/>
  <c r="D85" i="15"/>
  <c r="C85" i="15"/>
  <c r="B85" i="15"/>
  <c r="A85" i="15"/>
  <c r="H84" i="15"/>
  <c r="G84" i="15"/>
  <c r="F84" i="15"/>
  <c r="E84" i="15"/>
  <c r="D84" i="15"/>
  <c r="C84" i="15"/>
  <c r="B84" i="15"/>
  <c r="A84" i="15"/>
  <c r="F91" i="15" s="1" a="1"/>
  <c r="H83" i="15"/>
  <c r="G83" i="15"/>
  <c r="F83" i="15"/>
  <c r="E83" i="15"/>
  <c r="D83" i="15"/>
  <c r="C83" i="15"/>
  <c r="B83" i="15"/>
  <c r="A83" i="15"/>
  <c r="D91" i="15" a="1"/>
  <c r="H82" i="15"/>
  <c r="G82" i="15"/>
  <c r="E82" i="15"/>
  <c r="D82" i="15"/>
  <c r="C82" i="15"/>
  <c r="B82" i="15"/>
  <c r="A82" i="15"/>
  <c r="H81" i="15"/>
  <c r="E81" i="15"/>
  <c r="D81" i="15"/>
  <c r="C81" i="15"/>
  <c r="B81" i="15"/>
  <c r="A81" i="15"/>
  <c r="B80" i="15"/>
  <c r="A80" i="15"/>
  <c r="B79" i="15"/>
  <c r="A79" i="15"/>
  <c r="D73" i="15"/>
  <c r="I67" i="15"/>
  <c r="I66" i="15"/>
  <c r="I69" i="15"/>
  <c r="H62" i="15"/>
  <c r="D62" i="15"/>
  <c r="F61" i="15"/>
  <c r="E61" i="15"/>
  <c r="F59" i="15"/>
  <c r="E59" i="15"/>
  <c r="G48" i="15" a="1"/>
  <c r="G52" i="15"/>
  <c r="F48" i="15" a="1"/>
  <c r="F49" i="15" s="1"/>
  <c r="F50" i="15"/>
  <c r="E48" i="15" a="1"/>
  <c r="E52" i="15"/>
  <c r="D48" i="15" a="1"/>
  <c r="D50" i="15" s="1"/>
  <c r="B48" i="15" a="1"/>
  <c r="B52" i="15" s="1"/>
  <c r="I47" i="15"/>
  <c r="H47" i="15"/>
  <c r="G47" i="15"/>
  <c r="F47" i="15"/>
  <c r="E47" i="15"/>
  <c r="D47" i="15"/>
  <c r="C47" i="15"/>
  <c r="B47" i="15"/>
  <c r="F42" i="15"/>
  <c r="D42" i="15"/>
  <c r="B42" i="15"/>
  <c r="F41" i="15"/>
  <c r="D41" i="15"/>
  <c r="B41" i="15"/>
  <c r="B43" i="15"/>
  <c r="F40" i="15"/>
  <c r="F65" i="15"/>
  <c r="F68" i="15" s="1"/>
  <c r="D40" i="15"/>
  <c r="D65" i="15" s="1"/>
  <c r="D68" i="15" s="1"/>
  <c r="B40" i="15"/>
  <c r="B65" i="15" s="1"/>
  <c r="B68" i="15" s="1"/>
  <c r="I39" i="15"/>
  <c r="H39" i="15"/>
  <c r="G39" i="15"/>
  <c r="F39" i="15"/>
  <c r="E39" i="15"/>
  <c r="D39" i="15"/>
  <c r="C39" i="15"/>
  <c r="B39" i="15"/>
  <c r="I23" i="15"/>
  <c r="I36" i="15" s="1"/>
  <c r="C23" i="15"/>
  <c r="C36" i="15" s="1"/>
  <c r="C42" i="15" s="1"/>
  <c r="C43" i="15" s="1"/>
  <c r="C44" i="15" s="1"/>
  <c r="G22" i="15"/>
  <c r="G35" i="15" s="1"/>
  <c r="E22" i="15"/>
  <c r="E35" i="15" s="1"/>
  <c r="H21" i="15"/>
  <c r="H34" i="15" s="1"/>
  <c r="A88" i="14"/>
  <c r="A87" i="14"/>
  <c r="J86" i="14"/>
  <c r="I86" i="14"/>
  <c r="H86" i="14"/>
  <c r="F86" i="14"/>
  <c r="E86" i="14"/>
  <c r="D86" i="14"/>
  <c r="C86" i="14"/>
  <c r="B86" i="14"/>
  <c r="A86" i="14"/>
  <c r="H85" i="14"/>
  <c r="G85" i="14"/>
  <c r="F85" i="14"/>
  <c r="E85" i="14"/>
  <c r="D85" i="14"/>
  <c r="C85" i="14"/>
  <c r="B85" i="14"/>
  <c r="A85" i="14"/>
  <c r="H84" i="14"/>
  <c r="G84" i="14"/>
  <c r="F84" i="14"/>
  <c r="E84" i="14"/>
  <c r="D84" i="14"/>
  <c r="C84" i="14"/>
  <c r="B84" i="14"/>
  <c r="A84" i="14"/>
  <c r="F91" i="14" a="1"/>
  <c r="H83" i="14"/>
  <c r="G83" i="14"/>
  <c r="F83" i="14"/>
  <c r="E83" i="14"/>
  <c r="D83" i="14"/>
  <c r="C83" i="14"/>
  <c r="B83" i="14"/>
  <c r="A83" i="14"/>
  <c r="D91" i="14" s="1" a="1"/>
  <c r="H82" i="14"/>
  <c r="G82" i="14"/>
  <c r="E82" i="14"/>
  <c r="D82" i="14"/>
  <c r="C82" i="14"/>
  <c r="B82" i="14"/>
  <c r="A82" i="14"/>
  <c r="H91" i="14" s="1" a="1"/>
  <c r="H81" i="14"/>
  <c r="E81" i="14"/>
  <c r="D81" i="14"/>
  <c r="C81" i="14"/>
  <c r="B81" i="14"/>
  <c r="A81" i="14"/>
  <c r="B80" i="14"/>
  <c r="A80" i="14"/>
  <c r="B79" i="14"/>
  <c r="A79" i="14"/>
  <c r="D73" i="14"/>
  <c r="I67" i="14"/>
  <c r="I66" i="14"/>
  <c r="I69" i="14"/>
  <c r="H62" i="14"/>
  <c r="D62" i="14"/>
  <c r="F61" i="14"/>
  <c r="E61" i="14"/>
  <c r="F59" i="14"/>
  <c r="E59" i="14"/>
  <c r="G48" i="14" a="1"/>
  <c r="G52" i="14" s="1"/>
  <c r="F49" i="14"/>
  <c r="F72" i="14" s="1"/>
  <c r="F48" i="14" a="1"/>
  <c r="F50" i="14" s="1"/>
  <c r="E48" i="14" a="1"/>
  <c r="E52" i="14" s="1"/>
  <c r="D49" i="14"/>
  <c r="D48" i="14" a="1"/>
  <c r="D50" i="14"/>
  <c r="B48" i="14" a="1"/>
  <c r="B52" i="14"/>
  <c r="I47" i="14"/>
  <c r="H47" i="14"/>
  <c r="G47" i="14"/>
  <c r="F47" i="14"/>
  <c r="E47" i="14"/>
  <c r="D47" i="14"/>
  <c r="C47" i="14"/>
  <c r="B47" i="14"/>
  <c r="F42" i="14"/>
  <c r="D42" i="14"/>
  <c r="B42" i="14"/>
  <c r="F41" i="14"/>
  <c r="D41" i="14"/>
  <c r="B41" i="14"/>
  <c r="B43" i="14" s="1"/>
  <c r="F40" i="14"/>
  <c r="F65" i="14" s="1"/>
  <c r="F68" i="14" s="1"/>
  <c r="D40" i="14"/>
  <c r="D65" i="14"/>
  <c r="B40" i="14"/>
  <c r="B65" i="14"/>
  <c r="B68" i="14" s="1"/>
  <c r="I39" i="14"/>
  <c r="H39" i="14"/>
  <c r="G39" i="14"/>
  <c r="F39" i="14"/>
  <c r="E39" i="14"/>
  <c r="D39" i="14"/>
  <c r="C39" i="14"/>
  <c r="B39" i="14"/>
  <c r="I23" i="14"/>
  <c r="I36" i="14" s="1"/>
  <c r="C23" i="14"/>
  <c r="C36" i="14" s="1"/>
  <c r="C42" i="14" s="1"/>
  <c r="G22" i="14"/>
  <c r="G35" i="14" s="1"/>
  <c r="E22" i="14"/>
  <c r="E35" i="14" s="1"/>
  <c r="H21" i="14"/>
  <c r="H34" i="14" s="1"/>
  <c r="A88" i="13"/>
  <c r="A87" i="13"/>
  <c r="J86" i="13"/>
  <c r="I86" i="13"/>
  <c r="H86" i="13"/>
  <c r="F86" i="13"/>
  <c r="E86" i="13"/>
  <c r="D86" i="13"/>
  <c r="C86" i="13"/>
  <c r="B86" i="13"/>
  <c r="A86" i="13"/>
  <c r="H85" i="13"/>
  <c r="G85" i="13"/>
  <c r="F85" i="13"/>
  <c r="E85" i="13"/>
  <c r="D85" i="13"/>
  <c r="C85" i="13"/>
  <c r="B85" i="13"/>
  <c r="A85" i="13"/>
  <c r="H84" i="13"/>
  <c r="G84" i="13"/>
  <c r="F84" i="13"/>
  <c r="E84" i="13"/>
  <c r="D84" i="13"/>
  <c r="C84" i="13"/>
  <c r="B84" i="13"/>
  <c r="A84" i="13"/>
  <c r="F91" i="13" a="1"/>
  <c r="F92" i="13"/>
  <c r="H83" i="13"/>
  <c r="G83" i="13"/>
  <c r="F83" i="13"/>
  <c r="E83" i="13"/>
  <c r="D83" i="13"/>
  <c r="C83" i="13"/>
  <c r="B83" i="13"/>
  <c r="A83" i="13"/>
  <c r="D91" i="13" s="1" a="1"/>
  <c r="H82" i="13"/>
  <c r="G82" i="13"/>
  <c r="E82" i="13"/>
  <c r="D82" i="13"/>
  <c r="C82" i="13"/>
  <c r="B82" i="13"/>
  <c r="A82" i="13"/>
  <c r="H81" i="13"/>
  <c r="E81" i="13"/>
  <c r="D81" i="13"/>
  <c r="C81" i="13"/>
  <c r="B81" i="13"/>
  <c r="A81" i="13"/>
  <c r="B80" i="13"/>
  <c r="A80" i="13"/>
  <c r="B79" i="13"/>
  <c r="A79" i="13"/>
  <c r="D73" i="13"/>
  <c r="I67" i="13"/>
  <c r="I66" i="13"/>
  <c r="I69" i="13" s="1"/>
  <c r="H62" i="13"/>
  <c r="D62" i="13"/>
  <c r="F61" i="13"/>
  <c r="E61" i="13"/>
  <c r="F59" i="13"/>
  <c r="E59" i="13"/>
  <c r="G48" i="13" a="1"/>
  <c r="G50" i="13" s="1"/>
  <c r="F48" i="13" a="1"/>
  <c r="F51" i="13" s="1"/>
  <c r="E48" i="13" a="1"/>
  <c r="E51" i="13" s="1"/>
  <c r="D48" i="13" a="1"/>
  <c r="D51" i="13" s="1"/>
  <c r="B48" i="13" a="1"/>
  <c r="B51" i="13" s="1"/>
  <c r="I47" i="13"/>
  <c r="H47" i="13"/>
  <c r="G47" i="13"/>
  <c r="F47" i="13"/>
  <c r="E47" i="13"/>
  <c r="D47" i="13"/>
  <c r="C47" i="13"/>
  <c r="B47" i="13"/>
  <c r="F42" i="13"/>
  <c r="D42" i="13"/>
  <c r="F41" i="13"/>
  <c r="D41" i="13"/>
  <c r="D43" i="13" s="1"/>
  <c r="F40" i="13"/>
  <c r="D40" i="13"/>
  <c r="D65" i="13" s="1"/>
  <c r="D68" i="13" s="1"/>
  <c r="I39" i="13"/>
  <c r="H39" i="13"/>
  <c r="G39" i="13"/>
  <c r="F39" i="13"/>
  <c r="E39" i="13"/>
  <c r="D39" i="13"/>
  <c r="C39" i="13"/>
  <c r="B39" i="13"/>
  <c r="A36" i="13"/>
  <c r="A35" i="13"/>
  <c r="A34" i="13"/>
  <c r="I33" i="13"/>
  <c r="H33" i="13"/>
  <c r="G33" i="13"/>
  <c r="F33" i="13"/>
  <c r="E33" i="13"/>
  <c r="D33" i="13"/>
  <c r="C33" i="13"/>
  <c r="B33" i="13"/>
  <c r="A33" i="13"/>
  <c r="I23" i="13"/>
  <c r="I36" i="13" s="1"/>
  <c r="C23" i="13"/>
  <c r="G22" i="13"/>
  <c r="E22" i="13"/>
  <c r="H21" i="13"/>
  <c r="H34" i="13" s="1"/>
  <c r="H91" i="13" a="1"/>
  <c r="H94" i="13" s="1"/>
  <c r="C91" i="13" a="1"/>
  <c r="C42" i="16"/>
  <c r="F49" i="16"/>
  <c r="F72" i="16" s="1"/>
  <c r="H91" i="16" a="1"/>
  <c r="H95" i="16" s="1"/>
  <c r="F68" i="13"/>
  <c r="F65" i="13"/>
  <c r="G91" i="13" a="1"/>
  <c r="G95" i="13" s="1"/>
  <c r="F49" i="13"/>
  <c r="F72" i="13"/>
  <c r="D68" i="14"/>
  <c r="F43" i="14"/>
  <c r="F44" i="14" s="1"/>
  <c r="F67" i="14" s="1"/>
  <c r="F43" i="15"/>
  <c r="F44" i="15" s="1"/>
  <c r="F67" i="15" s="1"/>
  <c r="D68" i="16"/>
  <c r="F43" i="16"/>
  <c r="F44" i="16" s="1"/>
  <c r="F67" i="16" s="1"/>
  <c r="H91" i="15" a="1"/>
  <c r="H92" i="15" s="1"/>
  <c r="H41" i="16"/>
  <c r="E50" i="13"/>
  <c r="B50" i="13"/>
  <c r="D43" i="14"/>
  <c r="D44" i="14"/>
  <c r="D67" i="14" s="1"/>
  <c r="D43" i="15"/>
  <c r="D44" i="15" s="1"/>
  <c r="D67" i="15" s="1"/>
  <c r="D43" i="16"/>
  <c r="D44" i="16"/>
  <c r="D67" i="16" s="1"/>
  <c r="H41" i="14"/>
  <c r="I42" i="14"/>
  <c r="E41" i="15"/>
  <c r="E42" i="16"/>
  <c r="G42" i="16"/>
  <c r="G41" i="16"/>
  <c r="G40" i="16"/>
  <c r="G65" i="16" s="1"/>
  <c r="G68" i="16" s="1"/>
  <c r="I42" i="16"/>
  <c r="I41" i="16"/>
  <c r="I40" i="16"/>
  <c r="I65" i="16"/>
  <c r="I68" i="16" s="1"/>
  <c r="H93" i="16"/>
  <c r="H92" i="16"/>
  <c r="D94" i="16"/>
  <c r="D93" i="16"/>
  <c r="D92" i="16"/>
  <c r="D95" i="16"/>
  <c r="D91" i="16"/>
  <c r="F94" i="16"/>
  <c r="F93" i="16"/>
  <c r="F92" i="16"/>
  <c r="F95" i="16"/>
  <c r="F91" i="16"/>
  <c r="D66" i="16"/>
  <c r="D69" i="16" s="1"/>
  <c r="B49" i="16"/>
  <c r="D51" i="16"/>
  <c r="E49" i="16"/>
  <c r="F51" i="16"/>
  <c r="G49" i="16"/>
  <c r="H48" i="16" a="1"/>
  <c r="B50" i="16"/>
  <c r="D48" i="16"/>
  <c r="D71" i="16"/>
  <c r="D74" i="16" s="1"/>
  <c r="D52" i="16"/>
  <c r="E50" i="16"/>
  <c r="F48" i="16"/>
  <c r="F71" i="16" s="1"/>
  <c r="F74" i="16" s="1"/>
  <c r="F52" i="16"/>
  <c r="G50" i="16"/>
  <c r="D72" i="16"/>
  <c r="G86" i="16"/>
  <c r="C91" i="16" a="1"/>
  <c r="E91" i="16" a="1"/>
  <c r="G91" i="16" a="1"/>
  <c r="B51" i="16"/>
  <c r="E51" i="16"/>
  <c r="G51" i="16"/>
  <c r="C40" i="16"/>
  <c r="C65" i="16" s="1"/>
  <c r="C68" i="16" s="1"/>
  <c r="C41" i="16"/>
  <c r="C43" i="16" s="1"/>
  <c r="C44" i="16" s="1"/>
  <c r="B48" i="16"/>
  <c r="B71" i="16" s="1"/>
  <c r="B74" i="16" s="1"/>
  <c r="E48" i="16"/>
  <c r="E71" i="16" s="1"/>
  <c r="E74" i="16" s="1"/>
  <c r="G48" i="16"/>
  <c r="G71" i="16" s="1"/>
  <c r="G74" i="16" s="1"/>
  <c r="B91" i="16" a="1"/>
  <c r="G42" i="15"/>
  <c r="G41" i="15"/>
  <c r="G40" i="15"/>
  <c r="G65" i="15" s="1"/>
  <c r="G68" i="15" s="1"/>
  <c r="D66" i="15"/>
  <c r="D69" i="15" s="1"/>
  <c r="H42" i="15"/>
  <c r="H41" i="15"/>
  <c r="H40" i="15"/>
  <c r="H65" i="15" s="1"/>
  <c r="H68" i="15" s="1"/>
  <c r="I42" i="15"/>
  <c r="I41" i="15"/>
  <c r="I40" i="15"/>
  <c r="I65" i="15" s="1"/>
  <c r="I68" i="15" s="1"/>
  <c r="H94" i="15"/>
  <c r="H93" i="15"/>
  <c r="H95" i="15"/>
  <c r="H91" i="15"/>
  <c r="B44" i="15"/>
  <c r="B67" i="15" s="1"/>
  <c r="B66" i="15"/>
  <c r="B69" i="15"/>
  <c r="D94" i="15"/>
  <c r="D93" i="15"/>
  <c r="D92" i="15"/>
  <c r="D95" i="15"/>
  <c r="D91" i="15"/>
  <c r="F94" i="15"/>
  <c r="F93" i="15"/>
  <c r="F92" i="15"/>
  <c r="F95" i="15"/>
  <c r="F91" i="15"/>
  <c r="B49" i="15"/>
  <c r="F51" i="15"/>
  <c r="G49" i="15"/>
  <c r="H48" i="15" a="1"/>
  <c r="D51" i="15"/>
  <c r="E49" i="15"/>
  <c r="B50" i="15"/>
  <c r="D48" i="15"/>
  <c r="D71" i="15" s="1"/>
  <c r="D74" i="15" s="1"/>
  <c r="D52" i="15"/>
  <c r="E50" i="15"/>
  <c r="F48" i="15"/>
  <c r="F71" i="15"/>
  <c r="F74" i="15" s="1"/>
  <c r="F52" i="15"/>
  <c r="G50" i="15"/>
  <c r="G86" i="15"/>
  <c r="C91" i="15" a="1"/>
  <c r="E91" i="15" a="1"/>
  <c r="G91" i="15" a="1"/>
  <c r="B51" i="15"/>
  <c r="E51" i="15"/>
  <c r="G51" i="15"/>
  <c r="C40" i="15"/>
  <c r="C41" i="15"/>
  <c r="B48" i="15"/>
  <c r="B71" i="15"/>
  <c r="B74" i="15" s="1"/>
  <c r="E48" i="15"/>
  <c r="E71" i="15" s="1"/>
  <c r="E74" i="15" s="1"/>
  <c r="G48" i="15"/>
  <c r="G71" i="15"/>
  <c r="G74" i="15" s="1"/>
  <c r="B91" i="15" a="1"/>
  <c r="G42" i="14"/>
  <c r="G41" i="14"/>
  <c r="G40" i="14"/>
  <c r="G65" i="14"/>
  <c r="G68" i="14" s="1"/>
  <c r="D66" i="14"/>
  <c r="D69" i="14" s="1"/>
  <c r="F66" i="14"/>
  <c r="F69" i="14" s="1"/>
  <c r="H42" i="14"/>
  <c r="H40" i="14"/>
  <c r="H65" i="14"/>
  <c r="I40" i="14"/>
  <c r="I65" i="14"/>
  <c r="I68" i="14" s="1"/>
  <c r="E42" i="14"/>
  <c r="E41" i="14"/>
  <c r="E40" i="14"/>
  <c r="E65" i="14"/>
  <c r="E68" i="14" s="1"/>
  <c r="F94" i="14"/>
  <c r="F93" i="14"/>
  <c r="F92" i="14"/>
  <c r="F95" i="14"/>
  <c r="F91" i="14"/>
  <c r="B49" i="14"/>
  <c r="D51" i="14"/>
  <c r="E49" i="14"/>
  <c r="F51" i="14"/>
  <c r="G49" i="14"/>
  <c r="H48" i="14" a="1"/>
  <c r="B50" i="14"/>
  <c r="D48" i="14"/>
  <c r="D71" i="14"/>
  <c r="D74" i="14" s="1"/>
  <c r="D52" i="14"/>
  <c r="E50" i="14"/>
  <c r="F48" i="14"/>
  <c r="F71" i="14" s="1"/>
  <c r="F74" i="14" s="1"/>
  <c r="F52" i="14"/>
  <c r="G50" i="14"/>
  <c r="D72" i="14"/>
  <c r="G86" i="14"/>
  <c r="C91" i="14" a="1"/>
  <c r="E91" i="14" a="1"/>
  <c r="G91" i="14" a="1"/>
  <c r="B51" i="14"/>
  <c r="E51" i="14"/>
  <c r="G51" i="14"/>
  <c r="C40" i="14"/>
  <c r="C65" i="14" s="1"/>
  <c r="C68" i="14" s="1"/>
  <c r="C41" i="14"/>
  <c r="C43" i="14" s="1"/>
  <c r="B48" i="14"/>
  <c r="B71" i="14" s="1"/>
  <c r="B74" i="14" s="1"/>
  <c r="E48" i="14"/>
  <c r="E71" i="14" s="1"/>
  <c r="E74" i="14" s="1"/>
  <c r="G48" i="14"/>
  <c r="G71" i="14" s="1"/>
  <c r="G74" i="14" s="1"/>
  <c r="B91" i="14" a="1"/>
  <c r="D49" i="13"/>
  <c r="D72" i="13" s="1"/>
  <c r="F43" i="13"/>
  <c r="F66" i="13" s="1"/>
  <c r="F69" i="13" s="1"/>
  <c r="D50" i="13"/>
  <c r="F50" i="13"/>
  <c r="E91" i="13" a="1"/>
  <c r="E93" i="13" s="1"/>
  <c r="D52" i="13"/>
  <c r="F52" i="13"/>
  <c r="D48" i="13"/>
  <c r="D71" i="13" s="1"/>
  <c r="D74" i="13" s="1"/>
  <c r="F48" i="13"/>
  <c r="F71" i="13"/>
  <c r="F74" i="13" s="1"/>
  <c r="B91" i="13" a="1"/>
  <c r="B41" i="13"/>
  <c r="B42" i="13"/>
  <c r="B40" i="13"/>
  <c r="B65" i="13" s="1"/>
  <c r="B68" i="13" s="1"/>
  <c r="I41" i="13"/>
  <c r="I40" i="13"/>
  <c r="I65" i="13" s="1"/>
  <c r="I68" i="13" s="1"/>
  <c r="I42" i="13"/>
  <c r="G86" i="13"/>
  <c r="C95" i="13"/>
  <c r="C91" i="13"/>
  <c r="C93" i="13"/>
  <c r="C92" i="13"/>
  <c r="B49" i="13"/>
  <c r="B52" i="13"/>
  <c r="B48" i="13"/>
  <c r="B71" i="13" s="1"/>
  <c r="B74" i="13" s="1"/>
  <c r="E49" i="13"/>
  <c r="E52" i="13"/>
  <c r="E48" i="13"/>
  <c r="E71" i="13" s="1"/>
  <c r="E74" i="13" s="1"/>
  <c r="C94" i="13"/>
  <c r="F93" i="13"/>
  <c r="F95" i="13"/>
  <c r="F91" i="13"/>
  <c r="F94" i="13"/>
  <c r="E95" i="13"/>
  <c r="G48" i="13"/>
  <c r="G71" i="13" s="1"/>
  <c r="G74" i="13" s="1"/>
  <c r="G52" i="13"/>
  <c r="G92" i="13"/>
  <c r="G49" i="13"/>
  <c r="H91" i="13"/>
  <c r="H95" i="13"/>
  <c r="G94" i="13"/>
  <c r="H92" i="13"/>
  <c r="G91" i="13"/>
  <c r="H93" i="13"/>
  <c r="C23" i="12"/>
  <c r="E22" i="12"/>
  <c r="G22" i="12"/>
  <c r="H21" i="12"/>
  <c r="G79" i="12"/>
  <c r="I23" i="12"/>
  <c r="A81" i="12"/>
  <c r="A80" i="12"/>
  <c r="J79" i="12"/>
  <c r="I79" i="12"/>
  <c r="H79" i="12"/>
  <c r="F79" i="12"/>
  <c r="E79" i="12"/>
  <c r="D79" i="12"/>
  <c r="C79" i="12"/>
  <c r="B79" i="12"/>
  <c r="A79" i="12"/>
  <c r="H78" i="12"/>
  <c r="G78" i="12"/>
  <c r="F78" i="12"/>
  <c r="E78" i="12"/>
  <c r="D78" i="12"/>
  <c r="C78" i="12"/>
  <c r="B78" i="12"/>
  <c r="A78" i="12"/>
  <c r="H77" i="12"/>
  <c r="G77" i="12"/>
  <c r="F77" i="12"/>
  <c r="E77" i="12"/>
  <c r="D77" i="12"/>
  <c r="C77" i="12"/>
  <c r="B77" i="12"/>
  <c r="A77" i="12"/>
  <c r="F84" i="12" s="1" a="1"/>
  <c r="H76" i="12"/>
  <c r="G76" i="12"/>
  <c r="F76" i="12"/>
  <c r="E76" i="12"/>
  <c r="D76" i="12"/>
  <c r="C76" i="12"/>
  <c r="B76" i="12"/>
  <c r="A76" i="12"/>
  <c r="D84" i="12" s="1" a="1"/>
  <c r="H75" i="12"/>
  <c r="G75" i="12"/>
  <c r="E75" i="12"/>
  <c r="D75" i="12"/>
  <c r="C75" i="12"/>
  <c r="B75" i="12"/>
  <c r="A75" i="12"/>
  <c r="H74" i="12"/>
  <c r="E74" i="12"/>
  <c r="D74" i="12"/>
  <c r="C74" i="12"/>
  <c r="B74" i="12"/>
  <c r="A74" i="12"/>
  <c r="B73" i="12"/>
  <c r="A73" i="12"/>
  <c r="B72" i="12"/>
  <c r="A72" i="12"/>
  <c r="D66" i="12"/>
  <c r="I60" i="12"/>
  <c r="I59" i="12"/>
  <c r="I62" i="12" s="1"/>
  <c r="H55" i="12"/>
  <c r="D55" i="12"/>
  <c r="F54" i="12"/>
  <c r="E54" i="12"/>
  <c r="F52" i="12"/>
  <c r="E52" i="12"/>
  <c r="H41" i="12" a="1"/>
  <c r="H43" i="12" s="1"/>
  <c r="G41" i="12" a="1"/>
  <c r="G45" i="12" s="1"/>
  <c r="F41" i="12" a="1"/>
  <c r="F43" i="12" s="1"/>
  <c r="E41" i="12" a="1"/>
  <c r="E45" i="12" s="1"/>
  <c r="D41" i="12" a="1"/>
  <c r="D43" i="12" s="1"/>
  <c r="B41" i="12" a="1"/>
  <c r="B45" i="12" s="1"/>
  <c r="I40" i="12"/>
  <c r="H40" i="12"/>
  <c r="G40" i="12"/>
  <c r="F40" i="12"/>
  <c r="E40" i="12"/>
  <c r="D40" i="12"/>
  <c r="C40" i="12"/>
  <c r="B40" i="12"/>
  <c r="F35" i="12"/>
  <c r="D35" i="12"/>
  <c r="F34" i="12"/>
  <c r="D34" i="12"/>
  <c r="F33" i="12"/>
  <c r="F58" i="12" s="1"/>
  <c r="F61" i="12" s="1"/>
  <c r="D33" i="12"/>
  <c r="D58" i="12"/>
  <c r="D61" i="12" s="1"/>
  <c r="I32" i="12"/>
  <c r="H32" i="12"/>
  <c r="G32" i="12"/>
  <c r="F32" i="12"/>
  <c r="E32" i="12"/>
  <c r="D32" i="12"/>
  <c r="C32" i="12"/>
  <c r="B32" i="12"/>
  <c r="A29" i="12"/>
  <c r="C29" i="12" s="1"/>
  <c r="C35" i="12" s="1"/>
  <c r="A28" i="12"/>
  <c r="A27" i="12"/>
  <c r="I26" i="12"/>
  <c r="H26" i="12"/>
  <c r="G26" i="12"/>
  <c r="F26" i="12"/>
  <c r="E26" i="12"/>
  <c r="D26" i="12"/>
  <c r="C26" i="12"/>
  <c r="B26" i="12"/>
  <c r="A26" i="12"/>
  <c r="A55" i="1"/>
  <c r="A56" i="1"/>
  <c r="A54" i="1"/>
  <c r="F66" i="15"/>
  <c r="F69" i="15"/>
  <c r="G43" i="14"/>
  <c r="H27" i="12"/>
  <c r="E92" i="13"/>
  <c r="F44" i="13"/>
  <c r="F67" i="13" s="1"/>
  <c r="E42" i="15"/>
  <c r="G43" i="15"/>
  <c r="F53" i="16"/>
  <c r="G73" i="16" s="1"/>
  <c r="H91" i="16"/>
  <c r="H100" i="16" s="1"/>
  <c r="H94" i="16"/>
  <c r="H42" i="16"/>
  <c r="G43" i="16"/>
  <c r="C65" i="15"/>
  <c r="C68" i="15"/>
  <c r="E40" i="16"/>
  <c r="E65" i="16"/>
  <c r="E68" i="16" s="1"/>
  <c r="G93" i="13"/>
  <c r="F53" i="13"/>
  <c r="G73" i="13"/>
  <c r="D53" i="14"/>
  <c r="E73" i="14"/>
  <c r="E43" i="14"/>
  <c r="E44" i="14"/>
  <c r="E67" i="14" s="1"/>
  <c r="H40" i="16"/>
  <c r="H65" i="16" s="1"/>
  <c r="H68" i="16" s="1"/>
  <c r="H68" i="14"/>
  <c r="I41" i="14"/>
  <c r="I43" i="14" s="1"/>
  <c r="E40" i="15"/>
  <c r="E65" i="15" s="1"/>
  <c r="E68" i="15" s="1"/>
  <c r="H43" i="15"/>
  <c r="H44" i="15"/>
  <c r="H67" i="15" s="1"/>
  <c r="E41" i="16"/>
  <c r="E43" i="16" s="1"/>
  <c r="H43" i="16"/>
  <c r="H66" i="16" s="1"/>
  <c r="H69" i="16" s="1"/>
  <c r="C92" i="16"/>
  <c r="C95" i="16"/>
  <c r="C91" i="16"/>
  <c r="C94" i="16"/>
  <c r="C93" i="16"/>
  <c r="E92" i="16"/>
  <c r="E95" i="16"/>
  <c r="E91" i="16"/>
  <c r="E94" i="16"/>
  <c r="E93" i="16"/>
  <c r="G53" i="16"/>
  <c r="H73" i="16"/>
  <c r="G72" i="16"/>
  <c r="B53" i="16"/>
  <c r="B73" i="16" s="1"/>
  <c r="B72" i="16"/>
  <c r="D100" i="16"/>
  <c r="D98" i="16"/>
  <c r="D99" i="16"/>
  <c r="B94" i="16"/>
  <c r="B93" i="16"/>
  <c r="B92" i="16"/>
  <c r="B95" i="16"/>
  <c r="B91" i="16"/>
  <c r="D53" i="16"/>
  <c r="E73" i="16" s="1"/>
  <c r="I43" i="16"/>
  <c r="I44" i="16" s="1"/>
  <c r="G92" i="16"/>
  <c r="G95" i="16"/>
  <c r="G91" i="16"/>
  <c r="G94" i="16"/>
  <c r="G93" i="16"/>
  <c r="E72" i="16"/>
  <c r="E53" i="16"/>
  <c r="F73" i="16" s="1"/>
  <c r="G44" i="16"/>
  <c r="G67" i="16" s="1"/>
  <c r="G66" i="16"/>
  <c r="G69" i="16" s="1"/>
  <c r="H50" i="16"/>
  <c r="H49" i="16"/>
  <c r="H52" i="16"/>
  <c r="H48" i="16"/>
  <c r="H71" i="16"/>
  <c r="H74" i="16" s="1"/>
  <c r="H51" i="16"/>
  <c r="F98" i="16"/>
  <c r="F99" i="16"/>
  <c r="F100" i="16"/>
  <c r="H98" i="16"/>
  <c r="C92" i="15"/>
  <c r="C95" i="15"/>
  <c r="C91" i="15"/>
  <c r="C94" i="15"/>
  <c r="C93" i="15"/>
  <c r="B53" i="15"/>
  <c r="B73" i="15"/>
  <c r="B72" i="15"/>
  <c r="B94" i="15"/>
  <c r="B93" i="15"/>
  <c r="B92" i="15"/>
  <c r="B95" i="15"/>
  <c r="B91" i="15"/>
  <c r="H50" i="15"/>
  <c r="H49" i="15"/>
  <c r="H52" i="15"/>
  <c r="H48" i="15"/>
  <c r="H71" i="15"/>
  <c r="H74" i="15" s="1"/>
  <c r="H51" i="15"/>
  <c r="F98" i="15"/>
  <c r="F99" i="15"/>
  <c r="F100" i="15"/>
  <c r="H99" i="15"/>
  <c r="G92" i="15"/>
  <c r="G95" i="15"/>
  <c r="G91" i="15"/>
  <c r="G94" i="15"/>
  <c r="G93" i="15"/>
  <c r="G53" i="15"/>
  <c r="H73" i="15" s="1"/>
  <c r="G72" i="15"/>
  <c r="D100" i="15"/>
  <c r="D98" i="15"/>
  <c r="D99" i="15"/>
  <c r="H66" i="15"/>
  <c r="H69" i="15" s="1"/>
  <c r="G44" i="15"/>
  <c r="G67" i="15" s="1"/>
  <c r="G66" i="15"/>
  <c r="G69" i="15" s="1"/>
  <c r="E92" i="15"/>
  <c r="E95" i="15"/>
  <c r="E91" i="15"/>
  <c r="E100" i="15" s="1"/>
  <c r="E94" i="15"/>
  <c r="E93" i="15"/>
  <c r="E72" i="15"/>
  <c r="E53" i="15"/>
  <c r="F73" i="15" s="1"/>
  <c r="E43" i="15"/>
  <c r="E44" i="15" s="1"/>
  <c r="E67" i="15" s="1"/>
  <c r="I43" i="15"/>
  <c r="I44" i="15"/>
  <c r="E92" i="14"/>
  <c r="E95" i="14"/>
  <c r="E91" i="14"/>
  <c r="E94" i="14"/>
  <c r="E93" i="14"/>
  <c r="F53" i="14"/>
  <c r="G73" i="14" s="1"/>
  <c r="C92" i="14"/>
  <c r="C95" i="14"/>
  <c r="C91" i="14"/>
  <c r="C99" i="14" s="1"/>
  <c r="C94" i="14"/>
  <c r="C93" i="14"/>
  <c r="G53" i="14"/>
  <c r="H73" i="14"/>
  <c r="G72" i="14"/>
  <c r="B53" i="14"/>
  <c r="B73" i="14" s="1"/>
  <c r="B72" i="14"/>
  <c r="B94" i="14"/>
  <c r="B93" i="14"/>
  <c r="B92" i="14"/>
  <c r="B95" i="14"/>
  <c r="B91" i="14"/>
  <c r="C44" i="14"/>
  <c r="F98" i="14"/>
  <c r="F99" i="14"/>
  <c r="F100" i="14"/>
  <c r="H43" i="14"/>
  <c r="G92" i="14"/>
  <c r="G95" i="14"/>
  <c r="G91" i="14"/>
  <c r="G94" i="14"/>
  <c r="G93" i="14"/>
  <c r="E72" i="14"/>
  <c r="E53" i="14"/>
  <c r="F73" i="14" s="1"/>
  <c r="G44" i="14"/>
  <c r="G67" i="14"/>
  <c r="G66" i="14"/>
  <c r="G69" i="14"/>
  <c r="H50" i="14"/>
  <c r="H49" i="14"/>
  <c r="H52" i="14"/>
  <c r="H48" i="14"/>
  <c r="H71" i="14" s="1"/>
  <c r="H74" i="14" s="1"/>
  <c r="H51" i="14"/>
  <c r="I44" i="14"/>
  <c r="E91" i="13"/>
  <c r="E99" i="13" s="1"/>
  <c r="D53" i="13"/>
  <c r="E73" i="13"/>
  <c r="B93" i="13"/>
  <c r="B92" i="13"/>
  <c r="B95" i="13"/>
  <c r="B94" i="13"/>
  <c r="B91" i="13"/>
  <c r="B99" i="13" s="1"/>
  <c r="E98" i="13"/>
  <c r="F98" i="13"/>
  <c r="F99" i="13"/>
  <c r="F100" i="13"/>
  <c r="E72" i="13"/>
  <c r="E53" i="13"/>
  <c r="F73" i="13"/>
  <c r="C99" i="13"/>
  <c r="C100" i="13"/>
  <c r="C98" i="13"/>
  <c r="B43" i="13"/>
  <c r="I43" i="13"/>
  <c r="I44" i="13" s="1"/>
  <c r="G99" i="13"/>
  <c r="G100" i="13"/>
  <c r="G98" i="13"/>
  <c r="H100" i="13"/>
  <c r="H98" i="13"/>
  <c r="H99" i="13"/>
  <c r="G53" i="13"/>
  <c r="H73" i="13" s="1"/>
  <c r="G72" i="13"/>
  <c r="H42" i="13"/>
  <c r="H41" i="13"/>
  <c r="H43" i="13" s="1"/>
  <c r="H40" i="13"/>
  <c r="H65" i="13"/>
  <c r="H68" i="13"/>
  <c r="B53" i="13"/>
  <c r="B73" i="13" s="1"/>
  <c r="B72" i="13"/>
  <c r="F36" i="12"/>
  <c r="F37" i="12" s="1"/>
  <c r="F60" i="12" s="1"/>
  <c r="G28" i="12"/>
  <c r="G35" i="12" s="1"/>
  <c r="G36" i="12" s="1"/>
  <c r="G33" i="12"/>
  <c r="G58" i="12" s="1"/>
  <c r="G61" i="12" s="1"/>
  <c r="B43" i="12"/>
  <c r="I29" i="12"/>
  <c r="I35" i="12" s="1"/>
  <c r="I36" i="12" s="1"/>
  <c r="D36" i="12"/>
  <c r="D59" i="12" s="1"/>
  <c r="D62" i="12" s="1"/>
  <c r="H84" i="12" a="1"/>
  <c r="H88" i="12" s="1"/>
  <c r="H86" i="12"/>
  <c r="C84" i="12" a="1"/>
  <c r="C85" i="12" s="1"/>
  <c r="C93" i="12" s="1"/>
  <c r="F41" i="12"/>
  <c r="F64" i="12"/>
  <c r="F67" i="12" s="1"/>
  <c r="H41" i="12"/>
  <c r="H64" i="12"/>
  <c r="H67" i="12"/>
  <c r="E84" i="12" a="1"/>
  <c r="E85" i="12" s="1"/>
  <c r="E91" i="12" s="1"/>
  <c r="D45" i="12"/>
  <c r="F45" i="12"/>
  <c r="H45" i="12"/>
  <c r="G84" i="12" a="1"/>
  <c r="G85" i="12"/>
  <c r="D41" i="12"/>
  <c r="D64" i="12" s="1"/>
  <c r="D67" i="12" s="1"/>
  <c r="G43" i="12"/>
  <c r="E43" i="12"/>
  <c r="D87" i="12"/>
  <c r="D86" i="12"/>
  <c r="D85" i="12"/>
  <c r="D88" i="12"/>
  <c r="D84" i="12"/>
  <c r="D92" i="12" s="1"/>
  <c r="F87" i="12"/>
  <c r="F86" i="12"/>
  <c r="F85" i="12"/>
  <c r="F88" i="12"/>
  <c r="F84" i="12"/>
  <c r="H35" i="12"/>
  <c r="H34" i="12"/>
  <c r="H33" i="12"/>
  <c r="H58" i="12" s="1"/>
  <c r="H61" i="12" s="1"/>
  <c r="B42" i="12"/>
  <c r="D44" i="12"/>
  <c r="E42" i="12"/>
  <c r="F44" i="12"/>
  <c r="G42" i="12"/>
  <c r="G65" i="12" s="1"/>
  <c r="H44" i="12"/>
  <c r="E28" i="12"/>
  <c r="I34" i="12"/>
  <c r="B44" i="12"/>
  <c r="D42" i="12"/>
  <c r="E44" i="12"/>
  <c r="F42" i="12"/>
  <c r="G44" i="12"/>
  <c r="H42" i="12"/>
  <c r="B27" i="12"/>
  <c r="B33" i="12" s="1"/>
  <c r="B58" i="12" s="1"/>
  <c r="B61" i="12" s="1"/>
  <c r="C33" i="12"/>
  <c r="C58" i="12" s="1"/>
  <c r="C61" i="12" s="1"/>
  <c r="C34" i="12"/>
  <c r="C36" i="12"/>
  <c r="B41" i="12"/>
  <c r="B64" i="12" s="1"/>
  <c r="B67" i="12" s="1"/>
  <c r="E41" i="12"/>
  <c r="E64" i="12" s="1"/>
  <c r="E67" i="12" s="1"/>
  <c r="G41" i="12"/>
  <c r="G64" i="12"/>
  <c r="G67" i="12" s="1"/>
  <c r="B84" i="12" a="1"/>
  <c r="H44" i="16"/>
  <c r="H67" i="16"/>
  <c r="E66" i="14"/>
  <c r="E69" i="14" s="1"/>
  <c r="E86" i="12"/>
  <c r="H84" i="12"/>
  <c r="J91" i="13"/>
  <c r="F59" i="12"/>
  <c r="F62" i="12" s="1"/>
  <c r="B100" i="13"/>
  <c r="B98" i="16"/>
  <c r="B99" i="16"/>
  <c r="J92" i="16"/>
  <c r="B100" i="16"/>
  <c r="J91" i="16"/>
  <c r="E98" i="16"/>
  <c r="E99" i="16"/>
  <c r="E100" i="16"/>
  <c r="H53" i="16"/>
  <c r="H72" i="16"/>
  <c r="G99" i="16"/>
  <c r="G100" i="16"/>
  <c r="G98" i="16"/>
  <c r="E66" i="16"/>
  <c r="E69" i="16" s="1"/>
  <c r="E44" i="16"/>
  <c r="E67" i="16"/>
  <c r="C99" i="16"/>
  <c r="C100" i="16"/>
  <c r="C98" i="16"/>
  <c r="E98" i="15"/>
  <c r="E99" i="15"/>
  <c r="B98" i="15"/>
  <c r="B99" i="15"/>
  <c r="J92" i="15"/>
  <c r="B100" i="15"/>
  <c r="J91" i="15"/>
  <c r="E66" i="15"/>
  <c r="E69" i="15" s="1"/>
  <c r="G99" i="15"/>
  <c r="G100" i="15"/>
  <c r="G98" i="15"/>
  <c r="H53" i="15"/>
  <c r="H72" i="15"/>
  <c r="C99" i="15"/>
  <c r="C100" i="15"/>
  <c r="C98" i="15"/>
  <c r="H53" i="14"/>
  <c r="H72" i="14"/>
  <c r="C100" i="14"/>
  <c r="C98" i="14"/>
  <c r="H66" i="14"/>
  <c r="H69" i="14" s="1"/>
  <c r="H44" i="14"/>
  <c r="H67" i="14"/>
  <c r="B98" i="14"/>
  <c r="B99" i="14"/>
  <c r="B100" i="14"/>
  <c r="J91" i="14"/>
  <c r="G99" i="14"/>
  <c r="G100" i="14"/>
  <c r="G98" i="14"/>
  <c r="E98" i="14"/>
  <c r="E99" i="14"/>
  <c r="E100" i="14"/>
  <c r="E100" i="13"/>
  <c r="B44" i="13"/>
  <c r="B67" i="13" s="1"/>
  <c r="B66" i="13"/>
  <c r="B69" i="13"/>
  <c r="G34" i="12"/>
  <c r="G88" i="12"/>
  <c r="E84" i="12"/>
  <c r="E92" i="12" s="1"/>
  <c r="D37" i="12"/>
  <c r="D60" i="12" s="1"/>
  <c r="C87" i="12"/>
  <c r="C88" i="12"/>
  <c r="C86" i="12"/>
  <c r="G84" i="12"/>
  <c r="G93" i="12"/>
  <c r="C84" i="12"/>
  <c r="C91" i="12" s="1"/>
  <c r="G87" i="12"/>
  <c r="H85" i="12"/>
  <c r="H93" i="12"/>
  <c r="E88" i="12"/>
  <c r="G86" i="12"/>
  <c r="H36" i="12"/>
  <c r="H37" i="12" s="1"/>
  <c r="H60" i="12" s="1"/>
  <c r="H46" i="12"/>
  <c r="H65" i="12"/>
  <c r="D46" i="12"/>
  <c r="E66" i="12" s="1"/>
  <c r="D65" i="12"/>
  <c r="G46" i="12"/>
  <c r="H66" i="12" s="1"/>
  <c r="B46" i="12"/>
  <c r="B66" i="12"/>
  <c r="B65" i="12"/>
  <c r="B35" i="12"/>
  <c r="H92" i="12"/>
  <c r="F65" i="12"/>
  <c r="F46" i="12"/>
  <c r="G66" i="12" s="1"/>
  <c r="E65" i="12"/>
  <c r="E46" i="12"/>
  <c r="F66" i="12" s="1"/>
  <c r="B87" i="12"/>
  <c r="B86" i="12"/>
  <c r="B85" i="12"/>
  <c r="B93" i="12" s="1"/>
  <c r="B88" i="12"/>
  <c r="B84" i="12"/>
  <c r="C37" i="12"/>
  <c r="E35" i="12"/>
  <c r="E36" i="12" s="1"/>
  <c r="E34" i="12"/>
  <c r="E33" i="12"/>
  <c r="E58" i="12"/>
  <c r="E61" i="12"/>
  <c r="F91" i="12"/>
  <c r="F92" i="12"/>
  <c r="F93" i="12"/>
  <c r="D93" i="12"/>
  <c r="D91" i="12"/>
  <c r="G92" i="12"/>
  <c r="G91" i="12"/>
  <c r="H91" i="12"/>
  <c r="H59" i="12"/>
  <c r="H62" i="12" s="1"/>
  <c r="B92" i="12"/>
  <c r="J85" i="12"/>
  <c r="J84" i="12"/>
  <c r="D17" i="1"/>
  <c r="F17" i="1"/>
  <c r="D16" i="1"/>
  <c r="D18" i="1" s="1"/>
  <c r="F16" i="1"/>
  <c r="F18" i="1" s="1"/>
  <c r="D15" i="1"/>
  <c r="F15" i="1"/>
  <c r="F34" i="1"/>
  <c r="F36" i="1"/>
  <c r="E34" i="1"/>
  <c r="E36" i="1"/>
  <c r="H23" i="1" a="1"/>
  <c r="H27" i="1" s="1"/>
  <c r="F23" i="1" a="1"/>
  <c r="F27" i="1" s="1"/>
  <c r="F25" i="1"/>
  <c r="E23" i="1" a="1"/>
  <c r="E25" i="1" s="1"/>
  <c r="D23" i="1" a="1"/>
  <c r="D23" i="1" s="1"/>
  <c r="D25" i="1"/>
  <c r="G23" i="1" a="1"/>
  <c r="G25" i="1" s="1"/>
  <c r="B23" i="1" a="1"/>
  <c r="B24" i="1" s="1"/>
  <c r="D48" i="1"/>
  <c r="C22" i="1"/>
  <c r="D22" i="1"/>
  <c r="E22" i="1"/>
  <c r="F22" i="1"/>
  <c r="G22" i="1"/>
  <c r="H22" i="1"/>
  <c r="I22" i="1"/>
  <c r="B22" i="1"/>
  <c r="C14" i="1"/>
  <c r="D14" i="1"/>
  <c r="E14" i="1"/>
  <c r="F14" i="1"/>
  <c r="G14" i="1"/>
  <c r="H14" i="1"/>
  <c r="I14" i="1"/>
  <c r="B14" i="1"/>
  <c r="A62" i="1"/>
  <c r="A63" i="1"/>
  <c r="J61" i="1"/>
  <c r="I61" i="1"/>
  <c r="H61" i="1"/>
  <c r="G61" i="1"/>
  <c r="F61" i="1"/>
  <c r="E61" i="1"/>
  <c r="D61" i="1"/>
  <c r="C61" i="1"/>
  <c r="H60" i="1"/>
  <c r="G60" i="1"/>
  <c r="F60" i="1"/>
  <c r="E60" i="1"/>
  <c r="D60" i="1"/>
  <c r="C60" i="1"/>
  <c r="H59" i="1"/>
  <c r="G59" i="1"/>
  <c r="F59" i="1"/>
  <c r="E59" i="1"/>
  <c r="D59" i="1"/>
  <c r="C59" i="1"/>
  <c r="H58" i="1"/>
  <c r="G58" i="1"/>
  <c r="F58" i="1"/>
  <c r="E58" i="1"/>
  <c r="D58" i="1"/>
  <c r="C58" i="1"/>
  <c r="H57" i="1"/>
  <c r="G57" i="1"/>
  <c r="E57" i="1"/>
  <c r="D57" i="1"/>
  <c r="C57" i="1"/>
  <c r="H56" i="1"/>
  <c r="E56" i="1"/>
  <c r="D56" i="1"/>
  <c r="C56" i="1"/>
  <c r="B55" i="1"/>
  <c r="B56" i="1"/>
  <c r="A57" i="1"/>
  <c r="B57" i="1"/>
  <c r="A58" i="1"/>
  <c r="E66" i="1" s="1" a="1"/>
  <c r="B58" i="1"/>
  <c r="A59" i="1"/>
  <c r="B59" i="1"/>
  <c r="A60" i="1"/>
  <c r="B60" i="1"/>
  <c r="A61" i="1"/>
  <c r="B61" i="1"/>
  <c r="B54" i="1"/>
  <c r="B23" i="1"/>
  <c r="B46" i="1" s="1"/>
  <c r="B49" i="1" s="1"/>
  <c r="F66" i="1" a="1"/>
  <c r="F68" i="1" s="1"/>
  <c r="H66" i="1" a="1"/>
  <c r="H67" i="1" s="1"/>
  <c r="G27" i="1"/>
  <c r="C66" i="1" a="1"/>
  <c r="C66" i="1" s="1"/>
  <c r="B25" i="1"/>
  <c r="G24" i="1"/>
  <c r="G47" i="1" s="1"/>
  <c r="B66" i="1" a="1"/>
  <c r="B66" i="1" s="1"/>
  <c r="D66" i="1" a="1"/>
  <c r="D68" i="1" s="1"/>
  <c r="G26" i="1"/>
  <c r="H23" i="1"/>
  <c r="H28" i="1" s="1"/>
  <c r="H24" i="1"/>
  <c r="H47" i="1" s="1"/>
  <c r="H26" i="1"/>
  <c r="F26" i="1"/>
  <c r="F23" i="1"/>
  <c r="F24" i="1"/>
  <c r="F28" i="1" s="1"/>
  <c r="G48" i="1" s="1"/>
  <c r="F47" i="1"/>
  <c r="E26" i="1"/>
  <c r="E27" i="1"/>
  <c r="E24" i="1"/>
  <c r="E47" i="1" s="1"/>
  <c r="D24" i="1"/>
  <c r="D47" i="1"/>
  <c r="D27" i="1"/>
  <c r="D26" i="1"/>
  <c r="B27" i="1"/>
  <c r="H37" i="1"/>
  <c r="D37" i="1"/>
  <c r="F70" i="1"/>
  <c r="F67" i="1"/>
  <c r="C68" i="1"/>
  <c r="F46" i="1"/>
  <c r="F49" i="1"/>
  <c r="C67" i="1"/>
  <c r="H68" i="1"/>
  <c r="H69" i="1"/>
  <c r="B67" i="1"/>
  <c r="B69" i="1"/>
  <c r="B68" i="1"/>
  <c r="B70" i="1"/>
  <c r="C70" i="1"/>
  <c r="D67" i="1"/>
  <c r="A9" i="1"/>
  <c r="A10" i="1"/>
  <c r="G10" i="1" s="1"/>
  <c r="A11" i="1"/>
  <c r="C11" i="1" s="1"/>
  <c r="A8" i="1"/>
  <c r="C8" i="1"/>
  <c r="D8" i="1"/>
  <c r="E8" i="1"/>
  <c r="F8" i="1"/>
  <c r="G8" i="1"/>
  <c r="H8" i="1"/>
  <c r="I8" i="1"/>
  <c r="B8" i="1"/>
  <c r="I11" i="1"/>
  <c r="I16" i="1" s="1"/>
  <c r="I18" i="1" s="1"/>
  <c r="I19" i="1" s="1"/>
  <c r="I15" i="1"/>
  <c r="I40" i="1"/>
  <c r="I43" i="1"/>
  <c r="H9" i="1"/>
  <c r="H15" i="1" s="1"/>
  <c r="B9" i="1"/>
  <c r="B16" i="1" s="1"/>
  <c r="I17" i="1"/>
  <c r="H16" i="1"/>
  <c r="F40" i="1"/>
  <c r="F43" i="1" s="1"/>
  <c r="D40" i="1"/>
  <c r="D43" i="1"/>
  <c r="H40" i="1"/>
  <c r="H43" i="1" s="1"/>
  <c r="I41" i="1"/>
  <c r="I44" i="1"/>
  <c r="I42" i="1"/>
  <c r="D46" i="1" l="1"/>
  <c r="D49" i="1" s="1"/>
  <c r="D28" i="1"/>
  <c r="E48" i="1" s="1"/>
  <c r="D19" i="1"/>
  <c r="D42" i="1" s="1"/>
  <c r="D41" i="1"/>
  <c r="D44" i="1" s="1"/>
  <c r="C74" i="1"/>
  <c r="C73" i="1"/>
  <c r="C75" i="1"/>
  <c r="B47" i="1"/>
  <c r="B28" i="1"/>
  <c r="B48" i="1" s="1"/>
  <c r="G37" i="12"/>
  <c r="G60" i="12" s="1"/>
  <c r="G59" i="12"/>
  <c r="G62" i="12" s="1"/>
  <c r="C15" i="1"/>
  <c r="C40" i="1" s="1"/>
  <c r="C43" i="1" s="1"/>
  <c r="C17" i="1"/>
  <c r="C16" i="1"/>
  <c r="B74" i="1"/>
  <c r="J66" i="1"/>
  <c r="B73" i="1"/>
  <c r="B75" i="1"/>
  <c r="E68" i="1"/>
  <c r="E66" i="1"/>
  <c r="E69" i="1"/>
  <c r="E70" i="1"/>
  <c r="E67" i="1"/>
  <c r="I37" i="12"/>
  <c r="G15" i="1"/>
  <c r="G40" i="1" s="1"/>
  <c r="G43" i="1" s="1"/>
  <c r="G17" i="1"/>
  <c r="G16" i="1"/>
  <c r="G18" i="1" s="1"/>
  <c r="F41" i="1"/>
  <c r="F44" i="1" s="1"/>
  <c r="F19" i="1"/>
  <c r="F42" i="1" s="1"/>
  <c r="E37" i="12"/>
  <c r="E60" i="12" s="1"/>
  <c r="E59" i="12"/>
  <c r="E62" i="12" s="1"/>
  <c r="H44" i="13"/>
  <c r="H67" i="13" s="1"/>
  <c r="H66" i="13"/>
  <c r="H69" i="13" s="1"/>
  <c r="H17" i="1"/>
  <c r="H18" i="1" s="1"/>
  <c r="B17" i="1"/>
  <c r="B18" i="1" s="1"/>
  <c r="E10" i="1"/>
  <c r="H46" i="1"/>
  <c r="H49" i="1" s="1"/>
  <c r="B15" i="1"/>
  <c r="B40" i="1" s="1"/>
  <c r="B43" i="1" s="1"/>
  <c r="D69" i="1"/>
  <c r="D66" i="1"/>
  <c r="D70" i="1"/>
  <c r="F66" i="1"/>
  <c r="H70" i="1"/>
  <c r="E23" i="1"/>
  <c r="H25" i="1"/>
  <c r="G23" i="1"/>
  <c r="G66" i="1" a="1"/>
  <c r="B26" i="1"/>
  <c r="B91" i="12"/>
  <c r="C92" i="12"/>
  <c r="E93" i="12"/>
  <c r="B34" i="12"/>
  <c r="B36" i="12" s="1"/>
  <c r="E87" i="12"/>
  <c r="B98" i="13"/>
  <c r="H87" i="12"/>
  <c r="D44" i="13"/>
  <c r="D67" i="13" s="1"/>
  <c r="D66" i="13"/>
  <c r="D69" i="13" s="1"/>
  <c r="D94" i="14"/>
  <c r="D91" i="14"/>
  <c r="D93" i="14"/>
  <c r="D92" i="14"/>
  <c r="D95" i="14"/>
  <c r="B41" i="18"/>
  <c r="B44" i="18" s="1"/>
  <c r="B19" i="18"/>
  <c r="B42" i="18" s="1"/>
  <c r="H66" i="1"/>
  <c r="C69" i="1"/>
  <c r="F69" i="1"/>
  <c r="I33" i="12"/>
  <c r="I58" i="12" s="1"/>
  <c r="I61" i="12" s="1"/>
  <c r="H100" i="15"/>
  <c r="H98" i="15"/>
  <c r="H92" i="14"/>
  <c r="H95" i="14"/>
  <c r="H94" i="14"/>
  <c r="H91" i="14"/>
  <c r="H93" i="14"/>
  <c r="F72" i="15"/>
  <c r="F53" i="15"/>
  <c r="G73" i="15" s="1"/>
  <c r="B66" i="16"/>
  <c r="B69" i="16" s="1"/>
  <c r="B44" i="16"/>
  <c r="B67" i="16" s="1"/>
  <c r="B44" i="14"/>
  <c r="B67" i="14" s="1"/>
  <c r="B66" i="14"/>
  <c r="B69" i="14" s="1"/>
  <c r="E41" i="17"/>
  <c r="E44" i="17" s="1"/>
  <c r="E19" i="17"/>
  <c r="E42" i="17" s="1"/>
  <c r="D93" i="13"/>
  <c r="D92" i="13"/>
  <c r="D95" i="13"/>
  <c r="D91" i="13"/>
  <c r="D94" i="13"/>
  <c r="E94" i="13"/>
  <c r="F66" i="16"/>
  <c r="F69" i="16" s="1"/>
  <c r="H48" i="13" a="1"/>
  <c r="C36" i="13"/>
  <c r="G69" i="18"/>
  <c r="G68" i="18"/>
  <c r="G67" i="18"/>
  <c r="G70" i="18"/>
  <c r="G66" i="18"/>
  <c r="F70" i="18"/>
  <c r="F66" i="18"/>
  <c r="F69" i="18"/>
  <c r="F68" i="18"/>
  <c r="F67" i="18"/>
  <c r="G51" i="13"/>
  <c r="D49" i="15"/>
  <c r="D50" i="16"/>
  <c r="C18" i="18"/>
  <c r="C19" i="18" s="1"/>
  <c r="D70" i="17"/>
  <c r="D66" i="17"/>
  <c r="H28" i="17"/>
  <c r="H67" i="17"/>
  <c r="H70" i="17"/>
  <c r="H66" i="17"/>
  <c r="H69" i="17"/>
  <c r="H68" i="17"/>
  <c r="E44" i="25"/>
  <c r="E67" i="25" s="1"/>
  <c r="E66" i="25"/>
  <c r="E69" i="25" s="1"/>
  <c r="H100" i="25"/>
  <c r="H98" i="25"/>
  <c r="H99" i="16"/>
  <c r="E35" i="13"/>
  <c r="I15" i="17"/>
  <c r="I40" i="17" s="1"/>
  <c r="I43" i="17" s="1"/>
  <c r="I17" i="17"/>
  <c r="I16" i="17"/>
  <c r="I18" i="17" s="1"/>
  <c r="I19" i="17" s="1"/>
  <c r="D41" i="17"/>
  <c r="D44" i="17" s="1"/>
  <c r="D19" i="17"/>
  <c r="D42" i="17" s="1"/>
  <c r="G16" i="18"/>
  <c r="G18" i="18" s="1"/>
  <c r="G15" i="18"/>
  <c r="G40" i="18" s="1"/>
  <c r="G43" i="18" s="1"/>
  <c r="G17" i="18"/>
  <c r="F19" i="18"/>
  <c r="F42" i="18" s="1"/>
  <c r="F41" i="18"/>
  <c r="F44" i="18" s="1"/>
  <c r="E66" i="26"/>
  <c r="E69" i="26" s="1"/>
  <c r="E44" i="26"/>
  <c r="E67" i="26" s="1"/>
  <c r="H66" i="26"/>
  <c r="H69" i="26" s="1"/>
  <c r="H44" i="26"/>
  <c r="H67" i="26" s="1"/>
  <c r="B59" i="23"/>
  <c r="B62" i="23" s="1"/>
  <c r="B37" i="23"/>
  <c r="B60" i="23" s="1"/>
  <c r="D59" i="23"/>
  <c r="D62" i="23" s="1"/>
  <c r="D37" i="23"/>
  <c r="D60" i="23" s="1"/>
  <c r="G87" i="23"/>
  <c r="G86" i="23"/>
  <c r="G85" i="23"/>
  <c r="G88" i="23"/>
  <c r="G84" i="23"/>
  <c r="F88" i="23"/>
  <c r="F84" i="23"/>
  <c r="F87" i="23"/>
  <c r="F86" i="23"/>
  <c r="F85" i="23"/>
  <c r="G35" i="13"/>
  <c r="B41" i="17"/>
  <c r="B44" i="17" s="1"/>
  <c r="C75" i="18"/>
  <c r="H41" i="18"/>
  <c r="H44" i="18" s="1"/>
  <c r="H17" i="17"/>
  <c r="H16" i="17"/>
  <c r="H18" i="17" s="1"/>
  <c r="H15" i="17"/>
  <c r="H40" i="17" s="1"/>
  <c r="H43" i="17" s="1"/>
  <c r="F69" i="17"/>
  <c r="F68" i="17"/>
  <c r="F67" i="17"/>
  <c r="F70" i="17"/>
  <c r="F66" i="17"/>
  <c r="D66" i="25"/>
  <c r="D69" i="25" s="1"/>
  <c r="D44" i="25"/>
  <c r="D67" i="25" s="1"/>
  <c r="B44" i="24"/>
  <c r="B67" i="24" s="1"/>
  <c r="B66" i="24"/>
  <c r="B69" i="24" s="1"/>
  <c r="D92" i="24"/>
  <c r="D95" i="24"/>
  <c r="D94" i="24"/>
  <c r="D91" i="24"/>
  <c r="D93" i="24"/>
  <c r="D66" i="24"/>
  <c r="D69" i="24" s="1"/>
  <c r="D44" i="24"/>
  <c r="D67" i="24" s="1"/>
  <c r="B66" i="18"/>
  <c r="C98" i="26"/>
  <c r="B66" i="17" a="1"/>
  <c r="G25" i="17"/>
  <c r="E25" i="17"/>
  <c r="B25" i="17"/>
  <c r="H26" i="18"/>
  <c r="F26" i="18"/>
  <c r="D26" i="18"/>
  <c r="H70" i="18"/>
  <c r="E84" i="23" a="1"/>
  <c r="F43" i="23"/>
  <c r="F41" i="23"/>
  <c r="D43" i="23"/>
  <c r="D41" i="23"/>
  <c r="E91" i="24" a="1"/>
  <c r="E50" i="24"/>
  <c r="F91" i="24"/>
  <c r="F40" i="24"/>
  <c r="F65" i="24" s="1"/>
  <c r="F68" i="24" s="1"/>
  <c r="G52" i="24"/>
  <c r="D52" i="24"/>
  <c r="B51" i="24"/>
  <c r="B52" i="24"/>
  <c r="B91" i="24" a="1"/>
  <c r="H91" i="24" a="1"/>
  <c r="F41" i="24"/>
  <c r="F43" i="24" s="1"/>
  <c r="D52" i="25"/>
  <c r="D48" i="25"/>
  <c r="D71" i="25" s="1"/>
  <c r="D74" i="25" s="1"/>
  <c r="D50" i="25"/>
  <c r="D49" i="25"/>
  <c r="F49" i="25"/>
  <c r="F48" i="25"/>
  <c r="F71" i="25" s="1"/>
  <c r="F74" i="25" s="1"/>
  <c r="F50" i="25"/>
  <c r="F52" i="25"/>
  <c r="E41" i="32"/>
  <c r="E44" i="32" s="1"/>
  <c r="E19" i="32"/>
  <c r="E42" i="32" s="1"/>
  <c r="C100" i="29"/>
  <c r="C98" i="29"/>
  <c r="D66" i="30"/>
  <c r="D69" i="30" s="1"/>
  <c r="D44" i="30"/>
  <c r="D67" i="30" s="1"/>
  <c r="G19" i="32"/>
  <c r="G42" i="32" s="1"/>
  <c r="G41" i="32"/>
  <c r="G44" i="32" s="1"/>
  <c r="H66" i="28"/>
  <c r="H69" i="28" s="1"/>
  <c r="H44" i="28"/>
  <c r="H67" i="28" s="1"/>
  <c r="D44" i="29"/>
  <c r="D67" i="29" s="1"/>
  <c r="D66" i="29"/>
  <c r="D69" i="29" s="1"/>
  <c r="H19" i="32"/>
  <c r="H42" i="32" s="1"/>
  <c r="H41" i="32"/>
  <c r="H44" i="32" s="1"/>
  <c r="B66" i="27"/>
  <c r="B69" i="27" s="1"/>
  <c r="B44" i="27"/>
  <c r="B67" i="27" s="1"/>
  <c r="B43" i="25"/>
  <c r="F66" i="29"/>
  <c r="F69" i="29" s="1"/>
  <c r="F44" i="29"/>
  <c r="F67" i="29" s="1"/>
  <c r="F40" i="25"/>
  <c r="H50" i="25"/>
  <c r="C91" i="25" a="1"/>
  <c r="G91" i="25" a="1"/>
  <c r="D51" i="26"/>
  <c r="D49" i="26"/>
  <c r="F49" i="26"/>
  <c r="H48" i="26"/>
  <c r="H91" i="26" a="1"/>
  <c r="E99" i="27"/>
  <c r="J92" i="27"/>
  <c r="C100" i="27"/>
  <c r="C98" i="28"/>
  <c r="E100" i="29"/>
  <c r="G100" i="29"/>
  <c r="B99" i="30"/>
  <c r="E93" i="27"/>
  <c r="C93" i="27"/>
  <c r="B92" i="27"/>
  <c r="C93" i="29"/>
  <c r="B91" i="29"/>
  <c r="E93" i="29"/>
  <c r="B73" i="32"/>
  <c r="J66" i="33"/>
  <c r="I44" i="28"/>
  <c r="D53" i="28"/>
  <c r="E73" i="28" s="1"/>
  <c r="B43" i="29"/>
  <c r="H24" i="33"/>
  <c r="H26" i="33"/>
  <c r="H25" i="33"/>
  <c r="H23" i="33"/>
  <c r="H46" i="33" s="1"/>
  <c r="H49" i="33" s="1"/>
  <c r="D23" i="34"/>
  <c r="D37" i="34" s="1"/>
  <c r="D40" i="34" s="1"/>
  <c r="G90" i="35"/>
  <c r="G92" i="35"/>
  <c r="G89" i="35"/>
  <c r="G91" i="35"/>
  <c r="G93" i="35"/>
  <c r="G52" i="25"/>
  <c r="H53" i="25"/>
  <c r="D91" i="25" a="1"/>
  <c r="F51" i="26"/>
  <c r="F48" i="26"/>
  <c r="F71" i="26" s="1"/>
  <c r="F74" i="26" s="1"/>
  <c r="F50" i="26"/>
  <c r="E98" i="27"/>
  <c r="J91" i="30"/>
  <c r="D75" i="32"/>
  <c r="H41" i="27"/>
  <c r="H43" i="27" s="1"/>
  <c r="G52" i="27"/>
  <c r="B48" i="28"/>
  <c r="B51" i="28"/>
  <c r="B52" i="28"/>
  <c r="G26" i="32"/>
  <c r="G23" i="32"/>
  <c r="G46" i="32" s="1"/>
  <c r="G49" i="32" s="1"/>
  <c r="G24" i="32"/>
  <c r="H69" i="33"/>
  <c r="H70" i="33"/>
  <c r="H67" i="33"/>
  <c r="B70" i="35"/>
  <c r="B51" i="35"/>
  <c r="B71" i="35" s="1"/>
  <c r="H40" i="27"/>
  <c r="H65" i="27" s="1"/>
  <c r="H68" i="27" s="1"/>
  <c r="G48" i="28"/>
  <c r="G51" i="28"/>
  <c r="G52" i="28"/>
  <c r="H43" i="29"/>
  <c r="E26" i="32"/>
  <c r="E24" i="32"/>
  <c r="G49" i="29"/>
  <c r="G52" i="29"/>
  <c r="B17" i="33"/>
  <c r="B16" i="33"/>
  <c r="E23" i="33"/>
  <c r="E26" i="33"/>
  <c r="E27" i="33"/>
  <c r="G27" i="33"/>
  <c r="G26" i="33"/>
  <c r="G23" i="33"/>
  <c r="G46" i="33" s="1"/>
  <c r="G49" i="33" s="1"/>
  <c r="G24" i="33"/>
  <c r="E69" i="35"/>
  <c r="E72" i="35" s="1"/>
  <c r="E51" i="35"/>
  <c r="F71" i="35" s="1"/>
  <c r="E51" i="28"/>
  <c r="E48" i="28"/>
  <c r="H91" i="28" a="1"/>
  <c r="D48" i="30"/>
  <c r="D50" i="30"/>
  <c r="E52" i="30"/>
  <c r="H50" i="30"/>
  <c r="B23" i="32"/>
  <c r="B46" i="32" s="1"/>
  <c r="B49" i="32" s="1"/>
  <c r="D24" i="34"/>
  <c r="D26" i="34" s="1"/>
  <c r="F64" i="35"/>
  <c r="F67" i="35" s="1"/>
  <c r="H92" i="35"/>
  <c r="H93" i="35"/>
  <c r="H90" i="35"/>
  <c r="H96" i="35" s="1"/>
  <c r="E50" i="28"/>
  <c r="H42" i="29"/>
  <c r="G18" i="33"/>
  <c r="F51" i="35"/>
  <c r="G71" i="35" s="1"/>
  <c r="F70" i="35"/>
  <c r="B49" i="30"/>
  <c r="D64" i="35"/>
  <c r="D67" i="35" s="1"/>
  <c r="D42" i="35"/>
  <c r="D65" i="35" s="1"/>
  <c r="B42" i="35"/>
  <c r="B65" i="35" s="1"/>
  <c r="F89" i="35"/>
  <c r="F92" i="35"/>
  <c r="D46" i="35"/>
  <c r="D69" i="35" s="1"/>
  <c r="D72" i="35" s="1"/>
  <c r="F46" i="35"/>
  <c r="F69" i="35" s="1"/>
  <c r="F72" i="35" s="1"/>
  <c r="D47" i="35"/>
  <c r="B89" i="35" a="1"/>
  <c r="D89" i="35" a="1"/>
  <c r="E89" i="35" a="1"/>
  <c r="C89" i="35" a="1"/>
  <c r="B19" i="1" l="1"/>
  <c r="B42" i="1" s="1"/>
  <c r="B41" i="1"/>
  <c r="B44" i="1" s="1"/>
  <c r="H41" i="1"/>
  <c r="H44" i="1" s="1"/>
  <c r="H19" i="1"/>
  <c r="H42" i="1" s="1"/>
  <c r="C90" i="35"/>
  <c r="C91" i="35"/>
  <c r="C89" i="35"/>
  <c r="C93" i="35"/>
  <c r="C92" i="35"/>
  <c r="D70" i="35"/>
  <c r="D51" i="35"/>
  <c r="E71" i="35" s="1"/>
  <c r="F98" i="35"/>
  <c r="F97" i="35"/>
  <c r="F96" i="35"/>
  <c r="H98" i="35"/>
  <c r="G19" i="33"/>
  <c r="G42" i="33" s="1"/>
  <c r="G41" i="33"/>
  <c r="G44" i="33" s="1"/>
  <c r="D71" i="30"/>
  <c r="D74" i="30" s="1"/>
  <c r="D53" i="30"/>
  <c r="E73" i="30" s="1"/>
  <c r="E46" i="33"/>
  <c r="E49" i="33" s="1"/>
  <c r="E28" i="33"/>
  <c r="F48" i="33" s="1"/>
  <c r="G53" i="29"/>
  <c r="H73" i="29" s="1"/>
  <c r="G72" i="29"/>
  <c r="B28" i="32"/>
  <c r="B48" i="32" s="1"/>
  <c r="D92" i="25"/>
  <c r="D95" i="25"/>
  <c r="D94" i="25"/>
  <c r="D91" i="25"/>
  <c r="D93" i="25"/>
  <c r="H47" i="33"/>
  <c r="H28" i="33"/>
  <c r="H71" i="26"/>
  <c r="H74" i="26" s="1"/>
  <c r="H53" i="26"/>
  <c r="G92" i="25"/>
  <c r="G94" i="25"/>
  <c r="G91" i="25"/>
  <c r="G95" i="25"/>
  <c r="G93" i="25"/>
  <c r="H94" i="24"/>
  <c r="H91" i="24"/>
  <c r="H93" i="24"/>
  <c r="H92" i="24"/>
  <c r="H95" i="24"/>
  <c r="F64" i="23"/>
  <c r="F67" i="23" s="1"/>
  <c r="F46" i="23"/>
  <c r="G66" i="23" s="1"/>
  <c r="B74" i="18"/>
  <c r="J66" i="18"/>
  <c r="B75" i="18"/>
  <c r="B73" i="18"/>
  <c r="J67" i="18"/>
  <c r="D99" i="24"/>
  <c r="D100" i="24"/>
  <c r="D98" i="24"/>
  <c r="F73" i="17"/>
  <c r="F75" i="17"/>
  <c r="F74" i="17"/>
  <c r="G42" i="13"/>
  <c r="G40" i="13"/>
  <c r="G65" i="13" s="1"/>
  <c r="G68" i="13" s="1"/>
  <c r="G41" i="13"/>
  <c r="F92" i="23"/>
  <c r="F91" i="23"/>
  <c r="F93" i="23"/>
  <c r="G73" i="18"/>
  <c r="G75" i="18"/>
  <c r="G74" i="18"/>
  <c r="H73" i="1"/>
  <c r="H74" i="1"/>
  <c r="H75" i="1"/>
  <c r="E92" i="35"/>
  <c r="E93" i="35"/>
  <c r="E91" i="35"/>
  <c r="E90" i="35"/>
  <c r="E89" i="35"/>
  <c r="B72" i="30"/>
  <c r="B53" i="30"/>
  <c r="B73" i="30" s="1"/>
  <c r="H95" i="28"/>
  <c r="H94" i="28"/>
  <c r="H92" i="28"/>
  <c r="H93" i="28"/>
  <c r="H91" i="28"/>
  <c r="B18" i="33"/>
  <c r="E47" i="32"/>
  <c r="E28" i="32"/>
  <c r="F48" i="32" s="1"/>
  <c r="G47" i="32"/>
  <c r="G28" i="32"/>
  <c r="H48" i="32" s="1"/>
  <c r="H44" i="27"/>
  <c r="H67" i="27" s="1"/>
  <c r="H66" i="27"/>
  <c r="H69" i="27" s="1"/>
  <c r="G97" i="35"/>
  <c r="G98" i="35"/>
  <c r="G96" i="35"/>
  <c r="B44" i="29"/>
  <c r="B67" i="29" s="1"/>
  <c r="B66" i="29"/>
  <c r="B69" i="29" s="1"/>
  <c r="B100" i="27"/>
  <c r="B98" i="27"/>
  <c r="F53" i="26"/>
  <c r="G73" i="26" s="1"/>
  <c r="F72" i="26"/>
  <c r="C92" i="25"/>
  <c r="C93" i="25"/>
  <c r="C91" i="25"/>
  <c r="C95" i="25"/>
  <c r="C94" i="25"/>
  <c r="B91" i="24"/>
  <c r="B94" i="24"/>
  <c r="B95" i="24"/>
  <c r="B92" i="24"/>
  <c r="B93" i="24"/>
  <c r="E95" i="24"/>
  <c r="E91" i="24"/>
  <c r="E94" i="24"/>
  <c r="E92" i="24"/>
  <c r="E93" i="24"/>
  <c r="E41" i="13"/>
  <c r="E40" i="13"/>
  <c r="E65" i="13" s="1"/>
  <c r="E68" i="13" s="1"/>
  <c r="E42" i="13"/>
  <c r="H74" i="17"/>
  <c r="H73" i="17"/>
  <c r="H75" i="17"/>
  <c r="D73" i="17"/>
  <c r="D75" i="17"/>
  <c r="D74" i="17"/>
  <c r="D72" i="15"/>
  <c r="D53" i="15"/>
  <c r="E73" i="15" s="1"/>
  <c r="C41" i="13"/>
  <c r="C40" i="13"/>
  <c r="C65" i="13" s="1"/>
  <c r="C68" i="13" s="1"/>
  <c r="C42" i="13"/>
  <c r="B37" i="12"/>
  <c r="B60" i="12" s="1"/>
  <c r="B59" i="12"/>
  <c r="B62" i="12" s="1"/>
  <c r="E46" i="1"/>
  <c r="E49" i="1" s="1"/>
  <c r="E28" i="1"/>
  <c r="F48" i="1" s="1"/>
  <c r="D75" i="1"/>
  <c r="D73" i="1"/>
  <c r="D74" i="1"/>
  <c r="E17" i="1"/>
  <c r="E16" i="1"/>
  <c r="E18" i="1" s="1"/>
  <c r="E15" i="1"/>
  <c r="E40" i="1" s="1"/>
  <c r="E43" i="1" s="1"/>
  <c r="C18" i="1"/>
  <c r="C19" i="1" s="1"/>
  <c r="D93" i="35"/>
  <c r="D92" i="35"/>
  <c r="D89" i="35"/>
  <c r="D91" i="35"/>
  <c r="D90" i="35"/>
  <c r="E71" i="28"/>
  <c r="E74" i="28" s="1"/>
  <c r="E53" i="28"/>
  <c r="F73" i="28" s="1"/>
  <c r="G28" i="33"/>
  <c r="H48" i="33" s="1"/>
  <c r="G47" i="33"/>
  <c r="G71" i="28"/>
  <c r="G74" i="28" s="1"/>
  <c r="G53" i="28"/>
  <c r="H73" i="28" s="1"/>
  <c r="H73" i="33"/>
  <c r="H75" i="33"/>
  <c r="D72" i="26"/>
  <c r="D53" i="26"/>
  <c r="E73" i="26" s="1"/>
  <c r="B66" i="25"/>
  <c r="B69" i="25" s="1"/>
  <c r="B44" i="25"/>
  <c r="B67" i="25" s="1"/>
  <c r="F72" i="25"/>
  <c r="F53" i="25"/>
  <c r="G73" i="25" s="1"/>
  <c r="D64" i="23"/>
  <c r="D67" i="23" s="1"/>
  <c r="D46" i="23"/>
  <c r="E66" i="23" s="1"/>
  <c r="E87" i="23"/>
  <c r="E86" i="23"/>
  <c r="E85" i="23"/>
  <c r="E88" i="23"/>
  <c r="E84" i="23"/>
  <c r="B68" i="17"/>
  <c r="B66" i="17"/>
  <c r="B70" i="17"/>
  <c r="B69" i="17"/>
  <c r="B67" i="17"/>
  <c r="H41" i="17"/>
  <c r="H44" i="17" s="1"/>
  <c r="H19" i="17"/>
  <c r="H42" i="17" s="1"/>
  <c r="G91" i="23"/>
  <c r="G93" i="23"/>
  <c r="G92" i="23"/>
  <c r="F74" i="18"/>
  <c r="F75" i="18"/>
  <c r="F73" i="18"/>
  <c r="H52" i="13"/>
  <c r="H49" i="13"/>
  <c r="H51" i="13"/>
  <c r="H48" i="13"/>
  <c r="H71" i="13" s="1"/>
  <c r="H74" i="13" s="1"/>
  <c r="H50" i="13"/>
  <c r="D100" i="13"/>
  <c r="D98" i="13"/>
  <c r="J92" i="13"/>
  <c r="D99" i="13"/>
  <c r="D98" i="14"/>
  <c r="D100" i="14"/>
  <c r="J92" i="14"/>
  <c r="D99" i="14"/>
  <c r="G66" i="1"/>
  <c r="J67" i="1" s="1"/>
  <c r="G69" i="1"/>
  <c r="G70" i="1"/>
  <c r="G67" i="1"/>
  <c r="G68" i="1"/>
  <c r="G41" i="1"/>
  <c r="G44" i="1" s="1"/>
  <c r="G19" i="1"/>
  <c r="G42" i="1" s="1"/>
  <c r="E74" i="1"/>
  <c r="E75" i="1"/>
  <c r="E73" i="1"/>
  <c r="B90" i="35"/>
  <c r="B91" i="35"/>
  <c r="B92" i="35"/>
  <c r="B93" i="35"/>
  <c r="B89" i="35"/>
  <c r="D38" i="34"/>
  <c r="D27" i="34"/>
  <c r="D39" i="34" s="1"/>
  <c r="H44" i="29"/>
  <c r="H67" i="29" s="1"/>
  <c r="H66" i="29"/>
  <c r="H69" i="29" s="1"/>
  <c r="B71" i="28"/>
  <c r="B74" i="28" s="1"/>
  <c r="B53" i="28"/>
  <c r="B73" i="28" s="1"/>
  <c r="B98" i="29"/>
  <c r="J91" i="29"/>
  <c r="B99" i="29"/>
  <c r="J92" i="29"/>
  <c r="B100" i="29"/>
  <c r="H95" i="26"/>
  <c r="H94" i="26"/>
  <c r="H91" i="26"/>
  <c r="H93" i="26"/>
  <c r="H92" i="26"/>
  <c r="F65" i="25"/>
  <c r="F68" i="25" s="1"/>
  <c r="F44" i="25"/>
  <c r="F67" i="25" s="1"/>
  <c r="D53" i="25"/>
  <c r="E73" i="25" s="1"/>
  <c r="D72" i="25"/>
  <c r="F66" i="24"/>
  <c r="F69" i="24" s="1"/>
  <c r="F44" i="24"/>
  <c r="F67" i="24" s="1"/>
  <c r="F100" i="24"/>
  <c r="F98" i="24"/>
  <c r="F99" i="24"/>
  <c r="G41" i="18"/>
  <c r="G44" i="18" s="1"/>
  <c r="G19" i="18"/>
  <c r="G42" i="18" s="1"/>
  <c r="H98" i="14"/>
  <c r="H100" i="14"/>
  <c r="H99" i="14"/>
  <c r="G28" i="1"/>
  <c r="H48" i="1" s="1"/>
  <c r="G46" i="1"/>
  <c r="G49" i="1" s="1"/>
  <c r="F74" i="1"/>
  <c r="F73" i="1"/>
  <c r="F75" i="1"/>
  <c r="B98" i="35" l="1"/>
  <c r="J89" i="35"/>
  <c r="B96" i="35"/>
  <c r="B97" i="35"/>
  <c r="J90" i="35"/>
  <c r="D96" i="35"/>
  <c r="D97" i="35"/>
  <c r="D98" i="35"/>
  <c r="E43" i="13"/>
  <c r="E99" i="24"/>
  <c r="E98" i="24"/>
  <c r="E100" i="24"/>
  <c r="H99" i="28"/>
  <c r="J92" i="28"/>
  <c r="H100" i="28"/>
  <c r="H98" i="28"/>
  <c r="H99" i="24"/>
  <c r="H100" i="24"/>
  <c r="H98" i="24"/>
  <c r="G99" i="25"/>
  <c r="G100" i="25"/>
  <c r="G98" i="25"/>
  <c r="D98" i="25"/>
  <c r="D99" i="25"/>
  <c r="D100" i="25"/>
  <c r="E91" i="23"/>
  <c r="J85" i="23"/>
  <c r="E93" i="23"/>
  <c r="E92" i="23"/>
  <c r="C43" i="13"/>
  <c r="C44" i="13" s="1"/>
  <c r="C99" i="25"/>
  <c r="C100" i="25"/>
  <c r="C98" i="25"/>
  <c r="J92" i="25"/>
  <c r="G43" i="13"/>
  <c r="C97" i="35"/>
  <c r="C96" i="35"/>
  <c r="C98" i="35"/>
  <c r="H100" i="26"/>
  <c r="H98" i="26"/>
  <c r="H99" i="26"/>
  <c r="J92" i="26"/>
  <c r="G74" i="1"/>
  <c r="G73" i="1"/>
  <c r="G75" i="1"/>
  <c r="H72" i="13"/>
  <c r="H53" i="13"/>
  <c r="E19" i="1"/>
  <c r="E42" i="1" s="1"/>
  <c r="E41" i="1"/>
  <c r="E44" i="1" s="1"/>
  <c r="B98" i="24"/>
  <c r="B99" i="24"/>
  <c r="B100" i="24"/>
  <c r="J91" i="24"/>
  <c r="J92" i="24"/>
  <c r="B73" i="17"/>
  <c r="B74" i="17"/>
  <c r="J67" i="17"/>
  <c r="J66" i="17"/>
  <c r="B75" i="17"/>
  <c r="B19" i="33"/>
  <c r="B42" i="33" s="1"/>
  <c r="B41" i="33"/>
  <c r="B44" i="33" s="1"/>
  <c r="E96" i="35"/>
  <c r="E97" i="35"/>
  <c r="E98" i="35"/>
  <c r="G44" i="13" l="1"/>
  <c r="G67" i="13" s="1"/>
  <c r="G66" i="13"/>
  <c r="G69" i="13" s="1"/>
  <c r="E44" i="13"/>
  <c r="E67" i="13" s="1"/>
  <c r="E66" i="13"/>
  <c r="E69" i="13" s="1"/>
  <c r="H60" i="14" l="1"/>
  <c r="H60" i="24"/>
  <c r="H60" i="30"/>
  <c r="H60" i="26"/>
  <c r="D53" i="23"/>
  <c r="H60" i="29"/>
  <c r="G60" i="14"/>
  <c r="G53" i="23"/>
  <c r="D35" i="33"/>
  <c r="G53" i="12"/>
  <c r="C32" i="34"/>
  <c r="D60" i="25"/>
  <c r="D35" i="18"/>
  <c r="D60" i="26"/>
  <c r="D35" i="32"/>
  <c r="D53" i="12"/>
  <c r="G60" i="25"/>
  <c r="G60" i="13"/>
  <c r="G35" i="33"/>
  <c r="G60" i="28"/>
  <c r="D60" i="13"/>
  <c r="H35" i="17"/>
  <c r="G60" i="16"/>
  <c r="D60" i="16"/>
  <c r="D60" i="14"/>
  <c r="D60" i="29"/>
  <c r="D60" i="27"/>
  <c r="G60" i="15"/>
  <c r="H53" i="12"/>
  <c r="H60" i="27"/>
  <c r="G35" i="1"/>
  <c r="H58" i="35"/>
  <c r="D60" i="15"/>
  <c r="G60" i="27"/>
  <c r="H35" i="33"/>
  <c r="G58" i="35"/>
  <c r="H60" i="16"/>
  <c r="H60" i="13"/>
  <c r="G60" i="29"/>
  <c r="G35" i="18"/>
  <c r="H60" i="15"/>
  <c r="D58" i="35"/>
  <c r="F32" i="34"/>
  <c r="H35" i="1"/>
  <c r="H35" i="18"/>
  <c r="H53" i="23"/>
  <c r="G60" i="30"/>
  <c r="D35" i="17"/>
  <c r="D60" i="24"/>
  <c r="D35" i="1"/>
  <c r="D60" i="30"/>
  <c r="G60" i="24"/>
  <c r="G35" i="17"/>
  <c r="G35" i="32"/>
  <c r="H60" i="28"/>
  <c r="G60" i="26"/>
  <c r="D60" i="28"/>
  <c r="H35" i="32"/>
  <c r="H60" i="25"/>
</calcChain>
</file>

<file path=xl/comments1.xml><?xml version="1.0" encoding="utf-8"?>
<comments xmlns="http://schemas.openxmlformats.org/spreadsheetml/2006/main">
  <authors>
    <author>dude</author>
  </authors>
  <commentList>
    <comment ref="E37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37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2.xml><?xml version="1.0" encoding="utf-8"?>
<comments xmlns="http://schemas.openxmlformats.org/spreadsheetml/2006/main">
  <authors>
    <author>dude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Moved aperture around to find max signal due to scattered light from Saturn</t>
        </r>
      </text>
    </comment>
    <comment ref="E37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37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3.xml><?xml version="1.0" encoding="utf-8"?>
<comments xmlns="http://schemas.openxmlformats.org/spreadsheetml/2006/main">
  <authors>
    <author>dude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Moved aperture around to find max signal due to scattered light from Saturn</t>
        </r>
      </text>
    </comment>
    <comment ref="E37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37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4.xml><?xml version="1.0" encoding="utf-8"?>
<comments xmlns="http://schemas.openxmlformats.org/spreadsheetml/2006/main">
  <authors>
    <author>dude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Moved aperture around to find max signal due to scattered light from Saturn</t>
        </r>
      </text>
    </comment>
    <comment ref="E37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37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5.xml><?xml version="1.0" encoding="utf-8"?>
<comments xmlns="http://schemas.openxmlformats.org/spreadsheetml/2006/main">
  <authors>
    <author>dude</author>
  </authors>
  <commentList>
    <comment ref="E37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37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6.xml><?xml version="1.0" encoding="utf-8"?>
<comments xmlns="http://schemas.openxmlformats.org/spreadsheetml/2006/main">
  <authors>
    <author>dude</author>
  </authors>
  <commentList>
    <comment ref="E55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7.xml><?xml version="1.0" encoding="utf-8"?>
<comments xmlns="http://schemas.openxmlformats.org/spreadsheetml/2006/main">
  <authors>
    <author>dude</author>
  </authors>
  <commentList>
    <comment ref="E60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8.xml><?xml version="1.0" encoding="utf-8"?>
<comments xmlns="http://schemas.openxmlformats.org/spreadsheetml/2006/main">
  <authors>
    <author>dude</author>
  </authors>
  <commentList>
    <comment ref="E55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9.xml><?xml version="1.0" encoding="utf-8"?>
<comments xmlns="http://schemas.openxmlformats.org/spreadsheetml/2006/main">
  <authors>
    <author>dude</author>
  </authors>
  <commentList>
    <comment ref="E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10.xml><?xml version="1.0" encoding="utf-8"?>
<comments xmlns="http://schemas.openxmlformats.org/spreadsheetml/2006/main">
  <authors>
    <author>dude</author>
  </authors>
  <commentList>
    <comment ref="E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11.xml><?xml version="1.0" encoding="utf-8"?>
<comments xmlns="http://schemas.openxmlformats.org/spreadsheetml/2006/main">
  <authors>
    <author>dude</author>
  </authors>
  <commentList>
    <comment ref="E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12.xml><?xml version="1.0" encoding="utf-8"?>
<comments xmlns="http://schemas.openxmlformats.org/spreadsheetml/2006/main">
  <authors>
    <author>dude</author>
  </authors>
  <commentList>
    <comment ref="E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13.xml><?xml version="1.0" encoding="utf-8"?>
<comments xmlns="http://schemas.openxmlformats.org/spreadsheetml/2006/main">
  <authors>
    <author>dude</author>
  </authors>
  <commentList>
    <comment ref="E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14.xml><?xml version="1.0" encoding="utf-8"?>
<comments xmlns="http://schemas.openxmlformats.org/spreadsheetml/2006/main">
  <authors>
    <author>dude</author>
  </authors>
  <commentList>
    <comment ref="E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15.xml><?xml version="1.0" encoding="utf-8"?>
<comments xmlns="http://schemas.openxmlformats.org/spreadsheetml/2006/main">
  <authors>
    <author>dude</author>
  </authors>
  <commentList>
    <comment ref="E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16.xml><?xml version="1.0" encoding="utf-8"?>
<comments xmlns="http://schemas.openxmlformats.org/spreadsheetml/2006/main">
  <authors>
    <author>dude</author>
  </authors>
  <commentList>
    <comment ref="E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17.xml><?xml version="1.0" encoding="utf-8"?>
<comments xmlns="http://schemas.openxmlformats.org/spreadsheetml/2006/main">
  <authors>
    <author>dude</author>
  </authors>
  <commentList>
    <comment ref="E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18.xml><?xml version="1.0" encoding="utf-8"?>
<comments xmlns="http://schemas.openxmlformats.org/spreadsheetml/2006/main">
  <authors>
    <author>dude</author>
  </authors>
  <commentList>
    <comment ref="E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19.xml><?xml version="1.0" encoding="utf-8"?>
<comments xmlns="http://schemas.openxmlformats.org/spreadsheetml/2006/main">
  <authors>
    <author>dude</author>
  </authors>
  <commentList>
    <comment ref="E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  <comment ref="G62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This was trial and error. The official FWHM is 70A, but clearly that didn't incorporate all the flux. Would be good to measure this with spectroscope.
</t>
        </r>
      </text>
    </comment>
  </commentList>
</comments>
</file>

<file path=xl/comments20.xml><?xml version="1.0" encoding="utf-8"?>
<comments xmlns="http://schemas.openxmlformats.org/spreadsheetml/2006/main">
  <authors>
    <author>dude</author>
  </authors>
  <commentList>
    <comment ref="D34" authorId="0">
      <text>
        <r>
          <rPr>
            <b/>
            <sz val="9"/>
            <color indexed="81"/>
            <rFont val="Tahoma"/>
            <family val="2"/>
          </rPr>
          <t>dude:</t>
        </r>
        <r>
          <rPr>
            <sz val="9"/>
            <color indexed="81"/>
            <rFont val="Tahoma"/>
            <family val="2"/>
          </rPr>
          <t xml:space="preserve">
Computed on YY Gem spectral profile sheet data</t>
        </r>
      </text>
    </comment>
  </commentList>
</comments>
</file>

<file path=xl/sharedStrings.xml><?xml version="1.0" encoding="utf-8"?>
<sst xmlns="http://schemas.openxmlformats.org/spreadsheetml/2006/main" count="1935" uniqueCount="68">
  <si>
    <t>NIR</t>
  </si>
  <si>
    <t>Methane</t>
  </si>
  <si>
    <t>Ha</t>
  </si>
  <si>
    <t>Red</t>
  </si>
  <si>
    <t>Green</t>
  </si>
  <si>
    <t>Clear</t>
  </si>
  <si>
    <t>Blue</t>
  </si>
  <si>
    <t>NUV</t>
  </si>
  <si>
    <t>NIR1</t>
  </si>
  <si>
    <t>NIR2</t>
  </si>
  <si>
    <t>Mean</t>
  </si>
  <si>
    <t>S.D.</t>
  </si>
  <si>
    <t>Std. Err.</t>
  </si>
  <si>
    <t>Std. Err. %</t>
  </si>
  <si>
    <t>Count</t>
  </si>
  <si>
    <t>Signal per Spectral Band</t>
  </si>
  <si>
    <t>Signal Rate per Spectral Band</t>
  </si>
  <si>
    <t>Slope</t>
  </si>
  <si>
    <t>Std Err</t>
  </si>
  <si>
    <t>F</t>
  </si>
  <si>
    <t>ssreg</t>
  </si>
  <si>
    <t>R^2</t>
  </si>
  <si>
    <t>Min Err</t>
  </si>
  <si>
    <t>Max Err</t>
  </si>
  <si>
    <t>Band Min</t>
  </si>
  <si>
    <t>Band Ctr</t>
  </si>
  <si>
    <t>Band Max</t>
  </si>
  <si>
    <t>Band EqWd</t>
  </si>
  <si>
    <t>Mean Sig. Rt.</t>
  </si>
  <si>
    <t>Averaged Signal Rate per Spectral Band</t>
  </si>
  <si>
    <t>Linear Fit to Signal per Spectral Band</t>
  </si>
  <si>
    <t>Sig. Rt. /Ang</t>
  </si>
  <si>
    <t>Std. Err. Sig. Rt.</t>
  </si>
  <si>
    <t>Frac. Std. Err.</t>
  </si>
  <si>
    <t>What are intercepts?  This could be part of any discrepancy.</t>
  </si>
  <si>
    <t>Exposure (s)</t>
  </si>
  <si>
    <t>NOTE: I TYPICALLY DIDN'T USE THE 1 OR 2 LOWEST SNR EXPOSURES FOR AGGREGATION (AVERAGING OR LINEAR FITTING)</t>
  </si>
  <si>
    <t>Sig. Rt. Std Err. /Ang</t>
  </si>
  <si>
    <t>Band Passes</t>
  </si>
  <si>
    <t>Total Gross Signal Per Spectral Band</t>
  </si>
  <si>
    <t>Box:</t>
  </si>
  <si>
    <t>Total Box Area Per Spectral Band</t>
  </si>
  <si>
    <t>Average Background per pixel Per Spectral Band</t>
  </si>
  <si>
    <t>Total Net Signal per Spectral Band</t>
  </si>
  <si>
    <t>Estimated Number of Contributing Pixels</t>
  </si>
  <si>
    <t>Saturn 2011</t>
  </si>
  <si>
    <t>Signal Rate per Spectral Band per Contributing Pixel i.e., per arcsec^2</t>
  </si>
  <si>
    <t>Plate Scale:</t>
  </si>
  <si>
    <t>NE White Zone 2011</t>
  </si>
  <si>
    <t>East Ansa 2-11</t>
  </si>
  <si>
    <t>East Ansa 2013</t>
  </si>
  <si>
    <t>West Ansa 2011</t>
  </si>
  <si>
    <t>West Ansa 2013</t>
  </si>
  <si>
    <t>N Dark Belt 2011</t>
  </si>
  <si>
    <t>N Polar Cap 2011</t>
  </si>
  <si>
    <t>S Hemisphere 2011</t>
  </si>
  <si>
    <t>N Hemisphere 2011</t>
  </si>
  <si>
    <t>Rhea 2013</t>
  </si>
  <si>
    <t>Titan 2013</t>
  </si>
  <si>
    <t>Dione 2013</t>
  </si>
  <si>
    <t>Rhea Box 2011</t>
  </si>
  <si>
    <t>Rhea Aperture 2011</t>
  </si>
  <si>
    <t>Saturn 2013</t>
  </si>
  <si>
    <t>Saturn Surf Brt 2013</t>
  </si>
  <si>
    <t>N Hemisphere 2013</t>
  </si>
  <si>
    <t>Uranus 2011</t>
  </si>
  <si>
    <t>Sheet taken from: Uranus Broadband Spectrum 2011.xlsx</t>
  </si>
  <si>
    <t>Neptune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</si>
</sst>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E+00"/>
    <numFmt numFmtId="166" formatCode="0.00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1" fillId="4" borderId="0" applyNumberFormat="0" applyBorder="0" applyAlignment="0" applyProtection="0"/>
  </cellStyleXfs>
  <cellXfs count="48">
    <xf numFmtId="0" fontId="0" fillId="0" borderId="0" xfId="0"/>
    <xf numFmtId="10" fontId="0" fillId="0" borderId="0" xfId="1" applyNumberFormat="1" applyFont="1"/>
    <xf numFmtId="0" fontId="2" fillId="0" borderId="0" xfId="0" applyFont="1"/>
    <xf numFmtId="0" fontId="0" fillId="0" borderId="1" xfId="0" applyBorder="1"/>
    <xf numFmtId="0" fontId="6" fillId="2" borderId="1" xfId="0" applyFont="1" applyFill="1" applyBorder="1"/>
    <xf numFmtId="0" fontId="0" fillId="0" borderId="1" xfId="0" applyBorder="1" applyAlignment="1">
      <alignment horizontal="right"/>
    </xf>
    <xf numFmtId="165" fontId="6" fillId="2" borderId="1" xfId="0" applyNumberFormat="1" applyFont="1" applyFill="1" applyBorder="1" applyAlignment="1">
      <alignment horizontal="center"/>
    </xf>
    <xf numFmtId="0" fontId="0" fillId="0" borderId="0" xfId="0" applyFont="1"/>
    <xf numFmtId="0" fontId="6" fillId="2" borderId="1" xfId="0" applyFont="1" applyFill="1" applyBorder="1" applyAlignment="1">
      <alignment horizontal="center"/>
    </xf>
    <xf numFmtId="1" fontId="0" fillId="0" borderId="1" xfId="0" applyNumberFormat="1" applyBorder="1"/>
    <xf numFmtId="166" fontId="0" fillId="0" borderId="1" xfId="0" applyNumberFormat="1" applyBorder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6" fillId="2" borderId="0" xfId="0" applyFont="1" applyFill="1"/>
    <xf numFmtId="164" fontId="0" fillId="0" borderId="1" xfId="1" applyNumberFormat="1" applyFont="1" applyBorder="1"/>
    <xf numFmtId="11" fontId="0" fillId="0" borderId="1" xfId="0" applyNumberFormat="1" applyBorder="1"/>
    <xf numFmtId="0" fontId="5" fillId="0" borderId="0" xfId="0" applyFont="1"/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0" fontId="7" fillId="0" borderId="0" xfId="0" applyFont="1" applyFill="1"/>
    <xf numFmtId="0" fontId="8" fillId="0" borderId="0" xfId="0" applyFont="1"/>
    <xf numFmtId="0" fontId="9" fillId="3" borderId="1" xfId="2" applyBorder="1" applyAlignment="1">
      <alignment horizontal="right"/>
    </xf>
    <xf numFmtId="1" fontId="9" fillId="3" borderId="1" xfId="2" applyNumberFormat="1" applyBorder="1"/>
    <xf numFmtId="167" fontId="9" fillId="3" borderId="1" xfId="2" applyNumberFormat="1" applyBorder="1"/>
    <xf numFmtId="0" fontId="10" fillId="0" borderId="0" xfId="0" applyFont="1" applyFill="1" applyBorder="1"/>
    <xf numFmtId="11" fontId="9" fillId="3" borderId="1" xfId="2" applyNumberFormat="1" applyBorder="1" applyAlignment="1">
      <alignment horizontal="right"/>
    </xf>
    <xf numFmtId="11" fontId="0" fillId="0" borderId="1" xfId="0" applyNumberFormat="1" applyBorder="1" applyAlignment="1">
      <alignment horizontal="right"/>
    </xf>
    <xf numFmtId="11" fontId="9" fillId="3" borderId="1" xfId="2" applyNumberFormat="1" applyBorder="1"/>
    <xf numFmtId="11" fontId="9" fillId="0" borderId="1" xfId="2" applyNumberFormat="1" applyFill="1" applyBorder="1"/>
    <xf numFmtId="167" fontId="9" fillId="0" borderId="1" xfId="2" applyNumberFormat="1" applyFill="1" applyBorder="1"/>
    <xf numFmtId="0" fontId="10" fillId="0" borderId="0" xfId="0" applyFont="1"/>
    <xf numFmtId="0" fontId="11" fillId="4" borderId="1" xfId="3" applyBorder="1" applyAlignment="1">
      <alignment horizontal="right"/>
    </xf>
    <xf numFmtId="11" fontId="0" fillId="0" borderId="1" xfId="0" applyNumberFormat="1" applyFill="1" applyBorder="1" applyAlignment="1">
      <alignment horizontal="right"/>
    </xf>
    <xf numFmtId="0" fontId="0" fillId="0" borderId="1" xfId="0" applyFill="1" applyBorder="1"/>
    <xf numFmtId="11" fontId="9" fillId="0" borderId="1" xfId="2" applyNumberFormat="1" applyFill="1" applyBorder="1" applyAlignment="1">
      <alignment horizontal="right"/>
    </xf>
    <xf numFmtId="11" fontId="0" fillId="0" borderId="1" xfId="0" applyNumberFormat="1" applyFill="1" applyBorder="1"/>
    <xf numFmtId="0" fontId="9" fillId="3" borderId="1" xfId="2" applyBorder="1"/>
    <xf numFmtId="167" fontId="0" fillId="0" borderId="1" xfId="0" applyNumberFormat="1" applyBorder="1"/>
    <xf numFmtId="1" fontId="6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right"/>
    </xf>
    <xf numFmtId="0" fontId="12" fillId="0" borderId="0" xfId="0" applyFont="1"/>
    <xf numFmtId="0" fontId="0" fillId="0" borderId="1" xfId="0" applyFill="1" applyBorder="1" applyAlignment="1">
      <alignment horizontal="right"/>
    </xf>
    <xf numFmtId="0" fontId="9" fillId="0" borderId="1" xfId="2" applyFill="1" applyBorder="1" applyAlignment="1">
      <alignment horizontal="right"/>
    </xf>
    <xf numFmtId="0" fontId="13" fillId="0" borderId="0" xfId="0" applyFont="1"/>
    <xf numFmtId="11" fontId="13" fillId="0" borderId="0" xfId="0" applyNumberFormat="1" applyFont="1"/>
    <xf numFmtId="0" fontId="14" fillId="0" borderId="0" xfId="0" applyFont="1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worksheet" Target="worksheets/sheet14.xml"/><Relationship Id="rId26" Type="http://schemas.openxmlformats.org/officeDocument/2006/relationships/styles" Target="styles.xml"/><Relationship Id="rId3" Type="http://schemas.openxmlformats.org/officeDocument/2006/relationships/chartsheet" Target="chartsheets/sheet3.xml"/><Relationship Id="rId21" Type="http://schemas.openxmlformats.org/officeDocument/2006/relationships/worksheet" Target="worksheets/sheet17.xml"/><Relationship Id="rId7" Type="http://schemas.openxmlformats.org/officeDocument/2006/relationships/worksheet" Target="worksheets/sheet3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3.xml"/><Relationship Id="rId25" Type="http://schemas.openxmlformats.org/officeDocument/2006/relationships/theme" Target="theme/theme1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6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worksheet" Target="worksheets/sheet7.xml"/><Relationship Id="rId24" Type="http://schemas.openxmlformats.org/officeDocument/2006/relationships/worksheet" Target="worksheets/sheet20.xml"/><Relationship Id="rId5" Type="http://schemas.openxmlformats.org/officeDocument/2006/relationships/worksheet" Target="worksheets/sheet1.xml"/><Relationship Id="rId15" Type="http://schemas.openxmlformats.org/officeDocument/2006/relationships/worksheet" Target="worksheets/sheet11.xml"/><Relationship Id="rId23" Type="http://schemas.openxmlformats.org/officeDocument/2006/relationships/worksheet" Target="worksheets/sheet19.xml"/><Relationship Id="rId28" Type="http://schemas.openxmlformats.org/officeDocument/2006/relationships/calcChain" Target="calcChain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5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worksheet" Target="worksheets/sheet18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'Titan Calcs 2013'!$A$31</c:f>
              <c:strCache>
                <c:ptCount val="1"/>
                <c:pt idx="0">
                  <c:v>Titan 2013</c:v>
                </c:pt>
              </c:strCache>
            </c:strRef>
          </c:tx>
          <c:cat>
            <c:strRef>
              <c:f>'Saturn Full Calcs 2013'!$C$51:$I$51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'Titan Calcs 2013'!$C$40:$I$40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28858.5</c:v>
                </c:pt>
                <c:pt idx="3">
                  <c:v>0</c:v>
                </c:pt>
                <c:pt idx="4">
                  <c:v>3753.6333333333332</c:v>
                </c:pt>
                <c:pt idx="5">
                  <c:v>18325.45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'Rhea Calcs 2013'!$A$31</c:f>
              <c:strCache>
                <c:ptCount val="1"/>
                <c:pt idx="0">
                  <c:v>Rhea 2013</c:v>
                </c:pt>
              </c:strCache>
            </c:strRef>
          </c:tx>
          <c:cat>
            <c:strRef>
              <c:f>'Saturn Full Calcs 2013'!$C$51:$I$51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'Rhea Calcs 2013'!$C$40:$I$40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2166.6666666666665</c:v>
                </c:pt>
                <c:pt idx="3">
                  <c:v>0</c:v>
                </c:pt>
                <c:pt idx="4">
                  <c:v>458.33333333333331</c:v>
                </c:pt>
                <c:pt idx="5">
                  <c:v>400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'Dione Calcs 2013'!$A$31</c:f>
              <c:strCache>
                <c:ptCount val="1"/>
                <c:pt idx="0">
                  <c:v>Dione 2013</c:v>
                </c:pt>
              </c:strCache>
            </c:strRef>
          </c:tx>
          <c:cat>
            <c:strRef>
              <c:f>'Saturn Full Calcs 2013'!$C$51:$I$51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'Dione Calcs 2013'!$C$40:$I$40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3116.6666666666665</c:v>
                </c:pt>
                <c:pt idx="3">
                  <c:v>0</c:v>
                </c:pt>
                <c:pt idx="4">
                  <c:v>504.33333333333331</c:v>
                </c:pt>
                <c:pt idx="5">
                  <c:v>1250</c:v>
                </c:pt>
                <c:pt idx="6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'Saturn Full Calcs 2013'!$A$49</c:f>
              <c:strCache>
                <c:ptCount val="1"/>
                <c:pt idx="0">
                  <c:v>Saturn 2013</c:v>
                </c:pt>
              </c:strCache>
            </c:strRef>
          </c:tx>
          <c:marker>
            <c:symbol val="diamond"/>
            <c:size val="7"/>
          </c:marker>
          <c:cat>
            <c:strRef>
              <c:f>'Saturn Full Calcs 2013'!$C$51:$I$51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'Saturn Full Calcs 2013'!$C$58:$I$58</c:f>
              <c:numCache>
                <c:formatCode>0.00E+00</c:formatCode>
                <c:ptCount val="7"/>
                <c:pt idx="0">
                  <c:v>302463.21999999997</c:v>
                </c:pt>
                <c:pt idx="1">
                  <c:v>0</c:v>
                </c:pt>
                <c:pt idx="2">
                  <c:v>55126332</c:v>
                </c:pt>
                <c:pt idx="3">
                  <c:v>0</c:v>
                </c:pt>
                <c:pt idx="4">
                  <c:v>5912836.3916666666</c:v>
                </c:pt>
                <c:pt idx="5">
                  <c:v>28998378.794999998</c:v>
                </c:pt>
                <c:pt idx="6">
                  <c:v>144015.99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'Saturn Full Calcs 2011'!$A$49</c:f>
              <c:strCache>
                <c:ptCount val="1"/>
                <c:pt idx="0">
                  <c:v>Saturn 2011</c:v>
                </c:pt>
              </c:strCache>
            </c:strRef>
          </c:tx>
          <c:cat>
            <c:strRef>
              <c:f>'Saturn Full Calcs 2013'!$C$51:$I$51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'Saturn Full Calcs 2011'!$C$58:$I$58</c:f>
              <c:numCache>
                <c:formatCode>0.00E+00</c:formatCode>
                <c:ptCount val="7"/>
                <c:pt idx="0">
                  <c:v>1105372.3663999999</c:v>
                </c:pt>
                <c:pt idx="1">
                  <c:v>105237062.84799999</c:v>
                </c:pt>
                <c:pt idx="2">
                  <c:v>191947318.88</c:v>
                </c:pt>
                <c:pt idx="3">
                  <c:v>87096524.063999996</c:v>
                </c:pt>
                <c:pt idx="4">
                  <c:v>0</c:v>
                </c:pt>
                <c:pt idx="5">
                  <c:v>91744032.506666675</c:v>
                </c:pt>
                <c:pt idx="6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'Rhea Calcs Aperture 2011'!$A$31</c:f>
              <c:strCache>
                <c:ptCount val="1"/>
                <c:pt idx="0">
                  <c:v>Rhea Aperture 2011</c:v>
                </c:pt>
              </c:strCache>
            </c:strRef>
          </c:tx>
          <c:cat>
            <c:strRef>
              <c:f>'Saturn Full Calcs 2013'!$C$51:$I$51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'Rhea Calcs Aperture 2011'!$C$40:$I$40</c:f>
              <c:numCache>
                <c:formatCode>General</c:formatCode>
                <c:ptCount val="7"/>
                <c:pt idx="0">
                  <c:v>0</c:v>
                </c:pt>
                <c:pt idx="1">
                  <c:v>10964</c:v>
                </c:pt>
                <c:pt idx="2">
                  <c:v>42303.333333333336</c:v>
                </c:pt>
                <c:pt idx="3">
                  <c:v>8368</c:v>
                </c:pt>
                <c:pt idx="4">
                  <c:v>0</c:v>
                </c:pt>
                <c:pt idx="5">
                  <c:v>30190</c:v>
                </c:pt>
                <c:pt idx="6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'Rhea Calcs Box 2011'!$A$31</c:f>
              <c:strCache>
                <c:ptCount val="1"/>
                <c:pt idx="0">
                  <c:v>Rhea Box 2011</c:v>
                </c:pt>
              </c:strCache>
            </c:strRef>
          </c:tx>
          <c:cat>
            <c:strRef>
              <c:f>'Saturn Full Calcs 2013'!$C$51:$I$51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'Rhea Calcs Box 2011'!$C$40:$I$40</c:f>
              <c:numCache>
                <c:formatCode>General</c:formatCode>
                <c:ptCount val="7"/>
                <c:pt idx="0">
                  <c:v>70.334799999999817</c:v>
                </c:pt>
                <c:pt idx="1">
                  <c:v>18266.33600000001</c:v>
                </c:pt>
                <c:pt idx="2">
                  <c:v>41356.159999999996</c:v>
                </c:pt>
                <c:pt idx="3">
                  <c:v>12497.647999999986</c:v>
                </c:pt>
                <c:pt idx="4">
                  <c:v>0</c:v>
                </c:pt>
                <c:pt idx="5">
                  <c:v>16964.546666666673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64640"/>
        <c:axId val="188775744"/>
      </c:lineChart>
      <c:catAx>
        <c:axId val="183664640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crossAx val="188775744"/>
        <c:crossesAt val="1.0000000000000011E-4"/>
        <c:auto val="1"/>
        <c:lblAlgn val="ctr"/>
        <c:lblOffset val="100"/>
        <c:noMultiLvlLbl val="0"/>
      </c:catAx>
      <c:valAx>
        <c:axId val="188775744"/>
        <c:scaling>
          <c:logBase val="10"/>
          <c:orientation val="minMax"/>
        </c:scaling>
        <c:delete val="0"/>
        <c:axPos val="l"/>
        <c:majorGridlines/>
        <c:title>
          <c:layout/>
          <c:overlay val="0"/>
        </c:title>
        <c:numFmt formatCode="0.0E+00" sourceLinked="0"/>
        <c:majorTickMark val="none"/>
        <c:minorTickMark val="none"/>
        <c:tickLblPos val="nextTo"/>
        <c:crossAx val="1836646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Outer Planets and Moons Spectral Irradiance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'Titan Calcs 2013'!$A$31</c:f>
              <c:strCache>
                <c:ptCount val="1"/>
                <c:pt idx="0">
                  <c:v>Titan 2013</c:v>
                </c:pt>
              </c:strCache>
            </c:strRef>
          </c:tx>
          <c:marker>
            <c:symbol val="diamond"/>
            <c:size val="7"/>
            <c:spPr>
              <a:noFill/>
              <a:ln w="19050"/>
            </c:spPr>
          </c:marker>
          <c:xVal>
            <c:numRef>
              <c:f>'Titan Calcs 2013'!$C$35:$I$35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'Titan Calcs 2013'!$C$43:$I$43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30.246195447113571</c:v>
                </c:pt>
                <c:pt idx="3">
                  <c:v>0</c:v>
                </c:pt>
                <c:pt idx="4">
                  <c:v>38.30238095238095</c:v>
                </c:pt>
                <c:pt idx="5">
                  <c:v>14.096500000000001</c:v>
                </c:pt>
                <c:pt idx="6">
                  <c:v>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'Rhea Calcs 2013'!$A$31</c:f>
              <c:strCache>
                <c:ptCount val="1"/>
                <c:pt idx="0">
                  <c:v>Rhea 2013</c:v>
                </c:pt>
              </c:strCache>
            </c:strRef>
          </c:tx>
          <c:marker>
            <c:symbol val="diamond"/>
            <c:size val="7"/>
            <c:spPr>
              <a:noFill/>
              <a:ln w="190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'Rhea Calcs 2013'!$C$35:$I$35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'Rhea Calcs 2013'!$C$43:$I$43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2.2708534216520633</c:v>
                </c:pt>
                <c:pt idx="3">
                  <c:v>0</c:v>
                </c:pt>
                <c:pt idx="4">
                  <c:v>4.6768707482993195</c:v>
                </c:pt>
                <c:pt idx="5">
                  <c:v>0.30769230769230771</c:v>
                </c:pt>
                <c:pt idx="6">
                  <c:v>0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'Dione Calcs 2013'!$A$31</c:f>
              <c:strCache>
                <c:ptCount val="1"/>
                <c:pt idx="0">
                  <c:v>Dione 2013</c:v>
                </c:pt>
              </c:strCache>
            </c:strRef>
          </c:tx>
          <c:marker>
            <c:symbol val="diamond"/>
            <c:size val="7"/>
            <c:spPr>
              <a:noFill/>
              <a:ln w="19050">
                <a:solidFill>
                  <a:schemeClr val="accent2">
                    <a:lumMod val="75000"/>
                  </a:schemeClr>
                </a:solidFill>
              </a:ln>
            </c:spPr>
          </c:marker>
          <c:xVal>
            <c:numRef>
              <c:f>'Dione Calcs 2013'!$C$35:$I$35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'Dione Calcs 2013'!$C$43:$I$43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3.2665353065302756</c:v>
                </c:pt>
                <c:pt idx="3">
                  <c:v>0</c:v>
                </c:pt>
                <c:pt idx="4">
                  <c:v>5.1462585034013602</c:v>
                </c:pt>
                <c:pt idx="5">
                  <c:v>0.96153846153846156</c:v>
                </c:pt>
                <c:pt idx="6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'Rhea Calcs Aperture 2011'!$A$31</c:f>
              <c:strCache>
                <c:ptCount val="1"/>
                <c:pt idx="0">
                  <c:v>Rhea Aperture 2011</c:v>
                </c:pt>
              </c:strCache>
            </c:strRef>
          </c:tx>
          <c:marker>
            <c:symbol val="circle"/>
            <c:size val="7"/>
            <c:spPr>
              <a:noFill/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'Rhea Calcs Aperture 2011'!$C$35:$I$35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'Rhea Calcs Aperture 2011'!$C$43:$I$43</c:f>
              <c:numCache>
                <c:formatCode>General</c:formatCode>
                <c:ptCount val="7"/>
                <c:pt idx="0">
                  <c:v>0</c:v>
                </c:pt>
                <c:pt idx="1">
                  <c:v>9.9672727272727268</c:v>
                </c:pt>
                <c:pt idx="2">
                  <c:v>44.337539652594366</c:v>
                </c:pt>
                <c:pt idx="3">
                  <c:v>13.330784426177276</c:v>
                </c:pt>
                <c:pt idx="4">
                  <c:v>0</c:v>
                </c:pt>
                <c:pt idx="5">
                  <c:v>23.223076923076924</c:v>
                </c:pt>
                <c:pt idx="6">
                  <c:v>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'Rhea Calcs Box 2011'!$A$31</c:f>
              <c:strCache>
                <c:ptCount val="1"/>
                <c:pt idx="0">
                  <c:v>Rhea Box 2011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>
                    <a:lumMod val="50000"/>
                  </a:schemeClr>
                </a:solidFill>
              </a:ln>
            </c:spPr>
          </c:marker>
          <c:xVal>
            <c:numRef>
              <c:f>'Rhea Calcs Box 2011'!$C$35:$I$35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'Rhea Calcs Box 2011'!$C$43:$I$43</c:f>
              <c:numCache>
                <c:formatCode>General</c:formatCode>
                <c:ptCount val="7"/>
                <c:pt idx="0">
                  <c:v>0.14066959999999964</c:v>
                </c:pt>
                <c:pt idx="1">
                  <c:v>16.605760000000011</c:v>
                </c:pt>
                <c:pt idx="2">
                  <c:v>43.34482035802624</c:v>
                </c:pt>
                <c:pt idx="3">
                  <c:v>19.909590263174643</c:v>
                </c:pt>
                <c:pt idx="4">
                  <c:v>0</c:v>
                </c:pt>
                <c:pt idx="5">
                  <c:v>13.049651282051286</c:v>
                </c:pt>
                <c:pt idx="6">
                  <c:v>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'Uranus and Calcs 2011'!$A$29</c:f>
              <c:strCache>
                <c:ptCount val="1"/>
                <c:pt idx="0">
                  <c:v>Uranus 2011</c:v>
                </c:pt>
              </c:strCache>
            </c:strRef>
          </c:tx>
          <c:marker>
            <c:symbol val="circle"/>
            <c:size val="7"/>
            <c:spPr>
              <a:noFill/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'Uranus and Calcs 2011'!$B$32:$I$32</c:f>
              <c:numCache>
                <c:formatCode>General</c:formatCode>
                <c:ptCount val="8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7350</c:v>
                </c:pt>
              </c:numCache>
            </c:numRef>
          </c:xVal>
          <c:yVal>
            <c:numRef>
              <c:f>'Uranus and Calcs 2011'!$B$40:$I$40</c:f>
              <c:numCache>
                <c:formatCode>General</c:formatCode>
                <c:ptCount val="8"/>
                <c:pt idx="0">
                  <c:v>7.9727272727272727</c:v>
                </c:pt>
                <c:pt idx="1">
                  <c:v>313.22314049586777</c:v>
                </c:pt>
                <c:pt idx="2">
                  <c:v>396.01645728233581</c:v>
                </c:pt>
                <c:pt idx="3">
                  <c:v>131.42802523418084</c:v>
                </c:pt>
                <c:pt idx="4">
                  <c:v>36.752136752136757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'Neptune Calcs 2013'!$A$54</c:f>
              <c:strCache>
                <c:ptCount val="1"/>
                <c:pt idx="0">
                  <c:v>Neptune 2013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diamond"/>
            <c:size val="7"/>
            <c:spPr>
              <a:noFill/>
              <a:ln w="15875">
                <a:solidFill>
                  <a:schemeClr val="accent5">
                    <a:lumMod val="75000"/>
                  </a:schemeClr>
                </a:solidFill>
              </a:ln>
            </c:spPr>
          </c:marker>
          <c:xVal>
            <c:numRef>
              <c:f>'Neptune Calcs 2013'!$B$58:$I$58</c:f>
              <c:numCache>
                <c:formatCode>General</c:formatCode>
                <c:ptCount val="8"/>
                <c:pt idx="1">
                  <c:v>3500</c:v>
                </c:pt>
                <c:pt idx="2">
                  <c:v>4500</c:v>
                </c:pt>
                <c:pt idx="3">
                  <c:v>5408.9</c:v>
                </c:pt>
                <c:pt idx="4">
                  <c:v>6483.4030000000002</c:v>
                </c:pt>
                <c:pt idx="5">
                  <c:v>6563</c:v>
                </c:pt>
                <c:pt idx="6">
                  <c:v>7350</c:v>
                </c:pt>
                <c:pt idx="7">
                  <c:v>8890</c:v>
                </c:pt>
              </c:numCache>
            </c:numRef>
          </c:xVal>
          <c:yVal>
            <c:numRef>
              <c:f>'Neptune Calcs 2013'!$B$66:$I$66</c:f>
              <c:numCache>
                <c:formatCode>General</c:formatCode>
                <c:ptCount val="8"/>
                <c:pt idx="2">
                  <c:v>21.606060606060606</c:v>
                </c:pt>
                <c:pt idx="3">
                  <c:v>55.159279156260666</c:v>
                </c:pt>
                <c:pt idx="5">
                  <c:v>3.7086558761435606</c:v>
                </c:pt>
                <c:pt idx="6">
                  <c:v>2.143574660633484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04416"/>
        <c:axId val="191604992"/>
      </c:scatterChart>
      <c:scatterChart>
        <c:scatterStyle val="lineMarker"/>
        <c:varyColors val="0"/>
        <c:ser>
          <c:idx val="3"/>
          <c:order val="3"/>
          <c:tx>
            <c:strRef>
              <c:f>'Saturn Full Calcs 2013'!$A$49</c:f>
              <c:strCache>
                <c:ptCount val="1"/>
                <c:pt idx="0">
                  <c:v>Saturn 2013</c:v>
                </c:pt>
              </c:strCache>
            </c:strRef>
          </c:tx>
          <c:marker>
            <c:symbol val="diamond"/>
            <c:size val="7"/>
            <c:spPr>
              <a:noFill/>
              <a:ln w="19050">
                <a:solidFill>
                  <a:schemeClr val="accent4">
                    <a:lumMod val="75000"/>
                  </a:schemeClr>
                </a:solidFill>
              </a:ln>
            </c:spPr>
          </c:marker>
          <c:xVal>
            <c:numRef>
              <c:f>'Saturn Full Calcs 2013'!$C$53:$I$53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'Saturn Full Calcs 2013'!$C$61:$I$61</c:f>
              <c:numCache>
                <c:formatCode>General</c:formatCode>
                <c:ptCount val="7"/>
                <c:pt idx="0">
                  <c:v>604.92643999999996</c:v>
                </c:pt>
                <c:pt idx="1">
                  <c:v>0</c:v>
                </c:pt>
                <c:pt idx="2">
                  <c:v>57777.147528612753</c:v>
                </c:pt>
                <c:pt idx="3">
                  <c:v>0</c:v>
                </c:pt>
                <c:pt idx="4">
                  <c:v>60335.065221088436</c:v>
                </c:pt>
                <c:pt idx="5">
                  <c:v>22306.445226923075</c:v>
                </c:pt>
                <c:pt idx="6">
                  <c:v>1440.1598999999999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'Saturn Full Calcs 2011'!$A$49</c:f>
              <c:strCache>
                <c:ptCount val="1"/>
                <c:pt idx="0">
                  <c:v>Saturn 2011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4">
                    <a:lumMod val="75000"/>
                  </a:schemeClr>
                </a:solidFill>
              </a:ln>
            </c:spPr>
          </c:marker>
          <c:xVal>
            <c:numRef>
              <c:f>'Saturn Full Calcs 2011'!$C$53:$I$53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'Saturn Full Calcs 2011'!$C$61:$I$61</c:f>
              <c:numCache>
                <c:formatCode>General</c:formatCode>
                <c:ptCount val="7"/>
                <c:pt idx="0">
                  <c:v>2210.7447327999998</c:v>
                </c:pt>
                <c:pt idx="1">
                  <c:v>95670.057134545452</c:v>
                </c:pt>
                <c:pt idx="2">
                  <c:v>201177.33501027123</c:v>
                </c:pt>
                <c:pt idx="3">
                  <c:v>138750.59590900401</c:v>
                </c:pt>
                <c:pt idx="4">
                  <c:v>0</c:v>
                </c:pt>
                <c:pt idx="5">
                  <c:v>70572.332697435908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06144"/>
        <c:axId val="191605568"/>
      </c:scatterChart>
      <c:valAx>
        <c:axId val="191604416"/>
        <c:scaling>
          <c:orientation val="minMax"/>
          <c:max val="9000"/>
          <c:min val="300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Wavelength</a:t>
                </a:r>
                <a:r>
                  <a:rPr lang="en-US" baseline="0"/>
                  <a:t> (Angstroms)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1604992"/>
        <c:crossesAt val="0"/>
        <c:crossBetween val="midCat"/>
      </c:valAx>
      <c:valAx>
        <c:axId val="191604992"/>
        <c:scaling>
          <c:logBase val="10"/>
          <c:orientation val="minMax"/>
        </c:scaling>
        <c:delete val="0"/>
        <c:axPos val="l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Moons,</a:t>
                </a:r>
                <a:r>
                  <a:rPr lang="en-US" baseline="0"/>
                  <a:t> </a:t>
                </a:r>
                <a:r>
                  <a:rPr lang="en-US"/>
                  <a:t>Uranus and Neptune </a:t>
                </a:r>
                <a:r>
                  <a:rPr lang="en-US" baseline="0"/>
                  <a:t> Spectral Irradiance (Counts/sec/Angstrom)</a:t>
                </a:r>
                <a:endParaRPr lang="en-US"/>
              </a:p>
            </c:rich>
          </c:tx>
          <c:layout/>
          <c:overlay val="0"/>
        </c:title>
        <c:numFmt formatCode="0.0E+00" sourceLinked="0"/>
        <c:majorTickMark val="none"/>
        <c:minorTickMark val="none"/>
        <c:tickLblPos val="nextTo"/>
        <c:crossAx val="191604416"/>
        <c:crosses val="autoZero"/>
        <c:crossBetween val="midCat"/>
      </c:valAx>
      <c:valAx>
        <c:axId val="191605568"/>
        <c:scaling>
          <c:logBase val="10"/>
          <c:orientation val="minMax"/>
          <c:max val="1000000"/>
          <c:min val="10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Saturn Spectral Irracdiance</a:t>
                </a:r>
                <a:r>
                  <a:rPr lang="en-US" baseline="0"/>
                  <a:t> (Counts/sec/Angstrom)</a:t>
                </a:r>
                <a:endParaRPr lang="en-US"/>
              </a:p>
            </c:rich>
          </c:tx>
          <c:layout/>
          <c:overlay val="0"/>
        </c:title>
        <c:numFmt formatCode="0.0E+00" sourceLinked="0"/>
        <c:majorTickMark val="out"/>
        <c:minorTickMark val="none"/>
        <c:tickLblPos val="nextTo"/>
        <c:crossAx val="191606144"/>
        <c:crosses val="max"/>
        <c:crossBetween val="midCat"/>
      </c:valAx>
      <c:valAx>
        <c:axId val="191606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160556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'West Ansa arcsec-1 Calcs 2013'!$A$56</c:f>
              <c:strCache>
                <c:ptCount val="1"/>
                <c:pt idx="0">
                  <c:v>West Ansa 2013</c:v>
                </c:pt>
              </c:strCache>
            </c:strRef>
          </c:tx>
          <c:cat>
            <c:strRef>
              <c:f>'N Hemisph arcsec-1 Calcs 2013'!$C$58:$I$58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'West Ansa arcsec-1 Calcs 2013'!$C$65:$I$65</c:f>
              <c:numCache>
                <c:formatCode>0.00E+00</c:formatCode>
                <c:ptCount val="7"/>
                <c:pt idx="0">
                  <c:v>431.81250891553452</c:v>
                </c:pt>
                <c:pt idx="1">
                  <c:v>0</c:v>
                </c:pt>
                <c:pt idx="2">
                  <c:v>83764.041170768978</c:v>
                </c:pt>
                <c:pt idx="3">
                  <c:v>0</c:v>
                </c:pt>
                <c:pt idx="4">
                  <c:v>10186.309334245523</c:v>
                </c:pt>
                <c:pt idx="5">
                  <c:v>45810.22923933444</c:v>
                </c:pt>
                <c:pt idx="6">
                  <c:v>375.13923752388263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'East Ansa arcsec-1 Calcs 2013'!$A$56</c:f>
              <c:strCache>
                <c:ptCount val="1"/>
                <c:pt idx="0">
                  <c:v>East Ansa 2013</c:v>
                </c:pt>
              </c:strCache>
            </c:strRef>
          </c:tx>
          <c:cat>
            <c:strRef>
              <c:f>'N Hemisph arcsec-1 Calcs 2013'!$C$58:$I$58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'East Ansa arcsec-1 Calcs 2013'!$C$65:$I$65</c:f>
              <c:numCache>
                <c:formatCode>0.00E+00</c:formatCode>
                <c:ptCount val="7"/>
                <c:pt idx="0">
                  <c:v>465.76102336087712</c:v>
                </c:pt>
                <c:pt idx="1">
                  <c:v>0</c:v>
                </c:pt>
                <c:pt idx="2">
                  <c:v>85402.352940967496</c:v>
                </c:pt>
                <c:pt idx="3">
                  <c:v>0</c:v>
                </c:pt>
                <c:pt idx="4">
                  <c:v>10406.510697953079</c:v>
                </c:pt>
                <c:pt idx="5">
                  <c:v>44741.296091973454</c:v>
                </c:pt>
                <c:pt idx="6">
                  <c:v>390.24745315295746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'Saturn arcsec-1 Calcs'!$A$56</c:f>
              <c:strCache>
                <c:ptCount val="1"/>
                <c:pt idx="0">
                  <c:v>Saturn Surf Brt 2013</c:v>
                </c:pt>
              </c:strCache>
            </c:strRef>
          </c:tx>
          <c:marker>
            <c:symbol val="diamond"/>
            <c:size val="7"/>
          </c:marker>
          <c:cat>
            <c:strRef>
              <c:f>'N Hemisph arcsec-1 Calcs 2013'!$C$58:$I$58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'Saturn arcsec-1 Calcs'!$C$65:$I$65</c:f>
              <c:numCache>
                <c:formatCode>0.00E+00</c:formatCode>
                <c:ptCount val="7"/>
                <c:pt idx="0">
                  <c:v>358.37145156789978</c:v>
                </c:pt>
                <c:pt idx="1">
                  <c:v>0</c:v>
                </c:pt>
                <c:pt idx="2">
                  <c:v>33621.082693829805</c:v>
                </c:pt>
                <c:pt idx="3">
                  <c:v>0</c:v>
                </c:pt>
                <c:pt idx="4">
                  <c:v>5085.7165499725279</c:v>
                </c:pt>
                <c:pt idx="5">
                  <c:v>16883.766119915348</c:v>
                </c:pt>
                <c:pt idx="6">
                  <c:v>189.91939127728142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'N Hemisph arcsec-1 Calcs 2013'!$A$56</c:f>
              <c:strCache>
                <c:ptCount val="1"/>
                <c:pt idx="0">
                  <c:v>N Hemisphere 2013</c:v>
                </c:pt>
              </c:strCache>
            </c:strRef>
          </c:tx>
          <c:cat>
            <c:strRef>
              <c:f>'N Hemisph arcsec-1 Calcs 2013'!$C$58:$I$58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'N Hemisph arcsec-1 Calcs 2013'!$C$65:$I$65</c:f>
              <c:numCache>
                <c:formatCode>0.00E+00</c:formatCode>
                <c:ptCount val="7"/>
                <c:pt idx="0">
                  <c:v>501.50732290301954</c:v>
                </c:pt>
                <c:pt idx="1">
                  <c:v>0</c:v>
                </c:pt>
                <c:pt idx="2">
                  <c:v>130329.76756396212</c:v>
                </c:pt>
                <c:pt idx="3">
                  <c:v>0</c:v>
                </c:pt>
                <c:pt idx="4">
                  <c:v>14822.214680664543</c:v>
                </c:pt>
                <c:pt idx="5">
                  <c:v>63944.578848832367</c:v>
                </c:pt>
                <c:pt idx="6">
                  <c:v>95.976809810324752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'West Ansa arcsec-1 Calcs 2011'!$A$56</c:f>
              <c:strCache>
                <c:ptCount val="1"/>
                <c:pt idx="0">
                  <c:v>West Ansa 2011</c:v>
                </c:pt>
              </c:strCache>
            </c:strRef>
          </c:tx>
          <c:cat>
            <c:strRef>
              <c:f>'N Hemisph arcsec-1 Calcs 2013'!$C$58:$I$58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'West Ansa arcsec-1 Calcs 2011'!$C$65:$I$65</c:f>
              <c:numCache>
                <c:formatCode>0.00E+00</c:formatCode>
                <c:ptCount val="7"/>
                <c:pt idx="0">
                  <c:v>505.33316850753027</c:v>
                </c:pt>
                <c:pt idx="1">
                  <c:v>72763.341098437755</c:v>
                </c:pt>
                <c:pt idx="2">
                  <c:v>110844.46793639615</c:v>
                </c:pt>
                <c:pt idx="3">
                  <c:v>48853.928531009711</c:v>
                </c:pt>
                <c:pt idx="4">
                  <c:v>0</c:v>
                </c:pt>
                <c:pt idx="5">
                  <c:v>58209.927490307608</c:v>
                </c:pt>
                <c:pt idx="6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'East Ansa arcsec-1 Calcs 2011'!$A$56</c:f>
              <c:strCache>
                <c:ptCount val="1"/>
                <c:pt idx="0">
                  <c:v>East Ansa 2-11</c:v>
                </c:pt>
              </c:strCache>
            </c:strRef>
          </c:tx>
          <c:cat>
            <c:strRef>
              <c:f>'N Hemisph arcsec-1 Calcs 2013'!$C$58:$I$58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'East Ansa arcsec-1 Calcs 2011'!$C$65:$I$65</c:f>
              <c:numCache>
                <c:formatCode>0.00E+00</c:formatCode>
                <c:ptCount val="7"/>
                <c:pt idx="0">
                  <c:v>507.86321902712268</c:v>
                </c:pt>
                <c:pt idx="1">
                  <c:v>75081.061335416322</c:v>
                </c:pt>
                <c:pt idx="2">
                  <c:v>113703.8718945405</c:v>
                </c:pt>
                <c:pt idx="3">
                  <c:v>48430.408913028783</c:v>
                </c:pt>
                <c:pt idx="4">
                  <c:v>0</c:v>
                </c:pt>
                <c:pt idx="5">
                  <c:v>59596.273474004585</c:v>
                </c:pt>
                <c:pt idx="6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'NE Wht Zone arcsec-1 Calcs 2011'!$A$56</c:f>
              <c:strCache>
                <c:ptCount val="1"/>
                <c:pt idx="0">
                  <c:v>NE White Zone 2011</c:v>
                </c:pt>
              </c:strCache>
            </c:strRef>
          </c:tx>
          <c:cat>
            <c:strRef>
              <c:f>'N Hemisph arcsec-1 Calcs 2013'!$C$58:$I$58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'NE Wht Zone arcsec-1 Calcs 2011'!$C$65:$I$65</c:f>
              <c:numCache>
                <c:formatCode>0.00E+00</c:formatCode>
                <c:ptCount val="7"/>
                <c:pt idx="0">
                  <c:v>832.83351857296441</c:v>
                </c:pt>
                <c:pt idx="1">
                  <c:v>109097.26254900267</c:v>
                </c:pt>
                <c:pt idx="2">
                  <c:v>220095.68138779784</c:v>
                </c:pt>
                <c:pt idx="3">
                  <c:v>108174.85644533286</c:v>
                </c:pt>
                <c:pt idx="4">
                  <c:v>0</c:v>
                </c:pt>
                <c:pt idx="5">
                  <c:v>111823.22877135982</c:v>
                </c:pt>
                <c:pt idx="6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'N Drk Belt arcsec-1 Calcs 2011'!$A$56</c:f>
              <c:strCache>
                <c:ptCount val="1"/>
                <c:pt idx="0">
                  <c:v>N Dark Belt 2011</c:v>
                </c:pt>
              </c:strCache>
            </c:strRef>
          </c:tx>
          <c:cat>
            <c:strRef>
              <c:f>'N Hemisph arcsec-1 Calcs 2013'!$C$58:$I$58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'N Drk Belt arcsec-1 Calcs 2011'!$C$65:$I$65</c:f>
              <c:numCache>
                <c:formatCode>0.00E+00</c:formatCode>
                <c:ptCount val="7"/>
                <c:pt idx="0">
                  <c:v>850.82625665367357</c:v>
                </c:pt>
                <c:pt idx="1">
                  <c:v>107591.89675168578</c:v>
                </c:pt>
                <c:pt idx="2">
                  <c:v>214248.1365905047</c:v>
                </c:pt>
                <c:pt idx="3">
                  <c:v>103691.84652353695</c:v>
                </c:pt>
                <c:pt idx="4">
                  <c:v>0</c:v>
                </c:pt>
                <c:pt idx="5">
                  <c:v>105287.88294217145</c:v>
                </c:pt>
                <c:pt idx="6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'N Polar Cap arcsec-1 Calcs 2011'!$A$56</c:f>
              <c:strCache>
                <c:ptCount val="1"/>
                <c:pt idx="0">
                  <c:v>N Polar Cap 2011</c:v>
                </c:pt>
              </c:strCache>
            </c:strRef>
          </c:tx>
          <c:cat>
            <c:strRef>
              <c:f>'N Hemisph arcsec-1 Calcs 2013'!$C$58:$I$58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'N Polar Cap arcsec-1 Calcs 2011'!$C$65:$I$65</c:f>
              <c:numCache>
                <c:formatCode>0.00E+00</c:formatCode>
                <c:ptCount val="7"/>
                <c:pt idx="0">
                  <c:v>724.22104542184923</c:v>
                </c:pt>
                <c:pt idx="1">
                  <c:v>93471.077247431735</c:v>
                </c:pt>
                <c:pt idx="2">
                  <c:v>168890.15911306499</c:v>
                </c:pt>
                <c:pt idx="3">
                  <c:v>76860.190122520318</c:v>
                </c:pt>
                <c:pt idx="4">
                  <c:v>0</c:v>
                </c:pt>
                <c:pt idx="5">
                  <c:v>77496.119433043423</c:v>
                </c:pt>
                <c:pt idx="6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'S Hemisph arcsec-1 Calcs 2011'!$A$56</c:f>
              <c:strCache>
                <c:ptCount val="1"/>
                <c:pt idx="0">
                  <c:v>S Hemisphere 2011</c:v>
                </c:pt>
              </c:strCache>
            </c:strRef>
          </c:tx>
          <c:cat>
            <c:strRef>
              <c:f>'N Hemisph arcsec-1 Calcs 2013'!$C$58:$I$58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'S Hemisph arcsec-1 Calcs 2011'!$C$65:$I$65</c:f>
              <c:numCache>
                <c:formatCode>0.00E+00</c:formatCode>
                <c:ptCount val="7"/>
                <c:pt idx="0">
                  <c:v>770.52417354053114</c:v>
                </c:pt>
                <c:pt idx="1">
                  <c:v>94240.175642468748</c:v>
                </c:pt>
                <c:pt idx="2">
                  <c:v>175474.35194269748</c:v>
                </c:pt>
                <c:pt idx="3">
                  <c:v>81241.122982999514</c:v>
                </c:pt>
                <c:pt idx="4">
                  <c:v>0</c:v>
                </c:pt>
                <c:pt idx="5">
                  <c:v>82231.590335260291</c:v>
                </c:pt>
                <c:pt idx="6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'N Hemisph arcsec-1 Calcs 2011'!$A$56</c:f>
              <c:strCache>
                <c:ptCount val="1"/>
                <c:pt idx="0">
                  <c:v>N Hemisphere 2011</c:v>
                </c:pt>
              </c:strCache>
            </c:strRef>
          </c:tx>
          <c:cat>
            <c:strRef>
              <c:f>'N Hemisph arcsec-1 Calcs 2013'!$C$58:$I$58</c:f>
              <c:strCache>
                <c:ptCount val="7"/>
                <c:pt idx="0">
                  <c:v>NUV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Ha</c:v>
                </c:pt>
                <c:pt idx="5">
                  <c:v>NIR</c:v>
                </c:pt>
                <c:pt idx="6">
                  <c:v>Methane</c:v>
                </c:pt>
              </c:strCache>
            </c:strRef>
          </c:cat>
          <c:val>
            <c:numRef>
              <c:f>'N Hemisph arcsec-1 Calcs 2011'!$C$65:$I$65</c:f>
              <c:numCache>
                <c:formatCode>0.00E+00</c:formatCode>
                <c:ptCount val="7"/>
                <c:pt idx="0">
                  <c:v>808.88857185793211</c:v>
                </c:pt>
                <c:pt idx="1">
                  <c:v>103759.86229642224</c:v>
                </c:pt>
                <c:pt idx="2">
                  <c:v>198545.83282049833</c:v>
                </c:pt>
                <c:pt idx="3">
                  <c:v>92421.391406403709</c:v>
                </c:pt>
                <c:pt idx="4">
                  <c:v>0</c:v>
                </c:pt>
                <c:pt idx="5">
                  <c:v>92564.725229541727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75744"/>
        <c:axId val="191607872"/>
      </c:lineChart>
      <c:catAx>
        <c:axId val="209375744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crossAx val="191607872"/>
        <c:crossesAt val="1.0000000000000011E-4"/>
        <c:auto val="1"/>
        <c:lblAlgn val="ctr"/>
        <c:lblOffset val="100"/>
        <c:noMultiLvlLbl val="0"/>
      </c:catAx>
      <c:valAx>
        <c:axId val="191607872"/>
        <c:scaling>
          <c:logBase val="10"/>
          <c:orientation val="minMax"/>
          <c:min val="10"/>
        </c:scaling>
        <c:delete val="0"/>
        <c:axPos val="l"/>
        <c:majorGridlines/>
        <c:title>
          <c:layout/>
          <c:overlay val="0"/>
        </c:title>
        <c:numFmt formatCode="0.0E+00" sourceLinked="0"/>
        <c:majorTickMark val="none"/>
        <c:minorTickMark val="none"/>
        <c:tickLblPos val="nextTo"/>
        <c:crossAx val="2093757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Saturn Spectral Surface Brighness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'West Ansa arcsec-1 Calcs 2013'!$A$56</c:f>
              <c:strCache>
                <c:ptCount val="1"/>
                <c:pt idx="0">
                  <c:v>West Ansa 2013</c:v>
                </c:pt>
              </c:strCache>
            </c:strRef>
          </c:tx>
          <c:marker>
            <c:symbol val="diamond"/>
            <c:size val="7"/>
            <c:spPr>
              <a:noFill/>
              <a:ln w="19050">
                <a:solidFill>
                  <a:schemeClr val="accent1"/>
                </a:solidFill>
              </a:ln>
            </c:spPr>
          </c:marker>
          <c:xVal>
            <c:numRef>
              <c:f>'West Ansa arcsec-1 Calcs 2013'!$C$60:$I$60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'West Ansa arcsec-1 Calcs 2013'!$C$68:$I$68</c:f>
              <c:numCache>
                <c:formatCode>General</c:formatCode>
                <c:ptCount val="7"/>
                <c:pt idx="0">
                  <c:v>0.86362501783106904</c:v>
                </c:pt>
                <c:pt idx="1">
                  <c:v>0</c:v>
                </c:pt>
                <c:pt idx="2">
                  <c:v>87.791935155713091</c:v>
                </c:pt>
                <c:pt idx="3">
                  <c:v>0</c:v>
                </c:pt>
                <c:pt idx="4">
                  <c:v>103.94193198209717</c:v>
                </c:pt>
                <c:pt idx="5">
                  <c:v>35.238637876411104</c:v>
                </c:pt>
                <c:pt idx="6">
                  <c:v>3.7513923752388263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'East Ansa arcsec-1 Calcs 2013'!$A$56</c:f>
              <c:strCache>
                <c:ptCount val="1"/>
                <c:pt idx="0">
                  <c:v>East Ansa 2013</c:v>
                </c:pt>
              </c:strCache>
            </c:strRef>
          </c:tx>
          <c:marker>
            <c:symbol val="diamond"/>
            <c:size val="7"/>
            <c:spPr>
              <a:noFill/>
              <a:ln w="19050">
                <a:solidFill>
                  <a:schemeClr val="accent5">
                    <a:lumMod val="75000"/>
                  </a:schemeClr>
                </a:solidFill>
              </a:ln>
            </c:spPr>
          </c:marker>
          <c:xVal>
            <c:numRef>
              <c:f>'East Ansa arcsec-1 Calcs 2013'!$C$60:$I$60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'East Ansa arcsec-1 Calcs 2013'!$C$68:$I$68</c:f>
              <c:numCache>
                <c:formatCode>General</c:formatCode>
                <c:ptCount val="7"/>
                <c:pt idx="0">
                  <c:v>0.9315220467217542</c:v>
                </c:pt>
                <c:pt idx="1">
                  <c:v>0</c:v>
                </c:pt>
                <c:pt idx="2">
                  <c:v>89.509027104523014</c:v>
                </c:pt>
                <c:pt idx="3">
                  <c:v>0</c:v>
                </c:pt>
                <c:pt idx="4">
                  <c:v>106.18888467299061</c:v>
                </c:pt>
                <c:pt idx="5">
                  <c:v>34.416381609210347</c:v>
                </c:pt>
                <c:pt idx="6">
                  <c:v>3.9024745315295748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'Saturn arcsec-1 Calcs'!$A$56</c:f>
              <c:strCache>
                <c:ptCount val="1"/>
                <c:pt idx="0">
                  <c:v>Saturn Surf Brt 2013</c:v>
                </c:pt>
              </c:strCache>
            </c:strRef>
          </c:tx>
          <c:marker>
            <c:symbol val="diamond"/>
            <c:size val="7"/>
            <c:spPr>
              <a:noFill/>
              <a:ln w="19050">
                <a:solidFill>
                  <a:schemeClr val="accent4">
                    <a:lumMod val="75000"/>
                  </a:schemeClr>
                </a:solidFill>
              </a:ln>
            </c:spPr>
          </c:marker>
          <c:xVal>
            <c:numRef>
              <c:f>'Saturn arcsec-1 Calcs'!$C$60:$I$60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'Saturn arcsec-1 Calcs'!$C$68:$I$68</c:f>
              <c:numCache>
                <c:formatCode>General</c:formatCode>
                <c:ptCount val="7"/>
                <c:pt idx="0">
                  <c:v>0.71674290313579958</c:v>
                </c:pt>
                <c:pt idx="1">
                  <c:v>0</c:v>
                </c:pt>
                <c:pt idx="2">
                  <c:v>35.237792619198636</c:v>
                </c:pt>
                <c:pt idx="3">
                  <c:v>0</c:v>
                </c:pt>
                <c:pt idx="4">
                  <c:v>51.895066836454369</c:v>
                </c:pt>
                <c:pt idx="5">
                  <c:v>12.987512399934882</c:v>
                </c:pt>
                <c:pt idx="6">
                  <c:v>1.8991939127728141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'N Hemisph arcsec-1 Calcs 2013'!$A$56</c:f>
              <c:strCache>
                <c:ptCount val="1"/>
                <c:pt idx="0">
                  <c:v>N Hemisphere 2013</c:v>
                </c:pt>
              </c:strCache>
            </c:strRef>
          </c:tx>
          <c:marker>
            <c:symbol val="diamond"/>
            <c:size val="7"/>
            <c:spPr>
              <a:noFill/>
              <a:ln w="19050"/>
            </c:spPr>
          </c:marker>
          <c:xVal>
            <c:numRef>
              <c:f>'N Hemisph arcsec-1 Calcs 2013'!$C$60:$I$60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'N Hemisph arcsec-1 Calcs 2013'!$C$68:$I$68</c:f>
              <c:numCache>
                <c:formatCode>General</c:formatCode>
                <c:ptCount val="7"/>
                <c:pt idx="0">
                  <c:v>1.0030146458060392</c:v>
                </c:pt>
                <c:pt idx="1">
                  <c:v>0</c:v>
                </c:pt>
                <c:pt idx="2">
                  <c:v>136.59683013034223</c:v>
                </c:pt>
                <c:pt idx="3">
                  <c:v>0</c:v>
                </c:pt>
                <c:pt idx="4">
                  <c:v>151.24708857820963</c:v>
                </c:pt>
                <c:pt idx="5">
                  <c:v>49.1881375760249</c:v>
                </c:pt>
                <c:pt idx="6">
                  <c:v>0.95976809810324748</c:v>
                </c:pt>
              </c:numCache>
            </c:numRef>
          </c:yVal>
          <c:smooth val="0"/>
        </c:ser>
        <c:ser>
          <c:idx val="2"/>
          <c:order val="4"/>
          <c:tx>
            <c:strRef>
              <c:f>'West Ansa arcsec-1 Calcs 2011'!$A$56</c:f>
              <c:strCache>
                <c:ptCount val="1"/>
                <c:pt idx="0">
                  <c:v>West Ansa 2011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'West Ansa arcsec-1 Calcs 2011'!$C$60:$I$60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'West Ansa arcsec-1 Calcs 2011'!$C$68:$I$68</c:f>
              <c:numCache>
                <c:formatCode>General</c:formatCode>
                <c:ptCount val="7"/>
                <c:pt idx="0">
                  <c:v>1.0106663370150606</c:v>
                </c:pt>
                <c:pt idx="1">
                  <c:v>66.148491907670689</c:v>
                </c:pt>
                <c:pt idx="2">
                  <c:v>116.17455659287737</c:v>
                </c:pt>
                <c:pt idx="3">
                  <c:v>77.827580021362564</c:v>
                </c:pt>
                <c:pt idx="4">
                  <c:v>0</c:v>
                </c:pt>
                <c:pt idx="5">
                  <c:v>44.776867300236624</c:v>
                </c:pt>
                <c:pt idx="6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'East Ansa arcsec-1 Calcs 2011'!$A$56</c:f>
              <c:strCache>
                <c:ptCount val="1"/>
                <c:pt idx="0">
                  <c:v>East Ansa 2-11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5">
                    <a:lumMod val="75000"/>
                  </a:schemeClr>
                </a:solidFill>
              </a:ln>
            </c:spPr>
          </c:marker>
          <c:xVal>
            <c:numRef>
              <c:f>'East Ansa arcsec-1 Calcs 2011'!$C$60:$I$60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'East Ansa arcsec-1 Calcs 2011'!$C$68:$I$68</c:f>
              <c:numCache>
                <c:formatCode>General</c:formatCode>
                <c:ptCount val="7"/>
                <c:pt idx="0">
                  <c:v>1.0157264380542455</c:v>
                </c:pt>
                <c:pt idx="1">
                  <c:v>68.255510304923931</c:v>
                </c:pt>
                <c:pt idx="2">
                  <c:v>119.17145840621777</c:v>
                </c:pt>
                <c:pt idx="3">
                  <c:v>77.152884905736286</c:v>
                </c:pt>
                <c:pt idx="4">
                  <c:v>0</c:v>
                </c:pt>
                <c:pt idx="5">
                  <c:v>45.843287287695837</c:v>
                </c:pt>
                <c:pt idx="6">
                  <c:v>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'NE Wht Zone arcsec-1 Calcs 2011'!$A$56</c:f>
              <c:strCache>
                <c:ptCount val="1"/>
                <c:pt idx="0">
                  <c:v>NE White Zone 2011</c:v>
                </c:pt>
              </c:strCache>
            </c:strRef>
          </c:tx>
          <c:marker>
            <c:symbol val="circle"/>
            <c:size val="7"/>
            <c:spPr>
              <a:noFill/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'NE Wht Zone arcsec-1 Calcs 2011'!$C$60:$I$60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'NE Wht Zone arcsec-1 Calcs 2011'!$C$68:$I$68</c:f>
              <c:numCache>
                <c:formatCode>General</c:formatCode>
                <c:ptCount val="7"/>
                <c:pt idx="0">
                  <c:v>1.6656670371459288</c:v>
                </c:pt>
                <c:pt idx="1">
                  <c:v>99.179329590002425</c:v>
                </c:pt>
                <c:pt idx="2">
                  <c:v>230.67924515553372</c:v>
                </c:pt>
                <c:pt idx="3">
                  <c:v>172.32979106183149</c:v>
                </c:pt>
                <c:pt idx="4">
                  <c:v>0</c:v>
                </c:pt>
                <c:pt idx="5">
                  <c:v>86.017868285661393</c:v>
                </c:pt>
                <c:pt idx="6">
                  <c:v>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'N Drk Belt arcsec-1 Calcs 2011'!$A$56</c:f>
              <c:strCache>
                <c:ptCount val="1"/>
                <c:pt idx="0">
                  <c:v>N Dark Belt 2011</c:v>
                </c:pt>
              </c:strCache>
            </c:strRef>
          </c:tx>
          <c:marker>
            <c:symbol val="circle"/>
            <c:size val="7"/>
            <c:spPr>
              <a:noFill/>
              <a:ln w="19050"/>
            </c:spPr>
          </c:marker>
          <c:xVal>
            <c:numRef>
              <c:f>'N Drk Belt arcsec-1 Calcs 2011'!$C$60:$I$60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'N Drk Belt arcsec-1 Calcs 2011'!$C$68:$I$68</c:f>
              <c:numCache>
                <c:formatCode>General</c:formatCode>
                <c:ptCount val="7"/>
                <c:pt idx="0">
                  <c:v>1.7016525133073472</c:v>
                </c:pt>
                <c:pt idx="1">
                  <c:v>97.810815228805254</c:v>
                </c:pt>
                <c:pt idx="2">
                  <c:v>224.55051418113518</c:v>
                </c:pt>
                <c:pt idx="3">
                  <c:v>165.18805601786934</c:v>
                </c:pt>
                <c:pt idx="4">
                  <c:v>0</c:v>
                </c:pt>
                <c:pt idx="5">
                  <c:v>80.990679186285732</c:v>
                </c:pt>
                <c:pt idx="6">
                  <c:v>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 Polar Cap arcsec-1 Calcs 2011'!$A$56</c:f>
              <c:strCache>
                <c:ptCount val="1"/>
                <c:pt idx="0">
                  <c:v>N Polar Cap 2011</c:v>
                </c:pt>
              </c:strCache>
            </c:strRef>
          </c:tx>
          <c:marker>
            <c:symbol val="circle"/>
            <c:size val="7"/>
            <c:spPr>
              <a:noFill/>
              <a:ln w="19050">
                <a:solidFill>
                  <a:schemeClr val="accent3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'N Polar Cap arcsec-1 Calcs 2011'!$C$60:$I$60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'N Polar Cap arcsec-1 Calcs 2011'!$C$68:$I$68</c:f>
              <c:numCache>
                <c:formatCode>General</c:formatCode>
                <c:ptCount val="7"/>
                <c:pt idx="0">
                  <c:v>1.4484420908436983</c:v>
                </c:pt>
                <c:pt idx="1">
                  <c:v>84.973706588574302</c:v>
                </c:pt>
                <c:pt idx="2">
                  <c:v>177.0114441716608</c:v>
                </c:pt>
                <c:pt idx="3">
                  <c:v>122.44343038698833</c:v>
                </c:pt>
                <c:pt idx="4">
                  <c:v>0</c:v>
                </c:pt>
                <c:pt idx="5">
                  <c:v>59.612399563879556</c:v>
                </c:pt>
                <c:pt idx="6">
                  <c:v>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'S Hemisph arcsec-1 Calcs 2011'!$A$56</c:f>
              <c:strCache>
                <c:ptCount val="1"/>
                <c:pt idx="0">
                  <c:v>S Hemisphere 2011</c:v>
                </c:pt>
              </c:strCache>
            </c:strRef>
          </c:tx>
          <c:marker>
            <c:symbol val="circle"/>
            <c:size val="7"/>
            <c:spPr>
              <a:noFill/>
              <a:ln w="19050"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'S Hemisph arcsec-1 Calcs 2011'!$C$60:$I$60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'S Hemisph arcsec-1 Calcs 2011'!$C$68:$I$68</c:f>
              <c:numCache>
                <c:formatCode>General</c:formatCode>
                <c:ptCount val="7"/>
                <c:pt idx="0">
                  <c:v>1.5410483470810623</c:v>
                </c:pt>
                <c:pt idx="1">
                  <c:v>85.672886947698856</c:v>
                </c:pt>
                <c:pt idx="2">
                  <c:v>183.91224577903984</c:v>
                </c:pt>
                <c:pt idx="3">
                  <c:v>129.42254983591332</c:v>
                </c:pt>
                <c:pt idx="4">
                  <c:v>0</c:v>
                </c:pt>
                <c:pt idx="5">
                  <c:v>63.255069488661761</c:v>
                </c:pt>
                <c:pt idx="6">
                  <c:v>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'N Hemisph arcsec-1 Calcs 2011'!$A$56</c:f>
              <c:strCache>
                <c:ptCount val="1"/>
                <c:pt idx="0">
                  <c:v>N Hemisphere 2011</c:v>
                </c:pt>
              </c:strCache>
            </c:strRef>
          </c:tx>
          <c:spPr>
            <a:ln>
              <a:solidFill>
                <a:schemeClr val="accent2">
                  <a:shade val="76000"/>
                  <a:shade val="95000"/>
                  <a:satMod val="105000"/>
                </a:schemeClr>
              </a:solidFill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2">
                    <a:shade val="76000"/>
                    <a:shade val="95000"/>
                    <a:satMod val="105000"/>
                  </a:schemeClr>
                </a:solidFill>
              </a:ln>
            </c:spPr>
          </c:marker>
          <c:xVal>
            <c:numRef>
              <c:f>'N Hemisph arcsec-1 Calcs 2011'!$C$60:$I$60</c:f>
              <c:numCache>
                <c:formatCode>General</c:formatCode>
                <c:ptCount val="7"/>
                <c:pt idx="0">
                  <c:v>3500</c:v>
                </c:pt>
                <c:pt idx="1">
                  <c:v>4500</c:v>
                </c:pt>
                <c:pt idx="2">
                  <c:v>5408.9</c:v>
                </c:pt>
                <c:pt idx="3">
                  <c:v>6483.4030000000002</c:v>
                </c:pt>
                <c:pt idx="4">
                  <c:v>6563</c:v>
                </c:pt>
                <c:pt idx="5">
                  <c:v>7350</c:v>
                </c:pt>
                <c:pt idx="6">
                  <c:v>8890</c:v>
                </c:pt>
              </c:numCache>
            </c:numRef>
          </c:xVal>
          <c:yVal>
            <c:numRef>
              <c:f>'N Hemisph arcsec-1 Calcs 2011'!$C$68:$I$68</c:f>
              <c:numCache>
                <c:formatCode>General</c:formatCode>
                <c:ptCount val="7"/>
                <c:pt idx="0">
                  <c:v>1.6177771437158641</c:v>
                </c:pt>
                <c:pt idx="1">
                  <c:v>94.327147542202042</c:v>
                </c:pt>
                <c:pt idx="2">
                  <c:v>208.09314637624021</c:v>
                </c:pt>
                <c:pt idx="3">
                  <c:v>147.23346620532038</c:v>
                </c:pt>
                <c:pt idx="4">
                  <c:v>0</c:v>
                </c:pt>
                <c:pt idx="5">
                  <c:v>71.203634791955182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52032"/>
        <c:axId val="201852608"/>
      </c:scatterChart>
      <c:valAx>
        <c:axId val="201852032"/>
        <c:scaling>
          <c:orientation val="minMax"/>
          <c:max val="9000"/>
          <c:min val="300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Wavelength (Angstroms)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1852608"/>
        <c:crossesAt val="0"/>
        <c:crossBetween val="midCat"/>
      </c:valAx>
      <c:valAx>
        <c:axId val="201852608"/>
        <c:scaling>
          <c:logBase val="10"/>
          <c:orientation val="minMax"/>
          <c:max val="1000"/>
          <c:min val="0.1"/>
        </c:scaling>
        <c:delete val="0"/>
        <c:axPos val="l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Surface</a:t>
                </a:r>
                <a:r>
                  <a:rPr lang="en-US" baseline="0"/>
                  <a:t> Brigntness (Counts/sec/arcsec/angstrom)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E+00" sourceLinked="0"/>
        <c:majorTickMark val="none"/>
        <c:minorTickMark val="none"/>
        <c:tickLblPos val="nextTo"/>
        <c:crossAx val="20185203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5"/>
  <sheetViews>
    <sheetView topLeftCell="A10" zoomScale="70" zoomScaleNormal="70" workbookViewId="0">
      <selection activeCell="A43" sqref="A43:XFD43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15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9" x14ac:dyDescent="0.3">
      <c r="A3" s="6">
        <v>20</v>
      </c>
      <c r="B3" s="5"/>
      <c r="C3" s="5"/>
      <c r="D3" s="5"/>
      <c r="E3" s="5"/>
      <c r="F3" s="5"/>
      <c r="G3" s="5"/>
      <c r="H3" s="23">
        <v>366509</v>
      </c>
      <c r="I3" s="5"/>
    </row>
    <row r="4" spans="1:9" x14ac:dyDescent="0.3">
      <c r="A4" s="6">
        <v>60</v>
      </c>
      <c r="B4" s="5"/>
      <c r="C4" s="5"/>
      <c r="D4" s="5"/>
      <c r="E4" s="23">
        <v>1731510</v>
      </c>
      <c r="F4" s="5"/>
      <c r="G4" s="23">
        <v>225218</v>
      </c>
      <c r="H4" s="5"/>
      <c r="I4" s="5"/>
    </row>
    <row r="5" spans="1:9" x14ac:dyDescent="0.3">
      <c r="A5" s="6">
        <v>100</v>
      </c>
      <c r="B5" s="5"/>
      <c r="C5" s="23">
        <v>0</v>
      </c>
      <c r="D5" s="5"/>
      <c r="E5" s="5"/>
      <c r="F5" s="5"/>
      <c r="G5" s="3"/>
      <c r="H5" s="5"/>
      <c r="I5" s="23">
        <v>0</v>
      </c>
    </row>
    <row r="6" spans="1:9" x14ac:dyDescent="0.3">
      <c r="E6" s="18"/>
      <c r="F6" s="19"/>
    </row>
    <row r="7" spans="1:9" x14ac:dyDescent="0.3">
      <c r="A7" t="s">
        <v>16</v>
      </c>
    </row>
    <row r="8" spans="1:9" x14ac:dyDescent="0.3">
      <c r="A8" s="4" t="str">
        <f t="shared" ref="A8:I8" si="0">A2</f>
        <v>Exposure (s)</v>
      </c>
      <c r="B8" s="8" t="str">
        <f t="shared" si="0"/>
        <v>Clear</v>
      </c>
      <c r="C8" s="8" t="str">
        <f t="shared" si="0"/>
        <v>NUV</v>
      </c>
      <c r="D8" s="8" t="str">
        <f t="shared" si="0"/>
        <v>Blue</v>
      </c>
      <c r="E8" s="8" t="str">
        <f t="shared" si="0"/>
        <v>Green</v>
      </c>
      <c r="F8" s="8" t="str">
        <f t="shared" si="0"/>
        <v>Red</v>
      </c>
      <c r="G8" s="8" t="str">
        <f t="shared" si="0"/>
        <v>Ha</v>
      </c>
      <c r="H8" s="8" t="str">
        <f t="shared" si="0"/>
        <v>NIR1</v>
      </c>
      <c r="I8" s="8" t="str">
        <f t="shared" si="0"/>
        <v>Methane</v>
      </c>
    </row>
    <row r="9" spans="1:9" x14ac:dyDescent="0.3">
      <c r="A9" s="6">
        <f>A3</f>
        <v>20</v>
      </c>
      <c r="B9" s="9">
        <f>B3/$A9</f>
        <v>0</v>
      </c>
      <c r="C9" s="3"/>
      <c r="D9" s="9"/>
      <c r="E9" s="9"/>
      <c r="F9" s="9"/>
      <c r="G9" s="9"/>
      <c r="H9" s="24">
        <f>H3/$A9</f>
        <v>18325.45</v>
      </c>
      <c r="I9" s="9"/>
    </row>
    <row r="10" spans="1:9" x14ac:dyDescent="0.3">
      <c r="A10" s="6">
        <f>A4</f>
        <v>60</v>
      </c>
      <c r="B10" s="3"/>
      <c r="C10" s="31"/>
      <c r="D10" s="3"/>
      <c r="E10" s="24">
        <f>E4/$A10</f>
        <v>28858.5</v>
      </c>
      <c r="F10" s="3"/>
      <c r="G10" s="24">
        <f>G4/$A10</f>
        <v>3753.6333333333332</v>
      </c>
      <c r="H10" s="3"/>
      <c r="I10" s="3"/>
    </row>
    <row r="11" spans="1:9" x14ac:dyDescent="0.3">
      <c r="A11" s="6">
        <f>A5</f>
        <v>100</v>
      </c>
      <c r="B11" s="3"/>
      <c r="C11" s="25">
        <f>C5/$A11</f>
        <v>0</v>
      </c>
      <c r="D11" s="3"/>
      <c r="E11" s="3"/>
      <c r="F11" s="3"/>
      <c r="G11" s="3"/>
      <c r="H11" s="3"/>
      <c r="I11" s="24">
        <f>I5/$A11</f>
        <v>0</v>
      </c>
    </row>
    <row r="13" spans="1:9" s="7" customFormat="1" x14ac:dyDescent="0.3">
      <c r="A13" s="7" t="s">
        <v>29</v>
      </c>
    </row>
    <row r="14" spans="1:9" s="7" customFormat="1" x14ac:dyDescent="0.3">
      <c r="A14" s="14"/>
      <c r="B14" s="14" t="str">
        <f t="shared" ref="B14:I14" si="1">B2</f>
        <v>Clear</v>
      </c>
      <c r="C14" s="14" t="str">
        <f t="shared" si="1"/>
        <v>NUV</v>
      </c>
      <c r="D14" s="14" t="str">
        <f t="shared" si="1"/>
        <v>Blue</v>
      </c>
      <c r="E14" s="14" t="str">
        <f t="shared" si="1"/>
        <v>Green</v>
      </c>
      <c r="F14" s="14" t="str">
        <f t="shared" si="1"/>
        <v>Red</v>
      </c>
      <c r="G14" s="14" t="str">
        <f t="shared" si="1"/>
        <v>Ha</v>
      </c>
      <c r="H14" s="14" t="str">
        <f t="shared" si="1"/>
        <v>NIR1</v>
      </c>
      <c r="I14" s="14" t="str">
        <f t="shared" si="1"/>
        <v>Methane</v>
      </c>
    </row>
    <row r="15" spans="1:9" x14ac:dyDescent="0.3">
      <c r="A15" s="14" t="s">
        <v>10</v>
      </c>
      <c r="B15" s="9">
        <f>AVERAGE(B9:B9)</f>
        <v>0</v>
      </c>
      <c r="C15" s="9">
        <f>AVERAGE(C9:C11)</f>
        <v>0</v>
      </c>
      <c r="D15" s="9" t="e">
        <f t="shared" ref="D15:I15" si="2">AVERAGE(D9:D11)</f>
        <v>#DIV/0!</v>
      </c>
      <c r="E15" s="9">
        <f t="shared" si="2"/>
        <v>28858.5</v>
      </c>
      <c r="F15" s="9" t="e">
        <f t="shared" si="2"/>
        <v>#DIV/0!</v>
      </c>
      <c r="G15" s="9">
        <f t="shared" si="2"/>
        <v>3753.6333333333332</v>
      </c>
      <c r="H15" s="9">
        <f t="shared" si="2"/>
        <v>18325.45</v>
      </c>
      <c r="I15" s="9">
        <f t="shared" si="2"/>
        <v>0</v>
      </c>
    </row>
    <row r="16" spans="1:9" x14ac:dyDescent="0.3">
      <c r="A16" s="14" t="s">
        <v>11</v>
      </c>
      <c r="B16" s="9" t="e">
        <f>STDEV(B9:B11)</f>
        <v>#DIV/0!</v>
      </c>
      <c r="C16" s="9" t="e">
        <f t="shared" ref="C16:I16" si="3">STDEV(C9:C11)</f>
        <v>#DIV/0!</v>
      </c>
      <c r="D16" s="9" t="e">
        <f t="shared" si="3"/>
        <v>#DIV/0!</v>
      </c>
      <c r="E16" s="9" t="e">
        <f t="shared" si="3"/>
        <v>#DIV/0!</v>
      </c>
      <c r="F16" s="9" t="e">
        <f t="shared" si="3"/>
        <v>#DIV/0!</v>
      </c>
      <c r="G16" s="9" t="e">
        <f t="shared" si="3"/>
        <v>#DIV/0!</v>
      </c>
      <c r="H16" s="9" t="e">
        <f t="shared" si="3"/>
        <v>#DIV/0!</v>
      </c>
      <c r="I16" s="9" t="e">
        <f t="shared" si="3"/>
        <v>#DIV/0!</v>
      </c>
    </row>
    <row r="17" spans="1:9" x14ac:dyDescent="0.3">
      <c r="A17" s="14" t="s">
        <v>14</v>
      </c>
      <c r="B17" s="3">
        <f>COUNT(B9:B11)</f>
        <v>1</v>
      </c>
      <c r="C17" s="3">
        <f t="shared" ref="C17:I17" si="4">COUNT(C9:C11)</f>
        <v>1</v>
      </c>
      <c r="D17" s="3">
        <f t="shared" si="4"/>
        <v>0</v>
      </c>
      <c r="E17" s="3">
        <f t="shared" si="4"/>
        <v>1</v>
      </c>
      <c r="F17" s="3">
        <f t="shared" si="4"/>
        <v>0</v>
      </c>
      <c r="G17" s="3">
        <f t="shared" si="4"/>
        <v>1</v>
      </c>
      <c r="H17" s="3">
        <f t="shared" si="4"/>
        <v>1</v>
      </c>
      <c r="I17" s="3">
        <f t="shared" si="4"/>
        <v>1</v>
      </c>
    </row>
    <row r="18" spans="1:9" x14ac:dyDescent="0.3">
      <c r="A18" s="14" t="s">
        <v>12</v>
      </c>
      <c r="B18" s="9" t="e">
        <f t="shared" ref="B18:I18" si="5">B16/SQRT(B17)</f>
        <v>#DIV/0!</v>
      </c>
      <c r="C18" s="9" t="e">
        <f t="shared" si="5"/>
        <v>#DIV/0!</v>
      </c>
      <c r="D18" s="9" t="e">
        <f t="shared" si="5"/>
        <v>#DIV/0!</v>
      </c>
      <c r="E18" s="9" t="e">
        <f t="shared" si="5"/>
        <v>#DIV/0!</v>
      </c>
      <c r="F18" s="9" t="e">
        <f t="shared" si="5"/>
        <v>#DIV/0!</v>
      </c>
      <c r="G18" s="9" t="e">
        <f t="shared" si="5"/>
        <v>#DIV/0!</v>
      </c>
      <c r="H18" s="9" t="e">
        <f t="shared" si="5"/>
        <v>#DIV/0!</v>
      </c>
      <c r="I18" s="9" t="e">
        <f t="shared" si="5"/>
        <v>#DIV/0!</v>
      </c>
    </row>
    <row r="19" spans="1:9" x14ac:dyDescent="0.3">
      <c r="A19" s="14" t="s">
        <v>13</v>
      </c>
      <c r="B19" s="15" t="e">
        <f>B18/B15</f>
        <v>#DIV/0!</v>
      </c>
      <c r="C19" s="15" t="e">
        <f t="shared" ref="C19:I19" si="6">C18/C15</f>
        <v>#DIV/0!</v>
      </c>
      <c r="D19" s="15" t="e">
        <f t="shared" si="6"/>
        <v>#DIV/0!</v>
      </c>
      <c r="E19" s="15" t="e">
        <f t="shared" si="6"/>
        <v>#DIV/0!</v>
      </c>
      <c r="F19" s="15" t="e">
        <f t="shared" si="6"/>
        <v>#DIV/0!</v>
      </c>
      <c r="G19" s="15" t="e">
        <f t="shared" si="6"/>
        <v>#DIV/0!</v>
      </c>
      <c r="H19" s="15" t="e">
        <f t="shared" si="6"/>
        <v>#DIV/0!</v>
      </c>
      <c r="I19" s="15" t="e">
        <f t="shared" si="6"/>
        <v>#DIV/0!</v>
      </c>
    </row>
    <row r="21" spans="1:9" x14ac:dyDescent="0.3">
      <c r="A21" s="7" t="s">
        <v>30</v>
      </c>
    </row>
    <row r="22" spans="1:9" x14ac:dyDescent="0.3">
      <c r="A22" s="4"/>
      <c r="B22" s="4" t="str">
        <f t="shared" ref="B22:I22" si="7">B2</f>
        <v>Clear</v>
      </c>
      <c r="C22" s="4" t="str">
        <f t="shared" si="7"/>
        <v>NUV</v>
      </c>
      <c r="D22" s="4" t="str">
        <f t="shared" si="7"/>
        <v>Blue</v>
      </c>
      <c r="E22" s="4" t="str">
        <f t="shared" si="7"/>
        <v>Green</v>
      </c>
      <c r="F22" s="4" t="str">
        <f t="shared" si="7"/>
        <v>Red</v>
      </c>
      <c r="G22" s="4" t="str">
        <f t="shared" si="7"/>
        <v>Ha</v>
      </c>
      <c r="H22" s="4" t="str">
        <f t="shared" si="7"/>
        <v>NIR1</v>
      </c>
      <c r="I22" s="4" t="str">
        <f t="shared" si="7"/>
        <v>Methane</v>
      </c>
    </row>
    <row r="23" spans="1:9" x14ac:dyDescent="0.3">
      <c r="A23" s="4" t="s">
        <v>17</v>
      </c>
      <c r="B23" s="9" t="e">
        <f t="array" ref="B23:B27">LINEST(B3:B3,$A3:$A3,,TRUE)</f>
        <v>#VALUE!</v>
      </c>
      <c r="C23" s="9"/>
      <c r="D23" s="9" t="e">
        <f t="array" ref="D23:D27">LINEST(D3:D3,$A3:$A3,,TRUE)</f>
        <v>#VALUE!</v>
      </c>
      <c r="E23" s="9" t="e">
        <f t="array" ref="E23:E27">LINEST(E3:E3,$A3:$A3,,TRUE)</f>
        <v>#VALUE!</v>
      </c>
      <c r="F23" s="9" t="e">
        <f t="array" ref="F23:F27">LINEST(F3:F3,$A3:$A3,,TRUE)</f>
        <v>#VALUE!</v>
      </c>
      <c r="G23" s="9" t="e">
        <f t="array" ref="G23:G27">LINEST(G3:G3,$A3:$A3,,TRUE)</f>
        <v>#VALUE!</v>
      </c>
      <c r="H23" s="9">
        <f t="array" ref="H23:H27">LINEST(H3:H3,$A3:$A3,,TRUE)</f>
        <v>0</v>
      </c>
      <c r="I23" s="9" t="e">
        <f t="array" ref="I23:I27">LINEST(I3:I3,$A3:$A3,,TRUE)</f>
        <v>#VALUE!</v>
      </c>
    </row>
    <row r="24" spans="1:9" x14ac:dyDescent="0.3">
      <c r="A24" s="4" t="s">
        <v>18</v>
      </c>
      <c r="B24" s="9" t="e">
        <v>#VALUE!</v>
      </c>
      <c r="C24" s="9"/>
      <c r="D24" s="9" t="e">
        <v>#VALUE!</v>
      </c>
      <c r="E24" s="9" t="e">
        <v>#VALUE!</v>
      </c>
      <c r="F24" s="9" t="e">
        <v>#VALUE!</v>
      </c>
      <c r="G24" s="9" t="e">
        <v>#VALUE!</v>
      </c>
      <c r="H24" s="9">
        <v>0</v>
      </c>
      <c r="I24" s="9" t="e">
        <v>#VALUE!</v>
      </c>
    </row>
    <row r="25" spans="1:9" x14ac:dyDescent="0.3">
      <c r="A25" s="4" t="s">
        <v>21</v>
      </c>
      <c r="B25" s="10" t="e">
        <v>#VALUE!</v>
      </c>
      <c r="C25" s="10"/>
      <c r="D25" s="10" t="e">
        <v>#VALUE!</v>
      </c>
      <c r="E25" s="10" t="e">
        <v>#VALUE!</v>
      </c>
      <c r="F25" s="10" t="e">
        <v>#VALUE!</v>
      </c>
      <c r="G25" s="10" t="e">
        <v>#VALUE!</v>
      </c>
      <c r="H25" s="10">
        <v>1</v>
      </c>
      <c r="I25" s="10" t="e">
        <v>#VALUE!</v>
      </c>
    </row>
    <row r="26" spans="1:9" x14ac:dyDescent="0.3">
      <c r="A26" s="4" t="s">
        <v>19</v>
      </c>
      <c r="B26" s="9" t="e">
        <v>#VALUE!</v>
      </c>
      <c r="C26" s="9"/>
      <c r="D26" s="9" t="e">
        <v>#VALUE!</v>
      </c>
      <c r="E26" s="9" t="e">
        <v>#VALUE!</v>
      </c>
      <c r="F26" s="9" t="e">
        <v>#VALUE!</v>
      </c>
      <c r="G26" s="9" t="e">
        <v>#VALUE!</v>
      </c>
      <c r="H26" s="9" t="e">
        <v>#NUM!</v>
      </c>
      <c r="I26" s="9" t="e">
        <v>#VALUE!</v>
      </c>
    </row>
    <row r="27" spans="1:9" x14ac:dyDescent="0.3">
      <c r="A27" s="4" t="s">
        <v>20</v>
      </c>
      <c r="B27" s="16" t="e">
        <v>#VALUE!</v>
      </c>
      <c r="C27" s="16"/>
      <c r="D27" s="16" t="e">
        <v>#VALUE!</v>
      </c>
      <c r="E27" s="16" t="e">
        <v>#VALUE!</v>
      </c>
      <c r="F27" s="16" t="e">
        <v>#VALUE!</v>
      </c>
      <c r="G27" s="16" t="e">
        <v>#VALUE!</v>
      </c>
      <c r="H27" s="16">
        <v>0</v>
      </c>
      <c r="I27" s="16" t="e">
        <v>#VALUE!</v>
      </c>
    </row>
    <row r="28" spans="1:9" x14ac:dyDescent="0.3">
      <c r="A28" s="14" t="s">
        <v>13</v>
      </c>
      <c r="B28" s="15" t="e">
        <f>B24/B23</f>
        <v>#VALUE!</v>
      </c>
      <c r="C28" s="15"/>
      <c r="D28" s="15" t="e">
        <f t="shared" ref="D28:H28" si="8">D24/D23</f>
        <v>#VALUE!</v>
      </c>
      <c r="E28" s="15" t="e">
        <f t="shared" si="8"/>
        <v>#VALUE!</v>
      </c>
      <c r="F28" s="15" t="e">
        <f t="shared" si="8"/>
        <v>#VALUE!</v>
      </c>
      <c r="G28" s="15" t="e">
        <f t="shared" si="8"/>
        <v>#VALUE!</v>
      </c>
      <c r="H28" s="15" t="e">
        <f t="shared" si="8"/>
        <v>#DIV/0!</v>
      </c>
      <c r="I28" s="15" t="e">
        <f t="shared" ref="I28" si="9">I24/I23</f>
        <v>#VALUE!</v>
      </c>
    </row>
    <row r="29" spans="1:9" x14ac:dyDescent="0.3">
      <c r="A29" s="17" t="s">
        <v>34</v>
      </c>
    </row>
    <row r="30" spans="1:9" x14ac:dyDescent="0.3">
      <c r="A30" s="17" t="s">
        <v>36</v>
      </c>
    </row>
    <row r="31" spans="1:9" x14ac:dyDescent="0.3">
      <c r="A31" s="32" t="s">
        <v>58</v>
      </c>
    </row>
    <row r="32" spans="1:9" x14ac:dyDescent="0.3">
      <c r="A32" s="26" t="s">
        <v>38</v>
      </c>
    </row>
    <row r="33" spans="1:11" x14ac:dyDescent="0.3">
      <c r="B33" t="s">
        <v>5</v>
      </c>
      <c r="C33" t="s">
        <v>7</v>
      </c>
      <c r="D33" t="s">
        <v>6</v>
      </c>
      <c r="E33" s="21" t="s">
        <v>4</v>
      </c>
      <c r="F33" t="s">
        <v>3</v>
      </c>
      <c r="G33" t="s">
        <v>2</v>
      </c>
      <c r="H33" t="s">
        <v>0</v>
      </c>
      <c r="I33" t="s">
        <v>1</v>
      </c>
    </row>
    <row r="34" spans="1:11" x14ac:dyDescent="0.3">
      <c r="A34" t="s">
        <v>24</v>
      </c>
      <c r="D34">
        <v>3950</v>
      </c>
      <c r="E34">
        <f>E35-E37/2</f>
        <v>4931.8399999999992</v>
      </c>
      <c r="F34">
        <f>F35-F37/2</f>
        <v>6169.5430000000006</v>
      </c>
      <c r="G34">
        <v>6528</v>
      </c>
      <c r="H34">
        <v>6700</v>
      </c>
    </row>
    <row r="35" spans="1:11" x14ac:dyDescent="0.3">
      <c r="A35" s="22" t="s">
        <v>25</v>
      </c>
      <c r="C35">
        <v>3500</v>
      </c>
      <c r="D35">
        <f ca="1">AVERAGE(D34:D36)</f>
        <v>4500</v>
      </c>
      <c r="E35">
        <v>5408.9</v>
      </c>
      <c r="F35">
        <v>6483.4030000000002</v>
      </c>
      <c r="G35">
        <f ca="1">AVERAGE(G34:G36)</f>
        <v>6563</v>
      </c>
      <c r="H35">
        <f ca="1">AVERAGE(H34:H36)</f>
        <v>7350</v>
      </c>
      <c r="I35">
        <v>8890</v>
      </c>
    </row>
    <row r="36" spans="1:11" x14ac:dyDescent="0.3">
      <c r="A36" t="s">
        <v>26</v>
      </c>
      <c r="D36">
        <v>5050</v>
      </c>
      <c r="E36">
        <f>E35+E37/2</f>
        <v>5885.96</v>
      </c>
      <c r="F36">
        <f>F35+F37/2</f>
        <v>6797.2629999999999</v>
      </c>
      <c r="G36">
        <v>6598</v>
      </c>
      <c r="H36">
        <v>8000</v>
      </c>
      <c r="K36">
        <v>1000</v>
      </c>
    </row>
    <row r="37" spans="1:11" x14ac:dyDescent="0.3">
      <c r="A37" t="s">
        <v>27</v>
      </c>
      <c r="B37">
        <v>4000</v>
      </c>
      <c r="C37">
        <v>500</v>
      </c>
      <c r="D37">
        <f>D36-D34</f>
        <v>1100</v>
      </c>
      <c r="E37" s="2">
        <v>954.12</v>
      </c>
      <c r="F37" s="2">
        <v>627.72</v>
      </c>
      <c r="G37" s="2">
        <v>98</v>
      </c>
      <c r="H37">
        <f>H36-H34</f>
        <v>1300</v>
      </c>
      <c r="I37">
        <v>100</v>
      </c>
    </row>
    <row r="38" spans="1:11" x14ac:dyDescent="0.3">
      <c r="G38" s="2"/>
    </row>
    <row r="39" spans="1:11" x14ac:dyDescent="0.3">
      <c r="G39" s="2"/>
    </row>
    <row r="40" spans="1:11" x14ac:dyDescent="0.3">
      <c r="A40" t="s">
        <v>28</v>
      </c>
      <c r="B40">
        <f>B15</f>
        <v>0</v>
      </c>
      <c r="C40">
        <f>AVERAGE(C15:C15)</f>
        <v>0</v>
      </c>
      <c r="D40" t="e">
        <f>D15</f>
        <v>#DIV/0!</v>
      </c>
      <c r="E40">
        <f>E15</f>
        <v>28858.5</v>
      </c>
      <c r="F40" t="e">
        <f>F15</f>
        <v>#DIV/0!</v>
      </c>
      <c r="G40">
        <f>G15</f>
        <v>3753.6333333333332</v>
      </c>
      <c r="H40">
        <f>AVERAGE(H9:H9)</f>
        <v>18325.45</v>
      </c>
      <c r="I40" t="e">
        <f>#REF!</f>
        <v>#REF!</v>
      </c>
    </row>
    <row r="41" spans="1:11" x14ac:dyDescent="0.3">
      <c r="A41" t="s">
        <v>32</v>
      </c>
      <c r="B41" t="e">
        <f>B18</f>
        <v>#DIV/0!</v>
      </c>
      <c r="D41" t="e">
        <f t="shared" ref="D41:H42" si="10">D18</f>
        <v>#DIV/0!</v>
      </c>
      <c r="E41" t="e">
        <f t="shared" si="10"/>
        <v>#DIV/0!</v>
      </c>
      <c r="F41" t="e">
        <f t="shared" si="10"/>
        <v>#DIV/0!</v>
      </c>
      <c r="G41" t="e">
        <f t="shared" si="10"/>
        <v>#DIV/0!</v>
      </c>
      <c r="H41" t="e">
        <f t="shared" si="10"/>
        <v>#DIV/0!</v>
      </c>
      <c r="I41" t="e">
        <f>#REF!</f>
        <v>#REF!</v>
      </c>
    </row>
    <row r="42" spans="1:11" x14ac:dyDescent="0.3">
      <c r="A42" t="s">
        <v>33</v>
      </c>
      <c r="B42" s="1" t="e">
        <f>B19</f>
        <v>#DIV/0!</v>
      </c>
      <c r="D42" s="1" t="e">
        <f t="shared" si="10"/>
        <v>#DIV/0!</v>
      </c>
      <c r="E42" s="1" t="e">
        <f t="shared" si="10"/>
        <v>#DIV/0!</v>
      </c>
      <c r="F42" s="1" t="e">
        <f t="shared" si="10"/>
        <v>#DIV/0!</v>
      </c>
      <c r="G42" s="1" t="e">
        <f t="shared" si="10"/>
        <v>#DIV/0!</v>
      </c>
      <c r="H42" s="1" t="e">
        <f t="shared" si="10"/>
        <v>#DIV/0!</v>
      </c>
      <c r="I42" s="1" t="e">
        <f>#REF!</f>
        <v>#REF!</v>
      </c>
    </row>
    <row r="43" spans="1:11" x14ac:dyDescent="0.3">
      <c r="A43" t="s">
        <v>31</v>
      </c>
      <c r="B43" s="22">
        <f>B40/B$37</f>
        <v>0</v>
      </c>
      <c r="C43" s="22">
        <f t="shared" ref="C43:I43" si="11">C40/C$37</f>
        <v>0</v>
      </c>
      <c r="D43" s="22" t="e">
        <f t="shared" si="11"/>
        <v>#DIV/0!</v>
      </c>
      <c r="E43" s="22">
        <f t="shared" si="11"/>
        <v>30.246195447113571</v>
      </c>
      <c r="F43" s="22" t="e">
        <f t="shared" si="11"/>
        <v>#DIV/0!</v>
      </c>
      <c r="G43" s="22">
        <f t="shared" si="11"/>
        <v>38.30238095238095</v>
      </c>
      <c r="H43" s="22">
        <f t="shared" si="11"/>
        <v>14.096500000000001</v>
      </c>
      <c r="I43" s="22" t="e">
        <f t="shared" si="11"/>
        <v>#REF!</v>
      </c>
    </row>
    <row r="44" spans="1:11" x14ac:dyDescent="0.3">
      <c r="A44" t="s">
        <v>37</v>
      </c>
      <c r="B44" t="e">
        <f>B41/B37</f>
        <v>#DIV/0!</v>
      </c>
      <c r="D44" t="e">
        <f t="shared" ref="D44:I44" si="12">D41/D37</f>
        <v>#DIV/0!</v>
      </c>
      <c r="E44" t="e">
        <f t="shared" si="12"/>
        <v>#DIV/0!</v>
      </c>
      <c r="F44" t="e">
        <f t="shared" si="12"/>
        <v>#DIV/0!</v>
      </c>
      <c r="G44" t="e">
        <f t="shared" si="12"/>
        <v>#DIV/0!</v>
      </c>
      <c r="H44" t="e">
        <f t="shared" si="12"/>
        <v>#DIV/0!</v>
      </c>
      <c r="I44" t="e">
        <f t="shared" si="12"/>
        <v>#REF!</v>
      </c>
    </row>
    <row r="46" spans="1:11" x14ac:dyDescent="0.3">
      <c r="A46" t="s">
        <v>28</v>
      </c>
      <c r="B46" s="12" t="e">
        <f>B23</f>
        <v>#VALUE!</v>
      </c>
      <c r="D46" s="12" t="e">
        <f t="shared" ref="D46:G47" si="13">D23</f>
        <v>#VALUE!</v>
      </c>
      <c r="E46" s="20" t="e">
        <f t="shared" si="13"/>
        <v>#VALUE!</v>
      </c>
      <c r="F46" s="20" t="e">
        <f t="shared" si="13"/>
        <v>#VALUE!</v>
      </c>
      <c r="G46" s="12" t="e">
        <f t="shared" si="13"/>
        <v>#VALUE!</v>
      </c>
      <c r="H46" s="12">
        <f>AVERAGE(H23:H23)</f>
        <v>0</v>
      </c>
    </row>
    <row r="47" spans="1:11" x14ac:dyDescent="0.3">
      <c r="A47" t="s">
        <v>32</v>
      </c>
      <c r="B47" s="12" t="e">
        <f>B24</f>
        <v>#VALUE!</v>
      </c>
      <c r="D47" s="12" t="e">
        <f t="shared" si="13"/>
        <v>#VALUE!</v>
      </c>
      <c r="E47" s="12" t="e">
        <f t="shared" si="13"/>
        <v>#VALUE!</v>
      </c>
      <c r="F47" s="12" t="e">
        <f t="shared" si="13"/>
        <v>#VALUE!</v>
      </c>
      <c r="G47" s="12" t="e">
        <f t="shared" si="13"/>
        <v>#VALUE!</v>
      </c>
      <c r="H47" t="e">
        <f>STDEV(H24:H24)</f>
        <v>#DIV/0!</v>
      </c>
    </row>
    <row r="48" spans="1:11" x14ac:dyDescent="0.3">
      <c r="A48" t="s">
        <v>33</v>
      </c>
      <c r="B48" s="1" t="e">
        <f>B28</f>
        <v>#VALUE!</v>
      </c>
      <c r="D48" s="1" t="e">
        <f>#REF!</f>
        <v>#REF!</v>
      </c>
      <c r="E48" s="1" t="e">
        <f>D28</f>
        <v>#VALUE!</v>
      </c>
      <c r="F48" s="1" t="e">
        <f>E28</f>
        <v>#VALUE!</v>
      </c>
      <c r="G48" s="1" t="e">
        <f>F28</f>
        <v>#VALUE!</v>
      </c>
      <c r="H48" s="1" t="e">
        <f>G28</f>
        <v>#VALUE!</v>
      </c>
      <c r="I48" s="1"/>
    </row>
    <row r="49" spans="1:10" x14ac:dyDescent="0.3">
      <c r="A49" t="s">
        <v>31</v>
      </c>
      <c r="B49" s="22" t="e">
        <f>B46/B$37</f>
        <v>#VALUE!</v>
      </c>
      <c r="C49" s="22"/>
      <c r="D49" s="22" t="e">
        <f t="shared" ref="D49:H49" si="14">D46/D$37</f>
        <v>#VALUE!</v>
      </c>
      <c r="E49" s="22" t="e">
        <f t="shared" si="14"/>
        <v>#VALUE!</v>
      </c>
      <c r="F49" s="22" t="e">
        <f t="shared" si="14"/>
        <v>#VALUE!</v>
      </c>
      <c r="G49" s="22" t="e">
        <f t="shared" si="14"/>
        <v>#VALUE!</v>
      </c>
      <c r="H49" s="22">
        <f t="shared" si="14"/>
        <v>0</v>
      </c>
    </row>
    <row r="54" spans="1:10" x14ac:dyDescent="0.3">
      <c r="A54" s="12">
        <f>LOG(A3)</f>
        <v>1.3010299956639813</v>
      </c>
      <c r="B54" s="12" t="e">
        <f>LOG(#REF!)</f>
        <v>#REF!</v>
      </c>
      <c r="C54" s="12"/>
      <c r="D54" s="12"/>
      <c r="E54" s="12"/>
      <c r="F54" s="12"/>
      <c r="G54" s="12"/>
      <c r="H54" s="12"/>
      <c r="I54" s="12"/>
      <c r="J54" s="12"/>
    </row>
    <row r="55" spans="1:10" x14ac:dyDescent="0.3">
      <c r="A55" s="12">
        <f t="shared" ref="A55:A56" si="15">LOG(A4)</f>
        <v>1.7781512503836436</v>
      </c>
      <c r="B55" s="12" t="e">
        <f>LOG(#REF!)</f>
        <v>#REF!</v>
      </c>
      <c r="C55" s="12"/>
      <c r="D55" s="12"/>
      <c r="E55" s="12"/>
      <c r="F55" s="12"/>
      <c r="G55" s="12"/>
      <c r="H55" s="12"/>
      <c r="I55" s="12"/>
      <c r="J55" s="12"/>
    </row>
    <row r="56" spans="1:10" x14ac:dyDescent="0.3">
      <c r="A56" s="12">
        <f t="shared" si="15"/>
        <v>2</v>
      </c>
      <c r="B56" s="12" t="e">
        <f>LOG(#REF!)</f>
        <v>#REF!</v>
      </c>
      <c r="C56" s="12" t="e">
        <f>LOG(#REF!)</f>
        <v>#REF!</v>
      </c>
      <c r="D56" s="12" t="e">
        <f>LOG(#REF!)</f>
        <v>#REF!</v>
      </c>
      <c r="E56" s="12" t="e">
        <f>LOG(#REF!)</f>
        <v>#REF!</v>
      </c>
      <c r="F56" s="12"/>
      <c r="G56" s="12"/>
      <c r="H56" s="12" t="e">
        <f>LOG(#REF!)</f>
        <v>#REF!</v>
      </c>
      <c r="I56" s="12"/>
      <c r="J56" s="12"/>
    </row>
    <row r="57" spans="1:10" x14ac:dyDescent="0.3">
      <c r="A57" s="12" t="e">
        <f>LOG(#REF!)</f>
        <v>#REF!</v>
      </c>
      <c r="B57" s="12" t="e">
        <f>LOG(#REF!)</f>
        <v>#REF!</v>
      </c>
      <c r="C57" s="12" t="e">
        <f>LOG(#REF!)</f>
        <v>#REF!</v>
      </c>
      <c r="D57" s="12" t="e">
        <f>LOG(#REF!)</f>
        <v>#REF!</v>
      </c>
      <c r="E57" s="12" t="e">
        <f>LOG(#REF!)</f>
        <v>#REF!</v>
      </c>
      <c r="F57" s="12"/>
      <c r="G57" s="12" t="e">
        <f>LOG(#REF!)</f>
        <v>#REF!</v>
      </c>
      <c r="H57" s="12" t="e">
        <f>LOG(#REF!)</f>
        <v>#REF!</v>
      </c>
      <c r="I57" s="12"/>
      <c r="J57" s="12"/>
    </row>
    <row r="58" spans="1:10" x14ac:dyDescent="0.3">
      <c r="A58" s="12" t="e">
        <f>LOG(#REF!)</f>
        <v>#REF!</v>
      </c>
      <c r="B58" s="12" t="e">
        <f>LOG(#REF!)</f>
        <v>#REF!</v>
      </c>
      <c r="C58" s="12" t="e">
        <f>LOG(#REF!)</f>
        <v>#REF!</v>
      </c>
      <c r="D58" s="12" t="e">
        <f>LOG(#REF!)</f>
        <v>#REF!</v>
      </c>
      <c r="E58" s="12" t="e">
        <f>LOG(#REF!)</f>
        <v>#REF!</v>
      </c>
      <c r="F58" s="12" t="e">
        <f>LOG(#REF!)</f>
        <v>#REF!</v>
      </c>
      <c r="G58" s="12" t="e">
        <f>LOG(#REF!)</f>
        <v>#REF!</v>
      </c>
      <c r="H58" s="12" t="e">
        <f>LOG(#REF!)</f>
        <v>#REF!</v>
      </c>
      <c r="I58" s="12"/>
      <c r="J58" s="12"/>
    </row>
    <row r="59" spans="1:10" x14ac:dyDescent="0.3">
      <c r="A59" s="12" t="e">
        <f>LOG(#REF!)</f>
        <v>#REF!</v>
      </c>
      <c r="B59" s="12" t="e">
        <f>LOG(#REF!)</f>
        <v>#REF!</v>
      </c>
      <c r="C59" s="12" t="e">
        <f>LOG(#REF!)</f>
        <v>#REF!</v>
      </c>
      <c r="D59" s="12" t="e">
        <f>LOG(#REF!)</f>
        <v>#REF!</v>
      </c>
      <c r="E59" s="12" t="e">
        <f>LOG(#REF!)</f>
        <v>#REF!</v>
      </c>
      <c r="F59" s="12" t="e">
        <f>LOG(#REF!)</f>
        <v>#REF!</v>
      </c>
      <c r="G59" s="12" t="e">
        <f>LOG(#REF!)</f>
        <v>#REF!</v>
      </c>
      <c r="H59" s="12" t="e">
        <f>LOG(#REF!)</f>
        <v>#REF!</v>
      </c>
      <c r="I59" s="12"/>
      <c r="J59" s="12"/>
    </row>
    <row r="60" spans="1:10" x14ac:dyDescent="0.3">
      <c r="A60" s="12" t="e">
        <f>LOG(#REF!)</f>
        <v>#REF!</v>
      </c>
      <c r="B60" s="12" t="e">
        <f>LOG(#REF!)</f>
        <v>#REF!</v>
      </c>
      <c r="C60" s="12" t="e">
        <f>LOG(#REF!)</f>
        <v>#REF!</v>
      </c>
      <c r="D60" s="12" t="e">
        <f>LOG(#REF!)</f>
        <v>#REF!</v>
      </c>
      <c r="E60" s="12" t="e">
        <f>LOG(#REF!)</f>
        <v>#REF!</v>
      </c>
      <c r="F60" s="12" t="e">
        <f>LOG(#REF!)</f>
        <v>#REF!</v>
      </c>
      <c r="G60" s="12" t="e">
        <f>LOG(#REF!)</f>
        <v>#REF!</v>
      </c>
      <c r="H60" s="12" t="e">
        <f>LOG(#REF!)</f>
        <v>#REF!</v>
      </c>
      <c r="I60" s="12"/>
      <c r="J60" s="12"/>
    </row>
    <row r="61" spans="1:10" x14ac:dyDescent="0.3">
      <c r="A61" s="12">
        <f>LOG(A3)</f>
        <v>1.3010299956639813</v>
      </c>
      <c r="B61" s="12" t="e">
        <f>LOG(B3)</f>
        <v>#NUM!</v>
      </c>
      <c r="C61" s="12" t="e">
        <f>LOG(D3)</f>
        <v>#NUM!</v>
      </c>
      <c r="D61" s="12" t="e">
        <f>LOG(E3)</f>
        <v>#NUM!</v>
      </c>
      <c r="E61" s="12" t="e">
        <f>LOG(F3)</f>
        <v>#NUM!</v>
      </c>
      <c r="F61" s="12" t="e">
        <f>LOG(G3)</f>
        <v>#NUM!</v>
      </c>
      <c r="G61" s="12">
        <f>LOG(H3)</f>
        <v>5.5640846436493057</v>
      </c>
      <c r="H61" s="12" t="e">
        <f>LOG(#REF!)</f>
        <v>#REF!</v>
      </c>
      <c r="I61" s="12" t="e">
        <f>LOG(I3)</f>
        <v>#NUM!</v>
      </c>
      <c r="J61" s="12" t="e">
        <f>LOG(#REF!)</f>
        <v>#REF!</v>
      </c>
    </row>
    <row r="62" spans="1:10" x14ac:dyDescent="0.3">
      <c r="A62" s="12">
        <f>LOG(A4)</f>
        <v>1.7781512503836436</v>
      </c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3">
      <c r="A63" s="12">
        <f>LOG(A5)</f>
        <v>2</v>
      </c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3">
      <c r="A64" s="12"/>
      <c r="B64" s="12"/>
    </row>
    <row r="65" spans="1:10" x14ac:dyDescent="0.3">
      <c r="B65" t="s">
        <v>5</v>
      </c>
      <c r="C65" t="s">
        <v>6</v>
      </c>
      <c r="D65" t="s">
        <v>4</v>
      </c>
      <c r="E65" t="s">
        <v>3</v>
      </c>
      <c r="F65" t="s">
        <v>2</v>
      </c>
      <c r="G65" t="s">
        <v>8</v>
      </c>
      <c r="H65" t="s">
        <v>9</v>
      </c>
    </row>
    <row r="66" spans="1:10" x14ac:dyDescent="0.3">
      <c r="A66" t="s">
        <v>17</v>
      </c>
      <c r="B66" s="12" t="e">
        <f t="array" ref="B66:B70">LINEST(B56:B61,$A56:$A61,,TRUE)</f>
        <v>#VALUE!</v>
      </c>
      <c r="C66" s="12" t="e">
        <f t="array" ref="C66:C70">LINEST(C58:C61,$A58:$A61,,TRUE)</f>
        <v>#VALUE!</v>
      </c>
      <c r="D66" s="12" t="e">
        <f t="array" ref="D66:D70">LINEST(D58:D61,$A58:$A61,,TRUE)</f>
        <v>#VALUE!</v>
      </c>
      <c r="E66" s="12" t="e">
        <f t="array" ref="E66:E70">LINEST(E58:E61,$A58:$A61,,TRUE)</f>
        <v>#VALUE!</v>
      </c>
      <c r="F66" s="12" t="e">
        <f t="array" ref="F66:F70">LINEST(F59:F61,$A59:$A61,,TRUE)</f>
        <v>#VALUE!</v>
      </c>
      <c r="G66" s="12" t="e">
        <f t="array" ref="G66:G70">LINEST(G58:G61,$A58:$A61,,TRUE)</f>
        <v>#VALUE!</v>
      </c>
      <c r="H66" s="12" t="e">
        <f t="array" ref="H66:H70">LINEST(H56:H61,$A56:$A61,,TRUE)</f>
        <v>#VALUE!</v>
      </c>
      <c r="J66" t="e">
        <f>AVERAGE(B66:H66)</f>
        <v>#VALUE!</v>
      </c>
    </row>
    <row r="67" spans="1:10" x14ac:dyDescent="0.3">
      <c r="A67" t="s">
        <v>18</v>
      </c>
      <c r="B67" s="12" t="e">
        <v>#VALUE!</v>
      </c>
      <c r="C67" s="12" t="e">
        <v>#VALUE!</v>
      </c>
      <c r="D67" s="12" t="e">
        <v>#VALUE!</v>
      </c>
      <c r="E67" s="12" t="e">
        <v>#VALUE!</v>
      </c>
      <c r="F67" s="12" t="e">
        <v>#VALUE!</v>
      </c>
      <c r="G67" s="12" t="e">
        <v>#VALUE!</v>
      </c>
      <c r="H67" s="12" t="e">
        <v>#VALUE!</v>
      </c>
      <c r="J67" t="e">
        <f>STDEV(B66:H66)/SQRT(COUNT(B66:H66))</f>
        <v>#VALUE!</v>
      </c>
    </row>
    <row r="68" spans="1:10" x14ac:dyDescent="0.3">
      <c r="A68" t="s">
        <v>21</v>
      </c>
      <c r="B68" s="12" t="e">
        <v>#VALUE!</v>
      </c>
      <c r="C68" s="12" t="e">
        <v>#VALUE!</v>
      </c>
      <c r="D68" s="12" t="e">
        <v>#VALUE!</v>
      </c>
      <c r="E68" s="12" t="e">
        <v>#VALUE!</v>
      </c>
      <c r="F68" s="12" t="e">
        <v>#VALUE!</v>
      </c>
      <c r="G68" s="12" t="e">
        <v>#VALUE!</v>
      </c>
      <c r="H68" s="12" t="e">
        <v>#VALUE!</v>
      </c>
    </row>
    <row r="69" spans="1:10" x14ac:dyDescent="0.3">
      <c r="A69" t="s">
        <v>19</v>
      </c>
      <c r="B69" s="13" t="e">
        <v>#VALUE!</v>
      </c>
      <c r="C69" s="13" t="e">
        <v>#VALUE!</v>
      </c>
      <c r="D69" s="13" t="e">
        <v>#VALUE!</v>
      </c>
      <c r="E69" s="13" t="e">
        <v>#VALUE!</v>
      </c>
      <c r="F69" s="13" t="e">
        <v>#VALUE!</v>
      </c>
      <c r="G69" s="13" t="e">
        <v>#VALUE!</v>
      </c>
      <c r="H69" s="13" t="e">
        <v>#VALUE!</v>
      </c>
    </row>
    <row r="70" spans="1:10" x14ac:dyDescent="0.3">
      <c r="A70" t="s">
        <v>20</v>
      </c>
      <c r="B70" s="11" t="e">
        <v>#VALUE!</v>
      </c>
      <c r="C70" s="11" t="e">
        <v>#VALUE!</v>
      </c>
      <c r="D70" s="11" t="e">
        <v>#VALUE!</v>
      </c>
      <c r="E70" s="11" t="e">
        <v>#VALUE!</v>
      </c>
      <c r="F70" s="11" t="e">
        <v>#VALUE!</v>
      </c>
      <c r="G70" s="11" t="e">
        <v>#VALUE!</v>
      </c>
      <c r="H70" s="11" t="e">
        <v>#VALUE!</v>
      </c>
    </row>
    <row r="72" spans="1:10" x14ac:dyDescent="0.3">
      <c r="B72" t="s">
        <v>5</v>
      </c>
      <c r="C72" t="s">
        <v>6</v>
      </c>
      <c r="D72" t="s">
        <v>4</v>
      </c>
      <c r="E72" t="s">
        <v>3</v>
      </c>
      <c r="F72" t="s">
        <v>2</v>
      </c>
      <c r="G72" t="s">
        <v>8</v>
      </c>
      <c r="H72" t="s">
        <v>9</v>
      </c>
    </row>
    <row r="73" spans="1:10" x14ac:dyDescent="0.3">
      <c r="A73" t="s">
        <v>23</v>
      </c>
      <c r="B73" s="12" t="e">
        <f>B66+B67</f>
        <v>#VALUE!</v>
      </c>
      <c r="C73" s="12" t="e">
        <f t="shared" ref="C73:H73" si="16">C66+C67</f>
        <v>#VALUE!</v>
      </c>
      <c r="D73" s="12" t="e">
        <f t="shared" si="16"/>
        <v>#VALUE!</v>
      </c>
      <c r="E73" s="12" t="e">
        <f t="shared" si="16"/>
        <v>#VALUE!</v>
      </c>
      <c r="F73" s="12" t="e">
        <f t="shared" si="16"/>
        <v>#VALUE!</v>
      </c>
      <c r="G73" s="12" t="e">
        <f t="shared" si="16"/>
        <v>#VALUE!</v>
      </c>
      <c r="H73" s="12" t="e">
        <f t="shared" si="16"/>
        <v>#VALUE!</v>
      </c>
    </row>
    <row r="74" spans="1:10" x14ac:dyDescent="0.3">
      <c r="A74" t="s">
        <v>17</v>
      </c>
      <c r="B74" s="12" t="e">
        <f>B66</f>
        <v>#VALUE!</v>
      </c>
      <c r="C74" s="12" t="e">
        <f t="shared" ref="C74:H74" si="17">C66</f>
        <v>#VALUE!</v>
      </c>
      <c r="D74" s="12" t="e">
        <f t="shared" si="17"/>
        <v>#VALUE!</v>
      </c>
      <c r="E74" s="12" t="e">
        <f t="shared" si="17"/>
        <v>#VALUE!</v>
      </c>
      <c r="F74" s="12" t="e">
        <f t="shared" si="17"/>
        <v>#VALUE!</v>
      </c>
      <c r="G74" s="12" t="e">
        <f t="shared" si="17"/>
        <v>#VALUE!</v>
      </c>
      <c r="H74" s="12" t="e">
        <f t="shared" si="17"/>
        <v>#VALUE!</v>
      </c>
    </row>
    <row r="75" spans="1:10" x14ac:dyDescent="0.3">
      <c r="A75" t="s">
        <v>22</v>
      </c>
      <c r="B75" s="12" t="e">
        <f>B66-B67</f>
        <v>#VALUE!</v>
      </c>
      <c r="C75" s="12" t="e">
        <f t="shared" ref="C75:H75" si="18">C66-C67</f>
        <v>#VALUE!</v>
      </c>
      <c r="D75" s="12" t="e">
        <f t="shared" si="18"/>
        <v>#VALUE!</v>
      </c>
      <c r="E75" s="12" t="e">
        <f t="shared" si="18"/>
        <v>#VALUE!</v>
      </c>
      <c r="F75" s="12" t="e">
        <f t="shared" si="18"/>
        <v>#VALUE!</v>
      </c>
      <c r="G75" s="12" t="e">
        <f t="shared" si="18"/>
        <v>#VALUE!</v>
      </c>
      <c r="H75" s="12" t="e">
        <f t="shared" si="18"/>
        <v>#VALUE!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5"/>
  <sheetViews>
    <sheetView topLeftCell="A22" zoomScale="70" zoomScaleNormal="70" workbookViewId="0">
      <selection activeCell="K41" sqref="K41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15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9" x14ac:dyDescent="0.3">
      <c r="A3" s="6">
        <v>20</v>
      </c>
      <c r="B3" s="5"/>
      <c r="C3" s="5"/>
      <c r="D3" s="5"/>
      <c r="E3" s="5"/>
      <c r="F3" s="5"/>
      <c r="G3" s="5"/>
      <c r="H3" s="33">
        <v>8000</v>
      </c>
      <c r="I3" s="5"/>
    </row>
    <row r="4" spans="1:9" x14ac:dyDescent="0.3">
      <c r="A4" s="6">
        <v>60</v>
      </c>
      <c r="B4" s="5"/>
      <c r="C4" s="5"/>
      <c r="D4" s="5"/>
      <c r="E4" s="33">
        <v>130000</v>
      </c>
      <c r="F4" s="5"/>
      <c r="G4" s="33">
        <v>27500</v>
      </c>
      <c r="H4" s="5"/>
      <c r="I4" s="5"/>
    </row>
    <row r="5" spans="1:9" x14ac:dyDescent="0.3">
      <c r="A5" s="6">
        <v>100</v>
      </c>
      <c r="B5" s="5"/>
      <c r="C5" s="23">
        <v>0</v>
      </c>
      <c r="D5" s="5"/>
      <c r="E5" s="5"/>
      <c r="F5" s="5"/>
      <c r="G5" s="3"/>
      <c r="H5" s="5"/>
      <c r="I5" s="23">
        <v>0</v>
      </c>
    </row>
    <row r="6" spans="1:9" x14ac:dyDescent="0.3">
      <c r="E6" s="18"/>
      <c r="F6" s="19"/>
    </row>
    <row r="7" spans="1:9" x14ac:dyDescent="0.3">
      <c r="A7" t="s">
        <v>16</v>
      </c>
    </row>
    <row r="8" spans="1:9" x14ac:dyDescent="0.3">
      <c r="A8" s="4" t="str">
        <f t="shared" ref="A8:I8" si="0">A2</f>
        <v>Exposure (s)</v>
      </c>
      <c r="B8" s="8" t="str">
        <f t="shared" si="0"/>
        <v>Clear</v>
      </c>
      <c r="C8" s="8" t="str">
        <f t="shared" si="0"/>
        <v>NUV</v>
      </c>
      <c r="D8" s="8" t="str">
        <f t="shared" si="0"/>
        <v>Blue</v>
      </c>
      <c r="E8" s="8" t="str">
        <f t="shared" si="0"/>
        <v>Green</v>
      </c>
      <c r="F8" s="8" t="str">
        <f t="shared" si="0"/>
        <v>Red</v>
      </c>
      <c r="G8" s="8" t="str">
        <f t="shared" si="0"/>
        <v>Ha</v>
      </c>
      <c r="H8" s="8" t="str">
        <f t="shared" si="0"/>
        <v>NIR1</v>
      </c>
      <c r="I8" s="8" t="str">
        <f t="shared" si="0"/>
        <v>Methane</v>
      </c>
    </row>
    <row r="9" spans="1:9" x14ac:dyDescent="0.3">
      <c r="A9" s="6">
        <f>A3</f>
        <v>20</v>
      </c>
      <c r="B9" s="9">
        <f>B3/$A9</f>
        <v>0</v>
      </c>
      <c r="C9" s="3"/>
      <c r="D9" s="9"/>
      <c r="E9" s="9"/>
      <c r="F9" s="9"/>
      <c r="G9" s="9"/>
      <c r="H9" s="24">
        <f>H3/$A9</f>
        <v>400</v>
      </c>
      <c r="I9" s="9"/>
    </row>
    <row r="10" spans="1:9" x14ac:dyDescent="0.3">
      <c r="A10" s="6">
        <f>A4</f>
        <v>60</v>
      </c>
      <c r="B10" s="3"/>
      <c r="C10" s="25"/>
      <c r="D10" s="3"/>
      <c r="E10" s="24">
        <f>E4/$A10</f>
        <v>2166.6666666666665</v>
      </c>
      <c r="F10" s="3"/>
      <c r="G10" s="24">
        <f>G4/$A10</f>
        <v>458.33333333333331</v>
      </c>
      <c r="H10" s="3"/>
      <c r="I10" s="3"/>
    </row>
    <row r="11" spans="1:9" x14ac:dyDescent="0.3">
      <c r="A11" s="6">
        <f>A5</f>
        <v>100</v>
      </c>
      <c r="B11" s="3"/>
      <c r="C11" s="25">
        <f>C5/$A11</f>
        <v>0</v>
      </c>
      <c r="D11" s="3"/>
      <c r="E11" s="3"/>
      <c r="F11" s="3"/>
      <c r="G11" s="3"/>
      <c r="H11" s="3"/>
      <c r="I11" s="24">
        <f>I5/$A11</f>
        <v>0</v>
      </c>
    </row>
    <row r="13" spans="1:9" s="7" customFormat="1" x14ac:dyDescent="0.3">
      <c r="A13" s="7" t="s">
        <v>29</v>
      </c>
    </row>
    <row r="14" spans="1:9" s="7" customFormat="1" x14ac:dyDescent="0.3">
      <c r="A14" s="14"/>
      <c r="B14" s="14" t="str">
        <f t="shared" ref="B14:I14" si="1">B2</f>
        <v>Clear</v>
      </c>
      <c r="C14" s="14" t="str">
        <f t="shared" si="1"/>
        <v>NUV</v>
      </c>
      <c r="D14" s="14" t="str">
        <f t="shared" si="1"/>
        <v>Blue</v>
      </c>
      <c r="E14" s="14" t="str">
        <f t="shared" si="1"/>
        <v>Green</v>
      </c>
      <c r="F14" s="14" t="str">
        <f t="shared" si="1"/>
        <v>Red</v>
      </c>
      <c r="G14" s="14" t="str">
        <f t="shared" si="1"/>
        <v>Ha</v>
      </c>
      <c r="H14" s="14" t="str">
        <f t="shared" si="1"/>
        <v>NIR1</v>
      </c>
      <c r="I14" s="14" t="str">
        <f t="shared" si="1"/>
        <v>Methane</v>
      </c>
    </row>
    <row r="15" spans="1:9" x14ac:dyDescent="0.3">
      <c r="A15" s="14" t="s">
        <v>10</v>
      </c>
      <c r="B15" s="9">
        <f>AVERAGE(B9:B9)</f>
        <v>0</v>
      </c>
      <c r="C15" s="9">
        <f>AVERAGE(C9:C11)</f>
        <v>0</v>
      </c>
      <c r="D15" s="9" t="e">
        <f t="shared" ref="D15:I15" si="2">AVERAGE(D9:D11)</f>
        <v>#DIV/0!</v>
      </c>
      <c r="E15" s="9">
        <f t="shared" si="2"/>
        <v>2166.6666666666665</v>
      </c>
      <c r="F15" s="9" t="e">
        <f t="shared" si="2"/>
        <v>#DIV/0!</v>
      </c>
      <c r="G15" s="9">
        <f t="shared" si="2"/>
        <v>458.33333333333331</v>
      </c>
      <c r="H15" s="9">
        <f t="shared" si="2"/>
        <v>400</v>
      </c>
      <c r="I15" s="9">
        <f t="shared" si="2"/>
        <v>0</v>
      </c>
    </row>
    <row r="16" spans="1:9" x14ac:dyDescent="0.3">
      <c r="A16" s="14" t="s">
        <v>11</v>
      </c>
      <c r="B16" s="9" t="e">
        <f>STDEV(B9:B11)</f>
        <v>#DIV/0!</v>
      </c>
      <c r="C16" s="9" t="e">
        <f t="shared" ref="C16:I16" si="3">STDEV(C9:C11)</f>
        <v>#DIV/0!</v>
      </c>
      <c r="D16" s="9" t="e">
        <f t="shared" si="3"/>
        <v>#DIV/0!</v>
      </c>
      <c r="E16" s="9" t="e">
        <f t="shared" si="3"/>
        <v>#DIV/0!</v>
      </c>
      <c r="F16" s="9" t="e">
        <f t="shared" si="3"/>
        <v>#DIV/0!</v>
      </c>
      <c r="G16" s="9" t="e">
        <f t="shared" si="3"/>
        <v>#DIV/0!</v>
      </c>
      <c r="H16" s="9" t="e">
        <f t="shared" si="3"/>
        <v>#DIV/0!</v>
      </c>
      <c r="I16" s="9" t="e">
        <f t="shared" si="3"/>
        <v>#DIV/0!</v>
      </c>
    </row>
    <row r="17" spans="1:9" x14ac:dyDescent="0.3">
      <c r="A17" s="14" t="s">
        <v>14</v>
      </c>
      <c r="B17" s="3">
        <f>COUNT(B9:B11)</f>
        <v>1</v>
      </c>
      <c r="C17" s="3">
        <f t="shared" ref="C17:I17" si="4">COUNT(C9:C11)</f>
        <v>1</v>
      </c>
      <c r="D17" s="3">
        <f t="shared" si="4"/>
        <v>0</v>
      </c>
      <c r="E17" s="3">
        <f t="shared" si="4"/>
        <v>1</v>
      </c>
      <c r="F17" s="3">
        <f t="shared" si="4"/>
        <v>0</v>
      </c>
      <c r="G17" s="3">
        <f t="shared" si="4"/>
        <v>1</v>
      </c>
      <c r="H17" s="3">
        <f t="shared" si="4"/>
        <v>1</v>
      </c>
      <c r="I17" s="3">
        <f t="shared" si="4"/>
        <v>1</v>
      </c>
    </row>
    <row r="18" spans="1:9" x14ac:dyDescent="0.3">
      <c r="A18" s="14" t="s">
        <v>12</v>
      </c>
      <c r="B18" s="9" t="e">
        <f t="shared" ref="B18:I18" si="5">B16/SQRT(B17)</f>
        <v>#DIV/0!</v>
      </c>
      <c r="C18" s="9" t="e">
        <f t="shared" si="5"/>
        <v>#DIV/0!</v>
      </c>
      <c r="D18" s="9" t="e">
        <f t="shared" si="5"/>
        <v>#DIV/0!</v>
      </c>
      <c r="E18" s="9" t="e">
        <f t="shared" si="5"/>
        <v>#DIV/0!</v>
      </c>
      <c r="F18" s="9" t="e">
        <f t="shared" si="5"/>
        <v>#DIV/0!</v>
      </c>
      <c r="G18" s="9" t="e">
        <f t="shared" si="5"/>
        <v>#DIV/0!</v>
      </c>
      <c r="H18" s="9" t="e">
        <f t="shared" si="5"/>
        <v>#DIV/0!</v>
      </c>
      <c r="I18" s="9" t="e">
        <f t="shared" si="5"/>
        <v>#DIV/0!</v>
      </c>
    </row>
    <row r="19" spans="1:9" x14ac:dyDescent="0.3">
      <c r="A19" s="14" t="s">
        <v>13</v>
      </c>
      <c r="B19" s="15" t="e">
        <f>B18/B15</f>
        <v>#DIV/0!</v>
      </c>
      <c r="C19" s="15" t="e">
        <f t="shared" ref="C19:I19" si="6">C18/C15</f>
        <v>#DIV/0!</v>
      </c>
      <c r="D19" s="15" t="e">
        <f t="shared" si="6"/>
        <v>#DIV/0!</v>
      </c>
      <c r="E19" s="15" t="e">
        <f t="shared" si="6"/>
        <v>#DIV/0!</v>
      </c>
      <c r="F19" s="15" t="e">
        <f t="shared" si="6"/>
        <v>#DIV/0!</v>
      </c>
      <c r="G19" s="15" t="e">
        <f t="shared" si="6"/>
        <v>#DIV/0!</v>
      </c>
      <c r="H19" s="15" t="e">
        <f t="shared" si="6"/>
        <v>#DIV/0!</v>
      </c>
      <c r="I19" s="15" t="e">
        <f t="shared" si="6"/>
        <v>#DIV/0!</v>
      </c>
    </row>
    <row r="21" spans="1:9" x14ac:dyDescent="0.3">
      <c r="A21" s="7" t="s">
        <v>30</v>
      </c>
    </row>
    <row r="22" spans="1:9" x14ac:dyDescent="0.3">
      <c r="A22" s="4"/>
      <c r="B22" s="4" t="str">
        <f t="shared" ref="B22:I22" si="7">B2</f>
        <v>Clear</v>
      </c>
      <c r="C22" s="4" t="str">
        <f t="shared" si="7"/>
        <v>NUV</v>
      </c>
      <c r="D22" s="4" t="str">
        <f t="shared" si="7"/>
        <v>Blue</v>
      </c>
      <c r="E22" s="4" t="str">
        <f t="shared" si="7"/>
        <v>Green</v>
      </c>
      <c r="F22" s="4" t="str">
        <f t="shared" si="7"/>
        <v>Red</v>
      </c>
      <c r="G22" s="4" t="str">
        <f t="shared" si="7"/>
        <v>Ha</v>
      </c>
      <c r="H22" s="4" t="str">
        <f t="shared" si="7"/>
        <v>NIR1</v>
      </c>
      <c r="I22" s="4" t="str">
        <f t="shared" si="7"/>
        <v>Methane</v>
      </c>
    </row>
    <row r="23" spans="1:9" x14ac:dyDescent="0.3">
      <c r="A23" s="4" t="s">
        <v>17</v>
      </c>
      <c r="B23" s="9" t="e">
        <f t="array" ref="B23:B27">LINEST(B3:B3,$A3:$A3,,TRUE)</f>
        <v>#VALUE!</v>
      </c>
      <c r="C23" s="9"/>
      <c r="D23" s="9" t="e">
        <f t="array" ref="D23:D27">LINEST(D3:D3,$A3:$A3,,TRUE)</f>
        <v>#VALUE!</v>
      </c>
      <c r="E23" s="9" t="e">
        <f t="array" ref="E23:E27">LINEST(E3:E3,$A3:$A3,,TRUE)</f>
        <v>#VALUE!</v>
      </c>
      <c r="F23" s="9" t="e">
        <f t="array" ref="F23:F27">LINEST(F3:F3,$A3:$A3,,TRUE)</f>
        <v>#VALUE!</v>
      </c>
      <c r="G23" s="9" t="e">
        <f t="array" ref="G23:G27">LINEST(G3:G3,$A3:$A3,,TRUE)</f>
        <v>#VALUE!</v>
      </c>
      <c r="H23" s="9">
        <f t="array" ref="H23:H27">LINEST(H3:H3,$A3:$A3,,TRUE)</f>
        <v>0</v>
      </c>
      <c r="I23" s="3"/>
    </row>
    <row r="24" spans="1:9" x14ac:dyDescent="0.3">
      <c r="A24" s="4" t="s">
        <v>18</v>
      </c>
      <c r="B24" s="9" t="e">
        <v>#VALUE!</v>
      </c>
      <c r="C24" s="9"/>
      <c r="D24" s="9" t="e">
        <v>#VALUE!</v>
      </c>
      <c r="E24" s="9" t="e">
        <v>#VALUE!</v>
      </c>
      <c r="F24" s="9" t="e">
        <v>#VALUE!</v>
      </c>
      <c r="G24" s="9" t="e">
        <v>#VALUE!</v>
      </c>
      <c r="H24" s="9">
        <v>0</v>
      </c>
      <c r="I24" s="3"/>
    </row>
    <row r="25" spans="1:9" x14ac:dyDescent="0.3">
      <c r="A25" s="4" t="s">
        <v>21</v>
      </c>
      <c r="B25" s="10" t="e">
        <v>#VALUE!</v>
      </c>
      <c r="C25" s="10"/>
      <c r="D25" s="10" t="e">
        <v>#VALUE!</v>
      </c>
      <c r="E25" s="10" t="e">
        <v>#VALUE!</v>
      </c>
      <c r="F25" s="10" t="e">
        <v>#VALUE!</v>
      </c>
      <c r="G25" s="10" t="e">
        <v>#VALUE!</v>
      </c>
      <c r="H25" s="10">
        <v>1</v>
      </c>
      <c r="I25" s="3"/>
    </row>
    <row r="26" spans="1:9" x14ac:dyDescent="0.3">
      <c r="A26" s="4" t="s">
        <v>19</v>
      </c>
      <c r="B26" s="9" t="e">
        <v>#VALUE!</v>
      </c>
      <c r="C26" s="9"/>
      <c r="D26" s="9" t="e">
        <v>#VALUE!</v>
      </c>
      <c r="E26" s="9" t="e">
        <v>#VALUE!</v>
      </c>
      <c r="F26" s="9" t="e">
        <v>#VALUE!</v>
      </c>
      <c r="G26" s="9" t="e">
        <v>#VALUE!</v>
      </c>
      <c r="H26" s="9" t="e">
        <v>#NUM!</v>
      </c>
      <c r="I26" s="3"/>
    </row>
    <row r="27" spans="1:9" x14ac:dyDescent="0.3">
      <c r="A27" s="4" t="s">
        <v>20</v>
      </c>
      <c r="B27" s="16" t="e">
        <v>#VALUE!</v>
      </c>
      <c r="C27" s="16"/>
      <c r="D27" s="16" t="e">
        <v>#VALUE!</v>
      </c>
      <c r="E27" s="16" t="e">
        <v>#VALUE!</v>
      </c>
      <c r="F27" s="16" t="e">
        <v>#VALUE!</v>
      </c>
      <c r="G27" s="16" t="e">
        <v>#VALUE!</v>
      </c>
      <c r="H27" s="16">
        <v>0</v>
      </c>
      <c r="I27" s="3"/>
    </row>
    <row r="28" spans="1:9" x14ac:dyDescent="0.3">
      <c r="A28" s="14" t="s">
        <v>13</v>
      </c>
      <c r="B28" s="15" t="e">
        <f>B24/B23</f>
        <v>#VALUE!</v>
      </c>
      <c r="C28" s="15"/>
      <c r="D28" s="15" t="e">
        <f t="shared" ref="D28:H28" si="8">D24/D23</f>
        <v>#VALUE!</v>
      </c>
      <c r="E28" s="15" t="e">
        <f t="shared" si="8"/>
        <v>#VALUE!</v>
      </c>
      <c r="F28" s="15" t="e">
        <f t="shared" si="8"/>
        <v>#VALUE!</v>
      </c>
      <c r="G28" s="15" t="e">
        <f t="shared" si="8"/>
        <v>#VALUE!</v>
      </c>
      <c r="H28" s="15" t="e">
        <f t="shared" si="8"/>
        <v>#DIV/0!</v>
      </c>
      <c r="I28" s="15"/>
    </row>
    <row r="29" spans="1:9" x14ac:dyDescent="0.3">
      <c r="A29" s="17" t="s">
        <v>34</v>
      </c>
    </row>
    <row r="30" spans="1:9" x14ac:dyDescent="0.3">
      <c r="A30" s="17" t="s">
        <v>36</v>
      </c>
    </row>
    <row r="31" spans="1:9" x14ac:dyDescent="0.3">
      <c r="A31" s="32" t="s">
        <v>57</v>
      </c>
    </row>
    <row r="32" spans="1:9" x14ac:dyDescent="0.3">
      <c r="A32" s="26" t="s">
        <v>38</v>
      </c>
    </row>
    <row r="33" spans="1:11" x14ac:dyDescent="0.3">
      <c r="B33" t="s">
        <v>5</v>
      </c>
      <c r="C33" t="s">
        <v>7</v>
      </c>
      <c r="D33" t="s">
        <v>6</v>
      </c>
      <c r="E33" s="21" t="s">
        <v>4</v>
      </c>
      <c r="F33" t="s">
        <v>3</v>
      </c>
      <c r="G33" t="s">
        <v>2</v>
      </c>
      <c r="H33" t="s">
        <v>0</v>
      </c>
      <c r="I33" t="s">
        <v>1</v>
      </c>
    </row>
    <row r="34" spans="1:11" x14ac:dyDescent="0.3">
      <c r="A34" t="s">
        <v>24</v>
      </c>
      <c r="D34">
        <v>3950</v>
      </c>
      <c r="E34">
        <f>E35-E37/2</f>
        <v>4931.8399999999992</v>
      </c>
      <c r="F34">
        <f>F35-F37/2</f>
        <v>6169.5430000000006</v>
      </c>
      <c r="G34">
        <v>6528</v>
      </c>
      <c r="H34">
        <v>6700</v>
      </c>
    </row>
    <row r="35" spans="1:11" x14ac:dyDescent="0.3">
      <c r="A35" s="22" t="s">
        <v>25</v>
      </c>
      <c r="C35">
        <v>3500</v>
      </c>
      <c r="D35">
        <f ca="1">AVERAGE(D34:D36)</f>
        <v>4500</v>
      </c>
      <c r="E35">
        <v>5408.9</v>
      </c>
      <c r="F35">
        <v>6483.4030000000002</v>
      </c>
      <c r="G35">
        <f ca="1">AVERAGE(G34:G36)</f>
        <v>6563</v>
      </c>
      <c r="H35">
        <f ca="1">AVERAGE(H34:H36)</f>
        <v>7350</v>
      </c>
      <c r="I35">
        <v>8890</v>
      </c>
    </row>
    <row r="36" spans="1:11" x14ac:dyDescent="0.3">
      <c r="A36" t="s">
        <v>26</v>
      </c>
      <c r="D36">
        <v>5050</v>
      </c>
      <c r="E36">
        <f>E35+E37/2</f>
        <v>5885.96</v>
      </c>
      <c r="F36">
        <f>F35+F37/2</f>
        <v>6797.2629999999999</v>
      </c>
      <c r="G36">
        <v>6598</v>
      </c>
      <c r="H36">
        <v>8000</v>
      </c>
      <c r="K36">
        <v>1000</v>
      </c>
    </row>
    <row r="37" spans="1:11" x14ac:dyDescent="0.3">
      <c r="A37" t="s">
        <v>27</v>
      </c>
      <c r="B37">
        <v>4000</v>
      </c>
      <c r="C37">
        <v>500</v>
      </c>
      <c r="D37">
        <f>D36-D34</f>
        <v>1100</v>
      </c>
      <c r="E37" s="2">
        <v>954.12</v>
      </c>
      <c r="F37" s="2">
        <v>627.72</v>
      </c>
      <c r="G37" s="2">
        <v>98</v>
      </c>
      <c r="H37">
        <f>H36-H34</f>
        <v>1300</v>
      </c>
      <c r="I37">
        <v>100</v>
      </c>
    </row>
    <row r="38" spans="1:11" x14ac:dyDescent="0.3">
      <c r="G38" s="2"/>
    </row>
    <row r="39" spans="1:11" x14ac:dyDescent="0.3">
      <c r="G39" s="2"/>
    </row>
    <row r="40" spans="1:11" x14ac:dyDescent="0.3">
      <c r="A40" t="s">
        <v>28</v>
      </c>
      <c r="B40">
        <f>B15</f>
        <v>0</v>
      </c>
      <c r="C40">
        <f>AVERAGE(C15:C15)</f>
        <v>0</v>
      </c>
      <c r="D40" t="e">
        <f>D15</f>
        <v>#DIV/0!</v>
      </c>
      <c r="E40">
        <f>E15</f>
        <v>2166.6666666666665</v>
      </c>
      <c r="F40" t="e">
        <f t="shared" ref="F40:I40" si="9">F15</f>
        <v>#DIV/0!</v>
      </c>
      <c r="G40">
        <f t="shared" si="9"/>
        <v>458.33333333333331</v>
      </c>
      <c r="H40">
        <f t="shared" si="9"/>
        <v>400</v>
      </c>
      <c r="I40">
        <f t="shared" si="9"/>
        <v>0</v>
      </c>
    </row>
    <row r="41" spans="1:11" x14ac:dyDescent="0.3">
      <c r="A41" t="s">
        <v>32</v>
      </c>
      <c r="B41" t="e">
        <f>B18</f>
        <v>#DIV/0!</v>
      </c>
      <c r="D41" t="e">
        <f t="shared" ref="D41:H42" si="10">D18</f>
        <v>#DIV/0!</v>
      </c>
      <c r="E41" t="e">
        <f t="shared" si="10"/>
        <v>#DIV/0!</v>
      </c>
      <c r="F41" t="e">
        <f t="shared" si="10"/>
        <v>#DIV/0!</v>
      </c>
      <c r="G41" t="e">
        <f t="shared" si="10"/>
        <v>#DIV/0!</v>
      </c>
      <c r="H41" t="e">
        <f t="shared" si="10"/>
        <v>#DIV/0!</v>
      </c>
      <c r="I41" t="e">
        <f>#REF!</f>
        <v>#REF!</v>
      </c>
    </row>
    <row r="42" spans="1:11" x14ac:dyDescent="0.3">
      <c r="A42" t="s">
        <v>33</v>
      </c>
      <c r="B42" s="1" t="e">
        <f>B19</f>
        <v>#DIV/0!</v>
      </c>
      <c r="D42" s="1" t="e">
        <f t="shared" si="10"/>
        <v>#DIV/0!</v>
      </c>
      <c r="E42" s="1" t="e">
        <f t="shared" si="10"/>
        <v>#DIV/0!</v>
      </c>
      <c r="F42" s="1" t="e">
        <f t="shared" si="10"/>
        <v>#DIV/0!</v>
      </c>
      <c r="G42" s="1" t="e">
        <f t="shared" si="10"/>
        <v>#DIV/0!</v>
      </c>
      <c r="H42" s="1" t="e">
        <f t="shared" si="10"/>
        <v>#DIV/0!</v>
      </c>
      <c r="I42" s="1" t="e">
        <f>#REF!</f>
        <v>#REF!</v>
      </c>
    </row>
    <row r="43" spans="1:11" x14ac:dyDescent="0.3">
      <c r="A43" t="s">
        <v>31</v>
      </c>
      <c r="B43" s="22">
        <f>B40/B$37</f>
        <v>0</v>
      </c>
      <c r="C43" s="22">
        <f t="shared" ref="C43:I43" si="11">C40/C$37</f>
        <v>0</v>
      </c>
      <c r="D43" s="22" t="e">
        <f t="shared" si="11"/>
        <v>#DIV/0!</v>
      </c>
      <c r="E43" s="22">
        <f t="shared" si="11"/>
        <v>2.2708534216520633</v>
      </c>
      <c r="F43" s="22" t="e">
        <f t="shared" si="11"/>
        <v>#DIV/0!</v>
      </c>
      <c r="G43" s="22">
        <f t="shared" si="11"/>
        <v>4.6768707482993195</v>
      </c>
      <c r="H43" s="22">
        <f t="shared" si="11"/>
        <v>0.30769230769230771</v>
      </c>
      <c r="I43" s="22">
        <f t="shared" si="11"/>
        <v>0</v>
      </c>
    </row>
    <row r="44" spans="1:11" x14ac:dyDescent="0.3">
      <c r="A44" t="s">
        <v>37</v>
      </c>
      <c r="B44" t="e">
        <f>B41/B37</f>
        <v>#DIV/0!</v>
      </c>
      <c r="D44" t="e">
        <f t="shared" ref="D44:I44" si="12">D41/D37</f>
        <v>#DIV/0!</v>
      </c>
      <c r="E44" t="e">
        <f t="shared" si="12"/>
        <v>#DIV/0!</v>
      </c>
      <c r="F44" t="e">
        <f t="shared" si="12"/>
        <v>#DIV/0!</v>
      </c>
      <c r="G44" t="e">
        <f t="shared" si="12"/>
        <v>#DIV/0!</v>
      </c>
      <c r="H44" t="e">
        <f t="shared" si="12"/>
        <v>#DIV/0!</v>
      </c>
      <c r="I44" t="e">
        <f t="shared" si="12"/>
        <v>#REF!</v>
      </c>
    </row>
    <row r="46" spans="1:11" x14ac:dyDescent="0.3">
      <c r="A46" t="s">
        <v>28</v>
      </c>
      <c r="B46" s="12" t="e">
        <f>B23</f>
        <v>#VALUE!</v>
      </c>
      <c r="D46" s="12" t="e">
        <f t="shared" ref="D46:G47" si="13">D23</f>
        <v>#VALUE!</v>
      </c>
      <c r="E46" s="20" t="e">
        <f t="shared" si="13"/>
        <v>#VALUE!</v>
      </c>
      <c r="F46" s="20" t="e">
        <f t="shared" si="13"/>
        <v>#VALUE!</v>
      </c>
      <c r="G46" s="12" t="e">
        <f t="shared" si="13"/>
        <v>#VALUE!</v>
      </c>
      <c r="H46" s="12">
        <f>AVERAGE(H23:H23)</f>
        <v>0</v>
      </c>
    </row>
    <row r="47" spans="1:11" x14ac:dyDescent="0.3">
      <c r="A47" t="s">
        <v>32</v>
      </c>
      <c r="B47" s="12" t="e">
        <f>B24</f>
        <v>#VALUE!</v>
      </c>
      <c r="D47" s="12" t="e">
        <f t="shared" si="13"/>
        <v>#VALUE!</v>
      </c>
      <c r="E47" s="12" t="e">
        <f t="shared" si="13"/>
        <v>#VALUE!</v>
      </c>
      <c r="F47" s="12" t="e">
        <f t="shared" si="13"/>
        <v>#VALUE!</v>
      </c>
      <c r="G47" s="12" t="e">
        <f t="shared" si="13"/>
        <v>#VALUE!</v>
      </c>
      <c r="H47" t="e">
        <f>STDEV(H24:H24)</f>
        <v>#DIV/0!</v>
      </c>
    </row>
    <row r="48" spans="1:11" x14ac:dyDescent="0.3">
      <c r="A48" t="s">
        <v>33</v>
      </c>
      <c r="B48" s="1" t="e">
        <f>B28</f>
        <v>#VALUE!</v>
      </c>
      <c r="D48" s="1" t="e">
        <f>#REF!</f>
        <v>#REF!</v>
      </c>
      <c r="E48" s="1" t="e">
        <f>D28</f>
        <v>#VALUE!</v>
      </c>
      <c r="F48" s="1" t="e">
        <f>E28</f>
        <v>#VALUE!</v>
      </c>
      <c r="G48" s="1" t="e">
        <f>F28</f>
        <v>#VALUE!</v>
      </c>
      <c r="H48" s="1" t="e">
        <f>G28</f>
        <v>#VALUE!</v>
      </c>
      <c r="I48" s="1"/>
    </row>
    <row r="49" spans="1:10" x14ac:dyDescent="0.3">
      <c r="A49" t="s">
        <v>31</v>
      </c>
      <c r="B49" s="22" t="e">
        <f>B46/B$37</f>
        <v>#VALUE!</v>
      </c>
      <c r="C49" s="22"/>
      <c r="D49" s="22" t="e">
        <f t="shared" ref="D49:H49" si="14">D46/D$37</f>
        <v>#VALUE!</v>
      </c>
      <c r="E49" s="22" t="e">
        <f t="shared" si="14"/>
        <v>#VALUE!</v>
      </c>
      <c r="F49" s="22" t="e">
        <f t="shared" si="14"/>
        <v>#VALUE!</v>
      </c>
      <c r="G49" s="22" t="e">
        <f t="shared" si="14"/>
        <v>#VALUE!</v>
      </c>
      <c r="H49" s="22">
        <f t="shared" si="14"/>
        <v>0</v>
      </c>
    </row>
    <row r="54" spans="1:10" x14ac:dyDescent="0.3">
      <c r="A54" s="12">
        <f>LOG(A3)</f>
        <v>1.3010299956639813</v>
      </c>
      <c r="B54" s="12" t="e">
        <f>LOG(#REF!)</f>
        <v>#REF!</v>
      </c>
      <c r="C54" s="12"/>
      <c r="D54" s="12"/>
      <c r="E54" s="12"/>
      <c r="F54" s="12"/>
      <c r="G54" s="12"/>
      <c r="H54" s="12"/>
      <c r="I54" s="12"/>
      <c r="J54" s="12"/>
    </row>
    <row r="55" spans="1:10" x14ac:dyDescent="0.3">
      <c r="A55" s="12">
        <f t="shared" ref="A55:A56" si="15">LOG(A4)</f>
        <v>1.7781512503836436</v>
      </c>
      <c r="B55" s="12" t="e">
        <f>LOG(#REF!)</f>
        <v>#REF!</v>
      </c>
      <c r="C55" s="12"/>
      <c r="D55" s="12"/>
      <c r="E55" s="12"/>
      <c r="F55" s="12"/>
      <c r="G55" s="12"/>
      <c r="H55" s="12"/>
      <c r="I55" s="12"/>
      <c r="J55" s="12"/>
    </row>
    <row r="56" spans="1:10" x14ac:dyDescent="0.3">
      <c r="A56" s="12">
        <f t="shared" si="15"/>
        <v>2</v>
      </c>
      <c r="B56" s="12" t="e">
        <f>LOG(#REF!)</f>
        <v>#REF!</v>
      </c>
      <c r="C56" s="12" t="e">
        <f>LOG(#REF!)</f>
        <v>#REF!</v>
      </c>
      <c r="D56" s="12" t="e">
        <f>LOG(#REF!)</f>
        <v>#REF!</v>
      </c>
      <c r="E56" s="12" t="e">
        <f>LOG(#REF!)</f>
        <v>#REF!</v>
      </c>
      <c r="F56" s="12"/>
      <c r="G56" s="12"/>
      <c r="H56" s="12" t="e">
        <f>LOG(#REF!)</f>
        <v>#REF!</v>
      </c>
      <c r="I56" s="12"/>
      <c r="J56" s="12"/>
    </row>
    <row r="57" spans="1:10" x14ac:dyDescent="0.3">
      <c r="A57" s="12" t="e">
        <f>LOG(#REF!)</f>
        <v>#REF!</v>
      </c>
      <c r="B57" s="12" t="e">
        <f>LOG(#REF!)</f>
        <v>#REF!</v>
      </c>
      <c r="C57" s="12" t="e">
        <f>LOG(#REF!)</f>
        <v>#REF!</v>
      </c>
      <c r="D57" s="12" t="e">
        <f>LOG(#REF!)</f>
        <v>#REF!</v>
      </c>
      <c r="E57" s="12" t="e">
        <f>LOG(#REF!)</f>
        <v>#REF!</v>
      </c>
      <c r="F57" s="12"/>
      <c r="G57" s="12" t="e">
        <f>LOG(#REF!)</f>
        <v>#REF!</v>
      </c>
      <c r="H57" s="12" t="e">
        <f>LOG(#REF!)</f>
        <v>#REF!</v>
      </c>
      <c r="I57" s="12"/>
      <c r="J57" s="12"/>
    </row>
    <row r="58" spans="1:10" x14ac:dyDescent="0.3">
      <c r="A58" s="12" t="e">
        <f>LOG(#REF!)</f>
        <v>#REF!</v>
      </c>
      <c r="B58" s="12" t="e">
        <f>LOG(#REF!)</f>
        <v>#REF!</v>
      </c>
      <c r="C58" s="12" t="e">
        <f>LOG(#REF!)</f>
        <v>#REF!</v>
      </c>
      <c r="D58" s="12" t="e">
        <f>LOG(#REF!)</f>
        <v>#REF!</v>
      </c>
      <c r="E58" s="12" t="e">
        <f>LOG(#REF!)</f>
        <v>#REF!</v>
      </c>
      <c r="F58" s="12" t="e">
        <f>LOG(#REF!)</f>
        <v>#REF!</v>
      </c>
      <c r="G58" s="12" t="e">
        <f>LOG(#REF!)</f>
        <v>#REF!</v>
      </c>
      <c r="H58" s="12" t="e">
        <f>LOG(#REF!)</f>
        <v>#REF!</v>
      </c>
      <c r="I58" s="12"/>
      <c r="J58" s="12"/>
    </row>
    <row r="59" spans="1:10" x14ac:dyDescent="0.3">
      <c r="A59" s="12" t="e">
        <f>LOG(#REF!)</f>
        <v>#REF!</v>
      </c>
      <c r="B59" s="12" t="e">
        <f>LOG(#REF!)</f>
        <v>#REF!</v>
      </c>
      <c r="C59" s="12" t="e">
        <f>LOG(#REF!)</f>
        <v>#REF!</v>
      </c>
      <c r="D59" s="12" t="e">
        <f>LOG(#REF!)</f>
        <v>#REF!</v>
      </c>
      <c r="E59" s="12" t="e">
        <f>LOG(#REF!)</f>
        <v>#REF!</v>
      </c>
      <c r="F59" s="12" t="e">
        <f>LOG(#REF!)</f>
        <v>#REF!</v>
      </c>
      <c r="G59" s="12" t="e">
        <f>LOG(#REF!)</f>
        <v>#REF!</v>
      </c>
      <c r="H59" s="12" t="e">
        <f>LOG(#REF!)</f>
        <v>#REF!</v>
      </c>
      <c r="I59" s="12"/>
      <c r="J59" s="12"/>
    </row>
    <row r="60" spans="1:10" x14ac:dyDescent="0.3">
      <c r="A60" s="12" t="e">
        <f>LOG(#REF!)</f>
        <v>#REF!</v>
      </c>
      <c r="B60" s="12" t="e">
        <f>LOG(#REF!)</f>
        <v>#REF!</v>
      </c>
      <c r="C60" s="12" t="e">
        <f>LOG(#REF!)</f>
        <v>#REF!</v>
      </c>
      <c r="D60" s="12" t="e">
        <f>LOG(#REF!)</f>
        <v>#REF!</v>
      </c>
      <c r="E60" s="12" t="e">
        <f>LOG(#REF!)</f>
        <v>#REF!</v>
      </c>
      <c r="F60" s="12" t="e">
        <f>LOG(#REF!)</f>
        <v>#REF!</v>
      </c>
      <c r="G60" s="12" t="e">
        <f>LOG(#REF!)</f>
        <v>#REF!</v>
      </c>
      <c r="H60" s="12" t="e">
        <f>LOG(#REF!)</f>
        <v>#REF!</v>
      </c>
      <c r="I60" s="12"/>
      <c r="J60" s="12"/>
    </row>
    <row r="61" spans="1:10" x14ac:dyDescent="0.3">
      <c r="A61" s="12">
        <f>LOG(A3)</f>
        <v>1.3010299956639813</v>
      </c>
      <c r="B61" s="12" t="e">
        <f>LOG(B3)</f>
        <v>#NUM!</v>
      </c>
      <c r="C61" s="12" t="e">
        <f>LOG(D3)</f>
        <v>#NUM!</v>
      </c>
      <c r="D61" s="12" t="e">
        <f>LOG(E3)</f>
        <v>#NUM!</v>
      </c>
      <c r="E61" s="12" t="e">
        <f>LOG(F3)</f>
        <v>#NUM!</v>
      </c>
      <c r="F61" s="12" t="e">
        <f>LOG(G3)</f>
        <v>#NUM!</v>
      </c>
      <c r="G61" s="12">
        <f>LOG(H3)</f>
        <v>3.9030899869919438</v>
      </c>
      <c r="H61" s="12" t="e">
        <f>LOG(#REF!)</f>
        <v>#REF!</v>
      </c>
      <c r="I61" s="12" t="e">
        <f>LOG(I3)</f>
        <v>#NUM!</v>
      </c>
      <c r="J61" s="12" t="e">
        <f>LOG(#REF!)</f>
        <v>#REF!</v>
      </c>
    </row>
    <row r="62" spans="1:10" x14ac:dyDescent="0.3">
      <c r="A62" s="12">
        <f>LOG(A4)</f>
        <v>1.7781512503836436</v>
      </c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3">
      <c r="A63" s="12">
        <f>LOG(A5)</f>
        <v>2</v>
      </c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3">
      <c r="A64" s="12"/>
      <c r="B64" s="12"/>
    </row>
    <row r="65" spans="1:10" x14ac:dyDescent="0.3">
      <c r="B65" t="s">
        <v>5</v>
      </c>
      <c r="C65" t="s">
        <v>6</v>
      </c>
      <c r="D65" t="s">
        <v>4</v>
      </c>
      <c r="E65" t="s">
        <v>3</v>
      </c>
      <c r="F65" t="s">
        <v>2</v>
      </c>
      <c r="G65" t="s">
        <v>8</v>
      </c>
      <c r="H65" t="s">
        <v>9</v>
      </c>
    </row>
    <row r="66" spans="1:10" x14ac:dyDescent="0.3">
      <c r="A66" t="s">
        <v>17</v>
      </c>
      <c r="B66" s="12" t="e">
        <f t="array" ref="B66:B70">LINEST(B56:B61,$A56:$A61,,TRUE)</f>
        <v>#VALUE!</v>
      </c>
      <c r="C66" s="12" t="e">
        <f t="array" ref="C66:C70">LINEST(C58:C61,$A58:$A61,,TRUE)</f>
        <v>#VALUE!</v>
      </c>
      <c r="D66" s="12" t="e">
        <f t="array" ref="D66:D70">LINEST(D58:D61,$A58:$A61,,TRUE)</f>
        <v>#VALUE!</v>
      </c>
      <c r="E66" s="12" t="e">
        <f t="array" ref="E66:E70">LINEST(E58:E61,$A58:$A61,,TRUE)</f>
        <v>#VALUE!</v>
      </c>
      <c r="F66" s="12" t="e">
        <f t="array" ref="F66:F70">LINEST(F59:F61,$A59:$A61,,TRUE)</f>
        <v>#VALUE!</v>
      </c>
      <c r="G66" s="12" t="e">
        <f t="array" ref="G66:G70">LINEST(G58:G61,$A58:$A61,,TRUE)</f>
        <v>#VALUE!</v>
      </c>
      <c r="H66" s="12" t="e">
        <f t="array" ref="H66:H70">LINEST(H56:H61,$A56:$A61,,TRUE)</f>
        <v>#VALUE!</v>
      </c>
      <c r="J66" t="e">
        <f>AVERAGE(B66:H66)</f>
        <v>#VALUE!</v>
      </c>
    </row>
    <row r="67" spans="1:10" x14ac:dyDescent="0.3">
      <c r="A67" t="s">
        <v>18</v>
      </c>
      <c r="B67" s="12" t="e">
        <v>#VALUE!</v>
      </c>
      <c r="C67" s="12" t="e">
        <v>#VALUE!</v>
      </c>
      <c r="D67" s="12" t="e">
        <v>#VALUE!</v>
      </c>
      <c r="E67" s="12" t="e">
        <v>#VALUE!</v>
      </c>
      <c r="F67" s="12" t="e">
        <v>#VALUE!</v>
      </c>
      <c r="G67" s="12" t="e">
        <v>#VALUE!</v>
      </c>
      <c r="H67" s="12" t="e">
        <v>#VALUE!</v>
      </c>
      <c r="J67" t="e">
        <f>STDEV(B66:H66)/SQRT(COUNT(B66:H66))</f>
        <v>#VALUE!</v>
      </c>
    </row>
    <row r="68" spans="1:10" x14ac:dyDescent="0.3">
      <c r="A68" t="s">
        <v>21</v>
      </c>
      <c r="B68" s="12" t="e">
        <v>#VALUE!</v>
      </c>
      <c r="C68" s="12" t="e">
        <v>#VALUE!</v>
      </c>
      <c r="D68" s="12" t="e">
        <v>#VALUE!</v>
      </c>
      <c r="E68" s="12" t="e">
        <v>#VALUE!</v>
      </c>
      <c r="F68" s="12" t="e">
        <v>#VALUE!</v>
      </c>
      <c r="G68" s="12" t="e">
        <v>#VALUE!</v>
      </c>
      <c r="H68" s="12" t="e">
        <v>#VALUE!</v>
      </c>
    </row>
    <row r="69" spans="1:10" x14ac:dyDescent="0.3">
      <c r="A69" t="s">
        <v>19</v>
      </c>
      <c r="B69" s="13" t="e">
        <v>#VALUE!</v>
      </c>
      <c r="C69" s="13" t="e">
        <v>#VALUE!</v>
      </c>
      <c r="D69" s="13" t="e">
        <v>#VALUE!</v>
      </c>
      <c r="E69" s="13" t="e">
        <v>#VALUE!</v>
      </c>
      <c r="F69" s="13" t="e">
        <v>#VALUE!</v>
      </c>
      <c r="G69" s="13" t="e">
        <v>#VALUE!</v>
      </c>
      <c r="H69" s="13" t="e">
        <v>#VALUE!</v>
      </c>
    </row>
    <row r="70" spans="1:10" x14ac:dyDescent="0.3">
      <c r="A70" t="s">
        <v>20</v>
      </c>
      <c r="B70" s="11" t="e">
        <v>#VALUE!</v>
      </c>
      <c r="C70" s="11" t="e">
        <v>#VALUE!</v>
      </c>
      <c r="D70" s="11" t="e">
        <v>#VALUE!</v>
      </c>
      <c r="E70" s="11" t="e">
        <v>#VALUE!</v>
      </c>
      <c r="F70" s="11" t="e">
        <v>#VALUE!</v>
      </c>
      <c r="G70" s="11" t="e">
        <v>#VALUE!</v>
      </c>
      <c r="H70" s="11" t="e">
        <v>#VALUE!</v>
      </c>
    </row>
    <row r="72" spans="1:10" x14ac:dyDescent="0.3">
      <c r="B72" t="s">
        <v>5</v>
      </c>
      <c r="C72" t="s">
        <v>6</v>
      </c>
      <c r="D72" t="s">
        <v>4</v>
      </c>
      <c r="E72" t="s">
        <v>3</v>
      </c>
      <c r="F72" t="s">
        <v>2</v>
      </c>
      <c r="G72" t="s">
        <v>8</v>
      </c>
      <c r="H72" t="s">
        <v>9</v>
      </c>
    </row>
    <row r="73" spans="1:10" x14ac:dyDescent="0.3">
      <c r="A73" t="s">
        <v>23</v>
      </c>
      <c r="B73" s="12" t="e">
        <f>B66+B67</f>
        <v>#VALUE!</v>
      </c>
      <c r="C73" s="12" t="e">
        <f t="shared" ref="C73:H73" si="16">C66+C67</f>
        <v>#VALUE!</v>
      </c>
      <c r="D73" s="12" t="e">
        <f t="shared" si="16"/>
        <v>#VALUE!</v>
      </c>
      <c r="E73" s="12" t="e">
        <f t="shared" si="16"/>
        <v>#VALUE!</v>
      </c>
      <c r="F73" s="12" t="e">
        <f t="shared" si="16"/>
        <v>#VALUE!</v>
      </c>
      <c r="G73" s="12" t="e">
        <f t="shared" si="16"/>
        <v>#VALUE!</v>
      </c>
      <c r="H73" s="12" t="e">
        <f t="shared" si="16"/>
        <v>#VALUE!</v>
      </c>
    </row>
    <row r="74" spans="1:10" x14ac:dyDescent="0.3">
      <c r="A74" t="s">
        <v>17</v>
      </c>
      <c r="B74" s="12" t="e">
        <f>B66</f>
        <v>#VALUE!</v>
      </c>
      <c r="C74" s="12" t="e">
        <f t="shared" ref="C74:H74" si="17">C66</f>
        <v>#VALUE!</v>
      </c>
      <c r="D74" s="12" t="e">
        <f t="shared" si="17"/>
        <v>#VALUE!</v>
      </c>
      <c r="E74" s="12" t="e">
        <f t="shared" si="17"/>
        <v>#VALUE!</v>
      </c>
      <c r="F74" s="12" t="e">
        <f t="shared" si="17"/>
        <v>#VALUE!</v>
      </c>
      <c r="G74" s="12" t="e">
        <f t="shared" si="17"/>
        <v>#VALUE!</v>
      </c>
      <c r="H74" s="12" t="e">
        <f t="shared" si="17"/>
        <v>#VALUE!</v>
      </c>
    </row>
    <row r="75" spans="1:10" x14ac:dyDescent="0.3">
      <c r="A75" t="s">
        <v>22</v>
      </c>
      <c r="B75" s="12" t="e">
        <f>B66-B67</f>
        <v>#VALUE!</v>
      </c>
      <c r="C75" s="12" t="e">
        <f t="shared" ref="C75:H75" si="18">C66-C67</f>
        <v>#VALUE!</v>
      </c>
      <c r="D75" s="12" t="e">
        <f t="shared" si="18"/>
        <v>#VALUE!</v>
      </c>
      <c r="E75" s="12" t="e">
        <f t="shared" si="18"/>
        <v>#VALUE!</v>
      </c>
      <c r="F75" s="12" t="e">
        <f t="shared" si="18"/>
        <v>#VALUE!</v>
      </c>
      <c r="G75" s="12" t="e">
        <f t="shared" si="18"/>
        <v>#VALUE!</v>
      </c>
      <c r="H75" s="12" t="e">
        <f t="shared" si="18"/>
        <v>#VALUE!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5"/>
  <sheetViews>
    <sheetView topLeftCell="A19" zoomScale="70" zoomScaleNormal="70" workbookViewId="0">
      <selection activeCell="A31" sqref="A31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11" x14ac:dyDescent="0.3">
      <c r="A1" t="s">
        <v>15</v>
      </c>
    </row>
    <row r="2" spans="1:11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11" x14ac:dyDescent="0.3">
      <c r="A3" s="6">
        <v>20</v>
      </c>
      <c r="B3" s="5"/>
      <c r="C3" s="5"/>
      <c r="D3" s="5"/>
      <c r="E3" s="5"/>
      <c r="F3" s="5"/>
      <c r="G3" s="5"/>
      <c r="H3" s="33"/>
      <c r="I3" s="5"/>
    </row>
    <row r="4" spans="1:11" x14ac:dyDescent="0.3">
      <c r="A4" s="6">
        <v>60</v>
      </c>
      <c r="B4" s="5"/>
      <c r="C4" s="5"/>
      <c r="D4" s="5"/>
      <c r="E4" s="33"/>
      <c r="F4" s="5"/>
      <c r="G4" s="33"/>
      <c r="H4" s="5"/>
      <c r="I4" s="5"/>
    </row>
    <row r="5" spans="1:11" x14ac:dyDescent="0.3">
      <c r="A5" s="6">
        <v>100</v>
      </c>
      <c r="B5" s="5"/>
      <c r="C5" s="23">
        <v>0</v>
      </c>
      <c r="D5" s="5"/>
      <c r="E5" s="5"/>
      <c r="F5" s="5"/>
      <c r="G5" s="3"/>
      <c r="H5" s="5"/>
      <c r="I5" s="23">
        <v>0</v>
      </c>
    </row>
    <row r="6" spans="1:11" x14ac:dyDescent="0.3">
      <c r="E6" s="18"/>
      <c r="F6" s="19"/>
    </row>
    <row r="7" spans="1:11" x14ac:dyDescent="0.3">
      <c r="A7" t="s">
        <v>16</v>
      </c>
    </row>
    <row r="8" spans="1:11" x14ac:dyDescent="0.3">
      <c r="A8" s="4" t="str">
        <f t="shared" ref="A8:I8" si="0">A2</f>
        <v>Exposure (s)</v>
      </c>
      <c r="B8" s="8" t="str">
        <f t="shared" si="0"/>
        <v>Clear</v>
      </c>
      <c r="C8" s="8" t="str">
        <f t="shared" si="0"/>
        <v>NUV</v>
      </c>
      <c r="D8" s="8" t="str">
        <f t="shared" si="0"/>
        <v>Blue</v>
      </c>
      <c r="E8" s="8" t="str">
        <f t="shared" si="0"/>
        <v>Green</v>
      </c>
      <c r="F8" s="8" t="str">
        <f t="shared" si="0"/>
        <v>Red</v>
      </c>
      <c r="G8" s="8" t="str">
        <f t="shared" si="0"/>
        <v>Ha</v>
      </c>
      <c r="H8" s="8" t="str">
        <f t="shared" si="0"/>
        <v>NIR1</v>
      </c>
      <c r="I8" s="8" t="str">
        <f t="shared" si="0"/>
        <v>Methane</v>
      </c>
    </row>
    <row r="9" spans="1:11" x14ac:dyDescent="0.3">
      <c r="A9" s="6">
        <f>A3</f>
        <v>20</v>
      </c>
      <c r="B9" s="9">
        <f>B3/$A9</f>
        <v>0</v>
      </c>
      <c r="C9" s="3"/>
      <c r="D9" s="9"/>
      <c r="E9" s="9"/>
      <c r="F9" s="9"/>
      <c r="G9" s="9"/>
      <c r="H9" s="24"/>
      <c r="I9" s="9"/>
      <c r="K9">
        <v>30190</v>
      </c>
    </row>
    <row r="10" spans="1:11" x14ac:dyDescent="0.3">
      <c r="A10" s="6">
        <f>A4</f>
        <v>60</v>
      </c>
      <c r="B10" s="3"/>
      <c r="C10" s="25"/>
      <c r="D10" s="3"/>
      <c r="E10" s="24"/>
      <c r="F10" s="3"/>
      <c r="G10" s="24"/>
      <c r="H10" s="3"/>
      <c r="I10" s="3"/>
      <c r="K10">
        <v>8368</v>
      </c>
    </row>
    <row r="11" spans="1:11" x14ac:dyDescent="0.3">
      <c r="A11" s="6">
        <f>A5</f>
        <v>100</v>
      </c>
      <c r="B11" s="3"/>
      <c r="C11" s="7">
        <v>0</v>
      </c>
      <c r="D11">
        <v>10964</v>
      </c>
      <c r="E11">
        <v>42303.333333333336</v>
      </c>
      <c r="F11">
        <v>8368</v>
      </c>
      <c r="G11" s="3"/>
      <c r="H11">
        <v>30190</v>
      </c>
      <c r="I11" s="24">
        <f>I5/$A11</f>
        <v>0</v>
      </c>
      <c r="K11">
        <v>42303.333333333336</v>
      </c>
    </row>
    <row r="12" spans="1:11" x14ac:dyDescent="0.3">
      <c r="K12">
        <v>10964</v>
      </c>
    </row>
    <row r="13" spans="1:11" s="7" customFormat="1" x14ac:dyDescent="0.3">
      <c r="A13" s="7" t="s">
        <v>29</v>
      </c>
      <c r="K13" s="7">
        <v>0</v>
      </c>
    </row>
    <row r="14" spans="1:11" s="7" customFormat="1" x14ac:dyDescent="0.3">
      <c r="A14" s="14"/>
      <c r="B14" s="14" t="str">
        <f t="shared" ref="B14:I14" si="1">B2</f>
        <v>Clear</v>
      </c>
      <c r="C14" s="14" t="str">
        <f t="shared" si="1"/>
        <v>NUV</v>
      </c>
      <c r="D14" s="14" t="str">
        <f t="shared" si="1"/>
        <v>Blue</v>
      </c>
      <c r="E14" s="14" t="str">
        <f t="shared" si="1"/>
        <v>Green</v>
      </c>
      <c r="F14" s="14" t="str">
        <f t="shared" si="1"/>
        <v>Red</v>
      </c>
      <c r="G14" s="14" t="str">
        <f t="shared" si="1"/>
        <v>Ha</v>
      </c>
      <c r="H14" s="14" t="str">
        <f t="shared" si="1"/>
        <v>NIR1</v>
      </c>
      <c r="I14" s="14" t="str">
        <f t="shared" si="1"/>
        <v>Methane</v>
      </c>
    </row>
    <row r="15" spans="1:11" x14ac:dyDescent="0.3">
      <c r="A15" s="14" t="s">
        <v>10</v>
      </c>
      <c r="B15" s="9">
        <f>AVERAGE(B9:B9)</f>
        <v>0</v>
      </c>
      <c r="C15" s="9">
        <f>AVERAGE(C9:C11)</f>
        <v>0</v>
      </c>
      <c r="D15" s="9">
        <f t="shared" ref="D15:I15" si="2">AVERAGE(D9:D11)</f>
        <v>10964</v>
      </c>
      <c r="E15" s="9">
        <f t="shared" si="2"/>
        <v>42303.333333333336</v>
      </c>
      <c r="F15" s="9">
        <f t="shared" si="2"/>
        <v>8368</v>
      </c>
      <c r="G15" s="9" t="e">
        <f t="shared" si="2"/>
        <v>#DIV/0!</v>
      </c>
      <c r="H15" s="9">
        <f t="shared" si="2"/>
        <v>30190</v>
      </c>
      <c r="I15" s="9">
        <f t="shared" si="2"/>
        <v>0</v>
      </c>
    </row>
    <row r="16" spans="1:11" x14ac:dyDescent="0.3">
      <c r="A16" s="14" t="s">
        <v>11</v>
      </c>
      <c r="B16" s="9" t="e">
        <f>STDEV(B9:B11)</f>
        <v>#DIV/0!</v>
      </c>
      <c r="C16" s="9" t="e">
        <f t="shared" ref="C16:I16" si="3">STDEV(C9:C11)</f>
        <v>#DIV/0!</v>
      </c>
      <c r="D16" s="9" t="e">
        <f t="shared" si="3"/>
        <v>#DIV/0!</v>
      </c>
      <c r="E16" s="9" t="e">
        <f t="shared" si="3"/>
        <v>#DIV/0!</v>
      </c>
      <c r="F16" s="9" t="e">
        <f t="shared" si="3"/>
        <v>#DIV/0!</v>
      </c>
      <c r="G16" s="9" t="e">
        <f t="shared" si="3"/>
        <v>#DIV/0!</v>
      </c>
      <c r="H16" s="9" t="e">
        <f t="shared" si="3"/>
        <v>#DIV/0!</v>
      </c>
      <c r="I16" s="9" t="e">
        <f t="shared" si="3"/>
        <v>#DIV/0!</v>
      </c>
    </row>
    <row r="17" spans="1:9" x14ac:dyDescent="0.3">
      <c r="A17" s="14" t="s">
        <v>14</v>
      </c>
      <c r="B17" s="3">
        <f>COUNT(B9:B11)</f>
        <v>1</v>
      </c>
      <c r="C17" s="3">
        <f t="shared" ref="C17:I17" si="4">COUNT(C9:C11)</f>
        <v>1</v>
      </c>
      <c r="D17" s="3">
        <f t="shared" si="4"/>
        <v>1</v>
      </c>
      <c r="E17" s="3">
        <f t="shared" si="4"/>
        <v>1</v>
      </c>
      <c r="F17" s="3">
        <f t="shared" si="4"/>
        <v>1</v>
      </c>
      <c r="G17" s="3">
        <f t="shared" si="4"/>
        <v>0</v>
      </c>
      <c r="H17" s="3">
        <f t="shared" si="4"/>
        <v>1</v>
      </c>
      <c r="I17" s="3">
        <f t="shared" si="4"/>
        <v>1</v>
      </c>
    </row>
    <row r="18" spans="1:9" x14ac:dyDescent="0.3">
      <c r="A18" s="14" t="s">
        <v>12</v>
      </c>
      <c r="B18" s="9" t="e">
        <f t="shared" ref="B18:I18" si="5">B16/SQRT(B17)</f>
        <v>#DIV/0!</v>
      </c>
      <c r="C18" s="9" t="e">
        <f t="shared" si="5"/>
        <v>#DIV/0!</v>
      </c>
      <c r="D18" s="9" t="e">
        <f t="shared" si="5"/>
        <v>#DIV/0!</v>
      </c>
      <c r="E18" s="9" t="e">
        <f t="shared" si="5"/>
        <v>#DIV/0!</v>
      </c>
      <c r="F18" s="9" t="e">
        <f t="shared" si="5"/>
        <v>#DIV/0!</v>
      </c>
      <c r="G18" s="9" t="e">
        <f t="shared" si="5"/>
        <v>#DIV/0!</v>
      </c>
      <c r="H18" s="9" t="e">
        <f t="shared" si="5"/>
        <v>#DIV/0!</v>
      </c>
      <c r="I18" s="9" t="e">
        <f t="shared" si="5"/>
        <v>#DIV/0!</v>
      </c>
    </row>
    <row r="19" spans="1:9" x14ac:dyDescent="0.3">
      <c r="A19" s="14" t="s">
        <v>13</v>
      </c>
      <c r="B19" s="15" t="e">
        <f>B18/B15</f>
        <v>#DIV/0!</v>
      </c>
      <c r="C19" s="15" t="e">
        <f t="shared" ref="C19:I19" si="6">C18/C15</f>
        <v>#DIV/0!</v>
      </c>
      <c r="D19" s="15" t="e">
        <f t="shared" si="6"/>
        <v>#DIV/0!</v>
      </c>
      <c r="E19" s="15" t="e">
        <f t="shared" si="6"/>
        <v>#DIV/0!</v>
      </c>
      <c r="F19" s="15" t="e">
        <f t="shared" si="6"/>
        <v>#DIV/0!</v>
      </c>
      <c r="G19" s="15" t="e">
        <f t="shared" si="6"/>
        <v>#DIV/0!</v>
      </c>
      <c r="H19" s="15" t="e">
        <f t="shared" si="6"/>
        <v>#DIV/0!</v>
      </c>
      <c r="I19" s="15" t="e">
        <f t="shared" si="6"/>
        <v>#DIV/0!</v>
      </c>
    </row>
    <row r="21" spans="1:9" x14ac:dyDescent="0.3">
      <c r="A21" s="7" t="s">
        <v>30</v>
      </c>
    </row>
    <row r="22" spans="1:9" x14ac:dyDescent="0.3">
      <c r="A22" s="4"/>
      <c r="B22" s="4" t="str">
        <f t="shared" ref="B22:I22" si="7">B2</f>
        <v>Clear</v>
      </c>
      <c r="C22" s="4" t="str">
        <f t="shared" si="7"/>
        <v>NUV</v>
      </c>
      <c r="D22" s="4" t="str">
        <f t="shared" si="7"/>
        <v>Blue</v>
      </c>
      <c r="E22" s="4" t="str">
        <f t="shared" si="7"/>
        <v>Green</v>
      </c>
      <c r="F22" s="4" t="str">
        <f t="shared" si="7"/>
        <v>Red</v>
      </c>
      <c r="G22" s="4" t="str">
        <f t="shared" si="7"/>
        <v>Ha</v>
      </c>
      <c r="H22" s="4" t="str">
        <f t="shared" si="7"/>
        <v>NIR1</v>
      </c>
      <c r="I22" s="4" t="str">
        <f t="shared" si="7"/>
        <v>Methane</v>
      </c>
    </row>
    <row r="23" spans="1:9" x14ac:dyDescent="0.3">
      <c r="A23" s="4" t="s">
        <v>17</v>
      </c>
      <c r="B23" s="9" t="e">
        <f t="array" ref="B23:B27">LINEST(B3:B3,$A3:$A3,,TRUE)</f>
        <v>#VALUE!</v>
      </c>
      <c r="C23" s="9"/>
      <c r="D23" s="9" t="e">
        <f t="array" ref="D23:D27">LINEST(D3:D3,$A3:$A3,,TRUE)</f>
        <v>#VALUE!</v>
      </c>
      <c r="E23" s="9" t="e">
        <f t="array" ref="E23:E27">LINEST(E3:E3,$A3:$A3,,TRUE)</f>
        <v>#VALUE!</v>
      </c>
      <c r="F23" s="9" t="e">
        <f t="array" ref="F23:F27">LINEST(F3:F3,$A3:$A3,,TRUE)</f>
        <v>#VALUE!</v>
      </c>
      <c r="G23" s="9" t="e">
        <f t="array" ref="G23:G27">LINEST(G3:G3,$A3:$A3,,TRUE)</f>
        <v>#VALUE!</v>
      </c>
      <c r="H23" s="9" t="e">
        <f t="array" ref="H23:H27">LINEST(H3:H3,$A3:$A3,,TRUE)</f>
        <v>#VALUE!</v>
      </c>
      <c r="I23" s="3"/>
    </row>
    <row r="24" spans="1:9" x14ac:dyDescent="0.3">
      <c r="A24" s="4" t="s">
        <v>18</v>
      </c>
      <c r="B24" s="9" t="e">
        <v>#VALUE!</v>
      </c>
      <c r="C24" s="9"/>
      <c r="D24" s="9" t="e">
        <v>#VALUE!</v>
      </c>
      <c r="E24" s="9" t="e">
        <v>#VALUE!</v>
      </c>
      <c r="F24" s="9" t="e">
        <v>#VALUE!</v>
      </c>
      <c r="G24" s="9" t="e">
        <v>#VALUE!</v>
      </c>
      <c r="H24" s="9" t="e">
        <v>#VALUE!</v>
      </c>
      <c r="I24" s="3"/>
    </row>
    <row r="25" spans="1:9" x14ac:dyDescent="0.3">
      <c r="A25" s="4" t="s">
        <v>21</v>
      </c>
      <c r="B25" s="10" t="e">
        <v>#VALUE!</v>
      </c>
      <c r="C25" s="10"/>
      <c r="D25" s="10" t="e">
        <v>#VALUE!</v>
      </c>
      <c r="E25" s="10" t="e">
        <v>#VALUE!</v>
      </c>
      <c r="F25" s="10" t="e">
        <v>#VALUE!</v>
      </c>
      <c r="G25" s="10" t="e">
        <v>#VALUE!</v>
      </c>
      <c r="H25" s="10" t="e">
        <v>#VALUE!</v>
      </c>
      <c r="I25" s="3"/>
    </row>
    <row r="26" spans="1:9" x14ac:dyDescent="0.3">
      <c r="A26" s="4" t="s">
        <v>19</v>
      </c>
      <c r="B26" s="9" t="e">
        <v>#VALUE!</v>
      </c>
      <c r="C26" s="9"/>
      <c r="D26" s="9" t="e">
        <v>#VALUE!</v>
      </c>
      <c r="E26" s="9" t="e">
        <v>#VALUE!</v>
      </c>
      <c r="F26" s="9" t="e">
        <v>#VALUE!</v>
      </c>
      <c r="G26" s="9" t="e">
        <v>#VALUE!</v>
      </c>
      <c r="H26" s="9" t="e">
        <v>#VALUE!</v>
      </c>
      <c r="I26" s="3"/>
    </row>
    <row r="27" spans="1:9" x14ac:dyDescent="0.3">
      <c r="A27" s="4" t="s">
        <v>20</v>
      </c>
      <c r="B27" s="16" t="e">
        <v>#VALUE!</v>
      </c>
      <c r="C27" s="16"/>
      <c r="D27" s="16" t="e">
        <v>#VALUE!</v>
      </c>
      <c r="E27" s="16" t="e">
        <v>#VALUE!</v>
      </c>
      <c r="F27" s="16" t="e">
        <v>#VALUE!</v>
      </c>
      <c r="G27" s="16" t="e">
        <v>#VALUE!</v>
      </c>
      <c r="H27" s="16" t="e">
        <v>#VALUE!</v>
      </c>
      <c r="I27" s="3"/>
    </row>
    <row r="28" spans="1:9" x14ac:dyDescent="0.3">
      <c r="A28" s="14" t="s">
        <v>13</v>
      </c>
      <c r="B28" s="15" t="e">
        <f>B24/B23</f>
        <v>#VALUE!</v>
      </c>
      <c r="C28" s="15"/>
      <c r="D28" s="15" t="e">
        <f t="shared" ref="D28:H28" si="8">D24/D23</f>
        <v>#VALUE!</v>
      </c>
      <c r="E28" s="15" t="e">
        <f t="shared" si="8"/>
        <v>#VALUE!</v>
      </c>
      <c r="F28" s="15" t="e">
        <f t="shared" si="8"/>
        <v>#VALUE!</v>
      </c>
      <c r="G28" s="15" t="e">
        <f t="shared" si="8"/>
        <v>#VALUE!</v>
      </c>
      <c r="H28" s="15" t="e">
        <f t="shared" si="8"/>
        <v>#VALUE!</v>
      </c>
      <c r="I28" s="15"/>
    </row>
    <row r="29" spans="1:9" x14ac:dyDescent="0.3">
      <c r="A29" s="17" t="s">
        <v>34</v>
      </c>
    </row>
    <row r="30" spans="1:9" x14ac:dyDescent="0.3">
      <c r="A30" s="17" t="s">
        <v>36</v>
      </c>
    </row>
    <row r="31" spans="1:9" x14ac:dyDescent="0.3">
      <c r="A31" s="32" t="s">
        <v>61</v>
      </c>
    </row>
    <row r="32" spans="1:9" x14ac:dyDescent="0.3">
      <c r="A32" s="26" t="s">
        <v>38</v>
      </c>
    </row>
    <row r="33" spans="1:11" x14ac:dyDescent="0.3">
      <c r="B33" t="s">
        <v>5</v>
      </c>
      <c r="C33" t="s">
        <v>7</v>
      </c>
      <c r="D33" t="s">
        <v>6</v>
      </c>
      <c r="E33" s="21" t="s">
        <v>4</v>
      </c>
      <c r="F33" t="s">
        <v>3</v>
      </c>
      <c r="G33" t="s">
        <v>2</v>
      </c>
      <c r="H33" t="s">
        <v>0</v>
      </c>
      <c r="I33" t="s">
        <v>1</v>
      </c>
    </row>
    <row r="34" spans="1:11" x14ac:dyDescent="0.3">
      <c r="A34" t="s">
        <v>24</v>
      </c>
      <c r="D34">
        <v>3950</v>
      </c>
      <c r="E34">
        <f>E35-E37/2</f>
        <v>4931.8399999999992</v>
      </c>
      <c r="F34">
        <f>F35-F37/2</f>
        <v>6169.5430000000006</v>
      </c>
      <c r="G34">
        <v>6528</v>
      </c>
      <c r="H34">
        <v>6700</v>
      </c>
    </row>
    <row r="35" spans="1:11" x14ac:dyDescent="0.3">
      <c r="A35" s="22" t="s">
        <v>25</v>
      </c>
      <c r="C35">
        <v>3500</v>
      </c>
      <c r="D35">
        <f ca="1">AVERAGE(D34:D36)</f>
        <v>4500</v>
      </c>
      <c r="E35">
        <v>5408.9</v>
      </c>
      <c r="F35">
        <v>6483.4030000000002</v>
      </c>
      <c r="G35">
        <f ca="1">AVERAGE(G34:G36)</f>
        <v>6563</v>
      </c>
      <c r="H35">
        <f ca="1">AVERAGE(H34:H36)</f>
        <v>7350</v>
      </c>
      <c r="I35">
        <v>8890</v>
      </c>
    </row>
    <row r="36" spans="1:11" x14ac:dyDescent="0.3">
      <c r="A36" t="s">
        <v>26</v>
      </c>
      <c r="D36">
        <v>5050</v>
      </c>
      <c r="E36">
        <f>E35+E37/2</f>
        <v>5885.96</v>
      </c>
      <c r="F36">
        <f>F35+F37/2</f>
        <v>6797.2629999999999</v>
      </c>
      <c r="G36">
        <v>6598</v>
      </c>
      <c r="H36">
        <v>8000</v>
      </c>
      <c r="K36">
        <v>1000</v>
      </c>
    </row>
    <row r="37" spans="1:11" x14ac:dyDescent="0.3">
      <c r="A37" t="s">
        <v>27</v>
      </c>
      <c r="B37">
        <v>4000</v>
      </c>
      <c r="C37">
        <v>500</v>
      </c>
      <c r="D37">
        <f>D36-D34</f>
        <v>1100</v>
      </c>
      <c r="E37" s="2">
        <v>954.12</v>
      </c>
      <c r="F37" s="2">
        <v>627.72</v>
      </c>
      <c r="G37" s="2">
        <v>98</v>
      </c>
      <c r="H37">
        <f>H36-H34</f>
        <v>1300</v>
      </c>
      <c r="I37">
        <v>100</v>
      </c>
    </row>
    <row r="38" spans="1:11" x14ac:dyDescent="0.3">
      <c r="G38" s="2"/>
    </row>
    <row r="39" spans="1:11" x14ac:dyDescent="0.3">
      <c r="G39" s="2"/>
    </row>
    <row r="40" spans="1:11" x14ac:dyDescent="0.3">
      <c r="A40" t="s">
        <v>28</v>
      </c>
      <c r="B40">
        <f>B15</f>
        <v>0</v>
      </c>
      <c r="C40">
        <f>AVERAGE(C15:C15)</f>
        <v>0</v>
      </c>
      <c r="D40">
        <f>D15</f>
        <v>10964</v>
      </c>
      <c r="E40">
        <f>E15</f>
        <v>42303.333333333336</v>
      </c>
      <c r="F40">
        <f>F15</f>
        <v>8368</v>
      </c>
      <c r="G40" t="e">
        <f t="shared" ref="G40:I40" si="9">G15</f>
        <v>#DIV/0!</v>
      </c>
      <c r="H40">
        <f t="shared" si="9"/>
        <v>30190</v>
      </c>
      <c r="I40">
        <f t="shared" si="9"/>
        <v>0</v>
      </c>
    </row>
    <row r="41" spans="1:11" x14ac:dyDescent="0.3">
      <c r="A41" t="s">
        <v>32</v>
      </c>
      <c r="B41" t="e">
        <f>B18</f>
        <v>#DIV/0!</v>
      </c>
      <c r="D41" t="e">
        <f t="shared" ref="D41:H42" si="10">D18</f>
        <v>#DIV/0!</v>
      </c>
      <c r="E41" t="e">
        <f t="shared" si="10"/>
        <v>#DIV/0!</v>
      </c>
      <c r="F41" t="e">
        <f t="shared" si="10"/>
        <v>#DIV/0!</v>
      </c>
      <c r="G41" t="e">
        <f t="shared" si="10"/>
        <v>#DIV/0!</v>
      </c>
      <c r="H41" t="e">
        <f t="shared" si="10"/>
        <v>#DIV/0!</v>
      </c>
      <c r="I41" t="e">
        <f>#REF!</f>
        <v>#REF!</v>
      </c>
    </row>
    <row r="42" spans="1:11" x14ac:dyDescent="0.3">
      <c r="A42" t="s">
        <v>33</v>
      </c>
      <c r="B42" s="1" t="e">
        <f>B19</f>
        <v>#DIV/0!</v>
      </c>
      <c r="D42" s="1" t="e">
        <f t="shared" si="10"/>
        <v>#DIV/0!</v>
      </c>
      <c r="E42" s="1" t="e">
        <f t="shared" si="10"/>
        <v>#DIV/0!</v>
      </c>
      <c r="F42" s="1" t="e">
        <f t="shared" si="10"/>
        <v>#DIV/0!</v>
      </c>
      <c r="G42" s="1" t="e">
        <f t="shared" si="10"/>
        <v>#DIV/0!</v>
      </c>
      <c r="H42" s="1" t="e">
        <f t="shared" si="10"/>
        <v>#DIV/0!</v>
      </c>
      <c r="I42" s="1" t="e">
        <f>#REF!</f>
        <v>#REF!</v>
      </c>
    </row>
    <row r="43" spans="1:11" x14ac:dyDescent="0.3">
      <c r="A43" t="s">
        <v>31</v>
      </c>
      <c r="B43" s="22">
        <f>B40/B$37</f>
        <v>0</v>
      </c>
      <c r="C43" s="22">
        <f t="shared" ref="C43:I43" si="11">C40/C$37</f>
        <v>0</v>
      </c>
      <c r="D43" s="22">
        <f t="shared" si="11"/>
        <v>9.9672727272727268</v>
      </c>
      <c r="E43" s="22">
        <f t="shared" si="11"/>
        <v>44.337539652594366</v>
      </c>
      <c r="F43" s="22">
        <f t="shared" si="11"/>
        <v>13.330784426177276</v>
      </c>
      <c r="G43" s="22" t="e">
        <f t="shared" si="11"/>
        <v>#DIV/0!</v>
      </c>
      <c r="H43" s="22">
        <f t="shared" si="11"/>
        <v>23.223076923076924</v>
      </c>
      <c r="I43" s="22">
        <f t="shared" si="11"/>
        <v>0</v>
      </c>
    </row>
    <row r="44" spans="1:11" x14ac:dyDescent="0.3">
      <c r="A44" t="s">
        <v>37</v>
      </c>
      <c r="B44" t="e">
        <f>B41/B37</f>
        <v>#DIV/0!</v>
      </c>
      <c r="D44" t="e">
        <f t="shared" ref="D44:I44" si="12">D41/D37</f>
        <v>#DIV/0!</v>
      </c>
      <c r="E44" t="e">
        <f t="shared" si="12"/>
        <v>#DIV/0!</v>
      </c>
      <c r="F44" t="e">
        <f t="shared" si="12"/>
        <v>#DIV/0!</v>
      </c>
      <c r="G44" t="e">
        <f t="shared" si="12"/>
        <v>#DIV/0!</v>
      </c>
      <c r="H44" t="e">
        <f t="shared" si="12"/>
        <v>#DIV/0!</v>
      </c>
      <c r="I44" t="e">
        <f t="shared" si="12"/>
        <v>#REF!</v>
      </c>
    </row>
    <row r="46" spans="1:11" x14ac:dyDescent="0.3">
      <c r="A46" t="s">
        <v>28</v>
      </c>
      <c r="B46" s="12" t="e">
        <f>B23</f>
        <v>#VALUE!</v>
      </c>
      <c r="D46" s="12" t="e">
        <f t="shared" ref="D46:G47" si="13">D23</f>
        <v>#VALUE!</v>
      </c>
      <c r="E46" s="20" t="e">
        <f t="shared" si="13"/>
        <v>#VALUE!</v>
      </c>
      <c r="F46" s="20" t="e">
        <f t="shared" si="13"/>
        <v>#VALUE!</v>
      </c>
      <c r="G46" s="12" t="e">
        <f t="shared" si="13"/>
        <v>#VALUE!</v>
      </c>
      <c r="H46" s="12" t="e">
        <f>AVERAGE(H23:H23)</f>
        <v>#VALUE!</v>
      </c>
    </row>
    <row r="47" spans="1:11" x14ac:dyDescent="0.3">
      <c r="A47" t="s">
        <v>32</v>
      </c>
      <c r="B47" s="12" t="e">
        <f>B24</f>
        <v>#VALUE!</v>
      </c>
      <c r="D47" s="12" t="e">
        <f t="shared" si="13"/>
        <v>#VALUE!</v>
      </c>
      <c r="E47" s="12" t="e">
        <f t="shared" si="13"/>
        <v>#VALUE!</v>
      </c>
      <c r="F47" s="12" t="e">
        <f t="shared" si="13"/>
        <v>#VALUE!</v>
      </c>
      <c r="G47" s="12" t="e">
        <f t="shared" si="13"/>
        <v>#VALUE!</v>
      </c>
      <c r="H47" t="e">
        <f>STDEV(H24:H24)</f>
        <v>#VALUE!</v>
      </c>
    </row>
    <row r="48" spans="1:11" x14ac:dyDescent="0.3">
      <c r="A48" t="s">
        <v>33</v>
      </c>
      <c r="B48" s="1" t="e">
        <f>B28</f>
        <v>#VALUE!</v>
      </c>
      <c r="D48" s="1" t="e">
        <f>#REF!</f>
        <v>#REF!</v>
      </c>
      <c r="E48" s="1" t="e">
        <f>D28</f>
        <v>#VALUE!</v>
      </c>
      <c r="F48" s="1" t="e">
        <f>E28</f>
        <v>#VALUE!</v>
      </c>
      <c r="G48" s="1" t="e">
        <f>F28</f>
        <v>#VALUE!</v>
      </c>
      <c r="H48" s="1" t="e">
        <f>G28</f>
        <v>#VALUE!</v>
      </c>
      <c r="I48" s="1"/>
    </row>
    <row r="49" spans="1:10" x14ac:dyDescent="0.3">
      <c r="A49" t="s">
        <v>31</v>
      </c>
      <c r="B49" s="22" t="e">
        <f>B46/B$37</f>
        <v>#VALUE!</v>
      </c>
      <c r="C49" s="22"/>
      <c r="D49" s="22" t="e">
        <f t="shared" ref="D49:H49" si="14">D46/D$37</f>
        <v>#VALUE!</v>
      </c>
      <c r="E49" s="22" t="e">
        <f t="shared" si="14"/>
        <v>#VALUE!</v>
      </c>
      <c r="F49" s="22" t="e">
        <f t="shared" si="14"/>
        <v>#VALUE!</v>
      </c>
      <c r="G49" s="22" t="e">
        <f t="shared" si="14"/>
        <v>#VALUE!</v>
      </c>
      <c r="H49" s="22" t="e">
        <f t="shared" si="14"/>
        <v>#VALUE!</v>
      </c>
    </row>
    <row r="54" spans="1:10" x14ac:dyDescent="0.3">
      <c r="A54" s="12">
        <f>LOG(A3)</f>
        <v>1.3010299956639813</v>
      </c>
      <c r="B54" s="12" t="e">
        <f>LOG(#REF!)</f>
        <v>#REF!</v>
      </c>
      <c r="C54" s="12"/>
      <c r="D54" s="12"/>
      <c r="E54" s="12"/>
      <c r="F54" s="12"/>
      <c r="G54" s="12"/>
      <c r="H54" s="12"/>
      <c r="I54" s="12"/>
      <c r="J54" s="12"/>
    </row>
    <row r="55" spans="1:10" x14ac:dyDescent="0.3">
      <c r="A55" s="12">
        <f t="shared" ref="A55:A56" si="15">LOG(A4)</f>
        <v>1.7781512503836436</v>
      </c>
      <c r="B55" s="12" t="e">
        <f>LOG(#REF!)</f>
        <v>#REF!</v>
      </c>
      <c r="C55" s="12"/>
      <c r="D55" s="12"/>
      <c r="E55" s="12"/>
      <c r="F55" s="12"/>
      <c r="G55" s="12"/>
      <c r="H55" s="12"/>
      <c r="I55" s="12"/>
      <c r="J55" s="12"/>
    </row>
    <row r="56" spans="1:10" x14ac:dyDescent="0.3">
      <c r="A56" s="12">
        <f t="shared" si="15"/>
        <v>2</v>
      </c>
      <c r="B56" s="12" t="e">
        <f>LOG(#REF!)</f>
        <v>#REF!</v>
      </c>
      <c r="C56" s="12" t="e">
        <f>LOG(#REF!)</f>
        <v>#REF!</v>
      </c>
      <c r="D56" s="12" t="e">
        <f>LOG(#REF!)</f>
        <v>#REF!</v>
      </c>
      <c r="E56" s="12" t="e">
        <f>LOG(#REF!)</f>
        <v>#REF!</v>
      </c>
      <c r="F56" s="12"/>
      <c r="G56" s="12"/>
      <c r="H56" s="12" t="e">
        <f>LOG(#REF!)</f>
        <v>#REF!</v>
      </c>
      <c r="I56" s="12"/>
      <c r="J56" s="12"/>
    </row>
    <row r="57" spans="1:10" x14ac:dyDescent="0.3">
      <c r="A57" s="12" t="e">
        <f>LOG(#REF!)</f>
        <v>#REF!</v>
      </c>
      <c r="B57" s="12" t="e">
        <f>LOG(#REF!)</f>
        <v>#REF!</v>
      </c>
      <c r="C57" s="12" t="e">
        <f>LOG(#REF!)</f>
        <v>#REF!</v>
      </c>
      <c r="D57" s="12" t="e">
        <f>LOG(#REF!)</f>
        <v>#REF!</v>
      </c>
      <c r="E57" s="12" t="e">
        <f>LOG(#REF!)</f>
        <v>#REF!</v>
      </c>
      <c r="F57" s="12"/>
      <c r="G57" s="12" t="e">
        <f>LOG(#REF!)</f>
        <v>#REF!</v>
      </c>
      <c r="H57" s="12" t="e">
        <f>LOG(#REF!)</f>
        <v>#REF!</v>
      </c>
      <c r="I57" s="12"/>
      <c r="J57" s="12"/>
    </row>
    <row r="58" spans="1:10" x14ac:dyDescent="0.3">
      <c r="A58" s="12" t="e">
        <f>LOG(#REF!)</f>
        <v>#REF!</v>
      </c>
      <c r="B58" s="12" t="e">
        <f>LOG(#REF!)</f>
        <v>#REF!</v>
      </c>
      <c r="C58" s="12" t="e">
        <f>LOG(#REF!)</f>
        <v>#REF!</v>
      </c>
      <c r="D58" s="12" t="e">
        <f>LOG(#REF!)</f>
        <v>#REF!</v>
      </c>
      <c r="E58" s="12" t="e">
        <f>LOG(#REF!)</f>
        <v>#REF!</v>
      </c>
      <c r="F58" s="12" t="e">
        <f>LOG(#REF!)</f>
        <v>#REF!</v>
      </c>
      <c r="G58" s="12" t="e">
        <f>LOG(#REF!)</f>
        <v>#REF!</v>
      </c>
      <c r="H58" s="12" t="e">
        <f>LOG(#REF!)</f>
        <v>#REF!</v>
      </c>
      <c r="I58" s="12"/>
      <c r="J58" s="12"/>
    </row>
    <row r="59" spans="1:10" x14ac:dyDescent="0.3">
      <c r="A59" s="12" t="e">
        <f>LOG(#REF!)</f>
        <v>#REF!</v>
      </c>
      <c r="B59" s="12" t="e">
        <f>LOG(#REF!)</f>
        <v>#REF!</v>
      </c>
      <c r="C59" s="12" t="e">
        <f>LOG(#REF!)</f>
        <v>#REF!</v>
      </c>
      <c r="D59" s="12" t="e">
        <f>LOG(#REF!)</f>
        <v>#REF!</v>
      </c>
      <c r="E59" s="12" t="e">
        <f>LOG(#REF!)</f>
        <v>#REF!</v>
      </c>
      <c r="F59" s="12" t="e">
        <f>LOG(#REF!)</f>
        <v>#REF!</v>
      </c>
      <c r="G59" s="12" t="e">
        <f>LOG(#REF!)</f>
        <v>#REF!</v>
      </c>
      <c r="H59" s="12" t="e">
        <f>LOG(#REF!)</f>
        <v>#REF!</v>
      </c>
      <c r="I59" s="12"/>
      <c r="J59" s="12"/>
    </row>
    <row r="60" spans="1:10" x14ac:dyDescent="0.3">
      <c r="A60" s="12" t="e">
        <f>LOG(#REF!)</f>
        <v>#REF!</v>
      </c>
      <c r="B60" s="12" t="e">
        <f>LOG(#REF!)</f>
        <v>#REF!</v>
      </c>
      <c r="C60" s="12" t="e">
        <f>LOG(#REF!)</f>
        <v>#REF!</v>
      </c>
      <c r="D60" s="12" t="e">
        <f>LOG(#REF!)</f>
        <v>#REF!</v>
      </c>
      <c r="E60" s="12" t="e">
        <f>LOG(#REF!)</f>
        <v>#REF!</v>
      </c>
      <c r="F60" s="12" t="e">
        <f>LOG(#REF!)</f>
        <v>#REF!</v>
      </c>
      <c r="G60" s="12" t="e">
        <f>LOG(#REF!)</f>
        <v>#REF!</v>
      </c>
      <c r="H60" s="12" t="e">
        <f>LOG(#REF!)</f>
        <v>#REF!</v>
      </c>
      <c r="I60" s="12"/>
      <c r="J60" s="12"/>
    </row>
    <row r="61" spans="1:10" x14ac:dyDescent="0.3">
      <c r="A61" s="12">
        <f>LOG(A3)</f>
        <v>1.3010299956639813</v>
      </c>
      <c r="B61" s="12" t="e">
        <f>LOG(B3)</f>
        <v>#NUM!</v>
      </c>
      <c r="C61" s="12" t="e">
        <f>LOG(D3)</f>
        <v>#NUM!</v>
      </c>
      <c r="D61" s="12" t="e">
        <f>LOG(E3)</f>
        <v>#NUM!</v>
      </c>
      <c r="E61" s="12" t="e">
        <f>LOG(F3)</f>
        <v>#NUM!</v>
      </c>
      <c r="F61" s="12" t="e">
        <f>LOG(G3)</f>
        <v>#NUM!</v>
      </c>
      <c r="G61" s="12" t="e">
        <f>LOG(H3)</f>
        <v>#NUM!</v>
      </c>
      <c r="H61" s="12" t="e">
        <f>LOG(#REF!)</f>
        <v>#REF!</v>
      </c>
      <c r="I61" s="12" t="e">
        <f>LOG(I3)</f>
        <v>#NUM!</v>
      </c>
      <c r="J61" s="12" t="e">
        <f>LOG(#REF!)</f>
        <v>#REF!</v>
      </c>
    </row>
    <row r="62" spans="1:10" x14ac:dyDescent="0.3">
      <c r="A62" s="12">
        <f>LOG(A4)</f>
        <v>1.7781512503836436</v>
      </c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3">
      <c r="A63" s="12">
        <f>LOG(A5)</f>
        <v>2</v>
      </c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3">
      <c r="A64" s="12"/>
      <c r="B64" s="12"/>
    </row>
    <row r="65" spans="1:10" x14ac:dyDescent="0.3">
      <c r="B65" t="s">
        <v>5</v>
      </c>
      <c r="C65" t="s">
        <v>6</v>
      </c>
      <c r="D65" t="s">
        <v>4</v>
      </c>
      <c r="E65" t="s">
        <v>3</v>
      </c>
      <c r="F65" t="s">
        <v>2</v>
      </c>
      <c r="G65" t="s">
        <v>8</v>
      </c>
      <c r="H65" t="s">
        <v>9</v>
      </c>
    </row>
    <row r="66" spans="1:10" x14ac:dyDescent="0.3">
      <c r="A66" t="s">
        <v>17</v>
      </c>
      <c r="B66" s="12" t="e">
        <f t="array" ref="B66:B70">LINEST(B56:B61,$A56:$A61,,TRUE)</f>
        <v>#VALUE!</v>
      </c>
      <c r="C66" s="12" t="e">
        <f t="array" ref="C66:C70">LINEST(C58:C61,$A58:$A61,,TRUE)</f>
        <v>#VALUE!</v>
      </c>
      <c r="D66" s="12" t="e">
        <f t="array" ref="D66:D70">LINEST(D58:D61,$A58:$A61,,TRUE)</f>
        <v>#VALUE!</v>
      </c>
      <c r="E66" s="12" t="e">
        <f t="array" ref="E66:E70">LINEST(E58:E61,$A58:$A61,,TRUE)</f>
        <v>#VALUE!</v>
      </c>
      <c r="F66" s="12" t="e">
        <f t="array" ref="F66:F70">LINEST(F59:F61,$A59:$A61,,TRUE)</f>
        <v>#VALUE!</v>
      </c>
      <c r="G66" s="12" t="e">
        <f t="array" ref="G66:G70">LINEST(G58:G61,$A58:$A61,,TRUE)</f>
        <v>#VALUE!</v>
      </c>
      <c r="H66" s="12" t="e">
        <f t="array" ref="H66:H70">LINEST(H56:H61,$A56:$A61,,TRUE)</f>
        <v>#VALUE!</v>
      </c>
      <c r="J66" t="e">
        <f>AVERAGE(B66:H66)</f>
        <v>#VALUE!</v>
      </c>
    </row>
    <row r="67" spans="1:10" x14ac:dyDescent="0.3">
      <c r="A67" t="s">
        <v>18</v>
      </c>
      <c r="B67" s="12" t="e">
        <v>#VALUE!</v>
      </c>
      <c r="C67" s="12" t="e">
        <v>#VALUE!</v>
      </c>
      <c r="D67" s="12" t="e">
        <v>#VALUE!</v>
      </c>
      <c r="E67" s="12" t="e">
        <v>#VALUE!</v>
      </c>
      <c r="F67" s="12" t="e">
        <v>#VALUE!</v>
      </c>
      <c r="G67" s="12" t="e">
        <v>#VALUE!</v>
      </c>
      <c r="H67" s="12" t="e">
        <v>#VALUE!</v>
      </c>
      <c r="J67" t="e">
        <f>STDEV(B66:H66)/SQRT(COUNT(B66:H66))</f>
        <v>#VALUE!</v>
      </c>
    </row>
    <row r="68" spans="1:10" x14ac:dyDescent="0.3">
      <c r="A68" t="s">
        <v>21</v>
      </c>
      <c r="B68" s="12" t="e">
        <v>#VALUE!</v>
      </c>
      <c r="C68" s="12" t="e">
        <v>#VALUE!</v>
      </c>
      <c r="D68" s="12" t="e">
        <v>#VALUE!</v>
      </c>
      <c r="E68" s="12" t="e">
        <v>#VALUE!</v>
      </c>
      <c r="F68" s="12" t="e">
        <v>#VALUE!</v>
      </c>
      <c r="G68" s="12" t="e">
        <v>#VALUE!</v>
      </c>
      <c r="H68" s="12" t="e">
        <v>#VALUE!</v>
      </c>
    </row>
    <row r="69" spans="1:10" x14ac:dyDescent="0.3">
      <c r="A69" t="s">
        <v>19</v>
      </c>
      <c r="B69" s="13" t="e">
        <v>#VALUE!</v>
      </c>
      <c r="C69" s="13" t="e">
        <v>#VALUE!</v>
      </c>
      <c r="D69" s="13" t="e">
        <v>#VALUE!</v>
      </c>
      <c r="E69" s="13" t="e">
        <v>#VALUE!</v>
      </c>
      <c r="F69" s="13" t="e">
        <v>#VALUE!</v>
      </c>
      <c r="G69" s="13" t="e">
        <v>#VALUE!</v>
      </c>
      <c r="H69" s="13" t="e">
        <v>#VALUE!</v>
      </c>
    </row>
    <row r="70" spans="1:10" x14ac:dyDescent="0.3">
      <c r="A70" t="s">
        <v>20</v>
      </c>
      <c r="B70" s="11" t="e">
        <v>#VALUE!</v>
      </c>
      <c r="C70" s="11" t="e">
        <v>#VALUE!</v>
      </c>
      <c r="D70" s="11" t="e">
        <v>#VALUE!</v>
      </c>
      <c r="E70" s="11" t="e">
        <v>#VALUE!</v>
      </c>
      <c r="F70" s="11" t="e">
        <v>#VALUE!</v>
      </c>
      <c r="G70" s="11" t="e">
        <v>#VALUE!</v>
      </c>
      <c r="H70" s="11" t="e">
        <v>#VALUE!</v>
      </c>
    </row>
    <row r="72" spans="1:10" x14ac:dyDescent="0.3">
      <c r="B72" t="s">
        <v>5</v>
      </c>
      <c r="C72" t="s">
        <v>6</v>
      </c>
      <c r="D72" t="s">
        <v>4</v>
      </c>
      <c r="E72" t="s">
        <v>3</v>
      </c>
      <c r="F72" t="s">
        <v>2</v>
      </c>
      <c r="G72" t="s">
        <v>8</v>
      </c>
      <c r="H72" t="s">
        <v>9</v>
      </c>
    </row>
    <row r="73" spans="1:10" x14ac:dyDescent="0.3">
      <c r="A73" t="s">
        <v>23</v>
      </c>
      <c r="B73" s="12" t="e">
        <f>B66+B67</f>
        <v>#VALUE!</v>
      </c>
      <c r="C73" s="12" t="e">
        <f t="shared" ref="C73:H73" si="16">C66+C67</f>
        <v>#VALUE!</v>
      </c>
      <c r="D73" s="12" t="e">
        <f t="shared" si="16"/>
        <v>#VALUE!</v>
      </c>
      <c r="E73" s="12" t="e">
        <f t="shared" si="16"/>
        <v>#VALUE!</v>
      </c>
      <c r="F73" s="12" t="e">
        <f t="shared" si="16"/>
        <v>#VALUE!</v>
      </c>
      <c r="G73" s="12" t="e">
        <f t="shared" si="16"/>
        <v>#VALUE!</v>
      </c>
      <c r="H73" s="12" t="e">
        <f t="shared" si="16"/>
        <v>#VALUE!</v>
      </c>
    </row>
    <row r="74" spans="1:10" x14ac:dyDescent="0.3">
      <c r="A74" t="s">
        <v>17</v>
      </c>
      <c r="B74" s="12" t="e">
        <f>B66</f>
        <v>#VALUE!</v>
      </c>
      <c r="C74" s="12" t="e">
        <f t="shared" ref="C74:H74" si="17">C66</f>
        <v>#VALUE!</v>
      </c>
      <c r="D74" s="12" t="e">
        <f t="shared" si="17"/>
        <v>#VALUE!</v>
      </c>
      <c r="E74" s="12" t="e">
        <f t="shared" si="17"/>
        <v>#VALUE!</v>
      </c>
      <c r="F74" s="12" t="e">
        <f t="shared" si="17"/>
        <v>#VALUE!</v>
      </c>
      <c r="G74" s="12" t="e">
        <f t="shared" si="17"/>
        <v>#VALUE!</v>
      </c>
      <c r="H74" s="12" t="e">
        <f t="shared" si="17"/>
        <v>#VALUE!</v>
      </c>
    </row>
    <row r="75" spans="1:10" x14ac:dyDescent="0.3">
      <c r="A75" t="s">
        <v>22</v>
      </c>
      <c r="B75" s="12" t="e">
        <f>B66-B67</f>
        <v>#VALUE!</v>
      </c>
      <c r="C75" s="12" t="e">
        <f t="shared" ref="C75:H75" si="18">C66-C67</f>
        <v>#VALUE!</v>
      </c>
      <c r="D75" s="12" t="e">
        <f t="shared" si="18"/>
        <v>#VALUE!</v>
      </c>
      <c r="E75" s="12" t="e">
        <f t="shared" si="18"/>
        <v>#VALUE!</v>
      </c>
      <c r="F75" s="12" t="e">
        <f t="shared" si="18"/>
        <v>#VALUE!</v>
      </c>
      <c r="G75" s="12" t="e">
        <f t="shared" si="18"/>
        <v>#VALUE!</v>
      </c>
      <c r="H75" s="12" t="e">
        <f t="shared" si="18"/>
        <v>#VALUE!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5"/>
  <sheetViews>
    <sheetView zoomScale="70" zoomScaleNormal="70" workbookViewId="0">
      <selection activeCell="A31" sqref="A31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11" x14ac:dyDescent="0.3">
      <c r="A1" t="s">
        <v>15</v>
      </c>
    </row>
    <row r="2" spans="1:11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11" x14ac:dyDescent="0.3">
      <c r="A3" s="6">
        <v>20</v>
      </c>
      <c r="B3" s="5"/>
      <c r="C3" s="5"/>
      <c r="D3" s="5"/>
      <c r="E3" s="5"/>
      <c r="F3" s="5"/>
      <c r="G3" s="5"/>
      <c r="H3" s="33"/>
      <c r="I3" s="5"/>
    </row>
    <row r="4" spans="1:11" x14ac:dyDescent="0.3">
      <c r="A4" s="6">
        <v>60</v>
      </c>
      <c r="B4" s="5"/>
      <c r="C4" s="5"/>
      <c r="D4" s="5"/>
      <c r="E4" s="33"/>
      <c r="F4" s="5"/>
      <c r="G4" s="33"/>
      <c r="H4" s="5"/>
      <c r="I4" s="5"/>
    </row>
    <row r="5" spans="1:11" x14ac:dyDescent="0.3">
      <c r="A5" s="6">
        <v>100</v>
      </c>
      <c r="B5" s="5"/>
      <c r="C5" s="23">
        <v>0</v>
      </c>
      <c r="D5" s="5"/>
      <c r="E5" s="5"/>
      <c r="F5" s="5"/>
      <c r="G5" s="3"/>
      <c r="H5" s="5"/>
      <c r="I5" s="23">
        <v>0</v>
      </c>
    </row>
    <row r="6" spans="1:11" x14ac:dyDescent="0.3">
      <c r="E6" s="18"/>
      <c r="F6" s="19"/>
    </row>
    <row r="7" spans="1:11" x14ac:dyDescent="0.3">
      <c r="A7" t="s">
        <v>16</v>
      </c>
    </row>
    <row r="8" spans="1:11" x14ac:dyDescent="0.3">
      <c r="A8" s="4" t="str">
        <f t="shared" ref="A8:I8" si="0">A2</f>
        <v>Exposure (s)</v>
      </c>
      <c r="B8" s="8" t="str">
        <f t="shared" si="0"/>
        <v>Clear</v>
      </c>
      <c r="C8" s="8" t="str">
        <f t="shared" si="0"/>
        <v>NUV</v>
      </c>
      <c r="D8" s="8" t="str">
        <f t="shared" si="0"/>
        <v>Blue</v>
      </c>
      <c r="E8" s="8" t="str">
        <f t="shared" si="0"/>
        <v>Green</v>
      </c>
      <c r="F8" s="8" t="str">
        <f t="shared" si="0"/>
        <v>Red</v>
      </c>
      <c r="G8" s="8" t="str">
        <f t="shared" si="0"/>
        <v>Ha</v>
      </c>
      <c r="H8" s="8" t="str">
        <f t="shared" si="0"/>
        <v>NIR1</v>
      </c>
      <c r="I8" s="8" t="str">
        <f t="shared" si="0"/>
        <v>Methane</v>
      </c>
    </row>
    <row r="9" spans="1:11" x14ac:dyDescent="0.3">
      <c r="A9" s="6">
        <f>A3</f>
        <v>20</v>
      </c>
      <c r="B9" s="9">
        <f>B3/$A9</f>
        <v>0</v>
      </c>
      <c r="C9" s="3"/>
      <c r="D9" s="9"/>
      <c r="E9" s="9"/>
      <c r="F9" s="9"/>
      <c r="G9" s="9"/>
      <c r="H9" s="24"/>
      <c r="I9" s="9"/>
      <c r="K9">
        <v>16964.546666666673</v>
      </c>
    </row>
    <row r="10" spans="1:11" x14ac:dyDescent="0.3">
      <c r="A10" s="6">
        <f>A4</f>
        <v>60</v>
      </c>
      <c r="B10" s="3"/>
      <c r="C10" s="25"/>
      <c r="D10" s="3"/>
      <c r="E10" s="24"/>
      <c r="F10" s="3"/>
      <c r="G10" s="24"/>
      <c r="H10" s="3"/>
      <c r="I10" s="3"/>
      <c r="K10">
        <v>12497.647999999986</v>
      </c>
    </row>
    <row r="11" spans="1:11" x14ac:dyDescent="0.3">
      <c r="A11" s="6">
        <f>A5</f>
        <v>100</v>
      </c>
      <c r="B11" s="3"/>
      <c r="C11" s="7">
        <v>70.334799999999817</v>
      </c>
      <c r="D11">
        <v>18266.33600000001</v>
      </c>
      <c r="E11">
        <v>41356.159999999996</v>
      </c>
      <c r="F11">
        <v>12497.647999999986</v>
      </c>
      <c r="G11" s="3"/>
      <c r="H11">
        <v>16964.546666666673</v>
      </c>
      <c r="I11" s="24">
        <f>I5/$A11</f>
        <v>0</v>
      </c>
      <c r="K11">
        <v>41356.159999999996</v>
      </c>
    </row>
    <row r="12" spans="1:11" x14ac:dyDescent="0.3">
      <c r="K12">
        <v>18266.33600000001</v>
      </c>
    </row>
    <row r="13" spans="1:11" s="7" customFormat="1" x14ac:dyDescent="0.3">
      <c r="A13" s="7" t="s">
        <v>29</v>
      </c>
      <c r="K13" s="7">
        <v>70.334799999999817</v>
      </c>
    </row>
    <row r="14" spans="1:11" s="7" customFormat="1" x14ac:dyDescent="0.3">
      <c r="A14" s="14"/>
      <c r="B14" s="14" t="str">
        <f t="shared" ref="B14:I14" si="1">B2</f>
        <v>Clear</v>
      </c>
      <c r="C14" s="14" t="str">
        <f t="shared" si="1"/>
        <v>NUV</v>
      </c>
      <c r="D14" s="14" t="str">
        <f t="shared" si="1"/>
        <v>Blue</v>
      </c>
      <c r="E14" s="14" t="str">
        <f t="shared" si="1"/>
        <v>Green</v>
      </c>
      <c r="F14" s="14" t="str">
        <f t="shared" si="1"/>
        <v>Red</v>
      </c>
      <c r="G14" s="14" t="str">
        <f t="shared" si="1"/>
        <v>Ha</v>
      </c>
      <c r="H14" s="14" t="str">
        <f t="shared" si="1"/>
        <v>NIR1</v>
      </c>
      <c r="I14" s="14" t="str">
        <f t="shared" si="1"/>
        <v>Methane</v>
      </c>
    </row>
    <row r="15" spans="1:11" x14ac:dyDescent="0.3">
      <c r="A15" s="14" t="s">
        <v>10</v>
      </c>
      <c r="B15" s="9">
        <f>AVERAGE(B9:B9)</f>
        <v>0</v>
      </c>
      <c r="C15" s="9">
        <f>AVERAGE(C9:C11)</f>
        <v>70.334799999999817</v>
      </c>
      <c r="D15" s="9">
        <f t="shared" ref="D15:I15" si="2">AVERAGE(D9:D11)</f>
        <v>18266.33600000001</v>
      </c>
      <c r="E15" s="9">
        <f t="shared" si="2"/>
        <v>41356.159999999996</v>
      </c>
      <c r="F15" s="9">
        <f t="shared" si="2"/>
        <v>12497.647999999986</v>
      </c>
      <c r="G15" s="9" t="e">
        <f t="shared" si="2"/>
        <v>#DIV/0!</v>
      </c>
      <c r="H15" s="9">
        <f t="shared" si="2"/>
        <v>16964.546666666673</v>
      </c>
      <c r="I15" s="9">
        <f t="shared" si="2"/>
        <v>0</v>
      </c>
    </row>
    <row r="16" spans="1:11" x14ac:dyDescent="0.3">
      <c r="A16" s="14" t="s">
        <v>11</v>
      </c>
      <c r="B16" s="9" t="e">
        <f>STDEV(B9:B11)</f>
        <v>#DIV/0!</v>
      </c>
      <c r="C16" s="9" t="e">
        <f t="shared" ref="C16:I16" si="3">STDEV(C9:C11)</f>
        <v>#DIV/0!</v>
      </c>
      <c r="D16" s="9" t="e">
        <f t="shared" si="3"/>
        <v>#DIV/0!</v>
      </c>
      <c r="E16" s="9" t="e">
        <f t="shared" si="3"/>
        <v>#DIV/0!</v>
      </c>
      <c r="F16" s="9" t="e">
        <f t="shared" si="3"/>
        <v>#DIV/0!</v>
      </c>
      <c r="G16" s="9" t="e">
        <f t="shared" si="3"/>
        <v>#DIV/0!</v>
      </c>
      <c r="H16" s="9" t="e">
        <f t="shared" si="3"/>
        <v>#DIV/0!</v>
      </c>
      <c r="I16" s="9" t="e">
        <f t="shared" si="3"/>
        <v>#DIV/0!</v>
      </c>
    </row>
    <row r="17" spans="1:9" x14ac:dyDescent="0.3">
      <c r="A17" s="14" t="s">
        <v>14</v>
      </c>
      <c r="B17" s="3">
        <f>COUNT(B9:B11)</f>
        <v>1</v>
      </c>
      <c r="C17" s="3">
        <f t="shared" ref="C17:I17" si="4">COUNT(C9:C11)</f>
        <v>1</v>
      </c>
      <c r="D17" s="3">
        <f t="shared" si="4"/>
        <v>1</v>
      </c>
      <c r="E17" s="3">
        <f t="shared" si="4"/>
        <v>1</v>
      </c>
      <c r="F17" s="3">
        <f t="shared" si="4"/>
        <v>1</v>
      </c>
      <c r="G17" s="3">
        <f t="shared" si="4"/>
        <v>0</v>
      </c>
      <c r="H17" s="3">
        <f t="shared" si="4"/>
        <v>1</v>
      </c>
      <c r="I17" s="3">
        <f t="shared" si="4"/>
        <v>1</v>
      </c>
    </row>
    <row r="18" spans="1:9" x14ac:dyDescent="0.3">
      <c r="A18" s="14" t="s">
        <v>12</v>
      </c>
      <c r="B18" s="9" t="e">
        <f t="shared" ref="B18:I18" si="5">B16/SQRT(B17)</f>
        <v>#DIV/0!</v>
      </c>
      <c r="C18" s="9" t="e">
        <f t="shared" si="5"/>
        <v>#DIV/0!</v>
      </c>
      <c r="D18" s="9" t="e">
        <f t="shared" si="5"/>
        <v>#DIV/0!</v>
      </c>
      <c r="E18" s="9" t="e">
        <f t="shared" si="5"/>
        <v>#DIV/0!</v>
      </c>
      <c r="F18" s="9" t="e">
        <f t="shared" si="5"/>
        <v>#DIV/0!</v>
      </c>
      <c r="G18" s="9" t="e">
        <f t="shared" si="5"/>
        <v>#DIV/0!</v>
      </c>
      <c r="H18" s="9" t="e">
        <f t="shared" si="5"/>
        <v>#DIV/0!</v>
      </c>
      <c r="I18" s="9" t="e">
        <f t="shared" si="5"/>
        <v>#DIV/0!</v>
      </c>
    </row>
    <row r="19" spans="1:9" x14ac:dyDescent="0.3">
      <c r="A19" s="14" t="s">
        <v>13</v>
      </c>
      <c r="B19" s="15" t="e">
        <f>B18/B15</f>
        <v>#DIV/0!</v>
      </c>
      <c r="C19" s="15" t="e">
        <f t="shared" ref="C19:I19" si="6">C18/C15</f>
        <v>#DIV/0!</v>
      </c>
      <c r="D19" s="15" t="e">
        <f t="shared" si="6"/>
        <v>#DIV/0!</v>
      </c>
      <c r="E19" s="15" t="e">
        <f t="shared" si="6"/>
        <v>#DIV/0!</v>
      </c>
      <c r="F19" s="15" t="e">
        <f t="shared" si="6"/>
        <v>#DIV/0!</v>
      </c>
      <c r="G19" s="15" t="e">
        <f t="shared" si="6"/>
        <v>#DIV/0!</v>
      </c>
      <c r="H19" s="15" t="e">
        <f t="shared" si="6"/>
        <v>#DIV/0!</v>
      </c>
      <c r="I19" s="15" t="e">
        <f t="shared" si="6"/>
        <v>#DIV/0!</v>
      </c>
    </row>
    <row r="21" spans="1:9" x14ac:dyDescent="0.3">
      <c r="A21" s="7" t="s">
        <v>30</v>
      </c>
    </row>
    <row r="22" spans="1:9" x14ac:dyDescent="0.3">
      <c r="A22" s="4"/>
      <c r="B22" s="4" t="str">
        <f t="shared" ref="B22:I22" si="7">B2</f>
        <v>Clear</v>
      </c>
      <c r="C22" s="4" t="str">
        <f t="shared" si="7"/>
        <v>NUV</v>
      </c>
      <c r="D22" s="4" t="str">
        <f t="shared" si="7"/>
        <v>Blue</v>
      </c>
      <c r="E22" s="4" t="str">
        <f t="shared" si="7"/>
        <v>Green</v>
      </c>
      <c r="F22" s="4" t="str">
        <f t="shared" si="7"/>
        <v>Red</v>
      </c>
      <c r="G22" s="4" t="str">
        <f t="shared" si="7"/>
        <v>Ha</v>
      </c>
      <c r="H22" s="4" t="str">
        <f t="shared" si="7"/>
        <v>NIR1</v>
      </c>
      <c r="I22" s="4" t="str">
        <f t="shared" si="7"/>
        <v>Methane</v>
      </c>
    </row>
    <row r="23" spans="1:9" x14ac:dyDescent="0.3">
      <c r="A23" s="4" t="s">
        <v>17</v>
      </c>
      <c r="B23" s="9" t="e">
        <f t="array" ref="B23:B27">LINEST(B3:B3,$A3:$A3,,TRUE)</f>
        <v>#VALUE!</v>
      </c>
      <c r="C23" s="9"/>
      <c r="D23" s="9" t="e">
        <f t="array" ref="D23:D27">LINEST(D3:D3,$A3:$A3,,TRUE)</f>
        <v>#VALUE!</v>
      </c>
      <c r="E23" s="9" t="e">
        <f t="array" ref="E23:E27">LINEST(E3:E3,$A3:$A3,,TRUE)</f>
        <v>#VALUE!</v>
      </c>
      <c r="F23" s="9" t="e">
        <f t="array" ref="F23:F27">LINEST(F3:F3,$A3:$A3,,TRUE)</f>
        <v>#VALUE!</v>
      </c>
      <c r="G23" s="9" t="e">
        <f t="array" ref="G23:G27">LINEST(G3:G3,$A3:$A3,,TRUE)</f>
        <v>#VALUE!</v>
      </c>
      <c r="H23" s="9" t="e">
        <f t="array" ref="H23:H27">LINEST(H3:H3,$A3:$A3,,TRUE)</f>
        <v>#VALUE!</v>
      </c>
      <c r="I23" s="3"/>
    </row>
    <row r="24" spans="1:9" x14ac:dyDescent="0.3">
      <c r="A24" s="4" t="s">
        <v>18</v>
      </c>
      <c r="B24" s="9" t="e">
        <v>#VALUE!</v>
      </c>
      <c r="C24" s="9"/>
      <c r="D24" s="9" t="e">
        <v>#VALUE!</v>
      </c>
      <c r="E24" s="9" t="e">
        <v>#VALUE!</v>
      </c>
      <c r="F24" s="9" t="e">
        <v>#VALUE!</v>
      </c>
      <c r="G24" s="9" t="e">
        <v>#VALUE!</v>
      </c>
      <c r="H24" s="9" t="e">
        <v>#VALUE!</v>
      </c>
      <c r="I24" s="3"/>
    </row>
    <row r="25" spans="1:9" x14ac:dyDescent="0.3">
      <c r="A25" s="4" t="s">
        <v>21</v>
      </c>
      <c r="B25" s="10" t="e">
        <v>#VALUE!</v>
      </c>
      <c r="C25" s="10"/>
      <c r="D25" s="10" t="e">
        <v>#VALUE!</v>
      </c>
      <c r="E25" s="10" t="e">
        <v>#VALUE!</v>
      </c>
      <c r="F25" s="10" t="e">
        <v>#VALUE!</v>
      </c>
      <c r="G25" s="10" t="e">
        <v>#VALUE!</v>
      </c>
      <c r="H25" s="10" t="e">
        <v>#VALUE!</v>
      </c>
      <c r="I25" s="3"/>
    </row>
    <row r="26" spans="1:9" x14ac:dyDescent="0.3">
      <c r="A26" s="4" t="s">
        <v>19</v>
      </c>
      <c r="B26" s="9" t="e">
        <v>#VALUE!</v>
      </c>
      <c r="C26" s="9"/>
      <c r="D26" s="9" t="e">
        <v>#VALUE!</v>
      </c>
      <c r="E26" s="9" t="e">
        <v>#VALUE!</v>
      </c>
      <c r="F26" s="9" t="e">
        <v>#VALUE!</v>
      </c>
      <c r="G26" s="9" t="e">
        <v>#VALUE!</v>
      </c>
      <c r="H26" s="9" t="e">
        <v>#VALUE!</v>
      </c>
      <c r="I26" s="3"/>
    </row>
    <row r="27" spans="1:9" x14ac:dyDescent="0.3">
      <c r="A27" s="4" t="s">
        <v>20</v>
      </c>
      <c r="B27" s="16" t="e">
        <v>#VALUE!</v>
      </c>
      <c r="C27" s="16"/>
      <c r="D27" s="16" t="e">
        <v>#VALUE!</v>
      </c>
      <c r="E27" s="16" t="e">
        <v>#VALUE!</v>
      </c>
      <c r="F27" s="16" t="e">
        <v>#VALUE!</v>
      </c>
      <c r="G27" s="16" t="e">
        <v>#VALUE!</v>
      </c>
      <c r="H27" s="16" t="e">
        <v>#VALUE!</v>
      </c>
      <c r="I27" s="3"/>
    </row>
    <row r="28" spans="1:9" x14ac:dyDescent="0.3">
      <c r="A28" s="14" t="s">
        <v>13</v>
      </c>
      <c r="B28" s="15" t="e">
        <f>B24/B23</f>
        <v>#VALUE!</v>
      </c>
      <c r="C28" s="15"/>
      <c r="D28" s="15" t="e">
        <f t="shared" ref="D28:H28" si="8">D24/D23</f>
        <v>#VALUE!</v>
      </c>
      <c r="E28" s="15" t="e">
        <f t="shared" si="8"/>
        <v>#VALUE!</v>
      </c>
      <c r="F28" s="15" t="e">
        <f t="shared" si="8"/>
        <v>#VALUE!</v>
      </c>
      <c r="G28" s="15" t="e">
        <f t="shared" si="8"/>
        <v>#VALUE!</v>
      </c>
      <c r="H28" s="15" t="e">
        <f t="shared" si="8"/>
        <v>#VALUE!</v>
      </c>
      <c r="I28" s="15"/>
    </row>
    <row r="29" spans="1:9" x14ac:dyDescent="0.3">
      <c r="A29" s="17" t="s">
        <v>34</v>
      </c>
    </row>
    <row r="30" spans="1:9" x14ac:dyDescent="0.3">
      <c r="A30" s="17" t="s">
        <v>36</v>
      </c>
    </row>
    <row r="31" spans="1:9" x14ac:dyDescent="0.3">
      <c r="A31" s="32" t="s">
        <v>60</v>
      </c>
    </row>
    <row r="32" spans="1:9" x14ac:dyDescent="0.3">
      <c r="A32" s="26" t="s">
        <v>38</v>
      </c>
    </row>
    <row r="33" spans="1:11" x14ac:dyDescent="0.3">
      <c r="B33" t="s">
        <v>5</v>
      </c>
      <c r="C33" t="s">
        <v>7</v>
      </c>
      <c r="D33" t="s">
        <v>6</v>
      </c>
      <c r="E33" s="21" t="s">
        <v>4</v>
      </c>
      <c r="F33" t="s">
        <v>3</v>
      </c>
      <c r="G33" t="s">
        <v>2</v>
      </c>
      <c r="H33" t="s">
        <v>0</v>
      </c>
      <c r="I33" t="s">
        <v>1</v>
      </c>
    </row>
    <row r="34" spans="1:11" x14ac:dyDescent="0.3">
      <c r="A34" t="s">
        <v>24</v>
      </c>
      <c r="D34">
        <v>3950</v>
      </c>
      <c r="E34">
        <f>E35-E37/2</f>
        <v>4931.8399999999992</v>
      </c>
      <c r="F34">
        <f>F35-F37/2</f>
        <v>6169.5430000000006</v>
      </c>
      <c r="G34">
        <v>6528</v>
      </c>
      <c r="H34">
        <v>6700</v>
      </c>
    </row>
    <row r="35" spans="1:11" x14ac:dyDescent="0.3">
      <c r="A35" s="22" t="s">
        <v>25</v>
      </c>
      <c r="C35">
        <v>3500</v>
      </c>
      <c r="D35">
        <f ca="1">AVERAGE(D34:D36)</f>
        <v>4500</v>
      </c>
      <c r="E35">
        <v>5408.9</v>
      </c>
      <c r="F35">
        <v>6483.4030000000002</v>
      </c>
      <c r="G35">
        <f ca="1">AVERAGE(G34:G36)</f>
        <v>6563</v>
      </c>
      <c r="H35">
        <f ca="1">AVERAGE(H34:H36)</f>
        <v>7350</v>
      </c>
      <c r="I35">
        <v>8890</v>
      </c>
    </row>
    <row r="36" spans="1:11" x14ac:dyDescent="0.3">
      <c r="A36" t="s">
        <v>26</v>
      </c>
      <c r="D36">
        <v>5050</v>
      </c>
      <c r="E36">
        <f>E35+E37/2</f>
        <v>5885.96</v>
      </c>
      <c r="F36">
        <f>F35+F37/2</f>
        <v>6797.2629999999999</v>
      </c>
      <c r="G36">
        <v>6598</v>
      </c>
      <c r="H36">
        <v>8000</v>
      </c>
      <c r="K36">
        <v>1000</v>
      </c>
    </row>
    <row r="37" spans="1:11" x14ac:dyDescent="0.3">
      <c r="A37" t="s">
        <v>27</v>
      </c>
      <c r="B37">
        <v>4000</v>
      </c>
      <c r="C37">
        <v>500</v>
      </c>
      <c r="D37">
        <f>D36-D34</f>
        <v>1100</v>
      </c>
      <c r="E37" s="2">
        <v>954.12</v>
      </c>
      <c r="F37" s="2">
        <v>627.72</v>
      </c>
      <c r="G37" s="2">
        <v>98</v>
      </c>
      <c r="H37">
        <f>H36-H34</f>
        <v>1300</v>
      </c>
      <c r="I37">
        <v>100</v>
      </c>
    </row>
    <row r="38" spans="1:11" x14ac:dyDescent="0.3">
      <c r="G38" s="2"/>
    </row>
    <row r="39" spans="1:11" x14ac:dyDescent="0.3">
      <c r="G39" s="2"/>
    </row>
    <row r="40" spans="1:11" x14ac:dyDescent="0.3">
      <c r="A40" t="s">
        <v>28</v>
      </c>
      <c r="B40">
        <f>B15</f>
        <v>0</v>
      </c>
      <c r="C40">
        <f>AVERAGE(C15:C15)</f>
        <v>70.334799999999817</v>
      </c>
      <c r="D40">
        <f>D15</f>
        <v>18266.33600000001</v>
      </c>
      <c r="E40">
        <f>E15</f>
        <v>41356.159999999996</v>
      </c>
      <c r="F40">
        <f t="shared" ref="F40:I40" si="9">F15</f>
        <v>12497.647999999986</v>
      </c>
      <c r="G40" t="e">
        <f t="shared" si="9"/>
        <v>#DIV/0!</v>
      </c>
      <c r="H40">
        <f t="shared" si="9"/>
        <v>16964.546666666673</v>
      </c>
      <c r="I40">
        <f t="shared" si="9"/>
        <v>0</v>
      </c>
    </row>
    <row r="41" spans="1:11" x14ac:dyDescent="0.3">
      <c r="A41" t="s">
        <v>32</v>
      </c>
      <c r="B41" t="e">
        <f>B18</f>
        <v>#DIV/0!</v>
      </c>
      <c r="D41" t="e">
        <f t="shared" ref="D41:H42" si="10">D18</f>
        <v>#DIV/0!</v>
      </c>
      <c r="E41" t="e">
        <f t="shared" si="10"/>
        <v>#DIV/0!</v>
      </c>
      <c r="F41" t="e">
        <f t="shared" si="10"/>
        <v>#DIV/0!</v>
      </c>
      <c r="G41" t="e">
        <f t="shared" si="10"/>
        <v>#DIV/0!</v>
      </c>
      <c r="H41" t="e">
        <f t="shared" si="10"/>
        <v>#DIV/0!</v>
      </c>
      <c r="I41" t="e">
        <f>#REF!</f>
        <v>#REF!</v>
      </c>
    </row>
    <row r="42" spans="1:11" x14ac:dyDescent="0.3">
      <c r="A42" t="s">
        <v>33</v>
      </c>
      <c r="B42" s="1" t="e">
        <f>B19</f>
        <v>#DIV/0!</v>
      </c>
      <c r="D42" s="1" t="e">
        <f t="shared" si="10"/>
        <v>#DIV/0!</v>
      </c>
      <c r="E42" s="1" t="e">
        <f t="shared" si="10"/>
        <v>#DIV/0!</v>
      </c>
      <c r="F42" s="1" t="e">
        <f t="shared" si="10"/>
        <v>#DIV/0!</v>
      </c>
      <c r="G42" s="1" t="e">
        <f t="shared" si="10"/>
        <v>#DIV/0!</v>
      </c>
      <c r="H42" s="1" t="e">
        <f t="shared" si="10"/>
        <v>#DIV/0!</v>
      </c>
      <c r="I42" s="1" t="e">
        <f>#REF!</f>
        <v>#REF!</v>
      </c>
    </row>
    <row r="43" spans="1:11" x14ac:dyDescent="0.3">
      <c r="A43" t="s">
        <v>31</v>
      </c>
      <c r="B43" s="22">
        <f>B40/B$37</f>
        <v>0</v>
      </c>
      <c r="C43" s="22">
        <f t="shared" ref="C43:I43" si="11">C40/C$37</f>
        <v>0.14066959999999964</v>
      </c>
      <c r="D43" s="22">
        <f t="shared" si="11"/>
        <v>16.605760000000011</v>
      </c>
      <c r="E43" s="22">
        <f t="shared" si="11"/>
        <v>43.34482035802624</v>
      </c>
      <c r="F43" s="22">
        <f t="shared" si="11"/>
        <v>19.909590263174643</v>
      </c>
      <c r="G43" s="22" t="e">
        <f t="shared" si="11"/>
        <v>#DIV/0!</v>
      </c>
      <c r="H43" s="22">
        <f t="shared" si="11"/>
        <v>13.049651282051286</v>
      </c>
      <c r="I43" s="22">
        <f t="shared" si="11"/>
        <v>0</v>
      </c>
    </row>
    <row r="44" spans="1:11" x14ac:dyDescent="0.3">
      <c r="A44" t="s">
        <v>37</v>
      </c>
      <c r="B44" t="e">
        <f>B41/B37</f>
        <v>#DIV/0!</v>
      </c>
      <c r="D44" t="e">
        <f t="shared" ref="D44:I44" si="12">D41/D37</f>
        <v>#DIV/0!</v>
      </c>
      <c r="E44" t="e">
        <f t="shared" si="12"/>
        <v>#DIV/0!</v>
      </c>
      <c r="F44" t="e">
        <f t="shared" si="12"/>
        <v>#DIV/0!</v>
      </c>
      <c r="G44" t="e">
        <f t="shared" si="12"/>
        <v>#DIV/0!</v>
      </c>
      <c r="H44" t="e">
        <f t="shared" si="12"/>
        <v>#DIV/0!</v>
      </c>
      <c r="I44" t="e">
        <f t="shared" si="12"/>
        <v>#REF!</v>
      </c>
    </row>
    <row r="46" spans="1:11" x14ac:dyDescent="0.3">
      <c r="A46" t="s">
        <v>28</v>
      </c>
      <c r="B46" s="12" t="e">
        <f>B23</f>
        <v>#VALUE!</v>
      </c>
      <c r="D46" s="12" t="e">
        <f t="shared" ref="D46:G47" si="13">D23</f>
        <v>#VALUE!</v>
      </c>
      <c r="E46" s="20" t="e">
        <f t="shared" si="13"/>
        <v>#VALUE!</v>
      </c>
      <c r="F46" s="20" t="e">
        <f t="shared" si="13"/>
        <v>#VALUE!</v>
      </c>
      <c r="G46" s="12" t="e">
        <f t="shared" si="13"/>
        <v>#VALUE!</v>
      </c>
      <c r="H46" s="12" t="e">
        <f>AVERAGE(H23:H23)</f>
        <v>#VALUE!</v>
      </c>
    </row>
    <row r="47" spans="1:11" x14ac:dyDescent="0.3">
      <c r="A47" t="s">
        <v>32</v>
      </c>
      <c r="B47" s="12" t="e">
        <f>B24</f>
        <v>#VALUE!</v>
      </c>
      <c r="D47" s="12" t="e">
        <f t="shared" si="13"/>
        <v>#VALUE!</v>
      </c>
      <c r="E47" s="12" t="e">
        <f t="shared" si="13"/>
        <v>#VALUE!</v>
      </c>
      <c r="F47" s="12" t="e">
        <f t="shared" si="13"/>
        <v>#VALUE!</v>
      </c>
      <c r="G47" s="12" t="e">
        <f t="shared" si="13"/>
        <v>#VALUE!</v>
      </c>
      <c r="H47" t="e">
        <f>STDEV(H24:H24)</f>
        <v>#VALUE!</v>
      </c>
    </row>
    <row r="48" spans="1:11" x14ac:dyDescent="0.3">
      <c r="A48" t="s">
        <v>33</v>
      </c>
      <c r="B48" s="1" t="e">
        <f>B28</f>
        <v>#VALUE!</v>
      </c>
      <c r="D48" s="1" t="e">
        <f>#REF!</f>
        <v>#REF!</v>
      </c>
      <c r="E48" s="1" t="e">
        <f>D28</f>
        <v>#VALUE!</v>
      </c>
      <c r="F48" s="1" t="e">
        <f>E28</f>
        <v>#VALUE!</v>
      </c>
      <c r="G48" s="1" t="e">
        <f>F28</f>
        <v>#VALUE!</v>
      </c>
      <c r="H48" s="1" t="e">
        <f>G28</f>
        <v>#VALUE!</v>
      </c>
      <c r="I48" s="1"/>
    </row>
    <row r="49" spans="1:10" x14ac:dyDescent="0.3">
      <c r="A49" t="s">
        <v>31</v>
      </c>
      <c r="B49" s="22" t="e">
        <f>B46/B$37</f>
        <v>#VALUE!</v>
      </c>
      <c r="C49" s="22"/>
      <c r="D49" s="22" t="e">
        <f t="shared" ref="D49:H49" si="14">D46/D$37</f>
        <v>#VALUE!</v>
      </c>
      <c r="E49" s="22" t="e">
        <f t="shared" si="14"/>
        <v>#VALUE!</v>
      </c>
      <c r="F49" s="22" t="e">
        <f t="shared" si="14"/>
        <v>#VALUE!</v>
      </c>
      <c r="G49" s="22" t="e">
        <f t="shared" si="14"/>
        <v>#VALUE!</v>
      </c>
      <c r="H49" s="22" t="e">
        <f t="shared" si="14"/>
        <v>#VALUE!</v>
      </c>
    </row>
    <row r="54" spans="1:10" x14ac:dyDescent="0.3">
      <c r="A54" s="12">
        <f>LOG(A3)</f>
        <v>1.3010299956639813</v>
      </c>
      <c r="B54" s="12" t="e">
        <f>LOG(#REF!)</f>
        <v>#REF!</v>
      </c>
      <c r="C54" s="12"/>
      <c r="D54" s="12"/>
      <c r="E54" s="12"/>
      <c r="F54" s="12"/>
      <c r="G54" s="12"/>
      <c r="H54" s="12"/>
      <c r="I54" s="12"/>
      <c r="J54" s="12"/>
    </row>
    <row r="55" spans="1:10" x14ac:dyDescent="0.3">
      <c r="A55" s="12">
        <f t="shared" ref="A55:A56" si="15">LOG(A4)</f>
        <v>1.7781512503836436</v>
      </c>
      <c r="B55" s="12" t="e">
        <f>LOG(#REF!)</f>
        <v>#REF!</v>
      </c>
      <c r="C55" s="12"/>
      <c r="D55" s="12"/>
      <c r="E55" s="12"/>
      <c r="F55" s="12"/>
      <c r="G55" s="12"/>
      <c r="H55" s="12"/>
      <c r="I55" s="12"/>
      <c r="J55" s="12"/>
    </row>
    <row r="56" spans="1:10" x14ac:dyDescent="0.3">
      <c r="A56" s="12">
        <f t="shared" si="15"/>
        <v>2</v>
      </c>
      <c r="B56" s="12" t="e">
        <f>LOG(#REF!)</f>
        <v>#REF!</v>
      </c>
      <c r="C56" s="12" t="e">
        <f>LOG(#REF!)</f>
        <v>#REF!</v>
      </c>
      <c r="D56" s="12" t="e">
        <f>LOG(#REF!)</f>
        <v>#REF!</v>
      </c>
      <c r="E56" s="12" t="e">
        <f>LOG(#REF!)</f>
        <v>#REF!</v>
      </c>
      <c r="F56" s="12"/>
      <c r="G56" s="12"/>
      <c r="H56" s="12" t="e">
        <f>LOG(#REF!)</f>
        <v>#REF!</v>
      </c>
      <c r="I56" s="12"/>
      <c r="J56" s="12"/>
    </row>
    <row r="57" spans="1:10" x14ac:dyDescent="0.3">
      <c r="A57" s="12" t="e">
        <f>LOG(#REF!)</f>
        <v>#REF!</v>
      </c>
      <c r="B57" s="12" t="e">
        <f>LOG(#REF!)</f>
        <v>#REF!</v>
      </c>
      <c r="C57" s="12" t="e">
        <f>LOG(#REF!)</f>
        <v>#REF!</v>
      </c>
      <c r="D57" s="12" t="e">
        <f>LOG(#REF!)</f>
        <v>#REF!</v>
      </c>
      <c r="E57" s="12" t="e">
        <f>LOG(#REF!)</f>
        <v>#REF!</v>
      </c>
      <c r="F57" s="12"/>
      <c r="G57" s="12" t="e">
        <f>LOG(#REF!)</f>
        <v>#REF!</v>
      </c>
      <c r="H57" s="12" t="e">
        <f>LOG(#REF!)</f>
        <v>#REF!</v>
      </c>
      <c r="I57" s="12"/>
      <c r="J57" s="12"/>
    </row>
    <row r="58" spans="1:10" x14ac:dyDescent="0.3">
      <c r="A58" s="12" t="e">
        <f>LOG(#REF!)</f>
        <v>#REF!</v>
      </c>
      <c r="B58" s="12" t="e">
        <f>LOG(#REF!)</f>
        <v>#REF!</v>
      </c>
      <c r="C58" s="12" t="e">
        <f>LOG(#REF!)</f>
        <v>#REF!</v>
      </c>
      <c r="D58" s="12" t="e">
        <f>LOG(#REF!)</f>
        <v>#REF!</v>
      </c>
      <c r="E58" s="12" t="e">
        <f>LOG(#REF!)</f>
        <v>#REF!</v>
      </c>
      <c r="F58" s="12" t="e">
        <f>LOG(#REF!)</f>
        <v>#REF!</v>
      </c>
      <c r="G58" s="12" t="e">
        <f>LOG(#REF!)</f>
        <v>#REF!</v>
      </c>
      <c r="H58" s="12" t="e">
        <f>LOG(#REF!)</f>
        <v>#REF!</v>
      </c>
      <c r="I58" s="12"/>
      <c r="J58" s="12"/>
    </row>
    <row r="59" spans="1:10" x14ac:dyDescent="0.3">
      <c r="A59" s="12" t="e">
        <f>LOG(#REF!)</f>
        <v>#REF!</v>
      </c>
      <c r="B59" s="12" t="e">
        <f>LOG(#REF!)</f>
        <v>#REF!</v>
      </c>
      <c r="C59" s="12" t="e">
        <f>LOG(#REF!)</f>
        <v>#REF!</v>
      </c>
      <c r="D59" s="12" t="e">
        <f>LOG(#REF!)</f>
        <v>#REF!</v>
      </c>
      <c r="E59" s="12" t="e">
        <f>LOG(#REF!)</f>
        <v>#REF!</v>
      </c>
      <c r="F59" s="12" t="e">
        <f>LOG(#REF!)</f>
        <v>#REF!</v>
      </c>
      <c r="G59" s="12" t="e">
        <f>LOG(#REF!)</f>
        <v>#REF!</v>
      </c>
      <c r="H59" s="12" t="e">
        <f>LOG(#REF!)</f>
        <v>#REF!</v>
      </c>
      <c r="I59" s="12"/>
      <c r="J59" s="12"/>
    </row>
    <row r="60" spans="1:10" x14ac:dyDescent="0.3">
      <c r="A60" s="12" t="e">
        <f>LOG(#REF!)</f>
        <v>#REF!</v>
      </c>
      <c r="B60" s="12" t="e">
        <f>LOG(#REF!)</f>
        <v>#REF!</v>
      </c>
      <c r="C60" s="12" t="e">
        <f>LOG(#REF!)</f>
        <v>#REF!</v>
      </c>
      <c r="D60" s="12" t="e">
        <f>LOG(#REF!)</f>
        <v>#REF!</v>
      </c>
      <c r="E60" s="12" t="e">
        <f>LOG(#REF!)</f>
        <v>#REF!</v>
      </c>
      <c r="F60" s="12" t="e">
        <f>LOG(#REF!)</f>
        <v>#REF!</v>
      </c>
      <c r="G60" s="12" t="e">
        <f>LOG(#REF!)</f>
        <v>#REF!</v>
      </c>
      <c r="H60" s="12" t="e">
        <f>LOG(#REF!)</f>
        <v>#REF!</v>
      </c>
      <c r="I60" s="12"/>
      <c r="J60" s="12"/>
    </row>
    <row r="61" spans="1:10" x14ac:dyDescent="0.3">
      <c r="A61" s="12">
        <f>LOG(A3)</f>
        <v>1.3010299956639813</v>
      </c>
      <c r="B61" s="12" t="e">
        <f>LOG(B3)</f>
        <v>#NUM!</v>
      </c>
      <c r="C61" s="12" t="e">
        <f>LOG(D3)</f>
        <v>#NUM!</v>
      </c>
      <c r="D61" s="12" t="e">
        <f>LOG(E3)</f>
        <v>#NUM!</v>
      </c>
      <c r="E61" s="12" t="e">
        <f>LOG(F3)</f>
        <v>#NUM!</v>
      </c>
      <c r="F61" s="12" t="e">
        <f>LOG(G3)</f>
        <v>#NUM!</v>
      </c>
      <c r="G61" s="12" t="e">
        <f>LOG(H3)</f>
        <v>#NUM!</v>
      </c>
      <c r="H61" s="12" t="e">
        <f>LOG(#REF!)</f>
        <v>#REF!</v>
      </c>
      <c r="I61" s="12" t="e">
        <f>LOG(I3)</f>
        <v>#NUM!</v>
      </c>
      <c r="J61" s="12" t="e">
        <f>LOG(#REF!)</f>
        <v>#REF!</v>
      </c>
    </row>
    <row r="62" spans="1:10" x14ac:dyDescent="0.3">
      <c r="A62" s="12">
        <f>LOG(A4)</f>
        <v>1.7781512503836436</v>
      </c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3">
      <c r="A63" s="12">
        <f>LOG(A5)</f>
        <v>2</v>
      </c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3">
      <c r="A64" s="12"/>
      <c r="B64" s="12"/>
    </row>
    <row r="65" spans="1:10" x14ac:dyDescent="0.3">
      <c r="B65" t="s">
        <v>5</v>
      </c>
      <c r="C65" t="s">
        <v>6</v>
      </c>
      <c r="D65" t="s">
        <v>4</v>
      </c>
      <c r="E65" t="s">
        <v>3</v>
      </c>
      <c r="F65" t="s">
        <v>2</v>
      </c>
      <c r="G65" t="s">
        <v>8</v>
      </c>
      <c r="H65" t="s">
        <v>9</v>
      </c>
    </row>
    <row r="66" spans="1:10" x14ac:dyDescent="0.3">
      <c r="A66" t="s">
        <v>17</v>
      </c>
      <c r="B66" s="12" t="e">
        <f t="array" ref="B66:B70">LINEST(B56:B61,$A56:$A61,,TRUE)</f>
        <v>#VALUE!</v>
      </c>
      <c r="C66" s="12" t="e">
        <f t="array" ref="C66:C70">LINEST(C58:C61,$A58:$A61,,TRUE)</f>
        <v>#VALUE!</v>
      </c>
      <c r="D66" s="12" t="e">
        <f t="array" ref="D66:D70">LINEST(D58:D61,$A58:$A61,,TRUE)</f>
        <v>#VALUE!</v>
      </c>
      <c r="E66" s="12" t="e">
        <f t="array" ref="E66:E70">LINEST(E58:E61,$A58:$A61,,TRUE)</f>
        <v>#VALUE!</v>
      </c>
      <c r="F66" s="12" t="e">
        <f t="array" ref="F66:F70">LINEST(F59:F61,$A59:$A61,,TRUE)</f>
        <v>#VALUE!</v>
      </c>
      <c r="G66" s="12" t="e">
        <f t="array" ref="G66:G70">LINEST(G58:G61,$A58:$A61,,TRUE)</f>
        <v>#VALUE!</v>
      </c>
      <c r="H66" s="12" t="e">
        <f t="array" ref="H66:H70">LINEST(H56:H61,$A56:$A61,,TRUE)</f>
        <v>#VALUE!</v>
      </c>
      <c r="J66" t="e">
        <f>AVERAGE(B66:H66)</f>
        <v>#VALUE!</v>
      </c>
    </row>
    <row r="67" spans="1:10" x14ac:dyDescent="0.3">
      <c r="A67" t="s">
        <v>18</v>
      </c>
      <c r="B67" s="12" t="e">
        <v>#VALUE!</v>
      </c>
      <c r="C67" s="12" t="e">
        <v>#VALUE!</v>
      </c>
      <c r="D67" s="12" t="e">
        <v>#VALUE!</v>
      </c>
      <c r="E67" s="12" t="e">
        <v>#VALUE!</v>
      </c>
      <c r="F67" s="12" t="e">
        <v>#VALUE!</v>
      </c>
      <c r="G67" s="12" t="e">
        <v>#VALUE!</v>
      </c>
      <c r="H67" s="12" t="e">
        <v>#VALUE!</v>
      </c>
      <c r="J67" t="e">
        <f>STDEV(B66:H66)/SQRT(COUNT(B66:H66))</f>
        <v>#VALUE!</v>
      </c>
    </row>
    <row r="68" spans="1:10" x14ac:dyDescent="0.3">
      <c r="A68" t="s">
        <v>21</v>
      </c>
      <c r="B68" s="12" t="e">
        <v>#VALUE!</v>
      </c>
      <c r="C68" s="12" t="e">
        <v>#VALUE!</v>
      </c>
      <c r="D68" s="12" t="e">
        <v>#VALUE!</v>
      </c>
      <c r="E68" s="12" t="e">
        <v>#VALUE!</v>
      </c>
      <c r="F68" s="12" t="e">
        <v>#VALUE!</v>
      </c>
      <c r="G68" s="12" t="e">
        <v>#VALUE!</v>
      </c>
      <c r="H68" s="12" t="e">
        <v>#VALUE!</v>
      </c>
    </row>
    <row r="69" spans="1:10" x14ac:dyDescent="0.3">
      <c r="A69" t="s">
        <v>19</v>
      </c>
      <c r="B69" s="13" t="e">
        <v>#VALUE!</v>
      </c>
      <c r="C69" s="13" t="e">
        <v>#VALUE!</v>
      </c>
      <c r="D69" s="13" t="e">
        <v>#VALUE!</v>
      </c>
      <c r="E69" s="13" t="e">
        <v>#VALUE!</v>
      </c>
      <c r="F69" s="13" t="e">
        <v>#VALUE!</v>
      </c>
      <c r="G69" s="13" t="e">
        <v>#VALUE!</v>
      </c>
      <c r="H69" s="13" t="e">
        <v>#VALUE!</v>
      </c>
    </row>
    <row r="70" spans="1:10" x14ac:dyDescent="0.3">
      <c r="A70" t="s">
        <v>20</v>
      </c>
      <c r="B70" s="11" t="e">
        <v>#VALUE!</v>
      </c>
      <c r="C70" s="11" t="e">
        <v>#VALUE!</v>
      </c>
      <c r="D70" s="11" t="e">
        <v>#VALUE!</v>
      </c>
      <c r="E70" s="11" t="e">
        <v>#VALUE!</v>
      </c>
      <c r="F70" s="11" t="e">
        <v>#VALUE!</v>
      </c>
      <c r="G70" s="11" t="e">
        <v>#VALUE!</v>
      </c>
      <c r="H70" s="11" t="e">
        <v>#VALUE!</v>
      </c>
    </row>
    <row r="72" spans="1:10" x14ac:dyDescent="0.3">
      <c r="B72" t="s">
        <v>5</v>
      </c>
      <c r="C72" t="s">
        <v>6</v>
      </c>
      <c r="D72" t="s">
        <v>4</v>
      </c>
      <c r="E72" t="s">
        <v>3</v>
      </c>
      <c r="F72" t="s">
        <v>2</v>
      </c>
      <c r="G72" t="s">
        <v>8</v>
      </c>
      <c r="H72" t="s">
        <v>9</v>
      </c>
    </row>
    <row r="73" spans="1:10" x14ac:dyDescent="0.3">
      <c r="A73" t="s">
        <v>23</v>
      </c>
      <c r="B73" s="12" t="e">
        <f>B66+B67</f>
        <v>#VALUE!</v>
      </c>
      <c r="C73" s="12" t="e">
        <f t="shared" ref="C73:H73" si="16">C66+C67</f>
        <v>#VALUE!</v>
      </c>
      <c r="D73" s="12" t="e">
        <f t="shared" si="16"/>
        <v>#VALUE!</v>
      </c>
      <c r="E73" s="12" t="e">
        <f t="shared" si="16"/>
        <v>#VALUE!</v>
      </c>
      <c r="F73" s="12" t="e">
        <f t="shared" si="16"/>
        <v>#VALUE!</v>
      </c>
      <c r="G73" s="12" t="e">
        <f t="shared" si="16"/>
        <v>#VALUE!</v>
      </c>
      <c r="H73" s="12" t="e">
        <f t="shared" si="16"/>
        <v>#VALUE!</v>
      </c>
    </row>
    <row r="74" spans="1:10" x14ac:dyDescent="0.3">
      <c r="A74" t="s">
        <v>17</v>
      </c>
      <c r="B74" s="12" t="e">
        <f>B66</f>
        <v>#VALUE!</v>
      </c>
      <c r="C74" s="12" t="e">
        <f t="shared" ref="C74:H74" si="17">C66</f>
        <v>#VALUE!</v>
      </c>
      <c r="D74" s="12" t="e">
        <f t="shared" si="17"/>
        <v>#VALUE!</v>
      </c>
      <c r="E74" s="12" t="e">
        <f t="shared" si="17"/>
        <v>#VALUE!</v>
      </c>
      <c r="F74" s="12" t="e">
        <f t="shared" si="17"/>
        <v>#VALUE!</v>
      </c>
      <c r="G74" s="12" t="e">
        <f t="shared" si="17"/>
        <v>#VALUE!</v>
      </c>
      <c r="H74" s="12" t="e">
        <f t="shared" si="17"/>
        <v>#VALUE!</v>
      </c>
    </row>
    <row r="75" spans="1:10" x14ac:dyDescent="0.3">
      <c r="A75" t="s">
        <v>22</v>
      </c>
      <c r="B75" s="12" t="e">
        <f>B66-B67</f>
        <v>#VALUE!</v>
      </c>
      <c r="C75" s="12" t="e">
        <f t="shared" ref="C75:H75" si="18">C66-C67</f>
        <v>#VALUE!</v>
      </c>
      <c r="D75" s="12" t="e">
        <f t="shared" si="18"/>
        <v>#VALUE!</v>
      </c>
      <c r="E75" s="12" t="e">
        <f t="shared" si="18"/>
        <v>#VALUE!</v>
      </c>
      <c r="F75" s="12" t="e">
        <f t="shared" si="18"/>
        <v>#VALUE!</v>
      </c>
      <c r="G75" s="12" t="e">
        <f t="shared" si="18"/>
        <v>#VALUE!</v>
      </c>
      <c r="H75" s="12" t="e">
        <f t="shared" si="18"/>
        <v>#VALUE!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5"/>
  <sheetViews>
    <sheetView zoomScale="70" zoomScaleNormal="70" workbookViewId="0">
      <selection activeCell="A31" sqref="A31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15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9" x14ac:dyDescent="0.3">
      <c r="A3" s="6">
        <v>20</v>
      </c>
      <c r="B3" s="5"/>
      <c r="C3" s="5"/>
      <c r="D3" s="5"/>
      <c r="E3" s="5"/>
      <c r="F3" s="5"/>
      <c r="G3" s="5"/>
      <c r="H3" s="23">
        <v>25000</v>
      </c>
      <c r="I3" s="5"/>
    </row>
    <row r="4" spans="1:9" x14ac:dyDescent="0.3">
      <c r="A4" s="6">
        <v>60</v>
      </c>
      <c r="B4" s="5"/>
      <c r="C4" s="5"/>
      <c r="D4" s="5"/>
      <c r="E4" s="23">
        <v>187000</v>
      </c>
      <c r="F4" s="5"/>
      <c r="G4" s="23">
        <v>30260</v>
      </c>
      <c r="H4" s="5"/>
      <c r="I4" s="5"/>
    </row>
    <row r="5" spans="1:9" x14ac:dyDescent="0.3">
      <c r="A5" s="6">
        <v>100</v>
      </c>
      <c r="B5" s="5"/>
      <c r="C5" s="23">
        <v>0</v>
      </c>
      <c r="D5" s="5"/>
      <c r="E5" s="5"/>
      <c r="F5" s="5"/>
      <c r="G5" s="3"/>
      <c r="H5" s="5"/>
      <c r="I5" s="23">
        <v>0</v>
      </c>
    </row>
    <row r="6" spans="1:9" x14ac:dyDescent="0.3">
      <c r="E6" s="18"/>
      <c r="F6" s="19"/>
    </row>
    <row r="7" spans="1:9" x14ac:dyDescent="0.3">
      <c r="A7" t="s">
        <v>16</v>
      </c>
    </row>
    <row r="8" spans="1:9" x14ac:dyDescent="0.3">
      <c r="A8" s="4" t="str">
        <f t="shared" ref="A8:I8" si="0">A2</f>
        <v>Exposure (s)</v>
      </c>
      <c r="B8" s="8" t="str">
        <f t="shared" si="0"/>
        <v>Clear</v>
      </c>
      <c r="C8" s="8" t="str">
        <f t="shared" si="0"/>
        <v>NUV</v>
      </c>
      <c r="D8" s="8" t="str">
        <f t="shared" si="0"/>
        <v>Blue</v>
      </c>
      <c r="E8" s="8" t="str">
        <f t="shared" si="0"/>
        <v>Green</v>
      </c>
      <c r="F8" s="8" t="str">
        <f t="shared" si="0"/>
        <v>Red</v>
      </c>
      <c r="G8" s="8" t="str">
        <f t="shared" si="0"/>
        <v>Ha</v>
      </c>
      <c r="H8" s="8" t="str">
        <f t="shared" si="0"/>
        <v>NIR1</v>
      </c>
      <c r="I8" s="8" t="str">
        <f t="shared" si="0"/>
        <v>Methane</v>
      </c>
    </row>
    <row r="9" spans="1:9" x14ac:dyDescent="0.3">
      <c r="A9" s="6">
        <f>A3</f>
        <v>20</v>
      </c>
      <c r="B9" s="9">
        <f>B3/$A9</f>
        <v>0</v>
      </c>
      <c r="C9" s="3"/>
      <c r="D9" s="9"/>
      <c r="E9" s="9"/>
      <c r="F9" s="9"/>
      <c r="G9" s="9"/>
      <c r="H9" s="24">
        <f>H3/$A9</f>
        <v>1250</v>
      </c>
      <c r="I9" s="9"/>
    </row>
    <row r="10" spans="1:9" x14ac:dyDescent="0.3">
      <c r="A10" s="6">
        <f>A4</f>
        <v>60</v>
      </c>
      <c r="B10" s="3"/>
      <c r="C10" s="25"/>
      <c r="D10" s="3"/>
      <c r="E10" s="24">
        <f>E4/$A10</f>
        <v>3116.6666666666665</v>
      </c>
      <c r="F10" s="3"/>
      <c r="G10" s="24">
        <f>G4/$A10</f>
        <v>504.33333333333331</v>
      </c>
      <c r="H10" s="3"/>
      <c r="I10" s="3"/>
    </row>
    <row r="11" spans="1:9" x14ac:dyDescent="0.3">
      <c r="A11" s="6">
        <f>A5</f>
        <v>100</v>
      </c>
      <c r="B11" s="3"/>
      <c r="C11" s="25">
        <f>C5/$A11</f>
        <v>0</v>
      </c>
      <c r="D11" s="3"/>
      <c r="E11" s="3"/>
      <c r="F11" s="3"/>
      <c r="G11" s="3"/>
      <c r="H11" s="3"/>
      <c r="I11" s="24">
        <f>I5/$A11</f>
        <v>0</v>
      </c>
    </row>
    <row r="13" spans="1:9" s="7" customFormat="1" x14ac:dyDescent="0.3">
      <c r="A13" s="7" t="s">
        <v>29</v>
      </c>
    </row>
    <row r="14" spans="1:9" s="7" customFormat="1" x14ac:dyDescent="0.3">
      <c r="A14" s="14"/>
      <c r="B14" s="14" t="str">
        <f t="shared" ref="B14:I14" si="1">B2</f>
        <v>Clear</v>
      </c>
      <c r="C14" s="14" t="str">
        <f t="shared" si="1"/>
        <v>NUV</v>
      </c>
      <c r="D14" s="14" t="str">
        <f t="shared" si="1"/>
        <v>Blue</v>
      </c>
      <c r="E14" s="14" t="str">
        <f t="shared" si="1"/>
        <v>Green</v>
      </c>
      <c r="F14" s="14" t="str">
        <f t="shared" si="1"/>
        <v>Red</v>
      </c>
      <c r="G14" s="14" t="str">
        <f t="shared" si="1"/>
        <v>Ha</v>
      </c>
      <c r="H14" s="14" t="str">
        <f t="shared" si="1"/>
        <v>NIR1</v>
      </c>
      <c r="I14" s="14" t="str">
        <f t="shared" si="1"/>
        <v>Methane</v>
      </c>
    </row>
    <row r="15" spans="1:9" x14ac:dyDescent="0.3">
      <c r="A15" s="14" t="s">
        <v>10</v>
      </c>
      <c r="B15" s="9">
        <f>AVERAGE(B9:B9)</f>
        <v>0</v>
      </c>
      <c r="C15" s="9">
        <f>AVERAGE(C9:C11)</f>
        <v>0</v>
      </c>
      <c r="D15" s="9" t="e">
        <f t="shared" ref="D15:I15" si="2">AVERAGE(D9:D11)</f>
        <v>#DIV/0!</v>
      </c>
      <c r="E15" s="9">
        <f t="shared" si="2"/>
        <v>3116.6666666666665</v>
      </c>
      <c r="F15" s="9" t="e">
        <f t="shared" si="2"/>
        <v>#DIV/0!</v>
      </c>
      <c r="G15" s="9">
        <f t="shared" si="2"/>
        <v>504.33333333333331</v>
      </c>
      <c r="H15" s="9">
        <f t="shared" si="2"/>
        <v>1250</v>
      </c>
      <c r="I15" s="9">
        <f t="shared" si="2"/>
        <v>0</v>
      </c>
    </row>
    <row r="16" spans="1:9" x14ac:dyDescent="0.3">
      <c r="A16" s="14" t="s">
        <v>11</v>
      </c>
      <c r="B16" s="9" t="e">
        <f>STDEV(B9:B11)</f>
        <v>#DIV/0!</v>
      </c>
      <c r="C16" s="9" t="e">
        <f t="shared" ref="C16:I16" si="3">STDEV(C9:C11)</f>
        <v>#DIV/0!</v>
      </c>
      <c r="D16" s="9" t="e">
        <f t="shared" si="3"/>
        <v>#DIV/0!</v>
      </c>
      <c r="E16" s="9" t="e">
        <f t="shared" si="3"/>
        <v>#DIV/0!</v>
      </c>
      <c r="F16" s="9" t="e">
        <f t="shared" si="3"/>
        <v>#DIV/0!</v>
      </c>
      <c r="G16" s="9" t="e">
        <f t="shared" si="3"/>
        <v>#DIV/0!</v>
      </c>
      <c r="H16" s="9" t="e">
        <f t="shared" si="3"/>
        <v>#DIV/0!</v>
      </c>
      <c r="I16" s="9" t="e">
        <f t="shared" si="3"/>
        <v>#DIV/0!</v>
      </c>
    </row>
    <row r="17" spans="1:9" x14ac:dyDescent="0.3">
      <c r="A17" s="14" t="s">
        <v>14</v>
      </c>
      <c r="B17" s="3">
        <f>COUNT(B9:B11)</f>
        <v>1</v>
      </c>
      <c r="C17" s="3">
        <f t="shared" ref="C17:I17" si="4">COUNT(C9:C11)</f>
        <v>1</v>
      </c>
      <c r="D17" s="3">
        <f t="shared" si="4"/>
        <v>0</v>
      </c>
      <c r="E17" s="3">
        <f t="shared" si="4"/>
        <v>1</v>
      </c>
      <c r="F17" s="3">
        <f t="shared" si="4"/>
        <v>0</v>
      </c>
      <c r="G17" s="3">
        <f t="shared" si="4"/>
        <v>1</v>
      </c>
      <c r="H17" s="3">
        <f t="shared" si="4"/>
        <v>1</v>
      </c>
      <c r="I17" s="3">
        <f t="shared" si="4"/>
        <v>1</v>
      </c>
    </row>
    <row r="18" spans="1:9" x14ac:dyDescent="0.3">
      <c r="A18" s="14" t="s">
        <v>12</v>
      </c>
      <c r="B18" s="9" t="e">
        <f t="shared" ref="B18:I18" si="5">B16/SQRT(B17)</f>
        <v>#DIV/0!</v>
      </c>
      <c r="C18" s="9" t="e">
        <f t="shared" si="5"/>
        <v>#DIV/0!</v>
      </c>
      <c r="D18" s="9" t="e">
        <f t="shared" si="5"/>
        <v>#DIV/0!</v>
      </c>
      <c r="E18" s="9" t="e">
        <f t="shared" si="5"/>
        <v>#DIV/0!</v>
      </c>
      <c r="F18" s="9" t="e">
        <f t="shared" si="5"/>
        <v>#DIV/0!</v>
      </c>
      <c r="G18" s="9" t="e">
        <f t="shared" si="5"/>
        <v>#DIV/0!</v>
      </c>
      <c r="H18" s="9" t="e">
        <f t="shared" si="5"/>
        <v>#DIV/0!</v>
      </c>
      <c r="I18" s="9" t="e">
        <f t="shared" si="5"/>
        <v>#DIV/0!</v>
      </c>
    </row>
    <row r="19" spans="1:9" x14ac:dyDescent="0.3">
      <c r="A19" s="14" t="s">
        <v>13</v>
      </c>
      <c r="B19" s="15" t="e">
        <f>B18/B15</f>
        <v>#DIV/0!</v>
      </c>
      <c r="C19" s="15" t="e">
        <f t="shared" ref="C19:I19" si="6">C18/C15</f>
        <v>#DIV/0!</v>
      </c>
      <c r="D19" s="15" t="e">
        <f t="shared" si="6"/>
        <v>#DIV/0!</v>
      </c>
      <c r="E19" s="15" t="e">
        <f t="shared" si="6"/>
        <v>#DIV/0!</v>
      </c>
      <c r="F19" s="15" t="e">
        <f t="shared" si="6"/>
        <v>#DIV/0!</v>
      </c>
      <c r="G19" s="15" t="e">
        <f t="shared" si="6"/>
        <v>#DIV/0!</v>
      </c>
      <c r="H19" s="15" t="e">
        <f t="shared" si="6"/>
        <v>#DIV/0!</v>
      </c>
      <c r="I19" s="15" t="e">
        <f t="shared" si="6"/>
        <v>#DIV/0!</v>
      </c>
    </row>
    <row r="21" spans="1:9" x14ac:dyDescent="0.3">
      <c r="A21" s="7" t="s">
        <v>30</v>
      </c>
    </row>
    <row r="22" spans="1:9" x14ac:dyDescent="0.3">
      <c r="A22" s="4"/>
      <c r="B22" s="4" t="str">
        <f t="shared" ref="B22:I22" si="7">B2</f>
        <v>Clear</v>
      </c>
      <c r="C22" s="4" t="str">
        <f t="shared" si="7"/>
        <v>NUV</v>
      </c>
      <c r="D22" s="4" t="str">
        <f t="shared" si="7"/>
        <v>Blue</v>
      </c>
      <c r="E22" s="4" t="str">
        <f t="shared" si="7"/>
        <v>Green</v>
      </c>
      <c r="F22" s="4" t="str">
        <f t="shared" si="7"/>
        <v>Red</v>
      </c>
      <c r="G22" s="4" t="str">
        <f t="shared" si="7"/>
        <v>Ha</v>
      </c>
      <c r="H22" s="4" t="str">
        <f t="shared" si="7"/>
        <v>NIR1</v>
      </c>
      <c r="I22" s="4" t="str">
        <f t="shared" si="7"/>
        <v>Methane</v>
      </c>
    </row>
    <row r="23" spans="1:9" x14ac:dyDescent="0.3">
      <c r="A23" s="4" t="s">
        <v>17</v>
      </c>
      <c r="B23" s="9" t="e">
        <f t="array" ref="B23:B27">LINEST(B3:B3,$A3:$A3,,TRUE)</f>
        <v>#VALUE!</v>
      </c>
      <c r="C23" s="9"/>
      <c r="D23" s="9" t="e">
        <f t="array" ref="D23:D27">LINEST(D3:D3,$A3:$A3,,TRUE)</f>
        <v>#VALUE!</v>
      </c>
      <c r="E23" s="9" t="e">
        <f t="array" ref="E23:E27">LINEST(E3:E3,$A3:$A3,,TRUE)</f>
        <v>#VALUE!</v>
      </c>
      <c r="F23" s="9" t="e">
        <f t="array" ref="F23:F27">LINEST(F3:F3,$A3:$A3,,TRUE)</f>
        <v>#VALUE!</v>
      </c>
      <c r="G23" s="9" t="e">
        <f t="array" ref="G23:G27">LINEST(G3:G3,$A3:$A3,,TRUE)</f>
        <v>#VALUE!</v>
      </c>
      <c r="H23" s="9">
        <f t="array" ref="H23:H27">LINEST(H3:H3,$A3:$A3,,TRUE)</f>
        <v>0</v>
      </c>
      <c r="I23" s="3"/>
    </row>
    <row r="24" spans="1:9" x14ac:dyDescent="0.3">
      <c r="A24" s="4" t="s">
        <v>18</v>
      </c>
      <c r="B24" s="9" t="e">
        <v>#VALUE!</v>
      </c>
      <c r="C24" s="9"/>
      <c r="D24" s="9" t="e">
        <v>#VALUE!</v>
      </c>
      <c r="E24" s="9" t="e">
        <v>#VALUE!</v>
      </c>
      <c r="F24" s="9" t="e">
        <v>#VALUE!</v>
      </c>
      <c r="G24" s="9" t="e">
        <v>#VALUE!</v>
      </c>
      <c r="H24" s="9">
        <v>0</v>
      </c>
      <c r="I24" s="3"/>
    </row>
    <row r="25" spans="1:9" x14ac:dyDescent="0.3">
      <c r="A25" s="4" t="s">
        <v>21</v>
      </c>
      <c r="B25" s="10" t="e">
        <v>#VALUE!</v>
      </c>
      <c r="C25" s="10"/>
      <c r="D25" s="10" t="e">
        <v>#VALUE!</v>
      </c>
      <c r="E25" s="10" t="e">
        <v>#VALUE!</v>
      </c>
      <c r="F25" s="10" t="e">
        <v>#VALUE!</v>
      </c>
      <c r="G25" s="10" t="e">
        <v>#VALUE!</v>
      </c>
      <c r="H25" s="10">
        <v>1</v>
      </c>
      <c r="I25" s="3"/>
    </row>
    <row r="26" spans="1:9" x14ac:dyDescent="0.3">
      <c r="A26" s="4" t="s">
        <v>19</v>
      </c>
      <c r="B26" s="9" t="e">
        <v>#VALUE!</v>
      </c>
      <c r="C26" s="9"/>
      <c r="D26" s="9" t="e">
        <v>#VALUE!</v>
      </c>
      <c r="E26" s="9" t="e">
        <v>#VALUE!</v>
      </c>
      <c r="F26" s="9" t="e">
        <v>#VALUE!</v>
      </c>
      <c r="G26" s="9" t="e">
        <v>#VALUE!</v>
      </c>
      <c r="H26" s="9" t="e">
        <v>#NUM!</v>
      </c>
      <c r="I26" s="3"/>
    </row>
    <row r="27" spans="1:9" x14ac:dyDescent="0.3">
      <c r="A27" s="4" t="s">
        <v>20</v>
      </c>
      <c r="B27" s="16" t="e">
        <v>#VALUE!</v>
      </c>
      <c r="C27" s="16"/>
      <c r="D27" s="16" t="e">
        <v>#VALUE!</v>
      </c>
      <c r="E27" s="16" t="e">
        <v>#VALUE!</v>
      </c>
      <c r="F27" s="16" t="e">
        <v>#VALUE!</v>
      </c>
      <c r="G27" s="16" t="e">
        <v>#VALUE!</v>
      </c>
      <c r="H27" s="16">
        <v>0</v>
      </c>
      <c r="I27" s="3"/>
    </row>
    <row r="28" spans="1:9" x14ac:dyDescent="0.3">
      <c r="A28" s="14" t="s">
        <v>13</v>
      </c>
      <c r="B28" s="15" t="e">
        <f>B24/B23</f>
        <v>#VALUE!</v>
      </c>
      <c r="C28" s="15"/>
      <c r="D28" s="15" t="e">
        <f t="shared" ref="D28:H28" si="8">D24/D23</f>
        <v>#VALUE!</v>
      </c>
      <c r="E28" s="15" t="e">
        <f t="shared" si="8"/>
        <v>#VALUE!</v>
      </c>
      <c r="F28" s="15" t="e">
        <f t="shared" si="8"/>
        <v>#VALUE!</v>
      </c>
      <c r="G28" s="15" t="e">
        <f t="shared" si="8"/>
        <v>#VALUE!</v>
      </c>
      <c r="H28" s="15" t="e">
        <f t="shared" si="8"/>
        <v>#DIV/0!</v>
      </c>
      <c r="I28" s="15"/>
    </row>
    <row r="29" spans="1:9" x14ac:dyDescent="0.3">
      <c r="A29" s="17" t="s">
        <v>34</v>
      </c>
    </row>
    <row r="30" spans="1:9" x14ac:dyDescent="0.3">
      <c r="A30" s="17" t="s">
        <v>36</v>
      </c>
    </row>
    <row r="31" spans="1:9" x14ac:dyDescent="0.3">
      <c r="A31" s="32" t="s">
        <v>59</v>
      </c>
    </row>
    <row r="32" spans="1:9" x14ac:dyDescent="0.3">
      <c r="A32" s="26" t="s">
        <v>38</v>
      </c>
    </row>
    <row r="33" spans="1:11" x14ac:dyDescent="0.3">
      <c r="B33" t="s">
        <v>5</v>
      </c>
      <c r="C33" t="s">
        <v>7</v>
      </c>
      <c r="D33" t="s">
        <v>6</v>
      </c>
      <c r="E33" s="21" t="s">
        <v>4</v>
      </c>
      <c r="F33" t="s">
        <v>3</v>
      </c>
      <c r="G33" t="s">
        <v>2</v>
      </c>
      <c r="H33" t="s">
        <v>0</v>
      </c>
      <c r="I33" t="s">
        <v>1</v>
      </c>
    </row>
    <row r="34" spans="1:11" x14ac:dyDescent="0.3">
      <c r="A34" t="s">
        <v>24</v>
      </c>
      <c r="D34">
        <v>3950</v>
      </c>
      <c r="E34">
        <f>E35-E37/2</f>
        <v>4931.8399999999992</v>
      </c>
      <c r="F34">
        <f>F35-F37/2</f>
        <v>6169.5430000000006</v>
      </c>
      <c r="G34">
        <v>6528</v>
      </c>
      <c r="H34">
        <v>6700</v>
      </c>
    </row>
    <row r="35" spans="1:11" x14ac:dyDescent="0.3">
      <c r="A35" s="22" t="s">
        <v>25</v>
      </c>
      <c r="C35">
        <v>3500</v>
      </c>
      <c r="D35">
        <f ca="1">AVERAGE(D34:D36)</f>
        <v>4500</v>
      </c>
      <c r="E35">
        <v>5408.9</v>
      </c>
      <c r="F35">
        <v>6483.4030000000002</v>
      </c>
      <c r="G35">
        <f ca="1">AVERAGE(G34:G36)</f>
        <v>6563</v>
      </c>
      <c r="H35">
        <f ca="1">AVERAGE(H34:H36)</f>
        <v>7350</v>
      </c>
      <c r="I35">
        <v>8890</v>
      </c>
    </row>
    <row r="36" spans="1:11" x14ac:dyDescent="0.3">
      <c r="A36" t="s">
        <v>26</v>
      </c>
      <c r="D36">
        <v>5050</v>
      </c>
      <c r="E36">
        <f>E35+E37/2</f>
        <v>5885.96</v>
      </c>
      <c r="F36">
        <f>F35+F37/2</f>
        <v>6797.2629999999999</v>
      </c>
      <c r="G36">
        <v>6598</v>
      </c>
      <c r="H36">
        <v>8000</v>
      </c>
      <c r="K36">
        <v>1000</v>
      </c>
    </row>
    <row r="37" spans="1:11" x14ac:dyDescent="0.3">
      <c r="A37" t="s">
        <v>27</v>
      </c>
      <c r="B37">
        <v>4000</v>
      </c>
      <c r="C37">
        <v>500</v>
      </c>
      <c r="D37">
        <f>D36-D34</f>
        <v>1100</v>
      </c>
      <c r="E37" s="2">
        <v>954.12</v>
      </c>
      <c r="F37" s="2">
        <v>627.72</v>
      </c>
      <c r="G37" s="2">
        <v>98</v>
      </c>
      <c r="H37">
        <f>H36-H34</f>
        <v>1300</v>
      </c>
      <c r="I37">
        <v>100</v>
      </c>
    </row>
    <row r="38" spans="1:11" x14ac:dyDescent="0.3">
      <c r="G38" s="2"/>
    </row>
    <row r="39" spans="1:11" x14ac:dyDescent="0.3">
      <c r="G39" s="2"/>
    </row>
    <row r="40" spans="1:11" x14ac:dyDescent="0.3">
      <c r="A40" t="s">
        <v>28</v>
      </c>
      <c r="B40">
        <f>B15</f>
        <v>0</v>
      </c>
      <c r="C40">
        <f>AVERAGE(C15:C15)</f>
        <v>0</v>
      </c>
      <c r="D40" t="e">
        <f>D15</f>
        <v>#DIV/0!</v>
      </c>
      <c r="E40">
        <f>E15</f>
        <v>3116.6666666666665</v>
      </c>
      <c r="F40" t="e">
        <f>F15</f>
        <v>#DIV/0!</v>
      </c>
      <c r="G40">
        <f>G15</f>
        <v>504.33333333333331</v>
      </c>
      <c r="H40">
        <f>AVERAGE(H9:H9)</f>
        <v>1250</v>
      </c>
      <c r="I40" t="e">
        <f>#REF!</f>
        <v>#REF!</v>
      </c>
    </row>
    <row r="41" spans="1:11" x14ac:dyDescent="0.3">
      <c r="A41" t="s">
        <v>32</v>
      </c>
      <c r="B41" t="e">
        <f>B18</f>
        <v>#DIV/0!</v>
      </c>
      <c r="D41" t="e">
        <f t="shared" ref="D41:H42" si="9">D18</f>
        <v>#DIV/0!</v>
      </c>
      <c r="E41" t="e">
        <f t="shared" si="9"/>
        <v>#DIV/0!</v>
      </c>
      <c r="F41" t="e">
        <f t="shared" si="9"/>
        <v>#DIV/0!</v>
      </c>
      <c r="G41" t="e">
        <f t="shared" si="9"/>
        <v>#DIV/0!</v>
      </c>
      <c r="H41" t="e">
        <f t="shared" si="9"/>
        <v>#DIV/0!</v>
      </c>
      <c r="I41" t="e">
        <f>#REF!</f>
        <v>#REF!</v>
      </c>
    </row>
    <row r="42" spans="1:11" x14ac:dyDescent="0.3">
      <c r="A42" t="s">
        <v>33</v>
      </c>
      <c r="B42" s="1" t="e">
        <f>B19</f>
        <v>#DIV/0!</v>
      </c>
      <c r="D42" s="1" t="e">
        <f t="shared" si="9"/>
        <v>#DIV/0!</v>
      </c>
      <c r="E42" s="1" t="e">
        <f t="shared" si="9"/>
        <v>#DIV/0!</v>
      </c>
      <c r="F42" s="1" t="e">
        <f t="shared" si="9"/>
        <v>#DIV/0!</v>
      </c>
      <c r="G42" s="1" t="e">
        <f t="shared" si="9"/>
        <v>#DIV/0!</v>
      </c>
      <c r="H42" s="1" t="e">
        <f t="shared" si="9"/>
        <v>#DIV/0!</v>
      </c>
      <c r="I42" s="1" t="e">
        <f>#REF!</f>
        <v>#REF!</v>
      </c>
    </row>
    <row r="43" spans="1:11" x14ac:dyDescent="0.3">
      <c r="A43" t="s">
        <v>31</v>
      </c>
      <c r="B43" s="22">
        <f>B40/B$37</f>
        <v>0</v>
      </c>
      <c r="C43" s="22">
        <f t="shared" ref="C43:I43" si="10">C40/C$37</f>
        <v>0</v>
      </c>
      <c r="D43" s="22" t="e">
        <f t="shared" si="10"/>
        <v>#DIV/0!</v>
      </c>
      <c r="E43" s="22">
        <f t="shared" si="10"/>
        <v>3.2665353065302756</v>
      </c>
      <c r="F43" s="22" t="e">
        <f t="shared" si="10"/>
        <v>#DIV/0!</v>
      </c>
      <c r="G43" s="22">
        <f t="shared" si="10"/>
        <v>5.1462585034013602</v>
      </c>
      <c r="H43" s="22">
        <f t="shared" si="10"/>
        <v>0.96153846153846156</v>
      </c>
      <c r="I43" s="22" t="e">
        <f t="shared" si="10"/>
        <v>#REF!</v>
      </c>
    </row>
    <row r="44" spans="1:11" x14ac:dyDescent="0.3">
      <c r="A44" t="s">
        <v>37</v>
      </c>
      <c r="B44" t="e">
        <f>B41/B37</f>
        <v>#DIV/0!</v>
      </c>
      <c r="D44" t="e">
        <f t="shared" ref="D44:I44" si="11">D41/D37</f>
        <v>#DIV/0!</v>
      </c>
      <c r="E44" t="e">
        <f t="shared" si="11"/>
        <v>#DIV/0!</v>
      </c>
      <c r="F44" t="e">
        <f t="shared" si="11"/>
        <v>#DIV/0!</v>
      </c>
      <c r="G44" t="e">
        <f t="shared" si="11"/>
        <v>#DIV/0!</v>
      </c>
      <c r="H44" t="e">
        <f t="shared" si="11"/>
        <v>#DIV/0!</v>
      </c>
      <c r="I44" t="e">
        <f t="shared" si="11"/>
        <v>#REF!</v>
      </c>
    </row>
    <row r="46" spans="1:11" x14ac:dyDescent="0.3">
      <c r="A46" t="s">
        <v>28</v>
      </c>
      <c r="B46" s="12" t="e">
        <f>B23</f>
        <v>#VALUE!</v>
      </c>
      <c r="D46" s="12" t="e">
        <f t="shared" ref="D46:G47" si="12">D23</f>
        <v>#VALUE!</v>
      </c>
      <c r="E46" s="20" t="e">
        <f t="shared" si="12"/>
        <v>#VALUE!</v>
      </c>
      <c r="F46" s="20" t="e">
        <f t="shared" si="12"/>
        <v>#VALUE!</v>
      </c>
      <c r="G46" s="12" t="e">
        <f t="shared" si="12"/>
        <v>#VALUE!</v>
      </c>
      <c r="H46" s="12">
        <f>AVERAGE(H23:H23)</f>
        <v>0</v>
      </c>
    </row>
    <row r="47" spans="1:11" x14ac:dyDescent="0.3">
      <c r="A47" t="s">
        <v>32</v>
      </c>
      <c r="B47" s="12" t="e">
        <f>B24</f>
        <v>#VALUE!</v>
      </c>
      <c r="D47" s="12" t="e">
        <f t="shared" si="12"/>
        <v>#VALUE!</v>
      </c>
      <c r="E47" s="12" t="e">
        <f t="shared" si="12"/>
        <v>#VALUE!</v>
      </c>
      <c r="F47" s="12" t="e">
        <f t="shared" si="12"/>
        <v>#VALUE!</v>
      </c>
      <c r="G47" s="12" t="e">
        <f t="shared" si="12"/>
        <v>#VALUE!</v>
      </c>
      <c r="H47" t="e">
        <f>STDEV(H24:H24)</f>
        <v>#DIV/0!</v>
      </c>
    </row>
    <row r="48" spans="1:11" x14ac:dyDescent="0.3">
      <c r="A48" t="s">
        <v>33</v>
      </c>
      <c r="B48" s="1" t="e">
        <f>B28</f>
        <v>#VALUE!</v>
      </c>
      <c r="D48" s="1" t="e">
        <f>#REF!</f>
        <v>#REF!</v>
      </c>
      <c r="E48" s="1" t="e">
        <f>D28</f>
        <v>#VALUE!</v>
      </c>
      <c r="F48" s="1" t="e">
        <f>E28</f>
        <v>#VALUE!</v>
      </c>
      <c r="G48" s="1" t="e">
        <f>F28</f>
        <v>#VALUE!</v>
      </c>
      <c r="H48" s="1" t="e">
        <f>G28</f>
        <v>#VALUE!</v>
      </c>
      <c r="I48" s="1"/>
    </row>
    <row r="49" spans="1:10" x14ac:dyDescent="0.3">
      <c r="A49" t="s">
        <v>31</v>
      </c>
      <c r="B49" s="22" t="e">
        <f>B46/B$37</f>
        <v>#VALUE!</v>
      </c>
      <c r="C49" s="22"/>
      <c r="D49" s="22" t="e">
        <f t="shared" ref="D49:H49" si="13">D46/D$37</f>
        <v>#VALUE!</v>
      </c>
      <c r="E49" s="22" t="e">
        <f t="shared" si="13"/>
        <v>#VALUE!</v>
      </c>
      <c r="F49" s="22" t="e">
        <f t="shared" si="13"/>
        <v>#VALUE!</v>
      </c>
      <c r="G49" s="22" t="e">
        <f t="shared" si="13"/>
        <v>#VALUE!</v>
      </c>
      <c r="H49" s="22">
        <f t="shared" si="13"/>
        <v>0</v>
      </c>
    </row>
    <row r="54" spans="1:10" x14ac:dyDescent="0.3">
      <c r="A54" s="12">
        <f>LOG(A3)</f>
        <v>1.3010299956639813</v>
      </c>
      <c r="B54" s="12" t="e">
        <f>LOG(#REF!)</f>
        <v>#REF!</v>
      </c>
      <c r="C54" s="12"/>
      <c r="D54" s="12"/>
      <c r="E54" s="12"/>
      <c r="F54" s="12"/>
      <c r="G54" s="12"/>
      <c r="H54" s="12"/>
      <c r="I54" s="12"/>
      <c r="J54" s="12"/>
    </row>
    <row r="55" spans="1:10" x14ac:dyDescent="0.3">
      <c r="A55" s="12">
        <f t="shared" ref="A55:A56" si="14">LOG(A4)</f>
        <v>1.7781512503836436</v>
      </c>
      <c r="B55" s="12" t="e">
        <f>LOG(#REF!)</f>
        <v>#REF!</v>
      </c>
      <c r="C55" s="12"/>
      <c r="D55" s="12"/>
      <c r="E55" s="12"/>
      <c r="F55" s="12"/>
      <c r="G55" s="12"/>
      <c r="H55" s="12"/>
      <c r="I55" s="12"/>
      <c r="J55" s="12"/>
    </row>
    <row r="56" spans="1:10" x14ac:dyDescent="0.3">
      <c r="A56" s="12">
        <f t="shared" si="14"/>
        <v>2</v>
      </c>
      <c r="B56" s="12" t="e">
        <f>LOG(#REF!)</f>
        <v>#REF!</v>
      </c>
      <c r="C56" s="12" t="e">
        <f>LOG(#REF!)</f>
        <v>#REF!</v>
      </c>
      <c r="D56" s="12" t="e">
        <f>LOG(#REF!)</f>
        <v>#REF!</v>
      </c>
      <c r="E56" s="12" t="e">
        <f>LOG(#REF!)</f>
        <v>#REF!</v>
      </c>
      <c r="F56" s="12"/>
      <c r="G56" s="12"/>
      <c r="H56" s="12" t="e">
        <f>LOG(#REF!)</f>
        <v>#REF!</v>
      </c>
      <c r="I56" s="12"/>
      <c r="J56" s="12"/>
    </row>
    <row r="57" spans="1:10" x14ac:dyDescent="0.3">
      <c r="A57" s="12" t="e">
        <f>LOG(#REF!)</f>
        <v>#REF!</v>
      </c>
      <c r="B57" s="12" t="e">
        <f>LOG(#REF!)</f>
        <v>#REF!</v>
      </c>
      <c r="C57" s="12" t="e">
        <f>LOG(#REF!)</f>
        <v>#REF!</v>
      </c>
      <c r="D57" s="12" t="e">
        <f>LOG(#REF!)</f>
        <v>#REF!</v>
      </c>
      <c r="E57" s="12" t="e">
        <f>LOG(#REF!)</f>
        <v>#REF!</v>
      </c>
      <c r="F57" s="12"/>
      <c r="G57" s="12" t="e">
        <f>LOG(#REF!)</f>
        <v>#REF!</v>
      </c>
      <c r="H57" s="12" t="e">
        <f>LOG(#REF!)</f>
        <v>#REF!</v>
      </c>
      <c r="I57" s="12"/>
      <c r="J57" s="12"/>
    </row>
    <row r="58" spans="1:10" x14ac:dyDescent="0.3">
      <c r="A58" s="12" t="e">
        <f>LOG(#REF!)</f>
        <v>#REF!</v>
      </c>
      <c r="B58" s="12" t="e">
        <f>LOG(#REF!)</f>
        <v>#REF!</v>
      </c>
      <c r="C58" s="12" t="e">
        <f>LOG(#REF!)</f>
        <v>#REF!</v>
      </c>
      <c r="D58" s="12" t="e">
        <f>LOG(#REF!)</f>
        <v>#REF!</v>
      </c>
      <c r="E58" s="12" t="e">
        <f>LOG(#REF!)</f>
        <v>#REF!</v>
      </c>
      <c r="F58" s="12" t="e">
        <f>LOG(#REF!)</f>
        <v>#REF!</v>
      </c>
      <c r="G58" s="12" t="e">
        <f>LOG(#REF!)</f>
        <v>#REF!</v>
      </c>
      <c r="H58" s="12" t="e">
        <f>LOG(#REF!)</f>
        <v>#REF!</v>
      </c>
      <c r="I58" s="12"/>
      <c r="J58" s="12"/>
    </row>
    <row r="59" spans="1:10" x14ac:dyDescent="0.3">
      <c r="A59" s="12" t="e">
        <f>LOG(#REF!)</f>
        <v>#REF!</v>
      </c>
      <c r="B59" s="12" t="e">
        <f>LOG(#REF!)</f>
        <v>#REF!</v>
      </c>
      <c r="C59" s="12" t="e">
        <f>LOG(#REF!)</f>
        <v>#REF!</v>
      </c>
      <c r="D59" s="12" t="e">
        <f>LOG(#REF!)</f>
        <v>#REF!</v>
      </c>
      <c r="E59" s="12" t="e">
        <f>LOG(#REF!)</f>
        <v>#REF!</v>
      </c>
      <c r="F59" s="12" t="e">
        <f>LOG(#REF!)</f>
        <v>#REF!</v>
      </c>
      <c r="G59" s="12" t="e">
        <f>LOG(#REF!)</f>
        <v>#REF!</v>
      </c>
      <c r="H59" s="12" t="e">
        <f>LOG(#REF!)</f>
        <v>#REF!</v>
      </c>
      <c r="I59" s="12"/>
      <c r="J59" s="12"/>
    </row>
    <row r="60" spans="1:10" x14ac:dyDescent="0.3">
      <c r="A60" s="12" t="e">
        <f>LOG(#REF!)</f>
        <v>#REF!</v>
      </c>
      <c r="B60" s="12" t="e">
        <f>LOG(#REF!)</f>
        <v>#REF!</v>
      </c>
      <c r="C60" s="12" t="e">
        <f>LOG(#REF!)</f>
        <v>#REF!</v>
      </c>
      <c r="D60" s="12" t="e">
        <f>LOG(#REF!)</f>
        <v>#REF!</v>
      </c>
      <c r="E60" s="12" t="e">
        <f>LOG(#REF!)</f>
        <v>#REF!</v>
      </c>
      <c r="F60" s="12" t="e">
        <f>LOG(#REF!)</f>
        <v>#REF!</v>
      </c>
      <c r="G60" s="12" t="e">
        <f>LOG(#REF!)</f>
        <v>#REF!</v>
      </c>
      <c r="H60" s="12" t="e">
        <f>LOG(#REF!)</f>
        <v>#REF!</v>
      </c>
      <c r="I60" s="12"/>
      <c r="J60" s="12"/>
    </row>
    <row r="61" spans="1:10" x14ac:dyDescent="0.3">
      <c r="A61" s="12">
        <f>LOG(A3)</f>
        <v>1.3010299956639813</v>
      </c>
      <c r="B61" s="12" t="e">
        <f>LOG(B3)</f>
        <v>#NUM!</v>
      </c>
      <c r="C61" s="12" t="e">
        <f>LOG(D3)</f>
        <v>#NUM!</v>
      </c>
      <c r="D61" s="12" t="e">
        <f>LOG(E3)</f>
        <v>#NUM!</v>
      </c>
      <c r="E61" s="12" t="e">
        <f>LOG(F3)</f>
        <v>#NUM!</v>
      </c>
      <c r="F61" s="12" t="e">
        <f>LOG(G3)</f>
        <v>#NUM!</v>
      </c>
      <c r="G61" s="12">
        <f>LOG(H3)</f>
        <v>4.3979400086720375</v>
      </c>
      <c r="H61" s="12" t="e">
        <f>LOG(#REF!)</f>
        <v>#REF!</v>
      </c>
      <c r="I61" s="12" t="e">
        <f>LOG(I3)</f>
        <v>#NUM!</v>
      </c>
      <c r="J61" s="12" t="e">
        <f>LOG(#REF!)</f>
        <v>#REF!</v>
      </c>
    </row>
    <row r="62" spans="1:10" x14ac:dyDescent="0.3">
      <c r="A62" s="12">
        <f>LOG(A4)</f>
        <v>1.7781512503836436</v>
      </c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3">
      <c r="A63" s="12">
        <f>LOG(A5)</f>
        <v>2</v>
      </c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3">
      <c r="A64" s="12"/>
      <c r="B64" s="12"/>
    </row>
    <row r="65" spans="1:10" x14ac:dyDescent="0.3">
      <c r="B65" t="s">
        <v>5</v>
      </c>
      <c r="C65" t="s">
        <v>6</v>
      </c>
      <c r="D65" t="s">
        <v>4</v>
      </c>
      <c r="E65" t="s">
        <v>3</v>
      </c>
      <c r="F65" t="s">
        <v>2</v>
      </c>
      <c r="G65" t="s">
        <v>8</v>
      </c>
      <c r="H65" t="s">
        <v>9</v>
      </c>
    </row>
    <row r="66" spans="1:10" x14ac:dyDescent="0.3">
      <c r="A66" t="s">
        <v>17</v>
      </c>
      <c r="B66" s="12" t="e">
        <f t="array" ref="B66:B70">LINEST(B56:B61,$A56:$A61,,TRUE)</f>
        <v>#VALUE!</v>
      </c>
      <c r="C66" s="12" t="e">
        <f t="array" ref="C66:C70">LINEST(C58:C61,$A58:$A61,,TRUE)</f>
        <v>#VALUE!</v>
      </c>
      <c r="D66" s="12" t="e">
        <f t="array" ref="D66:D70">LINEST(D58:D61,$A58:$A61,,TRUE)</f>
        <v>#VALUE!</v>
      </c>
      <c r="E66" s="12" t="e">
        <f t="array" ref="E66:E70">LINEST(E58:E61,$A58:$A61,,TRUE)</f>
        <v>#VALUE!</v>
      </c>
      <c r="F66" s="12" t="e">
        <f t="array" ref="F66:F70">LINEST(F59:F61,$A59:$A61,,TRUE)</f>
        <v>#VALUE!</v>
      </c>
      <c r="G66" s="12" t="e">
        <f t="array" ref="G66:G70">LINEST(G58:G61,$A58:$A61,,TRUE)</f>
        <v>#VALUE!</v>
      </c>
      <c r="H66" s="12" t="e">
        <f t="array" ref="H66:H70">LINEST(H56:H61,$A56:$A61,,TRUE)</f>
        <v>#VALUE!</v>
      </c>
      <c r="J66" t="e">
        <f>AVERAGE(B66:H66)</f>
        <v>#VALUE!</v>
      </c>
    </row>
    <row r="67" spans="1:10" x14ac:dyDescent="0.3">
      <c r="A67" t="s">
        <v>18</v>
      </c>
      <c r="B67" s="12" t="e">
        <v>#VALUE!</v>
      </c>
      <c r="C67" s="12" t="e">
        <v>#VALUE!</v>
      </c>
      <c r="D67" s="12" t="e">
        <v>#VALUE!</v>
      </c>
      <c r="E67" s="12" t="e">
        <v>#VALUE!</v>
      </c>
      <c r="F67" s="12" t="e">
        <v>#VALUE!</v>
      </c>
      <c r="G67" s="12" t="e">
        <v>#VALUE!</v>
      </c>
      <c r="H67" s="12" t="e">
        <v>#VALUE!</v>
      </c>
      <c r="J67" t="e">
        <f>STDEV(B66:H66)/SQRT(COUNT(B66:H66))</f>
        <v>#VALUE!</v>
      </c>
    </row>
    <row r="68" spans="1:10" x14ac:dyDescent="0.3">
      <c r="A68" t="s">
        <v>21</v>
      </c>
      <c r="B68" s="12" t="e">
        <v>#VALUE!</v>
      </c>
      <c r="C68" s="12" t="e">
        <v>#VALUE!</v>
      </c>
      <c r="D68" s="12" t="e">
        <v>#VALUE!</v>
      </c>
      <c r="E68" s="12" t="e">
        <v>#VALUE!</v>
      </c>
      <c r="F68" s="12" t="e">
        <v>#VALUE!</v>
      </c>
      <c r="G68" s="12" t="e">
        <v>#VALUE!</v>
      </c>
      <c r="H68" s="12" t="e">
        <v>#VALUE!</v>
      </c>
    </row>
    <row r="69" spans="1:10" x14ac:dyDescent="0.3">
      <c r="A69" t="s">
        <v>19</v>
      </c>
      <c r="B69" s="13" t="e">
        <v>#VALUE!</v>
      </c>
      <c r="C69" s="13" t="e">
        <v>#VALUE!</v>
      </c>
      <c r="D69" s="13" t="e">
        <v>#VALUE!</v>
      </c>
      <c r="E69" s="13" t="e">
        <v>#VALUE!</v>
      </c>
      <c r="F69" s="13" t="e">
        <v>#VALUE!</v>
      </c>
      <c r="G69" s="13" t="e">
        <v>#VALUE!</v>
      </c>
      <c r="H69" s="13" t="e">
        <v>#VALUE!</v>
      </c>
    </row>
    <row r="70" spans="1:10" x14ac:dyDescent="0.3">
      <c r="A70" t="s">
        <v>20</v>
      </c>
      <c r="B70" s="11" t="e">
        <v>#VALUE!</v>
      </c>
      <c r="C70" s="11" t="e">
        <v>#VALUE!</v>
      </c>
      <c r="D70" s="11" t="e">
        <v>#VALUE!</v>
      </c>
      <c r="E70" s="11" t="e">
        <v>#VALUE!</v>
      </c>
      <c r="F70" s="11" t="e">
        <v>#VALUE!</v>
      </c>
      <c r="G70" s="11" t="e">
        <v>#VALUE!</v>
      </c>
      <c r="H70" s="11" t="e">
        <v>#VALUE!</v>
      </c>
    </row>
    <row r="72" spans="1:10" x14ac:dyDescent="0.3">
      <c r="B72" t="s">
        <v>5</v>
      </c>
      <c r="C72" t="s">
        <v>6</v>
      </c>
      <c r="D72" t="s">
        <v>4</v>
      </c>
      <c r="E72" t="s">
        <v>3</v>
      </c>
      <c r="F72" t="s">
        <v>2</v>
      </c>
      <c r="G72" t="s">
        <v>8</v>
      </c>
      <c r="H72" t="s">
        <v>9</v>
      </c>
    </row>
    <row r="73" spans="1:10" x14ac:dyDescent="0.3">
      <c r="A73" t="s">
        <v>23</v>
      </c>
      <c r="B73" s="12" t="e">
        <f>B66+B67</f>
        <v>#VALUE!</v>
      </c>
      <c r="C73" s="12" t="e">
        <f t="shared" ref="C73:H73" si="15">C66+C67</f>
        <v>#VALUE!</v>
      </c>
      <c r="D73" s="12" t="e">
        <f t="shared" si="15"/>
        <v>#VALUE!</v>
      </c>
      <c r="E73" s="12" t="e">
        <f t="shared" si="15"/>
        <v>#VALUE!</v>
      </c>
      <c r="F73" s="12" t="e">
        <f t="shared" si="15"/>
        <v>#VALUE!</v>
      </c>
      <c r="G73" s="12" t="e">
        <f t="shared" si="15"/>
        <v>#VALUE!</v>
      </c>
      <c r="H73" s="12" t="e">
        <f t="shared" si="15"/>
        <v>#VALUE!</v>
      </c>
    </row>
    <row r="74" spans="1:10" x14ac:dyDescent="0.3">
      <c r="A74" t="s">
        <v>17</v>
      </c>
      <c r="B74" s="12" t="e">
        <f>B66</f>
        <v>#VALUE!</v>
      </c>
      <c r="C74" s="12" t="e">
        <f t="shared" ref="C74:H74" si="16">C66</f>
        <v>#VALUE!</v>
      </c>
      <c r="D74" s="12" t="e">
        <f t="shared" si="16"/>
        <v>#VALUE!</v>
      </c>
      <c r="E74" s="12" t="e">
        <f t="shared" si="16"/>
        <v>#VALUE!</v>
      </c>
      <c r="F74" s="12" t="e">
        <f t="shared" si="16"/>
        <v>#VALUE!</v>
      </c>
      <c r="G74" s="12" t="e">
        <f t="shared" si="16"/>
        <v>#VALUE!</v>
      </c>
      <c r="H74" s="12" t="e">
        <f t="shared" si="16"/>
        <v>#VALUE!</v>
      </c>
    </row>
    <row r="75" spans="1:10" x14ac:dyDescent="0.3">
      <c r="A75" t="s">
        <v>22</v>
      </c>
      <c r="B75" s="12" t="e">
        <f>B66-B67</f>
        <v>#VALUE!</v>
      </c>
      <c r="C75" s="12" t="e">
        <f t="shared" ref="C75:H75" si="17">C66-C67</f>
        <v>#VALUE!</v>
      </c>
      <c r="D75" s="12" t="e">
        <f t="shared" si="17"/>
        <v>#VALUE!</v>
      </c>
      <c r="E75" s="12" t="e">
        <f t="shared" si="17"/>
        <v>#VALUE!</v>
      </c>
      <c r="F75" s="12" t="e">
        <f t="shared" si="17"/>
        <v>#VALUE!</v>
      </c>
      <c r="G75" s="12" t="e">
        <f t="shared" si="17"/>
        <v>#VALUE!</v>
      </c>
      <c r="H75" s="12" t="e">
        <f t="shared" si="17"/>
        <v>#VALUE!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3"/>
  <sheetViews>
    <sheetView topLeftCell="A40" zoomScale="70" zoomScaleNormal="70" workbookViewId="0">
      <selection activeCell="E33" sqref="E33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11.33203125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39</v>
      </c>
      <c r="D1" t="s">
        <v>40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9" x14ac:dyDescent="0.3">
      <c r="A3" s="6">
        <v>20</v>
      </c>
      <c r="B3" s="5"/>
      <c r="C3" s="5"/>
      <c r="D3" s="5"/>
      <c r="E3" s="5"/>
      <c r="F3" s="5"/>
      <c r="G3" s="5"/>
      <c r="H3" s="27">
        <v>653120000</v>
      </c>
      <c r="I3" s="5"/>
    </row>
    <row r="4" spans="1:9" x14ac:dyDescent="0.3">
      <c r="A4" s="6">
        <v>60</v>
      </c>
      <c r="B4" s="5"/>
      <c r="C4" s="5"/>
      <c r="D4" s="5"/>
      <c r="E4" s="27">
        <v>3395250000</v>
      </c>
      <c r="F4" s="5"/>
      <c r="G4" s="27">
        <v>423386000</v>
      </c>
      <c r="H4" s="5"/>
      <c r="I4" s="5"/>
    </row>
    <row r="5" spans="1:9" x14ac:dyDescent="0.3">
      <c r="A5" s="6">
        <v>100</v>
      </c>
      <c r="B5" s="5"/>
      <c r="C5" s="27">
        <v>102000000</v>
      </c>
      <c r="D5" s="5"/>
      <c r="E5" s="5"/>
      <c r="F5" s="5"/>
      <c r="G5" s="3"/>
      <c r="H5" s="5"/>
      <c r="I5" s="27">
        <v>69645340</v>
      </c>
    </row>
    <row r="7" spans="1:9" x14ac:dyDescent="0.3">
      <c r="A7" t="s">
        <v>41</v>
      </c>
      <c r="D7" t="s">
        <v>40</v>
      </c>
    </row>
    <row r="8" spans="1:9" x14ac:dyDescent="0.3">
      <c r="A8" s="4" t="s">
        <v>35</v>
      </c>
      <c r="B8" s="8" t="s">
        <v>5</v>
      </c>
      <c r="C8" s="8" t="s">
        <v>7</v>
      </c>
      <c r="D8" s="8" t="s">
        <v>6</v>
      </c>
      <c r="E8" s="8" t="s">
        <v>4</v>
      </c>
      <c r="F8" s="8" t="s">
        <v>3</v>
      </c>
      <c r="G8" s="8" t="s">
        <v>2</v>
      </c>
      <c r="H8" s="8" t="s">
        <v>8</v>
      </c>
      <c r="I8" s="8" t="s">
        <v>1</v>
      </c>
    </row>
    <row r="9" spans="1:9" x14ac:dyDescent="0.3">
      <c r="A9" s="6">
        <v>20</v>
      </c>
      <c r="B9" s="5"/>
      <c r="C9" s="5"/>
      <c r="D9" s="5"/>
      <c r="E9" s="5"/>
      <c r="F9" s="5"/>
      <c r="G9" s="5"/>
      <c r="H9" s="23">
        <v>31373</v>
      </c>
      <c r="I9" s="5"/>
    </row>
    <row r="10" spans="1:9" x14ac:dyDescent="0.3">
      <c r="A10" s="6">
        <v>60</v>
      </c>
      <c r="B10" s="5"/>
      <c r="C10" s="5"/>
      <c r="D10" s="5"/>
      <c r="E10" s="27">
        <v>30441</v>
      </c>
      <c r="F10" s="5"/>
      <c r="G10" s="23">
        <v>24395</v>
      </c>
      <c r="H10" s="5"/>
      <c r="I10" s="5"/>
    </row>
    <row r="11" spans="1:9" x14ac:dyDescent="0.3">
      <c r="A11" s="6">
        <v>100</v>
      </c>
      <c r="B11" s="5"/>
      <c r="C11" s="23">
        <v>30785</v>
      </c>
      <c r="D11" s="5"/>
      <c r="E11" s="5"/>
      <c r="F11" s="5"/>
      <c r="G11" s="3"/>
      <c r="H11" s="5"/>
      <c r="I11" s="23">
        <v>19879</v>
      </c>
    </row>
    <row r="13" spans="1:9" x14ac:dyDescent="0.3">
      <c r="A13" t="s">
        <v>42</v>
      </c>
      <c r="D13" t="s">
        <v>40</v>
      </c>
    </row>
    <row r="14" spans="1:9" x14ac:dyDescent="0.3">
      <c r="A14" s="4" t="s">
        <v>35</v>
      </c>
      <c r="B14" s="8" t="s">
        <v>5</v>
      </c>
      <c r="C14" s="8" t="s">
        <v>7</v>
      </c>
      <c r="D14" s="8" t="s">
        <v>6</v>
      </c>
      <c r="E14" s="8" t="s">
        <v>4</v>
      </c>
      <c r="F14" s="8" t="s">
        <v>3</v>
      </c>
      <c r="G14" s="8" t="s">
        <v>2</v>
      </c>
      <c r="H14" s="8" t="s">
        <v>8</v>
      </c>
      <c r="I14" s="8" t="s">
        <v>1</v>
      </c>
    </row>
    <row r="15" spans="1:9" x14ac:dyDescent="0.3">
      <c r="A15" s="6">
        <v>20</v>
      </c>
      <c r="B15" s="5"/>
      <c r="C15" s="5"/>
      <c r="D15" s="5"/>
      <c r="E15" s="5"/>
      <c r="F15" s="5"/>
      <c r="G15" s="5"/>
      <c r="H15" s="23">
        <v>2331.6999999999998</v>
      </c>
      <c r="I15" s="5"/>
    </row>
    <row r="16" spans="1:9" x14ac:dyDescent="0.3">
      <c r="A16" s="6">
        <v>60</v>
      </c>
      <c r="B16" s="5"/>
      <c r="C16" s="5"/>
      <c r="D16" s="5"/>
      <c r="E16" s="27">
        <v>2880</v>
      </c>
      <c r="F16" s="5"/>
      <c r="G16" s="23">
        <v>2812.7</v>
      </c>
      <c r="H16" s="5"/>
      <c r="I16" s="5"/>
    </row>
    <row r="17" spans="1:9" x14ac:dyDescent="0.3">
      <c r="A17" s="6">
        <v>100</v>
      </c>
      <c r="B17" s="5"/>
      <c r="C17" s="23">
        <v>2330.8000000000002</v>
      </c>
      <c r="D17" s="5"/>
      <c r="E17" s="5"/>
      <c r="F17" s="5"/>
      <c r="G17" s="3"/>
      <c r="H17" s="5"/>
      <c r="I17" s="23">
        <v>2779</v>
      </c>
    </row>
    <row r="19" spans="1:9" x14ac:dyDescent="0.3">
      <c r="A19" t="s">
        <v>43</v>
      </c>
    </row>
    <row r="20" spans="1:9" x14ac:dyDescent="0.3">
      <c r="A20" s="4" t="s">
        <v>35</v>
      </c>
      <c r="B20" s="8" t="s">
        <v>5</v>
      </c>
      <c r="C20" s="8" t="s">
        <v>7</v>
      </c>
      <c r="D20" s="8" t="s">
        <v>6</v>
      </c>
      <c r="E20" s="8" t="s">
        <v>4</v>
      </c>
      <c r="F20" s="8" t="s">
        <v>3</v>
      </c>
      <c r="G20" s="8" t="s">
        <v>2</v>
      </c>
      <c r="H20" s="8" t="s">
        <v>8</v>
      </c>
      <c r="I20" s="8" t="s">
        <v>1</v>
      </c>
    </row>
    <row r="21" spans="1:9" x14ac:dyDescent="0.3">
      <c r="A21" s="6">
        <v>20</v>
      </c>
      <c r="B21" s="28"/>
      <c r="C21" s="28"/>
      <c r="D21" s="28"/>
      <c r="E21" s="28"/>
      <c r="F21" s="28"/>
      <c r="G21" s="28"/>
      <c r="H21" s="27">
        <f>H3-(H9*H15)</f>
        <v>579967575.89999998</v>
      </c>
      <c r="I21" s="28"/>
    </row>
    <row r="22" spans="1:9" x14ac:dyDescent="0.3">
      <c r="A22" s="6">
        <v>60</v>
      </c>
      <c r="B22" s="28"/>
      <c r="C22" s="28"/>
      <c r="D22" s="28"/>
      <c r="E22" s="27">
        <f>E4-(E10*E16)</f>
        <v>3307579920</v>
      </c>
      <c r="F22" s="28"/>
      <c r="G22" s="27">
        <f>G4-(G10*G16)</f>
        <v>354770183.5</v>
      </c>
      <c r="H22" s="28"/>
      <c r="I22" s="28"/>
    </row>
    <row r="23" spans="1:9" x14ac:dyDescent="0.3">
      <c r="A23" s="6">
        <v>100</v>
      </c>
      <c r="B23" s="28"/>
      <c r="C23" s="27">
        <f>C5-(C11*C17)</f>
        <v>30246322</v>
      </c>
      <c r="D23" s="28"/>
      <c r="E23" s="28"/>
      <c r="F23" s="28"/>
      <c r="G23" s="16"/>
      <c r="H23" s="28"/>
      <c r="I23" s="27">
        <f>I5-(I11*I17)</f>
        <v>14401599</v>
      </c>
    </row>
    <row r="24" spans="1:9" x14ac:dyDescent="0.3">
      <c r="E24" s="18"/>
      <c r="F24" s="19"/>
    </row>
    <row r="25" spans="1:9" x14ac:dyDescent="0.3">
      <c r="A25" t="s">
        <v>16</v>
      </c>
    </row>
    <row r="26" spans="1:9" x14ac:dyDescent="0.3">
      <c r="A26" s="4" t="str">
        <f t="shared" ref="A26:I26" si="0">A20</f>
        <v>Exposure (s)</v>
      </c>
      <c r="B26" s="8" t="str">
        <f t="shared" si="0"/>
        <v>Clear</v>
      </c>
      <c r="C26" s="8" t="str">
        <f t="shared" si="0"/>
        <v>NUV</v>
      </c>
      <c r="D26" s="8" t="str">
        <f t="shared" si="0"/>
        <v>Blue</v>
      </c>
      <c r="E26" s="8" t="str">
        <f t="shared" si="0"/>
        <v>Green</v>
      </c>
      <c r="F26" s="8" t="str">
        <f t="shared" si="0"/>
        <v>Red</v>
      </c>
      <c r="G26" s="8" t="str">
        <f t="shared" si="0"/>
        <v>Ha</v>
      </c>
      <c r="H26" s="8" t="str">
        <f t="shared" si="0"/>
        <v>NIR1</v>
      </c>
      <c r="I26" s="8" t="str">
        <f t="shared" si="0"/>
        <v>Methane</v>
      </c>
    </row>
    <row r="27" spans="1:9" x14ac:dyDescent="0.3">
      <c r="A27" s="6">
        <f>A21</f>
        <v>20</v>
      </c>
      <c r="B27" s="16">
        <f>B21/$A27</f>
        <v>0</v>
      </c>
      <c r="C27" s="16"/>
      <c r="D27" s="16"/>
      <c r="E27" s="16"/>
      <c r="F27" s="16"/>
      <c r="G27" s="16"/>
      <c r="H27" s="29">
        <f>H21/$A27</f>
        <v>28998378.794999998</v>
      </c>
      <c r="I27" s="16"/>
    </row>
    <row r="28" spans="1:9" x14ac:dyDescent="0.3">
      <c r="A28" s="6">
        <f>A22</f>
        <v>60</v>
      </c>
      <c r="B28" s="16"/>
      <c r="C28" s="29"/>
      <c r="D28" s="16"/>
      <c r="E28" s="29">
        <f>E22/$A28</f>
        <v>55126332</v>
      </c>
      <c r="F28" s="16"/>
      <c r="G28" s="29">
        <f>G22/$A28</f>
        <v>5912836.3916666666</v>
      </c>
      <c r="H28" s="16"/>
      <c r="I28" s="16"/>
    </row>
    <row r="29" spans="1:9" x14ac:dyDescent="0.3">
      <c r="A29" s="6">
        <f>A23</f>
        <v>100</v>
      </c>
      <c r="B29" s="16"/>
      <c r="C29" s="29">
        <f>C23/$A29</f>
        <v>302463.21999999997</v>
      </c>
      <c r="D29" s="16"/>
      <c r="E29" s="16"/>
      <c r="F29" s="16"/>
      <c r="G29" s="16"/>
      <c r="H29" s="16"/>
      <c r="I29" s="29">
        <f>I23/$A29</f>
        <v>144015.99</v>
      </c>
    </row>
    <row r="31" spans="1:9" s="7" customFormat="1" x14ac:dyDescent="0.3">
      <c r="A31" s="7" t="s">
        <v>29</v>
      </c>
    </row>
    <row r="32" spans="1:9" s="7" customFormat="1" x14ac:dyDescent="0.3">
      <c r="A32" s="14"/>
      <c r="B32" s="14" t="str">
        <f t="shared" ref="B32:I32" si="1">B20</f>
        <v>Clear</v>
      </c>
      <c r="C32" s="14" t="str">
        <f t="shared" si="1"/>
        <v>NUV</v>
      </c>
      <c r="D32" s="14" t="str">
        <f t="shared" si="1"/>
        <v>Blue</v>
      </c>
      <c r="E32" s="14" t="str">
        <f t="shared" si="1"/>
        <v>Green</v>
      </c>
      <c r="F32" s="14" t="str">
        <f t="shared" si="1"/>
        <v>Red</v>
      </c>
      <c r="G32" s="14" t="str">
        <f t="shared" si="1"/>
        <v>Ha</v>
      </c>
      <c r="H32" s="14" t="str">
        <f t="shared" si="1"/>
        <v>NIR1</v>
      </c>
      <c r="I32" s="14" t="str">
        <f t="shared" si="1"/>
        <v>Methane</v>
      </c>
    </row>
    <row r="33" spans="1:9" x14ac:dyDescent="0.3">
      <c r="A33" s="14" t="s">
        <v>10</v>
      </c>
      <c r="B33" s="16">
        <f>AVERAGE(B27:B27)</f>
        <v>0</v>
      </c>
      <c r="C33" s="16">
        <f>AVERAGE(C27:C29)</f>
        <v>302463.21999999997</v>
      </c>
      <c r="D33" s="16" t="e">
        <f t="shared" ref="D33:I33" si="2">AVERAGE(D27:D29)</f>
        <v>#DIV/0!</v>
      </c>
      <c r="E33" s="16">
        <f t="shared" si="2"/>
        <v>55126332</v>
      </c>
      <c r="F33" s="16" t="e">
        <f t="shared" si="2"/>
        <v>#DIV/0!</v>
      </c>
      <c r="G33" s="16">
        <f t="shared" si="2"/>
        <v>5912836.3916666666</v>
      </c>
      <c r="H33" s="16">
        <f t="shared" si="2"/>
        <v>28998378.794999998</v>
      </c>
      <c r="I33" s="16">
        <f t="shared" si="2"/>
        <v>144015.99</v>
      </c>
    </row>
    <row r="34" spans="1:9" x14ac:dyDescent="0.3">
      <c r="A34" s="14" t="s">
        <v>11</v>
      </c>
      <c r="B34" s="9" t="e">
        <f>STDEV(B27:B29)</f>
        <v>#DIV/0!</v>
      </c>
      <c r="C34" s="9" t="e">
        <f t="shared" ref="C34:I34" si="3">STDEV(C27:C29)</f>
        <v>#DIV/0!</v>
      </c>
      <c r="D34" s="9" t="e">
        <f t="shared" si="3"/>
        <v>#DIV/0!</v>
      </c>
      <c r="E34" s="9" t="e">
        <f t="shared" si="3"/>
        <v>#DIV/0!</v>
      </c>
      <c r="F34" s="9" t="e">
        <f t="shared" si="3"/>
        <v>#DIV/0!</v>
      </c>
      <c r="G34" s="9" t="e">
        <f t="shared" si="3"/>
        <v>#DIV/0!</v>
      </c>
      <c r="H34" s="9" t="e">
        <f t="shared" si="3"/>
        <v>#DIV/0!</v>
      </c>
      <c r="I34" s="9" t="e">
        <f t="shared" si="3"/>
        <v>#DIV/0!</v>
      </c>
    </row>
    <row r="35" spans="1:9" x14ac:dyDescent="0.3">
      <c r="A35" s="14" t="s">
        <v>14</v>
      </c>
      <c r="B35" s="3">
        <f>COUNT(B27:B29)</f>
        <v>1</v>
      </c>
      <c r="C35" s="3">
        <f t="shared" ref="C35:I35" si="4">COUNT(C27:C29)</f>
        <v>1</v>
      </c>
      <c r="D35" s="3">
        <f t="shared" si="4"/>
        <v>0</v>
      </c>
      <c r="E35" s="3">
        <f t="shared" si="4"/>
        <v>1</v>
      </c>
      <c r="F35" s="3">
        <f t="shared" si="4"/>
        <v>0</v>
      </c>
      <c r="G35" s="3">
        <f t="shared" si="4"/>
        <v>1</v>
      </c>
      <c r="H35" s="3">
        <f t="shared" si="4"/>
        <v>1</v>
      </c>
      <c r="I35" s="3">
        <f t="shared" si="4"/>
        <v>1</v>
      </c>
    </row>
    <row r="36" spans="1:9" x14ac:dyDescent="0.3">
      <c r="A36" s="14" t="s">
        <v>12</v>
      </c>
      <c r="B36" s="9" t="e">
        <f t="shared" ref="B36:I36" si="5">B34/SQRT(B35)</f>
        <v>#DIV/0!</v>
      </c>
      <c r="C36" s="9" t="e">
        <f t="shared" si="5"/>
        <v>#DIV/0!</v>
      </c>
      <c r="D36" s="9" t="e">
        <f t="shared" si="5"/>
        <v>#DIV/0!</v>
      </c>
      <c r="E36" s="9" t="e">
        <f t="shared" si="5"/>
        <v>#DIV/0!</v>
      </c>
      <c r="F36" s="9" t="e">
        <f t="shared" si="5"/>
        <v>#DIV/0!</v>
      </c>
      <c r="G36" s="9" t="e">
        <f t="shared" si="5"/>
        <v>#DIV/0!</v>
      </c>
      <c r="H36" s="9" t="e">
        <f t="shared" si="5"/>
        <v>#DIV/0!</v>
      </c>
      <c r="I36" s="9" t="e">
        <f t="shared" si="5"/>
        <v>#DIV/0!</v>
      </c>
    </row>
    <row r="37" spans="1:9" x14ac:dyDescent="0.3">
      <c r="A37" s="14" t="s">
        <v>13</v>
      </c>
      <c r="B37" s="15" t="e">
        <f>B36/B33</f>
        <v>#DIV/0!</v>
      </c>
      <c r="C37" s="15" t="e">
        <f t="shared" ref="C37:I37" si="6">C36/C33</f>
        <v>#DIV/0!</v>
      </c>
      <c r="D37" s="15" t="e">
        <f t="shared" si="6"/>
        <v>#DIV/0!</v>
      </c>
      <c r="E37" s="15" t="e">
        <f t="shared" si="6"/>
        <v>#DIV/0!</v>
      </c>
      <c r="F37" s="15" t="e">
        <f t="shared" si="6"/>
        <v>#DIV/0!</v>
      </c>
      <c r="G37" s="15" t="e">
        <f t="shared" si="6"/>
        <v>#DIV/0!</v>
      </c>
      <c r="H37" s="15" t="e">
        <f t="shared" si="6"/>
        <v>#DIV/0!</v>
      </c>
      <c r="I37" s="15" t="e">
        <f t="shared" si="6"/>
        <v>#DIV/0!</v>
      </c>
    </row>
    <row r="39" spans="1:9" x14ac:dyDescent="0.3">
      <c r="A39" s="7" t="s">
        <v>30</v>
      </c>
    </row>
    <row r="40" spans="1:9" x14ac:dyDescent="0.3">
      <c r="A40" s="4"/>
      <c r="B40" s="4" t="str">
        <f t="shared" ref="B40:I40" si="7">B20</f>
        <v>Clear</v>
      </c>
      <c r="C40" s="4" t="str">
        <f t="shared" si="7"/>
        <v>NUV</v>
      </c>
      <c r="D40" s="4" t="str">
        <f t="shared" si="7"/>
        <v>Blue</v>
      </c>
      <c r="E40" s="4" t="str">
        <f t="shared" si="7"/>
        <v>Green</v>
      </c>
      <c r="F40" s="4" t="str">
        <f t="shared" si="7"/>
        <v>Red</v>
      </c>
      <c r="G40" s="4" t="str">
        <f t="shared" si="7"/>
        <v>Ha</v>
      </c>
      <c r="H40" s="4" t="str">
        <f t="shared" si="7"/>
        <v>NIR1</v>
      </c>
      <c r="I40" s="4" t="str">
        <f t="shared" si="7"/>
        <v>Methane</v>
      </c>
    </row>
    <row r="41" spans="1:9" x14ac:dyDescent="0.3">
      <c r="A41" s="4" t="s">
        <v>17</v>
      </c>
      <c r="B41" s="9" t="e">
        <f t="array" ref="B41:B45">LINEST(B21:B21,$A21:$A21,,TRUE)</f>
        <v>#VALUE!</v>
      </c>
      <c r="C41" s="9"/>
      <c r="D41" s="9" t="e">
        <f t="array" ref="D41:D45">LINEST(D21:D21,$A21:$A21,,TRUE)</f>
        <v>#VALUE!</v>
      </c>
      <c r="E41" s="9" t="e">
        <f t="array" ref="E41:E45">LINEST(E21:E21,$A21:$A21,,TRUE)</f>
        <v>#VALUE!</v>
      </c>
      <c r="F41" s="9" t="e">
        <f t="array" ref="F41:F45">LINEST(F21:F21,$A21:$A21,,TRUE)</f>
        <v>#VALUE!</v>
      </c>
      <c r="G41" s="9" t="e">
        <f t="array" ref="G41:G45">LINEST(G21:G21,$A21:$A21,,TRUE)</f>
        <v>#VALUE!</v>
      </c>
      <c r="H41" s="9">
        <f t="array" ref="H41:H45">LINEST(H21:H21,$A21:$A21,,TRUE)</f>
        <v>0</v>
      </c>
      <c r="I41" s="3"/>
    </row>
    <row r="42" spans="1:9" x14ac:dyDescent="0.3">
      <c r="A42" s="4" t="s">
        <v>18</v>
      </c>
      <c r="B42" s="9" t="e">
        <v>#VALUE!</v>
      </c>
      <c r="C42" s="9"/>
      <c r="D42" s="9" t="e">
        <v>#VALUE!</v>
      </c>
      <c r="E42" s="9" t="e">
        <v>#VALUE!</v>
      </c>
      <c r="F42" s="9" t="e">
        <v>#VALUE!</v>
      </c>
      <c r="G42" s="9" t="e">
        <v>#VALUE!</v>
      </c>
      <c r="H42" s="9">
        <v>0</v>
      </c>
      <c r="I42" s="3"/>
    </row>
    <row r="43" spans="1:9" x14ac:dyDescent="0.3">
      <c r="A43" s="4" t="s">
        <v>21</v>
      </c>
      <c r="B43" s="10" t="e">
        <v>#VALUE!</v>
      </c>
      <c r="C43" s="10"/>
      <c r="D43" s="10" t="e">
        <v>#VALUE!</v>
      </c>
      <c r="E43" s="10" t="e">
        <v>#VALUE!</v>
      </c>
      <c r="F43" s="10" t="e">
        <v>#VALUE!</v>
      </c>
      <c r="G43" s="10" t="e">
        <v>#VALUE!</v>
      </c>
      <c r="H43" s="10">
        <v>1</v>
      </c>
      <c r="I43" s="3"/>
    </row>
    <row r="44" spans="1:9" x14ac:dyDescent="0.3">
      <c r="A44" s="4" t="s">
        <v>19</v>
      </c>
      <c r="B44" s="9" t="e">
        <v>#VALUE!</v>
      </c>
      <c r="C44" s="9"/>
      <c r="D44" s="9" t="e">
        <v>#VALUE!</v>
      </c>
      <c r="E44" s="9" t="e">
        <v>#VALUE!</v>
      </c>
      <c r="F44" s="9" t="e">
        <v>#VALUE!</v>
      </c>
      <c r="G44" s="9" t="e">
        <v>#VALUE!</v>
      </c>
      <c r="H44" s="9" t="e">
        <v>#NUM!</v>
      </c>
      <c r="I44" s="3"/>
    </row>
    <row r="45" spans="1:9" x14ac:dyDescent="0.3">
      <c r="A45" s="4" t="s">
        <v>20</v>
      </c>
      <c r="B45" s="16" t="e">
        <v>#VALUE!</v>
      </c>
      <c r="C45" s="16"/>
      <c r="D45" s="16" t="e">
        <v>#VALUE!</v>
      </c>
      <c r="E45" s="16" t="e">
        <v>#VALUE!</v>
      </c>
      <c r="F45" s="16" t="e">
        <v>#VALUE!</v>
      </c>
      <c r="G45" s="16" t="e">
        <v>#VALUE!</v>
      </c>
      <c r="H45" s="16">
        <v>0</v>
      </c>
      <c r="I45" s="3"/>
    </row>
    <row r="46" spans="1:9" x14ac:dyDescent="0.3">
      <c r="A46" s="14" t="s">
        <v>13</v>
      </c>
      <c r="B46" s="15" t="e">
        <f>B42/B41</f>
        <v>#VALUE!</v>
      </c>
      <c r="C46" s="15"/>
      <c r="D46" s="15" t="e">
        <f t="shared" ref="D46:H46" si="8">D42/D41</f>
        <v>#VALUE!</v>
      </c>
      <c r="E46" s="15" t="e">
        <f t="shared" si="8"/>
        <v>#VALUE!</v>
      </c>
      <c r="F46" s="15" t="e">
        <f t="shared" si="8"/>
        <v>#VALUE!</v>
      </c>
      <c r="G46" s="15" t="e">
        <f t="shared" si="8"/>
        <v>#VALUE!</v>
      </c>
      <c r="H46" s="15" t="e">
        <f t="shared" si="8"/>
        <v>#DIV/0!</v>
      </c>
      <c r="I46" s="15"/>
    </row>
    <row r="47" spans="1:9" x14ac:dyDescent="0.3">
      <c r="A47" s="17" t="s">
        <v>34</v>
      </c>
    </row>
    <row r="48" spans="1:9" x14ac:dyDescent="0.3">
      <c r="A48" s="17" t="s">
        <v>36</v>
      </c>
    </row>
    <row r="49" spans="1:11" x14ac:dyDescent="0.3">
      <c r="A49" s="32" t="s">
        <v>62</v>
      </c>
    </row>
    <row r="50" spans="1:11" x14ac:dyDescent="0.3">
      <c r="A50" s="26" t="s">
        <v>38</v>
      </c>
    </row>
    <row r="51" spans="1:11" x14ac:dyDescent="0.3">
      <c r="B51" t="s">
        <v>5</v>
      </c>
      <c r="C51" t="s">
        <v>7</v>
      </c>
      <c r="D51" t="s">
        <v>6</v>
      </c>
      <c r="E51" s="21" t="s">
        <v>4</v>
      </c>
      <c r="F51" t="s">
        <v>3</v>
      </c>
      <c r="G51" t="s">
        <v>2</v>
      </c>
      <c r="H51" t="s">
        <v>0</v>
      </c>
      <c r="I51" t="s">
        <v>1</v>
      </c>
    </row>
    <row r="52" spans="1:11" x14ac:dyDescent="0.3">
      <c r="A52" t="s">
        <v>24</v>
      </c>
      <c r="D52">
        <v>3950</v>
      </c>
      <c r="E52">
        <f>E53-E55/2</f>
        <v>4931.8399999999992</v>
      </c>
      <c r="F52">
        <f>F53-F55/2</f>
        <v>6169.5430000000006</v>
      </c>
      <c r="G52">
        <v>6528</v>
      </c>
      <c r="H52">
        <v>6700</v>
      </c>
    </row>
    <row r="53" spans="1:11" x14ac:dyDescent="0.3">
      <c r="A53" s="22" t="s">
        <v>25</v>
      </c>
      <c r="C53">
        <v>3500</v>
      </c>
      <c r="D53">
        <f ca="1">AVERAGE(D52:D54)</f>
        <v>4500</v>
      </c>
      <c r="E53">
        <v>5408.9</v>
      </c>
      <c r="F53">
        <v>6483.4030000000002</v>
      </c>
      <c r="G53">
        <f ca="1">AVERAGE(G52:G54)</f>
        <v>6563</v>
      </c>
      <c r="H53">
        <f ca="1">AVERAGE(H52:H54)</f>
        <v>7350</v>
      </c>
      <c r="I53">
        <v>8890</v>
      </c>
    </row>
    <row r="54" spans="1:11" x14ac:dyDescent="0.3">
      <c r="A54" t="s">
        <v>26</v>
      </c>
      <c r="D54">
        <v>5050</v>
      </c>
      <c r="E54">
        <f>E53+E55/2</f>
        <v>5885.96</v>
      </c>
      <c r="F54">
        <f>F53+F55/2</f>
        <v>6797.2629999999999</v>
      </c>
      <c r="G54">
        <v>6598</v>
      </c>
      <c r="H54">
        <v>8000</v>
      </c>
      <c r="K54">
        <v>1000</v>
      </c>
    </row>
    <row r="55" spans="1:11" x14ac:dyDescent="0.3">
      <c r="A55" t="s">
        <v>27</v>
      </c>
      <c r="B55">
        <v>4000</v>
      </c>
      <c r="C55">
        <v>500</v>
      </c>
      <c r="D55">
        <f>D54-D52</f>
        <v>1100</v>
      </c>
      <c r="E55" s="2">
        <v>954.12</v>
      </c>
      <c r="F55" s="2">
        <v>627.72</v>
      </c>
      <c r="G55" s="2">
        <v>98</v>
      </c>
      <c r="H55">
        <f>H54-H52</f>
        <v>1300</v>
      </c>
      <c r="I55">
        <v>100</v>
      </c>
    </row>
    <row r="56" spans="1:11" x14ac:dyDescent="0.3">
      <c r="G56" s="2"/>
    </row>
    <row r="57" spans="1:11" x14ac:dyDescent="0.3">
      <c r="G57" s="2"/>
    </row>
    <row r="58" spans="1:11" x14ac:dyDescent="0.3">
      <c r="A58" t="s">
        <v>28</v>
      </c>
      <c r="B58" s="18">
        <f>B33</f>
        <v>0</v>
      </c>
      <c r="C58" s="18">
        <f>AVERAGE(C33:C33)</f>
        <v>302463.21999999997</v>
      </c>
      <c r="D58" s="18" t="e">
        <f>D33</f>
        <v>#DIV/0!</v>
      </c>
      <c r="E58" s="18">
        <f>E33</f>
        <v>55126332</v>
      </c>
      <c r="F58" s="18" t="e">
        <f>F33</f>
        <v>#DIV/0!</v>
      </c>
      <c r="G58" s="18">
        <f>G33</f>
        <v>5912836.3916666666</v>
      </c>
      <c r="H58" s="18">
        <f t="shared" ref="H58:I58" si="9">H33</f>
        <v>28998378.794999998</v>
      </c>
      <c r="I58" s="18">
        <f t="shared" si="9"/>
        <v>144015.99</v>
      </c>
    </row>
    <row r="59" spans="1:11" x14ac:dyDescent="0.3">
      <c r="A59" t="s">
        <v>32</v>
      </c>
      <c r="B59" t="e">
        <f>B36</f>
        <v>#DIV/0!</v>
      </c>
      <c r="D59" t="e">
        <f t="shared" ref="D59:H60" si="10">D36</f>
        <v>#DIV/0!</v>
      </c>
      <c r="E59" t="e">
        <f t="shared" si="10"/>
        <v>#DIV/0!</v>
      </c>
      <c r="F59" t="e">
        <f t="shared" si="10"/>
        <v>#DIV/0!</v>
      </c>
      <c r="G59" t="e">
        <f t="shared" si="10"/>
        <v>#DIV/0!</v>
      </c>
      <c r="H59" t="e">
        <f t="shared" si="10"/>
        <v>#DIV/0!</v>
      </c>
      <c r="I59" t="e">
        <f>#REF!</f>
        <v>#REF!</v>
      </c>
    </row>
    <row r="60" spans="1:11" x14ac:dyDescent="0.3">
      <c r="A60" t="s">
        <v>33</v>
      </c>
      <c r="B60" s="1" t="e">
        <f>B37</f>
        <v>#DIV/0!</v>
      </c>
      <c r="D60" s="1" t="e">
        <f t="shared" si="10"/>
        <v>#DIV/0!</v>
      </c>
      <c r="E60" s="1" t="e">
        <f t="shared" si="10"/>
        <v>#DIV/0!</v>
      </c>
      <c r="F60" s="1" t="e">
        <f t="shared" si="10"/>
        <v>#DIV/0!</v>
      </c>
      <c r="G60" s="1" t="e">
        <f t="shared" si="10"/>
        <v>#DIV/0!</v>
      </c>
      <c r="H60" s="1" t="e">
        <f t="shared" si="10"/>
        <v>#DIV/0!</v>
      </c>
      <c r="I60" s="1" t="e">
        <f>#REF!</f>
        <v>#REF!</v>
      </c>
    </row>
    <row r="61" spans="1:11" x14ac:dyDescent="0.3">
      <c r="A61" t="s">
        <v>31</v>
      </c>
      <c r="B61" s="22">
        <f>B58/B$55</f>
        <v>0</v>
      </c>
      <c r="C61" s="22">
        <f t="shared" ref="C61:I61" si="11">C58/C$55</f>
        <v>604.92643999999996</v>
      </c>
      <c r="D61" s="22" t="e">
        <f t="shared" si="11"/>
        <v>#DIV/0!</v>
      </c>
      <c r="E61" s="22">
        <f t="shared" si="11"/>
        <v>57777.147528612753</v>
      </c>
      <c r="F61" s="22" t="e">
        <f t="shared" si="11"/>
        <v>#DIV/0!</v>
      </c>
      <c r="G61" s="22">
        <f t="shared" si="11"/>
        <v>60335.065221088436</v>
      </c>
      <c r="H61" s="22">
        <f t="shared" si="11"/>
        <v>22306.445226923075</v>
      </c>
      <c r="I61" s="22">
        <f t="shared" si="11"/>
        <v>1440.1598999999999</v>
      </c>
    </row>
    <row r="62" spans="1:11" x14ac:dyDescent="0.3">
      <c r="A62" t="s">
        <v>37</v>
      </c>
      <c r="B62" t="e">
        <f>B59/B55</f>
        <v>#DIV/0!</v>
      </c>
      <c r="D62" t="e">
        <f t="shared" ref="D62:I62" si="12">D59/D55</f>
        <v>#DIV/0!</v>
      </c>
      <c r="E62" t="e">
        <f t="shared" si="12"/>
        <v>#DIV/0!</v>
      </c>
      <c r="F62" t="e">
        <f t="shared" si="12"/>
        <v>#DIV/0!</v>
      </c>
      <c r="G62" t="e">
        <f t="shared" si="12"/>
        <v>#DIV/0!</v>
      </c>
      <c r="H62" t="e">
        <f t="shared" si="12"/>
        <v>#DIV/0!</v>
      </c>
      <c r="I62" t="e">
        <f t="shared" si="12"/>
        <v>#REF!</v>
      </c>
    </row>
    <row r="64" spans="1:11" x14ac:dyDescent="0.3">
      <c r="A64" t="s">
        <v>28</v>
      </c>
      <c r="B64" s="12" t="e">
        <f>B41</f>
        <v>#VALUE!</v>
      </c>
      <c r="D64" s="12" t="e">
        <f t="shared" ref="D64:G65" si="13">D41</f>
        <v>#VALUE!</v>
      </c>
      <c r="E64" s="20" t="e">
        <f t="shared" si="13"/>
        <v>#VALUE!</v>
      </c>
      <c r="F64" s="20" t="e">
        <f t="shared" si="13"/>
        <v>#VALUE!</v>
      </c>
      <c r="G64" s="12" t="e">
        <f t="shared" si="13"/>
        <v>#VALUE!</v>
      </c>
      <c r="H64" s="12">
        <f>AVERAGE(H41:H41)</f>
        <v>0</v>
      </c>
    </row>
    <row r="65" spans="1:10" x14ac:dyDescent="0.3">
      <c r="A65" t="s">
        <v>32</v>
      </c>
      <c r="B65" s="12" t="e">
        <f>B42</f>
        <v>#VALUE!</v>
      </c>
      <c r="D65" s="12" t="e">
        <f t="shared" si="13"/>
        <v>#VALUE!</v>
      </c>
      <c r="E65" s="12" t="e">
        <f t="shared" si="13"/>
        <v>#VALUE!</v>
      </c>
      <c r="F65" s="12" t="e">
        <f t="shared" si="13"/>
        <v>#VALUE!</v>
      </c>
      <c r="G65" s="12" t="e">
        <f t="shared" si="13"/>
        <v>#VALUE!</v>
      </c>
      <c r="H65" t="e">
        <f>STDEV(H42:H42)</f>
        <v>#DIV/0!</v>
      </c>
    </row>
    <row r="66" spans="1:10" x14ac:dyDescent="0.3">
      <c r="A66" t="s">
        <v>33</v>
      </c>
      <c r="B66" s="1" t="e">
        <f>B46</f>
        <v>#VALUE!</v>
      </c>
      <c r="D66" s="1" t="e">
        <f>#REF!</f>
        <v>#REF!</v>
      </c>
      <c r="E66" s="1" t="e">
        <f>D46</f>
        <v>#VALUE!</v>
      </c>
      <c r="F66" s="1" t="e">
        <f>E46</f>
        <v>#VALUE!</v>
      </c>
      <c r="G66" s="1" t="e">
        <f>F46</f>
        <v>#VALUE!</v>
      </c>
      <c r="H66" s="1" t="e">
        <f>G46</f>
        <v>#VALUE!</v>
      </c>
      <c r="I66" s="1"/>
    </row>
    <row r="67" spans="1:10" x14ac:dyDescent="0.3">
      <c r="A67" t="s">
        <v>31</v>
      </c>
      <c r="B67" s="22" t="e">
        <f>B64/B$55</f>
        <v>#VALUE!</v>
      </c>
      <c r="C67" s="22"/>
      <c r="D67" s="22" t="e">
        <f t="shared" ref="D67:H67" si="14">D64/D$55</f>
        <v>#VALUE!</v>
      </c>
      <c r="E67" s="22" t="e">
        <f t="shared" si="14"/>
        <v>#VALUE!</v>
      </c>
      <c r="F67" s="22" t="e">
        <f t="shared" si="14"/>
        <v>#VALUE!</v>
      </c>
      <c r="G67" s="22" t="e">
        <f t="shared" si="14"/>
        <v>#VALUE!</v>
      </c>
      <c r="H67" s="22">
        <f t="shared" si="14"/>
        <v>0</v>
      </c>
    </row>
    <row r="72" spans="1:10" x14ac:dyDescent="0.3">
      <c r="A72" s="12">
        <f>LOG(A21)</f>
        <v>1.3010299956639813</v>
      </c>
      <c r="B72" s="12" t="e">
        <f>LOG(#REF!)</f>
        <v>#REF!</v>
      </c>
      <c r="C72" s="12"/>
      <c r="D72" s="12"/>
      <c r="E72" s="12"/>
      <c r="F72" s="12"/>
      <c r="G72" s="12"/>
      <c r="H72" s="12"/>
      <c r="I72" s="12"/>
      <c r="J72" s="12"/>
    </row>
    <row r="73" spans="1:10" x14ac:dyDescent="0.3">
      <c r="A73" s="12">
        <f t="shared" ref="A73:A74" si="15">LOG(A22)</f>
        <v>1.7781512503836436</v>
      </c>
      <c r="B73" s="12" t="e">
        <f>LOG(#REF!)</f>
        <v>#REF!</v>
      </c>
      <c r="C73" s="12"/>
      <c r="D73" s="12"/>
      <c r="E73" s="12"/>
      <c r="F73" s="12"/>
      <c r="G73" s="12"/>
      <c r="H73" s="12"/>
      <c r="I73" s="12"/>
      <c r="J73" s="12"/>
    </row>
    <row r="74" spans="1:10" x14ac:dyDescent="0.3">
      <c r="A74" s="12">
        <f t="shared" si="15"/>
        <v>2</v>
      </c>
      <c r="B74" s="12" t="e">
        <f>LOG(#REF!)</f>
        <v>#REF!</v>
      </c>
      <c r="C74" s="12" t="e">
        <f>LOG(#REF!)</f>
        <v>#REF!</v>
      </c>
      <c r="D74" s="12" t="e">
        <f>LOG(#REF!)</f>
        <v>#REF!</v>
      </c>
      <c r="E74" s="12" t="e">
        <f>LOG(#REF!)</f>
        <v>#REF!</v>
      </c>
      <c r="F74" s="12"/>
      <c r="G74" s="12"/>
      <c r="H74" s="12" t="e">
        <f>LOG(#REF!)</f>
        <v>#REF!</v>
      </c>
      <c r="I74" s="12"/>
      <c r="J74" s="12"/>
    </row>
    <row r="75" spans="1:10" x14ac:dyDescent="0.3">
      <c r="A75" s="12" t="e">
        <f>LOG(#REF!)</f>
        <v>#REF!</v>
      </c>
      <c r="B75" s="12" t="e">
        <f>LOG(#REF!)</f>
        <v>#REF!</v>
      </c>
      <c r="C75" s="12" t="e">
        <f>LOG(#REF!)</f>
        <v>#REF!</v>
      </c>
      <c r="D75" s="12" t="e">
        <f>LOG(#REF!)</f>
        <v>#REF!</v>
      </c>
      <c r="E75" s="12" t="e">
        <f>LOG(#REF!)</f>
        <v>#REF!</v>
      </c>
      <c r="F75" s="12"/>
      <c r="G75" s="12" t="e">
        <f>LOG(#REF!)</f>
        <v>#REF!</v>
      </c>
      <c r="H75" s="12" t="e">
        <f>LOG(#REF!)</f>
        <v>#REF!</v>
      </c>
      <c r="I75" s="12"/>
      <c r="J75" s="12"/>
    </row>
    <row r="76" spans="1:10" x14ac:dyDescent="0.3">
      <c r="A76" s="12" t="e">
        <f>LOG(#REF!)</f>
        <v>#REF!</v>
      </c>
      <c r="B76" s="12" t="e">
        <f>LOG(#REF!)</f>
        <v>#REF!</v>
      </c>
      <c r="C76" s="12" t="e">
        <f>LOG(#REF!)</f>
        <v>#REF!</v>
      </c>
      <c r="D76" s="12" t="e">
        <f>LOG(#REF!)</f>
        <v>#REF!</v>
      </c>
      <c r="E76" s="12" t="e">
        <f>LOG(#REF!)</f>
        <v>#REF!</v>
      </c>
      <c r="F76" s="12" t="e">
        <f>LOG(#REF!)</f>
        <v>#REF!</v>
      </c>
      <c r="G76" s="12" t="e">
        <f>LOG(#REF!)</f>
        <v>#REF!</v>
      </c>
      <c r="H76" s="12" t="e">
        <f>LOG(#REF!)</f>
        <v>#REF!</v>
      </c>
      <c r="I76" s="12"/>
      <c r="J76" s="12"/>
    </row>
    <row r="77" spans="1:10" x14ac:dyDescent="0.3">
      <c r="A77" s="12" t="e">
        <f>LOG(#REF!)</f>
        <v>#REF!</v>
      </c>
      <c r="B77" s="12" t="e">
        <f>LOG(#REF!)</f>
        <v>#REF!</v>
      </c>
      <c r="C77" s="12" t="e">
        <f>LOG(#REF!)</f>
        <v>#REF!</v>
      </c>
      <c r="D77" s="12" t="e">
        <f>LOG(#REF!)</f>
        <v>#REF!</v>
      </c>
      <c r="E77" s="12" t="e">
        <f>LOG(#REF!)</f>
        <v>#REF!</v>
      </c>
      <c r="F77" s="12" t="e">
        <f>LOG(#REF!)</f>
        <v>#REF!</v>
      </c>
      <c r="G77" s="12" t="e">
        <f>LOG(#REF!)</f>
        <v>#REF!</v>
      </c>
      <c r="H77" s="12" t="e">
        <f>LOG(#REF!)</f>
        <v>#REF!</v>
      </c>
      <c r="I77" s="12"/>
      <c r="J77" s="12"/>
    </row>
    <row r="78" spans="1:10" x14ac:dyDescent="0.3">
      <c r="A78" s="12" t="e">
        <f>LOG(#REF!)</f>
        <v>#REF!</v>
      </c>
      <c r="B78" s="12" t="e">
        <f>LOG(#REF!)</f>
        <v>#REF!</v>
      </c>
      <c r="C78" s="12" t="e">
        <f>LOG(#REF!)</f>
        <v>#REF!</v>
      </c>
      <c r="D78" s="12" t="e">
        <f>LOG(#REF!)</f>
        <v>#REF!</v>
      </c>
      <c r="E78" s="12" t="e">
        <f>LOG(#REF!)</f>
        <v>#REF!</v>
      </c>
      <c r="F78" s="12" t="e">
        <f>LOG(#REF!)</f>
        <v>#REF!</v>
      </c>
      <c r="G78" s="12" t="e">
        <f>LOG(#REF!)</f>
        <v>#REF!</v>
      </c>
      <c r="H78" s="12" t="e">
        <f>LOG(#REF!)</f>
        <v>#REF!</v>
      </c>
      <c r="I78" s="12"/>
      <c r="J78" s="12"/>
    </row>
    <row r="79" spans="1:10" x14ac:dyDescent="0.3">
      <c r="A79" s="12">
        <f>LOG(A21)</f>
        <v>1.3010299956639813</v>
      </c>
      <c r="B79" s="12" t="e">
        <f>LOG(B21)</f>
        <v>#NUM!</v>
      </c>
      <c r="C79" s="12" t="e">
        <f>LOG(D21)</f>
        <v>#NUM!</v>
      </c>
      <c r="D79" s="12" t="e">
        <f>LOG(E21)</f>
        <v>#NUM!</v>
      </c>
      <c r="E79" s="12" t="e">
        <f>LOG(F21)</f>
        <v>#NUM!</v>
      </c>
      <c r="F79" s="12" t="e">
        <f>LOG(G21)</f>
        <v>#NUM!</v>
      </c>
      <c r="G79" s="12">
        <f>LOG(H21)</f>
        <v>8.7634037142502965</v>
      </c>
      <c r="H79" s="12" t="e">
        <f>LOG(#REF!)</f>
        <v>#REF!</v>
      </c>
      <c r="I79" s="12" t="e">
        <f>LOG(I21)</f>
        <v>#NUM!</v>
      </c>
      <c r="J79" s="12" t="e">
        <f>LOG(#REF!)</f>
        <v>#REF!</v>
      </c>
    </row>
    <row r="80" spans="1:10" x14ac:dyDescent="0.3">
      <c r="A80" s="12">
        <f>LOG(A22)</f>
        <v>1.7781512503836436</v>
      </c>
      <c r="B80" s="12"/>
      <c r="C80" s="12"/>
      <c r="D80" s="12"/>
      <c r="E80" s="12"/>
      <c r="F80" s="12"/>
      <c r="G80" s="12"/>
      <c r="H80" s="12"/>
      <c r="I80" s="12"/>
      <c r="J80" s="12"/>
    </row>
    <row r="81" spans="1:10" x14ac:dyDescent="0.3">
      <c r="A81" s="12">
        <f>LOG(A23)</f>
        <v>2</v>
      </c>
      <c r="B81" s="12"/>
      <c r="C81" s="12"/>
      <c r="D81" s="12"/>
      <c r="E81" s="12"/>
      <c r="F81" s="12"/>
      <c r="G81" s="12"/>
      <c r="H81" s="12"/>
      <c r="I81" s="12"/>
      <c r="J81" s="12"/>
    </row>
    <row r="82" spans="1:10" x14ac:dyDescent="0.3">
      <c r="A82" s="12"/>
      <c r="B82" s="12"/>
    </row>
    <row r="83" spans="1:10" x14ac:dyDescent="0.3">
      <c r="B83" t="s">
        <v>5</v>
      </c>
      <c r="C83" t="s">
        <v>6</v>
      </c>
      <c r="D83" t="s">
        <v>4</v>
      </c>
      <c r="E83" t="s">
        <v>3</v>
      </c>
      <c r="F83" t="s">
        <v>2</v>
      </c>
      <c r="G83" t="s">
        <v>8</v>
      </c>
      <c r="H83" t="s">
        <v>9</v>
      </c>
    </row>
    <row r="84" spans="1:10" x14ac:dyDescent="0.3">
      <c r="A84" t="s">
        <v>17</v>
      </c>
      <c r="B84" s="12" t="e">
        <f t="array" ref="B84:B88">LINEST(B74:B79,$A74:$A79,,TRUE)</f>
        <v>#VALUE!</v>
      </c>
      <c r="C84" s="12" t="e">
        <f t="array" ref="C84:C88">LINEST(C76:C79,$A76:$A79,,TRUE)</f>
        <v>#VALUE!</v>
      </c>
      <c r="D84" s="12" t="e">
        <f t="array" ref="D84:D88">LINEST(D76:D79,$A76:$A79,,TRUE)</f>
        <v>#VALUE!</v>
      </c>
      <c r="E84" s="12" t="e">
        <f t="array" ref="E84:E88">LINEST(E76:E79,$A76:$A79,,TRUE)</f>
        <v>#VALUE!</v>
      </c>
      <c r="F84" s="12" t="e">
        <f t="array" ref="F84:F88">LINEST(F77:F79,$A77:$A79,,TRUE)</f>
        <v>#VALUE!</v>
      </c>
      <c r="G84" s="12" t="e">
        <f t="array" ref="G84:G88">LINEST(G76:G79,$A76:$A79,,TRUE)</f>
        <v>#VALUE!</v>
      </c>
      <c r="H84" s="12" t="e">
        <f t="array" ref="H84:H88">LINEST(H74:H79,$A74:$A79,,TRUE)</f>
        <v>#VALUE!</v>
      </c>
      <c r="J84" t="e">
        <f>AVERAGE(B84:H84)</f>
        <v>#VALUE!</v>
      </c>
    </row>
    <row r="85" spans="1:10" x14ac:dyDescent="0.3">
      <c r="A85" t="s">
        <v>18</v>
      </c>
      <c r="B85" s="12" t="e">
        <v>#VALUE!</v>
      </c>
      <c r="C85" s="12" t="e">
        <v>#VALUE!</v>
      </c>
      <c r="D85" s="12" t="e">
        <v>#VALUE!</v>
      </c>
      <c r="E85" s="12" t="e">
        <v>#VALUE!</v>
      </c>
      <c r="F85" s="12" t="e">
        <v>#VALUE!</v>
      </c>
      <c r="G85" s="12" t="e">
        <v>#VALUE!</v>
      </c>
      <c r="H85" s="12" t="e">
        <v>#VALUE!</v>
      </c>
      <c r="J85" t="e">
        <f>STDEV(B84:H84)/SQRT(COUNT(B84:H84))</f>
        <v>#VALUE!</v>
      </c>
    </row>
    <row r="86" spans="1:10" x14ac:dyDescent="0.3">
      <c r="A86" t="s">
        <v>21</v>
      </c>
      <c r="B86" s="12" t="e">
        <v>#VALUE!</v>
      </c>
      <c r="C86" s="12" t="e">
        <v>#VALUE!</v>
      </c>
      <c r="D86" s="12" t="e">
        <v>#VALUE!</v>
      </c>
      <c r="E86" s="12" t="e">
        <v>#VALUE!</v>
      </c>
      <c r="F86" s="12" t="e">
        <v>#VALUE!</v>
      </c>
      <c r="G86" s="12" t="e">
        <v>#VALUE!</v>
      </c>
      <c r="H86" s="12" t="e">
        <v>#VALUE!</v>
      </c>
    </row>
    <row r="87" spans="1:10" x14ac:dyDescent="0.3">
      <c r="A87" t="s">
        <v>19</v>
      </c>
      <c r="B87" s="13" t="e">
        <v>#VALUE!</v>
      </c>
      <c r="C87" s="13" t="e">
        <v>#VALUE!</v>
      </c>
      <c r="D87" s="13" t="e">
        <v>#VALUE!</v>
      </c>
      <c r="E87" s="13" t="e">
        <v>#VALUE!</v>
      </c>
      <c r="F87" s="13" t="e">
        <v>#VALUE!</v>
      </c>
      <c r="G87" s="13" t="e">
        <v>#VALUE!</v>
      </c>
      <c r="H87" s="13" t="e">
        <v>#VALUE!</v>
      </c>
    </row>
    <row r="88" spans="1:10" x14ac:dyDescent="0.3">
      <c r="A88" t="s">
        <v>20</v>
      </c>
      <c r="B88" s="11" t="e">
        <v>#VALUE!</v>
      </c>
      <c r="C88" s="11" t="e">
        <v>#VALUE!</v>
      </c>
      <c r="D88" s="11" t="e">
        <v>#VALUE!</v>
      </c>
      <c r="E88" s="11" t="e">
        <v>#VALUE!</v>
      </c>
      <c r="F88" s="11" t="e">
        <v>#VALUE!</v>
      </c>
      <c r="G88" s="11" t="e">
        <v>#VALUE!</v>
      </c>
      <c r="H88" s="11" t="e">
        <v>#VALUE!</v>
      </c>
    </row>
    <row r="90" spans="1:10" x14ac:dyDescent="0.3">
      <c r="B90" t="s">
        <v>5</v>
      </c>
      <c r="C90" t="s">
        <v>6</v>
      </c>
      <c r="D90" t="s">
        <v>4</v>
      </c>
      <c r="E90" t="s">
        <v>3</v>
      </c>
      <c r="F90" t="s">
        <v>2</v>
      </c>
      <c r="G90" t="s">
        <v>8</v>
      </c>
      <c r="H90" t="s">
        <v>9</v>
      </c>
    </row>
    <row r="91" spans="1:10" x14ac:dyDescent="0.3">
      <c r="A91" t="s">
        <v>23</v>
      </c>
      <c r="B91" s="12" t="e">
        <f>B84+B85</f>
        <v>#VALUE!</v>
      </c>
      <c r="C91" s="12" t="e">
        <f t="shared" ref="C91:H91" si="16">C84+C85</f>
        <v>#VALUE!</v>
      </c>
      <c r="D91" s="12" t="e">
        <f t="shared" si="16"/>
        <v>#VALUE!</v>
      </c>
      <c r="E91" s="12" t="e">
        <f t="shared" si="16"/>
        <v>#VALUE!</v>
      </c>
      <c r="F91" s="12" t="e">
        <f t="shared" si="16"/>
        <v>#VALUE!</v>
      </c>
      <c r="G91" s="12" t="e">
        <f t="shared" si="16"/>
        <v>#VALUE!</v>
      </c>
      <c r="H91" s="12" t="e">
        <f t="shared" si="16"/>
        <v>#VALUE!</v>
      </c>
    </row>
    <row r="92" spans="1:10" x14ac:dyDescent="0.3">
      <c r="A92" t="s">
        <v>17</v>
      </c>
      <c r="B92" s="12" t="e">
        <f>B84</f>
        <v>#VALUE!</v>
      </c>
      <c r="C92" s="12" t="e">
        <f t="shared" ref="C92:H92" si="17">C84</f>
        <v>#VALUE!</v>
      </c>
      <c r="D92" s="12" t="e">
        <f t="shared" si="17"/>
        <v>#VALUE!</v>
      </c>
      <c r="E92" s="12" t="e">
        <f t="shared" si="17"/>
        <v>#VALUE!</v>
      </c>
      <c r="F92" s="12" t="e">
        <f t="shared" si="17"/>
        <v>#VALUE!</v>
      </c>
      <c r="G92" s="12" t="e">
        <f t="shared" si="17"/>
        <v>#VALUE!</v>
      </c>
      <c r="H92" s="12" t="e">
        <f t="shared" si="17"/>
        <v>#VALUE!</v>
      </c>
    </row>
    <row r="93" spans="1:10" x14ac:dyDescent="0.3">
      <c r="A93" t="s">
        <v>22</v>
      </c>
      <c r="B93" s="12" t="e">
        <f>B84-B85</f>
        <v>#VALUE!</v>
      </c>
      <c r="C93" s="12" t="e">
        <f t="shared" ref="C93:H93" si="18">C84-C85</f>
        <v>#VALUE!</v>
      </c>
      <c r="D93" s="12" t="e">
        <f t="shared" si="18"/>
        <v>#VALUE!</v>
      </c>
      <c r="E93" s="12" t="e">
        <f t="shared" si="18"/>
        <v>#VALUE!</v>
      </c>
      <c r="F93" s="12" t="e">
        <f t="shared" si="18"/>
        <v>#VALUE!</v>
      </c>
      <c r="G93" s="12" t="e">
        <f t="shared" si="18"/>
        <v>#VALUE!</v>
      </c>
      <c r="H93" s="12" t="e">
        <f t="shared" si="18"/>
        <v>#VALUE!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8"/>
  <sheetViews>
    <sheetView topLeftCell="A40" zoomScale="70" zoomScaleNormal="70" workbookViewId="0">
      <selection activeCell="C66" sqref="C66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39</v>
      </c>
      <c r="D1" t="s">
        <v>40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0</v>
      </c>
      <c r="I2" s="8" t="s">
        <v>1</v>
      </c>
    </row>
    <row r="3" spans="1:9" x14ac:dyDescent="0.3">
      <c r="A3" s="6">
        <v>170</v>
      </c>
      <c r="B3" s="43"/>
      <c r="C3" s="43"/>
      <c r="D3" s="43"/>
      <c r="E3" s="43"/>
      <c r="F3" s="43"/>
      <c r="G3" s="43"/>
      <c r="H3" s="36"/>
      <c r="I3" s="43"/>
    </row>
    <row r="4" spans="1:9" x14ac:dyDescent="0.3">
      <c r="A4" s="6">
        <v>180</v>
      </c>
      <c r="B4" s="43"/>
      <c r="C4" s="43"/>
      <c r="D4" s="43"/>
      <c r="E4" s="36"/>
      <c r="F4" s="43"/>
      <c r="G4" s="36"/>
      <c r="H4" s="43"/>
      <c r="I4" s="43"/>
    </row>
    <row r="5" spans="1:9" x14ac:dyDescent="0.3">
      <c r="A5" s="6">
        <v>210</v>
      </c>
      <c r="B5" s="43"/>
      <c r="C5" s="43"/>
      <c r="D5" s="43"/>
      <c r="E5" s="36"/>
      <c r="F5" s="43"/>
      <c r="G5" s="36"/>
      <c r="H5" s="43"/>
      <c r="I5" s="43"/>
    </row>
    <row r="6" spans="1:9" x14ac:dyDescent="0.3">
      <c r="A6" s="6">
        <v>290</v>
      </c>
      <c r="B6" s="43"/>
      <c r="C6" s="36"/>
      <c r="D6" s="43"/>
      <c r="E6" s="43"/>
      <c r="F6" s="43"/>
      <c r="G6" s="35"/>
      <c r="H6" s="43"/>
      <c r="I6" s="36"/>
    </row>
    <row r="8" spans="1:9" x14ac:dyDescent="0.3">
      <c r="A8" t="s">
        <v>41</v>
      </c>
      <c r="D8" t="s">
        <v>40</v>
      </c>
    </row>
    <row r="9" spans="1:9" x14ac:dyDescent="0.3">
      <c r="A9" s="4" t="s">
        <v>35</v>
      </c>
      <c r="B9" s="8" t="s">
        <v>5</v>
      </c>
      <c r="C9" s="8" t="s">
        <v>7</v>
      </c>
      <c r="D9" s="8" t="s">
        <v>6</v>
      </c>
      <c r="E9" s="8" t="s">
        <v>4</v>
      </c>
      <c r="F9" s="8" t="s">
        <v>3</v>
      </c>
      <c r="G9" s="8" t="s">
        <v>2</v>
      </c>
      <c r="H9" s="8" t="s">
        <v>0</v>
      </c>
      <c r="I9" s="8" t="s">
        <v>1</v>
      </c>
    </row>
    <row r="10" spans="1:9" x14ac:dyDescent="0.3">
      <c r="A10" s="6">
        <v>170</v>
      </c>
      <c r="B10" s="43"/>
      <c r="C10" s="43"/>
      <c r="D10" s="34"/>
      <c r="E10" s="34"/>
      <c r="F10" s="43"/>
      <c r="G10" s="43"/>
      <c r="H10" s="36"/>
      <c r="I10" s="43"/>
    </row>
    <row r="11" spans="1:9" x14ac:dyDescent="0.3">
      <c r="A11" s="6">
        <v>180</v>
      </c>
      <c r="B11" s="43"/>
      <c r="C11" s="43"/>
      <c r="D11" s="43"/>
      <c r="E11" s="36"/>
      <c r="F11" s="43"/>
      <c r="G11" s="44"/>
      <c r="H11" s="43"/>
      <c r="I11" s="43"/>
    </row>
    <row r="12" spans="1:9" x14ac:dyDescent="0.3">
      <c r="A12" s="6">
        <v>210</v>
      </c>
      <c r="B12" s="43"/>
      <c r="C12" s="43"/>
      <c r="D12" s="43"/>
      <c r="E12" s="36"/>
      <c r="F12" s="43"/>
      <c r="G12" s="44"/>
      <c r="H12" s="43"/>
      <c r="I12" s="43"/>
    </row>
    <row r="13" spans="1:9" x14ac:dyDescent="0.3">
      <c r="A13" s="6">
        <v>290</v>
      </c>
      <c r="B13" s="43"/>
      <c r="C13" s="44"/>
      <c r="D13" s="43"/>
      <c r="E13" s="43"/>
      <c r="F13" s="43"/>
      <c r="G13" s="35"/>
      <c r="H13" s="43"/>
      <c r="I13" s="44"/>
    </row>
    <row r="15" spans="1:9" x14ac:dyDescent="0.3">
      <c r="A15" t="s">
        <v>42</v>
      </c>
      <c r="D15" t="s">
        <v>40</v>
      </c>
    </row>
    <row r="16" spans="1:9" x14ac:dyDescent="0.3">
      <c r="A16" s="4" t="s">
        <v>35</v>
      </c>
      <c r="B16" s="8" t="s">
        <v>5</v>
      </c>
      <c r="C16" s="8" t="s">
        <v>7</v>
      </c>
      <c r="D16" s="8" t="s">
        <v>6</v>
      </c>
      <c r="E16" s="8" t="s">
        <v>4</v>
      </c>
      <c r="F16" s="8" t="s">
        <v>3</v>
      </c>
      <c r="G16" s="8" t="s">
        <v>2</v>
      </c>
      <c r="H16" s="8" t="s">
        <v>0</v>
      </c>
      <c r="I16" s="8" t="s">
        <v>1</v>
      </c>
    </row>
    <row r="17" spans="1:9" x14ac:dyDescent="0.3">
      <c r="A17" s="6">
        <v>170</v>
      </c>
      <c r="B17" s="43"/>
      <c r="C17" s="43"/>
      <c r="D17" s="43"/>
      <c r="E17" s="43"/>
      <c r="F17" s="43"/>
      <c r="G17" s="43"/>
      <c r="H17" s="36"/>
      <c r="I17" s="43"/>
    </row>
    <row r="18" spans="1:9" x14ac:dyDescent="0.3">
      <c r="A18" s="6">
        <v>180</v>
      </c>
      <c r="B18" s="43"/>
      <c r="C18" s="43"/>
      <c r="D18" s="36"/>
      <c r="E18" s="36"/>
      <c r="F18" s="43"/>
      <c r="G18" s="44"/>
      <c r="H18" s="43"/>
      <c r="I18" s="43"/>
    </row>
    <row r="19" spans="1:9" x14ac:dyDescent="0.3">
      <c r="A19" s="6">
        <v>210</v>
      </c>
      <c r="B19" s="43"/>
      <c r="C19" s="43"/>
      <c r="D19" s="43"/>
      <c r="E19" s="36"/>
      <c r="F19" s="43"/>
      <c r="G19" s="44"/>
      <c r="H19" s="43"/>
      <c r="I19" s="43"/>
    </row>
    <row r="20" spans="1:9" x14ac:dyDescent="0.3">
      <c r="A20" s="6">
        <v>290</v>
      </c>
      <c r="B20" s="43"/>
      <c r="C20" s="44"/>
      <c r="D20" s="43"/>
      <c r="E20" s="43"/>
      <c r="F20" s="43"/>
      <c r="G20" s="44"/>
      <c r="H20" s="43"/>
      <c r="I20" s="44"/>
    </row>
    <row r="22" spans="1:9" x14ac:dyDescent="0.3">
      <c r="A22" t="s">
        <v>43</v>
      </c>
    </row>
    <row r="23" spans="1:9" x14ac:dyDescent="0.3">
      <c r="A23" s="4" t="s">
        <v>35</v>
      </c>
      <c r="B23" s="8" t="s">
        <v>5</v>
      </c>
      <c r="C23" s="8" t="s">
        <v>7</v>
      </c>
      <c r="D23" s="8" t="s">
        <v>6</v>
      </c>
      <c r="E23" s="8" t="s">
        <v>4</v>
      </c>
      <c r="F23" s="8" t="s">
        <v>3</v>
      </c>
      <c r="G23" s="8" t="s">
        <v>2</v>
      </c>
      <c r="H23" s="8" t="s">
        <v>0</v>
      </c>
      <c r="I23" s="8" t="s">
        <v>1</v>
      </c>
    </row>
    <row r="24" spans="1:9" x14ac:dyDescent="0.3">
      <c r="A24" s="6">
        <v>170</v>
      </c>
      <c r="B24" s="28"/>
      <c r="C24" s="28"/>
      <c r="D24" s="43"/>
      <c r="E24" s="43"/>
      <c r="F24" s="43"/>
      <c r="G24" s="43"/>
      <c r="H24" s="27">
        <v>473730</v>
      </c>
      <c r="I24" s="34"/>
    </row>
    <row r="25" spans="1:9" x14ac:dyDescent="0.3">
      <c r="A25" s="6">
        <v>180</v>
      </c>
      <c r="B25" s="28"/>
      <c r="C25" s="28"/>
      <c r="D25" s="27">
        <v>4278000</v>
      </c>
      <c r="E25" s="36"/>
      <c r="F25" s="43"/>
      <c r="G25" s="44"/>
      <c r="H25" s="43"/>
      <c r="I25" s="34"/>
    </row>
    <row r="26" spans="1:9" x14ac:dyDescent="0.3">
      <c r="A26" s="6">
        <v>210</v>
      </c>
      <c r="B26" s="28"/>
      <c r="C26" s="28"/>
      <c r="D26" s="43"/>
      <c r="E26" s="27">
        <v>11052000</v>
      </c>
      <c r="F26" s="43"/>
      <c r="G26" s="44"/>
      <c r="H26" s="43"/>
      <c r="I26" s="34"/>
    </row>
    <row r="27" spans="1:9" x14ac:dyDescent="0.3">
      <c r="A27" s="6">
        <v>290</v>
      </c>
      <c r="B27" s="28"/>
      <c r="C27" s="36"/>
      <c r="D27" s="43"/>
      <c r="E27" s="43"/>
      <c r="F27" s="43"/>
      <c r="G27" s="23">
        <v>105400</v>
      </c>
      <c r="H27" s="43"/>
      <c r="I27" s="36"/>
    </row>
    <row r="28" spans="1:9" x14ac:dyDescent="0.3">
      <c r="E28" s="18"/>
      <c r="F28" s="19"/>
    </row>
    <row r="29" spans="1:9" x14ac:dyDescent="0.3">
      <c r="A29" t="s">
        <v>16</v>
      </c>
    </row>
    <row r="30" spans="1:9" x14ac:dyDescent="0.3">
      <c r="A30" s="4" t="str">
        <f t="shared" ref="A30:I30" si="0">A23</f>
        <v>Exposure (s)</v>
      </c>
      <c r="B30" s="8" t="str">
        <f t="shared" si="0"/>
        <v>Clear</v>
      </c>
      <c r="C30" s="8" t="str">
        <f t="shared" si="0"/>
        <v>NUV</v>
      </c>
      <c r="D30" s="8" t="str">
        <f t="shared" si="0"/>
        <v>Blue</v>
      </c>
      <c r="E30" s="8" t="str">
        <f t="shared" si="0"/>
        <v>Green</v>
      </c>
      <c r="F30" s="8" t="str">
        <f t="shared" si="0"/>
        <v>Red</v>
      </c>
      <c r="G30" s="8" t="str">
        <f t="shared" si="0"/>
        <v>Ha</v>
      </c>
      <c r="H30" s="8" t="str">
        <f t="shared" si="0"/>
        <v>NIR</v>
      </c>
      <c r="I30" s="8" t="str">
        <f t="shared" si="0"/>
        <v>Methane</v>
      </c>
    </row>
    <row r="31" spans="1:9" x14ac:dyDescent="0.3">
      <c r="A31" s="6">
        <v>170</v>
      </c>
      <c r="B31" s="37"/>
      <c r="C31" s="37"/>
      <c r="D31" s="16"/>
      <c r="E31" s="16"/>
      <c r="F31" s="16"/>
      <c r="G31" s="16"/>
      <c r="H31" s="29">
        <f>H24/$A31</f>
        <v>2786.6470588235293</v>
      </c>
      <c r="I31" s="37"/>
    </row>
    <row r="32" spans="1:9" x14ac:dyDescent="0.3">
      <c r="A32" s="6">
        <v>180</v>
      </c>
      <c r="B32" s="37"/>
      <c r="C32" s="30"/>
      <c r="D32" s="29">
        <f>D25/$A32</f>
        <v>23766.666666666668</v>
      </c>
      <c r="E32" s="30"/>
      <c r="F32" s="37"/>
      <c r="G32" s="30"/>
      <c r="H32" s="16"/>
      <c r="I32" s="37"/>
    </row>
    <row r="33" spans="1:9" x14ac:dyDescent="0.3">
      <c r="A33" s="6">
        <v>210</v>
      </c>
      <c r="B33" s="37"/>
      <c r="C33" s="30"/>
      <c r="D33" s="16"/>
      <c r="E33" s="29">
        <f>E26/$A33</f>
        <v>52628.571428571428</v>
      </c>
      <c r="F33" s="16"/>
      <c r="G33" s="30"/>
      <c r="H33" s="16"/>
      <c r="I33" s="37"/>
    </row>
    <row r="34" spans="1:9" x14ac:dyDescent="0.3">
      <c r="A34" s="6">
        <v>290</v>
      </c>
      <c r="B34" s="37"/>
      <c r="C34" s="30"/>
      <c r="D34" s="16"/>
      <c r="E34" s="16"/>
      <c r="F34" s="16"/>
      <c r="G34" s="29">
        <f>G27/$A34</f>
        <v>363.44827586206895</v>
      </c>
      <c r="H34" s="16"/>
      <c r="I34" s="30"/>
    </row>
    <row r="36" spans="1:9" s="7" customFormat="1" x14ac:dyDescent="0.3">
      <c r="A36" s="7" t="s">
        <v>29</v>
      </c>
    </row>
    <row r="37" spans="1:9" s="7" customFormat="1" x14ac:dyDescent="0.3">
      <c r="A37" s="14"/>
      <c r="B37" s="14" t="str">
        <f t="shared" ref="B37:I37" si="1">B23</f>
        <v>Clear</v>
      </c>
      <c r="C37" s="14" t="str">
        <f t="shared" si="1"/>
        <v>NUV</v>
      </c>
      <c r="D37" s="14" t="str">
        <f t="shared" si="1"/>
        <v>Blue</v>
      </c>
      <c r="E37" s="14" t="str">
        <f t="shared" si="1"/>
        <v>Green</v>
      </c>
      <c r="F37" s="14" t="str">
        <f t="shared" si="1"/>
        <v>Red</v>
      </c>
      <c r="G37" s="14" t="str">
        <f t="shared" si="1"/>
        <v>Ha</v>
      </c>
      <c r="H37" s="14" t="str">
        <f t="shared" si="1"/>
        <v>NIR</v>
      </c>
      <c r="I37" s="14" t="str">
        <f t="shared" si="1"/>
        <v>Methane</v>
      </c>
    </row>
    <row r="38" spans="1:9" x14ac:dyDescent="0.3">
      <c r="A38" s="14" t="s">
        <v>10</v>
      </c>
      <c r="B38" s="16" t="e">
        <f>AVERAGE(B31:B31)</f>
        <v>#DIV/0!</v>
      </c>
      <c r="C38" s="16" t="e">
        <f>AVERAGE(C31:C34)</f>
        <v>#DIV/0!</v>
      </c>
      <c r="D38" s="16">
        <f t="shared" ref="D38:I38" si="2">AVERAGE(D31:D34)</f>
        <v>23766.666666666668</v>
      </c>
      <c r="E38" s="16">
        <f t="shared" si="2"/>
        <v>52628.571428571428</v>
      </c>
      <c r="F38" s="16" t="e">
        <f t="shared" si="2"/>
        <v>#DIV/0!</v>
      </c>
      <c r="G38" s="16">
        <f t="shared" si="2"/>
        <v>363.44827586206895</v>
      </c>
      <c r="H38" s="16">
        <f t="shared" si="2"/>
        <v>2786.6470588235293</v>
      </c>
      <c r="I38" s="16" t="e">
        <f t="shared" si="2"/>
        <v>#DIV/0!</v>
      </c>
    </row>
    <row r="39" spans="1:9" x14ac:dyDescent="0.3">
      <c r="A39" s="14" t="s">
        <v>11</v>
      </c>
      <c r="B39" s="9" t="e">
        <f>STDEV(B31:B34)</f>
        <v>#DIV/0!</v>
      </c>
      <c r="C39" s="9" t="e">
        <f t="shared" ref="C39:I39" si="3">STDEV(C31:C34)</f>
        <v>#DIV/0!</v>
      </c>
      <c r="D39" s="9" t="e">
        <f t="shared" si="3"/>
        <v>#DIV/0!</v>
      </c>
      <c r="E39" s="9" t="e">
        <f t="shared" si="3"/>
        <v>#DIV/0!</v>
      </c>
      <c r="F39" s="9" t="e">
        <f t="shared" si="3"/>
        <v>#DIV/0!</v>
      </c>
      <c r="G39" s="9" t="e">
        <f t="shared" si="3"/>
        <v>#DIV/0!</v>
      </c>
      <c r="H39" s="9" t="e">
        <f t="shared" si="3"/>
        <v>#DIV/0!</v>
      </c>
      <c r="I39" s="9" t="e">
        <f t="shared" si="3"/>
        <v>#DIV/0!</v>
      </c>
    </row>
    <row r="40" spans="1:9" x14ac:dyDescent="0.3">
      <c r="A40" s="14" t="s">
        <v>14</v>
      </c>
      <c r="B40" s="3">
        <f>COUNT(B31:B34)</f>
        <v>0</v>
      </c>
      <c r="C40" s="3">
        <f t="shared" ref="C40:I40" si="4">COUNT(C31:C34)</f>
        <v>0</v>
      </c>
      <c r="D40" s="3">
        <f t="shared" si="4"/>
        <v>1</v>
      </c>
      <c r="E40" s="3">
        <f t="shared" si="4"/>
        <v>1</v>
      </c>
      <c r="F40" s="3">
        <f t="shared" si="4"/>
        <v>0</v>
      </c>
      <c r="G40" s="3">
        <f t="shared" si="4"/>
        <v>1</v>
      </c>
      <c r="H40" s="3">
        <f t="shared" si="4"/>
        <v>1</v>
      </c>
      <c r="I40" s="3">
        <f t="shared" si="4"/>
        <v>0</v>
      </c>
    </row>
    <row r="41" spans="1:9" x14ac:dyDescent="0.3">
      <c r="A41" s="14" t="s">
        <v>12</v>
      </c>
      <c r="B41" s="9" t="e">
        <f t="shared" ref="B41:I41" si="5">B39/SQRT(B40)</f>
        <v>#DIV/0!</v>
      </c>
      <c r="C41" s="9" t="e">
        <f t="shared" si="5"/>
        <v>#DIV/0!</v>
      </c>
      <c r="D41" s="9" t="e">
        <f t="shared" si="5"/>
        <v>#DIV/0!</v>
      </c>
      <c r="E41" s="9" t="e">
        <f t="shared" si="5"/>
        <v>#DIV/0!</v>
      </c>
      <c r="F41" s="9" t="e">
        <f t="shared" si="5"/>
        <v>#DIV/0!</v>
      </c>
      <c r="G41" s="9" t="e">
        <f t="shared" si="5"/>
        <v>#DIV/0!</v>
      </c>
      <c r="H41" s="9" t="e">
        <f t="shared" si="5"/>
        <v>#DIV/0!</v>
      </c>
      <c r="I41" s="9" t="e">
        <f t="shared" si="5"/>
        <v>#DIV/0!</v>
      </c>
    </row>
    <row r="42" spans="1:9" x14ac:dyDescent="0.3">
      <c r="A42" s="14" t="s">
        <v>13</v>
      </c>
      <c r="B42" s="15" t="e">
        <f>B41/B38</f>
        <v>#DIV/0!</v>
      </c>
      <c r="C42" s="15" t="e">
        <f t="shared" ref="C42:I42" si="6">C41/C38</f>
        <v>#DIV/0!</v>
      </c>
      <c r="D42" s="15" t="e">
        <f t="shared" si="6"/>
        <v>#DIV/0!</v>
      </c>
      <c r="E42" s="15" t="e">
        <f t="shared" si="6"/>
        <v>#DIV/0!</v>
      </c>
      <c r="F42" s="15" t="e">
        <f t="shared" si="6"/>
        <v>#DIV/0!</v>
      </c>
      <c r="G42" s="15" t="e">
        <f t="shared" si="6"/>
        <v>#DIV/0!</v>
      </c>
      <c r="H42" s="15" t="e">
        <f t="shared" si="6"/>
        <v>#DIV/0!</v>
      </c>
      <c r="I42" s="15" t="e">
        <f t="shared" si="6"/>
        <v>#DIV/0!</v>
      </c>
    </row>
    <row r="44" spans="1:9" x14ac:dyDescent="0.3">
      <c r="A44" s="7" t="s">
        <v>30</v>
      </c>
    </row>
    <row r="45" spans="1:9" x14ac:dyDescent="0.3">
      <c r="A45" s="4"/>
      <c r="B45" s="4" t="str">
        <f t="shared" ref="B45:I45" si="7">B23</f>
        <v>Clear</v>
      </c>
      <c r="C45" s="4" t="str">
        <f t="shared" si="7"/>
        <v>NUV</v>
      </c>
      <c r="D45" s="4" t="str">
        <f t="shared" si="7"/>
        <v>Blue</v>
      </c>
      <c r="E45" s="4" t="str">
        <f t="shared" si="7"/>
        <v>Green</v>
      </c>
      <c r="F45" s="4" t="str">
        <f t="shared" si="7"/>
        <v>Red</v>
      </c>
      <c r="G45" s="4" t="str">
        <f t="shared" si="7"/>
        <v>Ha</v>
      </c>
      <c r="H45" s="4" t="str">
        <f t="shared" si="7"/>
        <v>NIR</v>
      </c>
      <c r="I45" s="4" t="str">
        <f t="shared" si="7"/>
        <v>Methane</v>
      </c>
    </row>
    <row r="46" spans="1:9" x14ac:dyDescent="0.3">
      <c r="A46" s="4" t="s">
        <v>17</v>
      </c>
      <c r="B46" s="9" t="e">
        <f t="array" ref="B46:B50">LINEST(B24:B24,$A24:$A24,,TRUE)</f>
        <v>#VALUE!</v>
      </c>
      <c r="C46" s="9"/>
      <c r="D46" s="9" t="e">
        <f t="array" ref="D46:D50">LINEST(D24:D24,$A24:$A24,,TRUE)</f>
        <v>#VALUE!</v>
      </c>
      <c r="E46" s="9" t="e">
        <f t="array" ref="E46:E50">LINEST(E24:E24,$A24:$A24,,TRUE)</f>
        <v>#VALUE!</v>
      </c>
      <c r="F46" s="9" t="e">
        <f t="array" ref="F46:F50">LINEST(F24:F24,$A24:$A24,,TRUE)</f>
        <v>#VALUE!</v>
      </c>
      <c r="G46" s="9" t="e">
        <f t="array" ref="G46:G50">LINEST(G24:G24,$A24:$A24,,TRUE)</f>
        <v>#VALUE!</v>
      </c>
      <c r="H46" s="9">
        <f t="array" ref="H46:H50">LINEST(H24:H24,$A24:$A24,,TRUE)</f>
        <v>0</v>
      </c>
      <c r="I46" s="3"/>
    </row>
    <row r="47" spans="1:9" x14ac:dyDescent="0.3">
      <c r="A47" s="4" t="s">
        <v>18</v>
      </c>
      <c r="B47" s="9" t="e">
        <v>#VALUE!</v>
      </c>
      <c r="C47" s="9"/>
      <c r="D47" s="9" t="e">
        <v>#VALUE!</v>
      </c>
      <c r="E47" s="9" t="e">
        <v>#VALUE!</v>
      </c>
      <c r="F47" s="9" t="e">
        <v>#VALUE!</v>
      </c>
      <c r="G47" s="9" t="e">
        <v>#VALUE!</v>
      </c>
      <c r="H47" s="9">
        <v>0</v>
      </c>
      <c r="I47" s="3"/>
    </row>
    <row r="48" spans="1:9" x14ac:dyDescent="0.3">
      <c r="A48" s="4" t="s">
        <v>21</v>
      </c>
      <c r="B48" s="10" t="e">
        <v>#VALUE!</v>
      </c>
      <c r="C48" s="10"/>
      <c r="D48" s="10" t="e">
        <v>#VALUE!</v>
      </c>
      <c r="E48" s="10" t="e">
        <v>#VALUE!</v>
      </c>
      <c r="F48" s="10" t="e">
        <v>#VALUE!</v>
      </c>
      <c r="G48" s="10" t="e">
        <v>#VALUE!</v>
      </c>
      <c r="H48" s="10">
        <v>1</v>
      </c>
      <c r="I48" s="3"/>
    </row>
    <row r="49" spans="1:11" x14ac:dyDescent="0.3">
      <c r="A49" s="4" t="s">
        <v>19</v>
      </c>
      <c r="B49" s="9" t="e">
        <v>#VALUE!</v>
      </c>
      <c r="C49" s="9"/>
      <c r="D49" s="9" t="e">
        <v>#VALUE!</v>
      </c>
      <c r="E49" s="9" t="e">
        <v>#VALUE!</v>
      </c>
      <c r="F49" s="9" t="e">
        <v>#VALUE!</v>
      </c>
      <c r="G49" s="9" t="e">
        <v>#VALUE!</v>
      </c>
      <c r="H49" s="9" t="e">
        <v>#NUM!</v>
      </c>
      <c r="I49" s="3"/>
    </row>
    <row r="50" spans="1:11" x14ac:dyDescent="0.3">
      <c r="A50" s="4" t="s">
        <v>20</v>
      </c>
      <c r="B50" s="16" t="e">
        <v>#VALUE!</v>
      </c>
      <c r="C50" s="16"/>
      <c r="D50" s="16" t="e">
        <v>#VALUE!</v>
      </c>
      <c r="E50" s="16" t="e">
        <v>#VALUE!</v>
      </c>
      <c r="F50" s="16" t="e">
        <v>#VALUE!</v>
      </c>
      <c r="G50" s="16" t="e">
        <v>#VALUE!</v>
      </c>
      <c r="H50" s="16">
        <v>0</v>
      </c>
      <c r="I50" s="3"/>
    </row>
    <row r="51" spans="1:11" x14ac:dyDescent="0.3">
      <c r="A51" s="14" t="s">
        <v>13</v>
      </c>
      <c r="B51" s="15" t="e">
        <f>B47/B46</f>
        <v>#VALUE!</v>
      </c>
      <c r="C51" s="15"/>
      <c r="D51" s="15" t="e">
        <f t="shared" ref="D51:H51" si="8">D47/D46</f>
        <v>#VALUE!</v>
      </c>
      <c r="E51" s="15" t="e">
        <f t="shared" si="8"/>
        <v>#VALUE!</v>
      </c>
      <c r="F51" s="15" t="e">
        <f t="shared" si="8"/>
        <v>#VALUE!</v>
      </c>
      <c r="G51" s="15" t="e">
        <f t="shared" si="8"/>
        <v>#VALUE!</v>
      </c>
      <c r="H51" s="15" t="e">
        <f t="shared" si="8"/>
        <v>#DIV/0!</v>
      </c>
      <c r="I51" s="15"/>
    </row>
    <row r="52" spans="1:11" x14ac:dyDescent="0.3">
      <c r="A52" s="17" t="s">
        <v>34</v>
      </c>
    </row>
    <row r="53" spans="1:11" x14ac:dyDescent="0.3">
      <c r="A53" s="17" t="s">
        <v>36</v>
      </c>
    </row>
    <row r="54" spans="1:11" x14ac:dyDescent="0.3">
      <c r="A54" s="32" t="s">
        <v>67</v>
      </c>
    </row>
    <row r="55" spans="1:11" x14ac:dyDescent="0.3">
      <c r="A55" s="26" t="s">
        <v>38</v>
      </c>
    </row>
    <row r="56" spans="1:11" x14ac:dyDescent="0.3">
      <c r="B56" t="s">
        <v>5</v>
      </c>
      <c r="C56" t="s">
        <v>7</v>
      </c>
      <c r="D56" t="s">
        <v>6</v>
      </c>
      <c r="E56" s="21" t="s">
        <v>4</v>
      </c>
      <c r="F56" t="s">
        <v>3</v>
      </c>
      <c r="G56" t="s">
        <v>2</v>
      </c>
      <c r="H56" t="s">
        <v>0</v>
      </c>
      <c r="I56" t="s">
        <v>1</v>
      </c>
    </row>
    <row r="57" spans="1:11" x14ac:dyDescent="0.3">
      <c r="A57" t="s">
        <v>24</v>
      </c>
      <c r="D57">
        <v>3950</v>
      </c>
      <c r="E57">
        <f>E58-E60/2</f>
        <v>4931.8399999999992</v>
      </c>
      <c r="F57">
        <f>F58-F60/2</f>
        <v>6169.5430000000006</v>
      </c>
      <c r="G57">
        <v>6528</v>
      </c>
      <c r="H57">
        <v>6700</v>
      </c>
    </row>
    <row r="58" spans="1:11" x14ac:dyDescent="0.3">
      <c r="A58" s="22" t="s">
        <v>25</v>
      </c>
      <c r="C58">
        <v>3500</v>
      </c>
      <c r="D58">
        <f ca="1">AVERAGE(D57:D59)</f>
        <v>4500</v>
      </c>
      <c r="E58">
        <v>5408.9</v>
      </c>
      <c r="F58">
        <v>6483.4030000000002</v>
      </c>
      <c r="G58">
        <f ca="1">AVERAGE(G57:G59)</f>
        <v>6563</v>
      </c>
      <c r="H58">
        <f ca="1">AVERAGE(H57:H59)</f>
        <v>7350</v>
      </c>
      <c r="I58">
        <v>8890</v>
      </c>
    </row>
    <row r="59" spans="1:11" x14ac:dyDescent="0.3">
      <c r="A59" t="s">
        <v>26</v>
      </c>
      <c r="D59">
        <v>5050</v>
      </c>
      <c r="E59">
        <f>E58+E60/2</f>
        <v>5885.96</v>
      </c>
      <c r="F59">
        <f>F58+F60/2</f>
        <v>6797.2629999999999</v>
      </c>
      <c r="G59">
        <v>6598</v>
      </c>
      <c r="H59">
        <v>8000</v>
      </c>
      <c r="K59">
        <v>1000</v>
      </c>
    </row>
    <row r="60" spans="1:11" x14ac:dyDescent="0.3">
      <c r="A60" t="s">
        <v>27</v>
      </c>
      <c r="B60">
        <v>4000</v>
      </c>
      <c r="C60">
        <v>500</v>
      </c>
      <c r="D60">
        <f>D59-D57</f>
        <v>1100</v>
      </c>
      <c r="E60" s="2">
        <v>954.12</v>
      </c>
      <c r="F60" s="2">
        <v>627.72</v>
      </c>
      <c r="G60" s="2">
        <v>98</v>
      </c>
      <c r="H60">
        <f>H59-H57</f>
        <v>1300</v>
      </c>
      <c r="I60">
        <v>100</v>
      </c>
    </row>
    <row r="61" spans="1:11" x14ac:dyDescent="0.3">
      <c r="G61" s="2"/>
    </row>
    <row r="62" spans="1:11" x14ac:dyDescent="0.3">
      <c r="G62" s="2"/>
    </row>
    <row r="63" spans="1:11" x14ac:dyDescent="0.3">
      <c r="A63" s="45" t="s">
        <v>28</v>
      </c>
      <c r="B63" s="46" t="e">
        <f>B38</f>
        <v>#DIV/0!</v>
      </c>
      <c r="C63" s="46" t="e">
        <f>AVERAGE(C38:C38)</f>
        <v>#DIV/0!</v>
      </c>
      <c r="D63" s="46">
        <f>D38</f>
        <v>23766.666666666668</v>
      </c>
      <c r="E63" s="46">
        <f>E38</f>
        <v>52628.571428571428</v>
      </c>
      <c r="F63" s="46" t="e">
        <f>F38</f>
        <v>#DIV/0!</v>
      </c>
      <c r="G63" s="46">
        <f>G38</f>
        <v>363.44827586206895</v>
      </c>
      <c r="H63" s="46">
        <f t="shared" ref="H63:I63" si="9">H38</f>
        <v>2786.6470588235293</v>
      </c>
      <c r="I63" s="46" t="e">
        <f t="shared" si="9"/>
        <v>#DIV/0!</v>
      </c>
    </row>
    <row r="64" spans="1:11" x14ac:dyDescent="0.3">
      <c r="A64" t="s">
        <v>32</v>
      </c>
      <c r="B64" t="e">
        <f>B41</f>
        <v>#DIV/0!</v>
      </c>
      <c r="D64" t="e">
        <f t="shared" ref="D64:H65" si="10">D41</f>
        <v>#DIV/0!</v>
      </c>
      <c r="E64" t="e">
        <f t="shared" si="10"/>
        <v>#DIV/0!</v>
      </c>
      <c r="F64" t="e">
        <f t="shared" si="10"/>
        <v>#DIV/0!</v>
      </c>
      <c r="G64" t="e">
        <f t="shared" si="10"/>
        <v>#DIV/0!</v>
      </c>
      <c r="H64" t="e">
        <f t="shared" si="10"/>
        <v>#DIV/0!</v>
      </c>
      <c r="I64" t="e">
        <f>#REF!</f>
        <v>#REF!</v>
      </c>
    </row>
    <row r="65" spans="1:10" x14ac:dyDescent="0.3">
      <c r="A65" t="s">
        <v>33</v>
      </c>
      <c r="B65" s="1" t="e">
        <f>B42</f>
        <v>#DIV/0!</v>
      </c>
      <c r="D65" s="1" t="e">
        <f t="shared" si="10"/>
        <v>#DIV/0!</v>
      </c>
      <c r="E65" s="1" t="e">
        <f t="shared" si="10"/>
        <v>#DIV/0!</v>
      </c>
      <c r="F65" s="1" t="e">
        <f t="shared" si="10"/>
        <v>#DIV/0!</v>
      </c>
      <c r="G65" s="1" t="e">
        <f t="shared" si="10"/>
        <v>#DIV/0!</v>
      </c>
      <c r="H65" s="1" t="e">
        <f t="shared" si="10"/>
        <v>#DIV/0!</v>
      </c>
      <c r="I65" s="1" t="e">
        <f>#REF!</f>
        <v>#REF!</v>
      </c>
    </row>
    <row r="66" spans="1:10" x14ac:dyDescent="0.3">
      <c r="A66" s="45" t="s">
        <v>31</v>
      </c>
      <c r="B66" s="47"/>
      <c r="C66" s="47"/>
      <c r="D66" s="47">
        <f t="shared" ref="D66:H66" si="11">D63/D$60</f>
        <v>21.606060606060606</v>
      </c>
      <c r="E66" s="47">
        <f t="shared" si="11"/>
        <v>55.159279156260666</v>
      </c>
      <c r="F66" s="47"/>
      <c r="G66" s="47">
        <f t="shared" si="11"/>
        <v>3.7086558761435606</v>
      </c>
      <c r="H66" s="47">
        <f t="shared" si="11"/>
        <v>2.143574660633484</v>
      </c>
      <c r="I66" s="47"/>
    </row>
    <row r="67" spans="1:10" x14ac:dyDescent="0.3">
      <c r="A67" t="s">
        <v>37</v>
      </c>
      <c r="B67" t="e">
        <f>B64/B60</f>
        <v>#DIV/0!</v>
      </c>
      <c r="D67" t="e">
        <f t="shared" ref="D67:I67" si="12">D64/D60</f>
        <v>#DIV/0!</v>
      </c>
      <c r="E67" t="e">
        <f t="shared" si="12"/>
        <v>#DIV/0!</v>
      </c>
      <c r="F67" t="e">
        <f t="shared" si="12"/>
        <v>#DIV/0!</v>
      </c>
      <c r="G67" t="e">
        <f t="shared" si="12"/>
        <v>#DIV/0!</v>
      </c>
      <c r="H67" t="e">
        <f t="shared" si="12"/>
        <v>#DIV/0!</v>
      </c>
      <c r="I67" t="e">
        <f t="shared" si="12"/>
        <v>#REF!</v>
      </c>
    </row>
    <row r="69" spans="1:10" x14ac:dyDescent="0.3">
      <c r="A69" t="s">
        <v>28</v>
      </c>
      <c r="B69" s="12" t="e">
        <f>B46</f>
        <v>#VALUE!</v>
      </c>
      <c r="D69" s="12" t="e">
        <f t="shared" ref="D69:G70" si="13">D46</f>
        <v>#VALUE!</v>
      </c>
      <c r="E69" s="20" t="e">
        <f t="shared" si="13"/>
        <v>#VALUE!</v>
      </c>
      <c r="F69" s="20" t="e">
        <f t="shared" si="13"/>
        <v>#VALUE!</v>
      </c>
      <c r="G69" s="12" t="e">
        <f t="shared" si="13"/>
        <v>#VALUE!</v>
      </c>
      <c r="H69" s="12">
        <f>AVERAGE(H46:H46)</f>
        <v>0</v>
      </c>
    </row>
    <row r="70" spans="1:10" x14ac:dyDescent="0.3">
      <c r="A70" t="s">
        <v>32</v>
      </c>
      <c r="B70" s="12" t="e">
        <f>B47</f>
        <v>#VALUE!</v>
      </c>
      <c r="D70" s="12" t="e">
        <f t="shared" si="13"/>
        <v>#VALUE!</v>
      </c>
      <c r="E70" s="12" t="e">
        <f t="shared" si="13"/>
        <v>#VALUE!</v>
      </c>
      <c r="F70" s="12" t="e">
        <f t="shared" si="13"/>
        <v>#VALUE!</v>
      </c>
      <c r="G70" s="12" t="e">
        <f t="shared" si="13"/>
        <v>#VALUE!</v>
      </c>
      <c r="H70" t="e">
        <f>STDEV(H47:H47)</f>
        <v>#DIV/0!</v>
      </c>
    </row>
    <row r="71" spans="1:10" x14ac:dyDescent="0.3">
      <c r="A71" t="s">
        <v>33</v>
      </c>
      <c r="B71" s="1" t="e">
        <f>B51</f>
        <v>#VALUE!</v>
      </c>
      <c r="D71" s="1" t="e">
        <f>#REF!</f>
        <v>#REF!</v>
      </c>
      <c r="E71" s="1" t="e">
        <f>D51</f>
        <v>#VALUE!</v>
      </c>
      <c r="F71" s="1" t="e">
        <f>E51</f>
        <v>#VALUE!</v>
      </c>
      <c r="G71" s="1" t="e">
        <f>F51</f>
        <v>#VALUE!</v>
      </c>
      <c r="H71" s="1" t="e">
        <f>G51</f>
        <v>#VALUE!</v>
      </c>
      <c r="I71" s="1"/>
    </row>
    <row r="72" spans="1:10" x14ac:dyDescent="0.3">
      <c r="A72" t="s">
        <v>31</v>
      </c>
      <c r="B72" s="22" t="e">
        <f>B69/B$60</f>
        <v>#VALUE!</v>
      </c>
      <c r="C72" s="22"/>
      <c r="D72" s="22" t="e">
        <f t="shared" ref="D72:H72" si="14">D69/D$60</f>
        <v>#VALUE!</v>
      </c>
      <c r="E72" s="22" t="e">
        <f t="shared" si="14"/>
        <v>#VALUE!</v>
      </c>
      <c r="F72" s="22" t="e">
        <f t="shared" si="14"/>
        <v>#VALUE!</v>
      </c>
      <c r="G72" s="22" t="e">
        <f t="shared" si="14"/>
        <v>#VALUE!</v>
      </c>
      <c r="H72" s="22">
        <f t="shared" si="14"/>
        <v>0</v>
      </c>
    </row>
    <row r="77" spans="1:10" x14ac:dyDescent="0.3">
      <c r="A77" s="12">
        <f>LOG(A24)</f>
        <v>2.2304489213782741</v>
      </c>
      <c r="B77" s="12" t="e">
        <f>LOG(#REF!)</f>
        <v>#REF!</v>
      </c>
      <c r="C77" s="12"/>
      <c r="D77" s="12"/>
      <c r="E77" s="12"/>
      <c r="F77" s="12"/>
      <c r="G77" s="12"/>
      <c r="H77" s="12"/>
      <c r="I77" s="12"/>
      <c r="J77" s="12"/>
    </row>
    <row r="78" spans="1:10" x14ac:dyDescent="0.3">
      <c r="A78" s="12">
        <f>LOG(A25)</f>
        <v>2.255272505103306</v>
      </c>
      <c r="B78" s="12" t="e">
        <f>LOG(#REF!)</f>
        <v>#REF!</v>
      </c>
      <c r="C78" s="12"/>
      <c r="D78" s="12"/>
      <c r="E78" s="12"/>
      <c r="F78" s="12"/>
      <c r="G78" s="12"/>
      <c r="H78" s="12"/>
      <c r="I78" s="12"/>
      <c r="J78" s="12"/>
    </row>
    <row r="79" spans="1:10" x14ac:dyDescent="0.3">
      <c r="A79" s="12">
        <f>LOG(A27)</f>
        <v>2.4623979978989561</v>
      </c>
      <c r="B79" s="12" t="e">
        <f>LOG(#REF!)</f>
        <v>#REF!</v>
      </c>
      <c r="C79" s="12" t="e">
        <f>LOG(#REF!)</f>
        <v>#REF!</v>
      </c>
      <c r="D79" s="12" t="e">
        <f>LOG(#REF!)</f>
        <v>#REF!</v>
      </c>
      <c r="E79" s="12" t="e">
        <f>LOG(#REF!)</f>
        <v>#REF!</v>
      </c>
      <c r="F79" s="12"/>
      <c r="G79" s="12"/>
      <c r="H79" s="12" t="e">
        <f>LOG(#REF!)</f>
        <v>#REF!</v>
      </c>
      <c r="I79" s="12"/>
      <c r="J79" s="12"/>
    </row>
    <row r="80" spans="1:10" x14ac:dyDescent="0.3">
      <c r="A80" s="12" t="e">
        <f>LOG(#REF!)</f>
        <v>#REF!</v>
      </c>
      <c r="B80" s="12" t="e">
        <f>LOG(#REF!)</f>
        <v>#REF!</v>
      </c>
      <c r="C80" s="12" t="e">
        <f>LOG(#REF!)</f>
        <v>#REF!</v>
      </c>
      <c r="D80" s="12" t="e">
        <f>LOG(#REF!)</f>
        <v>#REF!</v>
      </c>
      <c r="E80" s="12" t="e">
        <f>LOG(#REF!)</f>
        <v>#REF!</v>
      </c>
      <c r="F80" s="12"/>
      <c r="G80" s="12" t="e">
        <f>LOG(#REF!)</f>
        <v>#REF!</v>
      </c>
      <c r="H80" s="12" t="e">
        <f>LOG(#REF!)</f>
        <v>#REF!</v>
      </c>
      <c r="I80" s="12"/>
      <c r="J80" s="12"/>
    </row>
    <row r="81" spans="1:10" x14ac:dyDescent="0.3">
      <c r="A81" s="12" t="e">
        <f>LOG(#REF!)</f>
        <v>#REF!</v>
      </c>
      <c r="B81" s="12" t="e">
        <f>LOG(#REF!)</f>
        <v>#REF!</v>
      </c>
      <c r="C81" s="12" t="e">
        <f>LOG(#REF!)</f>
        <v>#REF!</v>
      </c>
      <c r="D81" s="12" t="e">
        <f>LOG(#REF!)</f>
        <v>#REF!</v>
      </c>
      <c r="E81" s="12" t="e">
        <f>LOG(#REF!)</f>
        <v>#REF!</v>
      </c>
      <c r="F81" s="12" t="e">
        <f>LOG(#REF!)</f>
        <v>#REF!</v>
      </c>
      <c r="G81" s="12" t="e">
        <f>LOG(#REF!)</f>
        <v>#REF!</v>
      </c>
      <c r="H81" s="12" t="e">
        <f>LOG(#REF!)</f>
        <v>#REF!</v>
      </c>
      <c r="I81" s="12"/>
      <c r="J81" s="12"/>
    </row>
    <row r="82" spans="1:10" x14ac:dyDescent="0.3">
      <c r="A82" s="12" t="e">
        <f>LOG(#REF!)</f>
        <v>#REF!</v>
      </c>
      <c r="B82" s="12" t="e">
        <f>LOG(#REF!)</f>
        <v>#REF!</v>
      </c>
      <c r="C82" s="12" t="e">
        <f>LOG(#REF!)</f>
        <v>#REF!</v>
      </c>
      <c r="D82" s="12" t="e">
        <f>LOG(#REF!)</f>
        <v>#REF!</v>
      </c>
      <c r="E82" s="12" t="e">
        <f>LOG(#REF!)</f>
        <v>#REF!</v>
      </c>
      <c r="F82" s="12" t="e">
        <f>LOG(#REF!)</f>
        <v>#REF!</v>
      </c>
      <c r="G82" s="12" t="e">
        <f>LOG(#REF!)</f>
        <v>#REF!</v>
      </c>
      <c r="H82" s="12" t="e">
        <f>LOG(#REF!)</f>
        <v>#REF!</v>
      </c>
      <c r="I82" s="12"/>
      <c r="J82" s="12"/>
    </row>
    <row r="83" spans="1:10" x14ac:dyDescent="0.3">
      <c r="A83" s="12" t="e">
        <f>LOG(#REF!)</f>
        <v>#REF!</v>
      </c>
      <c r="B83" s="12" t="e">
        <f>LOG(#REF!)</f>
        <v>#REF!</v>
      </c>
      <c r="C83" s="12" t="e">
        <f>LOG(#REF!)</f>
        <v>#REF!</v>
      </c>
      <c r="D83" s="12" t="e">
        <f>LOG(#REF!)</f>
        <v>#REF!</v>
      </c>
      <c r="E83" s="12" t="e">
        <f>LOG(#REF!)</f>
        <v>#REF!</v>
      </c>
      <c r="F83" s="12" t="e">
        <f>LOG(#REF!)</f>
        <v>#REF!</v>
      </c>
      <c r="G83" s="12" t="e">
        <f>LOG(#REF!)</f>
        <v>#REF!</v>
      </c>
      <c r="H83" s="12" t="e">
        <f>LOG(#REF!)</f>
        <v>#REF!</v>
      </c>
      <c r="I83" s="12"/>
      <c r="J83" s="12"/>
    </row>
    <row r="84" spans="1:10" x14ac:dyDescent="0.3">
      <c r="A84" s="12">
        <f>LOG(A24)</f>
        <v>2.2304489213782741</v>
      </c>
      <c r="B84" s="12" t="e">
        <f>LOG(B24)</f>
        <v>#NUM!</v>
      </c>
      <c r="C84" s="12" t="e">
        <f>LOG(D24)</f>
        <v>#NUM!</v>
      </c>
      <c r="D84" s="12" t="e">
        <f>LOG(E24)</f>
        <v>#NUM!</v>
      </c>
      <c r="E84" s="12" t="e">
        <f>LOG(F24)</f>
        <v>#NUM!</v>
      </c>
      <c r="F84" s="12" t="e">
        <f>LOG(G24)</f>
        <v>#NUM!</v>
      </c>
      <c r="G84" s="12">
        <f>LOG(H24)</f>
        <v>5.6755308882574234</v>
      </c>
      <c r="H84" s="12" t="e">
        <f>LOG(#REF!)</f>
        <v>#REF!</v>
      </c>
      <c r="I84" s="12" t="e">
        <f>LOG(I24)</f>
        <v>#NUM!</v>
      </c>
      <c r="J84" s="12" t="e">
        <f>LOG(#REF!)</f>
        <v>#REF!</v>
      </c>
    </row>
    <row r="85" spans="1:10" x14ac:dyDescent="0.3">
      <c r="A85" s="12">
        <f>LOG(A25)</f>
        <v>2.255272505103306</v>
      </c>
      <c r="B85" s="12"/>
      <c r="C85" s="12"/>
      <c r="D85" s="12"/>
      <c r="E85" s="12"/>
      <c r="F85" s="12"/>
      <c r="G85" s="12"/>
      <c r="H85" s="12"/>
      <c r="I85" s="12"/>
      <c r="J85" s="12"/>
    </row>
    <row r="86" spans="1:10" x14ac:dyDescent="0.3">
      <c r="A86" s="12">
        <f>LOG(A27)</f>
        <v>2.4623979978989561</v>
      </c>
      <c r="B86" s="12"/>
      <c r="C86" s="12"/>
      <c r="D86" s="12"/>
      <c r="E86" s="12"/>
      <c r="F86" s="12"/>
      <c r="G86" s="12"/>
      <c r="H86" s="12"/>
      <c r="I86" s="12"/>
      <c r="J86" s="12"/>
    </row>
    <row r="87" spans="1:10" x14ac:dyDescent="0.3">
      <c r="A87" s="12"/>
      <c r="B87" s="12"/>
    </row>
    <row r="88" spans="1:10" x14ac:dyDescent="0.3">
      <c r="B88" t="s">
        <v>5</v>
      </c>
      <c r="C88" t="s">
        <v>6</v>
      </c>
      <c r="D88" t="s">
        <v>4</v>
      </c>
      <c r="E88" t="s">
        <v>3</v>
      </c>
      <c r="F88" t="s">
        <v>2</v>
      </c>
      <c r="G88" t="s">
        <v>8</v>
      </c>
      <c r="H88" t="s">
        <v>9</v>
      </c>
    </row>
    <row r="89" spans="1:10" x14ac:dyDescent="0.3">
      <c r="A89" t="s">
        <v>17</v>
      </c>
      <c r="B89" s="12" t="e">
        <f t="array" ref="B89:B93">LINEST(B79:B84,$A79:$A84,,TRUE)</f>
        <v>#VALUE!</v>
      </c>
      <c r="C89" s="12" t="e">
        <f t="array" ref="C89:C93">LINEST(C81:C84,$A81:$A84,,TRUE)</f>
        <v>#VALUE!</v>
      </c>
      <c r="D89" s="12" t="e">
        <f t="array" ref="D89:D93">LINEST(D81:D84,$A81:$A84,,TRUE)</f>
        <v>#VALUE!</v>
      </c>
      <c r="E89" s="12" t="e">
        <f t="array" ref="E89:E93">LINEST(E81:E84,$A81:$A84,,TRUE)</f>
        <v>#VALUE!</v>
      </c>
      <c r="F89" s="12" t="e">
        <f t="array" ref="F89:F93">LINEST(F82:F84,$A82:$A84,,TRUE)</f>
        <v>#VALUE!</v>
      </c>
      <c r="G89" s="12" t="e">
        <f t="array" ref="G89:G93">LINEST(G81:G84,$A81:$A84,,TRUE)</f>
        <v>#VALUE!</v>
      </c>
      <c r="H89" s="12" t="e">
        <f t="array" ref="H89:H93">LINEST(H79:H84,$A79:$A84,,TRUE)</f>
        <v>#VALUE!</v>
      </c>
      <c r="J89" t="e">
        <f>AVERAGE(B89:H89)</f>
        <v>#VALUE!</v>
      </c>
    </row>
    <row r="90" spans="1:10" x14ac:dyDescent="0.3">
      <c r="A90" t="s">
        <v>18</v>
      </c>
      <c r="B90" s="12" t="e">
        <v>#VALUE!</v>
      </c>
      <c r="C90" s="12" t="e">
        <v>#VALUE!</v>
      </c>
      <c r="D90" s="12" t="e">
        <v>#VALUE!</v>
      </c>
      <c r="E90" s="12" t="e">
        <v>#VALUE!</v>
      </c>
      <c r="F90" s="12" t="e">
        <v>#VALUE!</v>
      </c>
      <c r="G90" s="12" t="e">
        <v>#VALUE!</v>
      </c>
      <c r="H90" s="12" t="e">
        <v>#VALUE!</v>
      </c>
      <c r="J90" t="e">
        <f>STDEV(B89:H89)/SQRT(COUNT(B89:H89))</f>
        <v>#VALUE!</v>
      </c>
    </row>
    <row r="91" spans="1:10" x14ac:dyDescent="0.3">
      <c r="A91" t="s">
        <v>21</v>
      </c>
      <c r="B91" s="12" t="e">
        <v>#VALUE!</v>
      </c>
      <c r="C91" s="12" t="e">
        <v>#VALUE!</v>
      </c>
      <c r="D91" s="12" t="e">
        <v>#VALUE!</v>
      </c>
      <c r="E91" s="12" t="e">
        <v>#VALUE!</v>
      </c>
      <c r="F91" s="12" t="e">
        <v>#VALUE!</v>
      </c>
      <c r="G91" s="12" t="e">
        <v>#VALUE!</v>
      </c>
      <c r="H91" s="12" t="e">
        <v>#VALUE!</v>
      </c>
    </row>
    <row r="92" spans="1:10" x14ac:dyDescent="0.3">
      <c r="A92" t="s">
        <v>19</v>
      </c>
      <c r="B92" s="13" t="e">
        <v>#VALUE!</v>
      </c>
      <c r="C92" s="13" t="e">
        <v>#VALUE!</v>
      </c>
      <c r="D92" s="13" t="e">
        <v>#VALUE!</v>
      </c>
      <c r="E92" s="13" t="e">
        <v>#VALUE!</v>
      </c>
      <c r="F92" s="13" t="e">
        <v>#VALUE!</v>
      </c>
      <c r="G92" s="13" t="e">
        <v>#VALUE!</v>
      </c>
      <c r="H92" s="13" t="e">
        <v>#VALUE!</v>
      </c>
    </row>
    <row r="93" spans="1:10" x14ac:dyDescent="0.3">
      <c r="A93" t="s">
        <v>20</v>
      </c>
      <c r="B93" s="11" t="e">
        <v>#VALUE!</v>
      </c>
      <c r="C93" s="11" t="e">
        <v>#VALUE!</v>
      </c>
      <c r="D93" s="11" t="e">
        <v>#VALUE!</v>
      </c>
      <c r="E93" s="11" t="e">
        <v>#VALUE!</v>
      </c>
      <c r="F93" s="11" t="e">
        <v>#VALUE!</v>
      </c>
      <c r="G93" s="11" t="e">
        <v>#VALUE!</v>
      </c>
      <c r="H93" s="11" t="e">
        <v>#VALUE!</v>
      </c>
    </row>
    <row r="95" spans="1:10" x14ac:dyDescent="0.3">
      <c r="B95" t="s">
        <v>5</v>
      </c>
      <c r="C95" t="s">
        <v>6</v>
      </c>
      <c r="D95" t="s">
        <v>4</v>
      </c>
      <c r="E95" t="s">
        <v>3</v>
      </c>
      <c r="F95" t="s">
        <v>2</v>
      </c>
      <c r="G95" t="s">
        <v>8</v>
      </c>
      <c r="H95" t="s">
        <v>9</v>
      </c>
    </row>
    <row r="96" spans="1:10" x14ac:dyDescent="0.3">
      <c r="A96" t="s">
        <v>23</v>
      </c>
      <c r="B96" s="12" t="e">
        <f>B89+B90</f>
        <v>#VALUE!</v>
      </c>
      <c r="C96" s="12" t="e">
        <f t="shared" ref="C96:H96" si="15">C89+C90</f>
        <v>#VALUE!</v>
      </c>
      <c r="D96" s="12" t="e">
        <f t="shared" si="15"/>
        <v>#VALUE!</v>
      </c>
      <c r="E96" s="12" t="e">
        <f t="shared" si="15"/>
        <v>#VALUE!</v>
      </c>
      <c r="F96" s="12" t="e">
        <f t="shared" si="15"/>
        <v>#VALUE!</v>
      </c>
      <c r="G96" s="12" t="e">
        <f t="shared" si="15"/>
        <v>#VALUE!</v>
      </c>
      <c r="H96" s="12" t="e">
        <f t="shared" si="15"/>
        <v>#VALUE!</v>
      </c>
    </row>
    <row r="97" spans="1:8" x14ac:dyDescent="0.3">
      <c r="A97" t="s">
        <v>17</v>
      </c>
      <c r="B97" s="12" t="e">
        <f>B89</f>
        <v>#VALUE!</v>
      </c>
      <c r="C97" s="12" t="e">
        <f t="shared" ref="C97:H97" si="16">C89</f>
        <v>#VALUE!</v>
      </c>
      <c r="D97" s="12" t="e">
        <f t="shared" si="16"/>
        <v>#VALUE!</v>
      </c>
      <c r="E97" s="12" t="e">
        <f t="shared" si="16"/>
        <v>#VALUE!</v>
      </c>
      <c r="F97" s="12" t="e">
        <f t="shared" si="16"/>
        <v>#VALUE!</v>
      </c>
      <c r="G97" s="12" t="e">
        <f t="shared" si="16"/>
        <v>#VALUE!</v>
      </c>
      <c r="H97" s="12" t="e">
        <f t="shared" si="16"/>
        <v>#VALUE!</v>
      </c>
    </row>
    <row r="98" spans="1:8" x14ac:dyDescent="0.3">
      <c r="A98" t="s">
        <v>22</v>
      </c>
      <c r="B98" s="12" t="e">
        <f>B89-B90</f>
        <v>#VALUE!</v>
      </c>
      <c r="C98" s="12" t="e">
        <f t="shared" ref="C98:H98" si="17">C89-C90</f>
        <v>#VALUE!</v>
      </c>
      <c r="D98" s="12" t="e">
        <f t="shared" si="17"/>
        <v>#VALUE!</v>
      </c>
      <c r="E98" s="12" t="e">
        <f t="shared" si="17"/>
        <v>#VALUE!</v>
      </c>
      <c r="F98" s="12" t="e">
        <f t="shared" si="17"/>
        <v>#VALUE!</v>
      </c>
      <c r="G98" s="12" t="e">
        <f t="shared" si="17"/>
        <v>#VALUE!</v>
      </c>
      <c r="H98" s="12" t="e">
        <f t="shared" si="17"/>
        <v>#VALUE!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3"/>
  <sheetViews>
    <sheetView topLeftCell="A40" zoomScale="70" zoomScaleNormal="70" workbookViewId="0">
      <selection activeCell="H29" sqref="H29"/>
    </sheetView>
  </sheetViews>
  <sheetFormatPr defaultRowHeight="14.4" x14ac:dyDescent="0.3"/>
  <cols>
    <col min="1" max="1" width="13.33203125" customWidth="1"/>
    <col min="2" max="2" width="12.33203125" customWidth="1"/>
    <col min="3" max="3" width="12.44140625" bestFit="1" customWidth="1"/>
    <col min="4" max="4" width="10.6640625" bestFit="1" customWidth="1"/>
    <col min="5" max="5" width="10.109375" bestFit="1" customWidth="1"/>
    <col min="6" max="6" width="10.5546875" bestFit="1" customWidth="1"/>
    <col min="7" max="7" width="11.6640625" bestFit="1" customWidth="1"/>
    <col min="8" max="8" width="10.6640625" bestFit="1" customWidth="1"/>
    <col min="9" max="9" width="10.33203125" customWidth="1"/>
    <col min="10" max="10" width="10.44140625" customWidth="1"/>
    <col min="12" max="12" width="10.33203125" customWidth="1"/>
  </cols>
  <sheetData>
    <row r="1" spans="1:12" x14ac:dyDescent="0.3">
      <c r="A1" t="s">
        <v>39</v>
      </c>
      <c r="D1" t="s">
        <v>40</v>
      </c>
    </row>
    <row r="2" spans="1:12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12" x14ac:dyDescent="0.3">
      <c r="A3" s="6">
        <v>20</v>
      </c>
      <c r="B3" s="5"/>
      <c r="C3" s="5"/>
      <c r="D3" s="5"/>
      <c r="E3" s="5"/>
      <c r="F3" s="5"/>
      <c r="G3" s="5"/>
      <c r="H3" s="27"/>
      <c r="I3" s="5"/>
    </row>
    <row r="4" spans="1:12" x14ac:dyDescent="0.3">
      <c r="A4" s="6">
        <v>60</v>
      </c>
      <c r="B4" s="5"/>
      <c r="C4" s="5"/>
      <c r="D4" s="5"/>
      <c r="E4" s="27"/>
      <c r="F4" s="5"/>
      <c r="G4" s="27"/>
      <c r="H4" s="5"/>
      <c r="I4" s="5"/>
    </row>
    <row r="5" spans="1:12" x14ac:dyDescent="0.3">
      <c r="A5" s="6">
        <v>100</v>
      </c>
      <c r="B5" s="5"/>
      <c r="C5" s="27"/>
      <c r="D5" s="5"/>
      <c r="E5" s="5"/>
      <c r="F5" s="5"/>
      <c r="G5" s="3"/>
      <c r="H5" s="5"/>
      <c r="I5" s="27"/>
    </row>
    <row r="7" spans="1:12" x14ac:dyDescent="0.3">
      <c r="A7" t="s">
        <v>41</v>
      </c>
    </row>
    <row r="8" spans="1:12" x14ac:dyDescent="0.3">
      <c r="A8" s="4" t="s">
        <v>35</v>
      </c>
      <c r="B8" s="8"/>
      <c r="C8" s="8"/>
      <c r="D8" s="8"/>
      <c r="E8" s="8"/>
      <c r="F8" s="8"/>
      <c r="G8" s="8"/>
      <c r="H8" s="8"/>
      <c r="I8" s="8"/>
    </row>
    <row r="9" spans="1:12" x14ac:dyDescent="0.3">
      <c r="A9" s="6">
        <v>20</v>
      </c>
      <c r="B9" s="5"/>
      <c r="C9" s="5"/>
      <c r="D9" s="5"/>
      <c r="E9" s="5"/>
      <c r="F9" s="5"/>
      <c r="G9" s="5"/>
      <c r="H9" s="23"/>
      <c r="I9" s="5"/>
    </row>
    <row r="10" spans="1:12" x14ac:dyDescent="0.3">
      <c r="A10" s="6">
        <v>60</v>
      </c>
      <c r="B10" s="5"/>
      <c r="C10" s="5"/>
      <c r="D10" s="5"/>
      <c r="E10" s="27"/>
      <c r="F10" s="5"/>
      <c r="G10" s="23"/>
      <c r="H10" s="5"/>
      <c r="I10" s="5"/>
      <c r="L10" s="18">
        <v>91744032.506666675</v>
      </c>
    </row>
    <row r="11" spans="1:12" x14ac:dyDescent="0.3">
      <c r="A11" s="6">
        <v>100</v>
      </c>
      <c r="B11" s="5"/>
      <c r="C11" s="23"/>
      <c r="D11" s="5"/>
      <c r="E11" s="5"/>
      <c r="F11" s="5"/>
      <c r="G11" s="3"/>
      <c r="H11" s="5"/>
      <c r="I11" s="23"/>
      <c r="L11" s="18">
        <v>87096524.063999996</v>
      </c>
    </row>
    <row r="12" spans="1:12" x14ac:dyDescent="0.3">
      <c r="L12" s="18">
        <v>191947318.88</v>
      </c>
    </row>
    <row r="13" spans="1:12" x14ac:dyDescent="0.3">
      <c r="A13" t="s">
        <v>42</v>
      </c>
      <c r="L13" s="18">
        <v>105237062.84799999</v>
      </c>
    </row>
    <row r="14" spans="1:12" x14ac:dyDescent="0.3">
      <c r="A14" s="4" t="s">
        <v>35</v>
      </c>
      <c r="B14" s="8"/>
      <c r="C14" s="8"/>
      <c r="D14" s="8"/>
      <c r="E14" s="8"/>
      <c r="F14" s="8"/>
      <c r="G14" s="8"/>
      <c r="H14" s="8"/>
      <c r="I14" s="8"/>
      <c r="L14" s="18">
        <v>1105372.3663999999</v>
      </c>
    </row>
    <row r="15" spans="1:12" x14ac:dyDescent="0.3">
      <c r="A15" s="6">
        <v>20</v>
      </c>
      <c r="B15" s="5"/>
      <c r="C15" s="5"/>
      <c r="D15" s="5"/>
      <c r="E15" s="5"/>
      <c r="F15" s="5"/>
      <c r="G15" s="5"/>
      <c r="H15" s="23"/>
      <c r="I15" s="5"/>
    </row>
    <row r="16" spans="1:12" x14ac:dyDescent="0.3">
      <c r="A16" s="6">
        <v>60</v>
      </c>
      <c r="B16" s="5"/>
      <c r="C16" s="5"/>
      <c r="D16" s="5"/>
      <c r="E16" s="27"/>
      <c r="F16" s="5"/>
      <c r="G16" s="23"/>
      <c r="H16" s="5"/>
      <c r="I16" s="5"/>
    </row>
    <row r="17" spans="1:9" x14ac:dyDescent="0.3">
      <c r="A17" s="6">
        <v>100</v>
      </c>
      <c r="B17" s="5"/>
      <c r="C17" s="23"/>
      <c r="D17" s="5"/>
      <c r="E17" s="5"/>
      <c r="F17" s="5"/>
      <c r="G17" s="3"/>
      <c r="H17" s="5"/>
      <c r="I17" s="23"/>
    </row>
    <row r="19" spans="1:9" x14ac:dyDescent="0.3">
      <c r="A19" t="s">
        <v>43</v>
      </c>
    </row>
    <row r="20" spans="1:9" x14ac:dyDescent="0.3">
      <c r="A20" s="4" t="s">
        <v>35</v>
      </c>
      <c r="B20" s="8"/>
      <c r="C20" s="8"/>
      <c r="D20" s="8"/>
      <c r="E20" s="8"/>
      <c r="F20" s="8"/>
      <c r="G20" s="8"/>
      <c r="H20" s="8"/>
      <c r="I20" s="8"/>
    </row>
    <row r="21" spans="1:9" x14ac:dyDescent="0.3">
      <c r="A21" s="6">
        <v>20</v>
      </c>
      <c r="B21" s="28"/>
      <c r="C21" s="28"/>
      <c r="D21" s="28"/>
      <c r="E21" s="28"/>
      <c r="F21" s="28"/>
      <c r="G21" s="28"/>
      <c r="H21" s="27"/>
      <c r="I21" s="28"/>
    </row>
    <row r="22" spans="1:9" x14ac:dyDescent="0.3">
      <c r="A22" s="6">
        <v>60</v>
      </c>
      <c r="B22" s="28"/>
      <c r="C22" s="28"/>
      <c r="D22" s="28"/>
      <c r="E22" s="27"/>
      <c r="F22" s="28"/>
      <c r="G22" s="27"/>
      <c r="H22" s="28"/>
      <c r="I22" s="28"/>
    </row>
    <row r="23" spans="1:9" x14ac:dyDescent="0.3">
      <c r="A23" s="6">
        <v>100</v>
      </c>
      <c r="B23" s="28"/>
      <c r="C23" s="27"/>
      <c r="D23" s="28"/>
      <c r="E23" s="28"/>
      <c r="F23" s="28"/>
      <c r="G23" s="16"/>
      <c r="H23" s="28"/>
      <c r="I23" s="27"/>
    </row>
    <row r="24" spans="1:9" x14ac:dyDescent="0.3">
      <c r="E24" s="18"/>
      <c r="F24" s="19"/>
    </row>
    <row r="25" spans="1:9" x14ac:dyDescent="0.3">
      <c r="A25" t="s">
        <v>16</v>
      </c>
    </row>
    <row r="26" spans="1:9" x14ac:dyDescent="0.3">
      <c r="A26" s="4" t="str">
        <f t="shared" ref="A26:I26" si="0">A20</f>
        <v>Exposure (s)</v>
      </c>
      <c r="B26" s="8">
        <f t="shared" si="0"/>
        <v>0</v>
      </c>
      <c r="C26" s="8">
        <f t="shared" si="0"/>
        <v>0</v>
      </c>
      <c r="D26" s="8">
        <f t="shared" si="0"/>
        <v>0</v>
      </c>
      <c r="E26" s="8">
        <f t="shared" si="0"/>
        <v>0</v>
      </c>
      <c r="F26" s="8">
        <f t="shared" si="0"/>
        <v>0</v>
      </c>
      <c r="G26" s="8">
        <f t="shared" si="0"/>
        <v>0</v>
      </c>
      <c r="H26" s="8">
        <f t="shared" si="0"/>
        <v>0</v>
      </c>
      <c r="I26" s="8">
        <f t="shared" si="0"/>
        <v>0</v>
      </c>
    </row>
    <row r="27" spans="1:9" x14ac:dyDescent="0.3">
      <c r="A27" s="6">
        <f>A21</f>
        <v>20</v>
      </c>
      <c r="B27" s="16">
        <f>B21/$A27</f>
        <v>0</v>
      </c>
      <c r="C27" s="16"/>
      <c r="D27" s="16"/>
      <c r="E27" s="16"/>
      <c r="F27" s="16"/>
      <c r="G27" s="16"/>
      <c r="H27" s="29"/>
      <c r="I27" s="16"/>
    </row>
    <row r="28" spans="1:9" x14ac:dyDescent="0.3">
      <c r="A28" s="6">
        <f>A22</f>
        <v>60</v>
      </c>
      <c r="B28" s="16"/>
      <c r="C28" s="29"/>
      <c r="D28" s="16"/>
      <c r="E28" s="29"/>
      <c r="F28" s="16"/>
      <c r="G28" s="29"/>
      <c r="H28" s="16"/>
      <c r="I28" s="16"/>
    </row>
    <row r="29" spans="1:9" x14ac:dyDescent="0.3">
      <c r="A29" s="6">
        <f>A23</f>
        <v>100</v>
      </c>
      <c r="B29" s="16"/>
      <c r="C29" s="18">
        <v>1105372.3663999999</v>
      </c>
      <c r="D29" s="18">
        <v>105237062.84799999</v>
      </c>
      <c r="E29" s="18">
        <v>191947318.88</v>
      </c>
      <c r="F29" s="18">
        <v>87096524.063999996</v>
      </c>
      <c r="G29" s="16"/>
      <c r="H29" s="18">
        <v>91744032.506666675</v>
      </c>
      <c r="I29" s="29"/>
    </row>
    <row r="31" spans="1:9" s="7" customFormat="1" x14ac:dyDescent="0.3">
      <c r="A31" s="7" t="s">
        <v>29</v>
      </c>
    </row>
    <row r="32" spans="1:9" s="7" customFormat="1" x14ac:dyDescent="0.3">
      <c r="A32" s="14"/>
      <c r="B32" s="14">
        <f t="shared" ref="B32:I32" si="1">B20</f>
        <v>0</v>
      </c>
      <c r="C32" s="14">
        <f t="shared" si="1"/>
        <v>0</v>
      </c>
      <c r="D32" s="14">
        <f t="shared" si="1"/>
        <v>0</v>
      </c>
      <c r="E32" s="14">
        <f t="shared" si="1"/>
        <v>0</v>
      </c>
      <c r="F32" s="14">
        <f t="shared" si="1"/>
        <v>0</v>
      </c>
      <c r="G32" s="14">
        <f t="shared" si="1"/>
        <v>0</v>
      </c>
      <c r="H32" s="14">
        <f t="shared" si="1"/>
        <v>0</v>
      </c>
      <c r="I32" s="14">
        <f t="shared" si="1"/>
        <v>0</v>
      </c>
    </row>
    <row r="33" spans="1:9" x14ac:dyDescent="0.3">
      <c r="A33" s="14" t="s">
        <v>10</v>
      </c>
      <c r="B33" s="16">
        <f>AVERAGE(B27:B27)</f>
        <v>0</v>
      </c>
      <c r="C33" s="16">
        <f>AVERAGE(C27:C29)</f>
        <v>1105372.3663999999</v>
      </c>
      <c r="D33" s="16">
        <f t="shared" ref="D33:I33" si="2">AVERAGE(D27:D29)</f>
        <v>105237062.84799999</v>
      </c>
      <c r="E33" s="16">
        <f t="shared" si="2"/>
        <v>191947318.88</v>
      </c>
      <c r="F33" s="16">
        <f t="shared" si="2"/>
        <v>87096524.063999996</v>
      </c>
      <c r="G33" s="16" t="e">
        <f t="shared" si="2"/>
        <v>#DIV/0!</v>
      </c>
      <c r="H33" s="16">
        <f t="shared" si="2"/>
        <v>91744032.506666675</v>
      </c>
      <c r="I33" s="16" t="e">
        <f t="shared" si="2"/>
        <v>#DIV/0!</v>
      </c>
    </row>
    <row r="34" spans="1:9" x14ac:dyDescent="0.3">
      <c r="A34" s="14" t="s">
        <v>11</v>
      </c>
      <c r="B34" s="9" t="e">
        <f>STDEV(B27:B29)</f>
        <v>#DIV/0!</v>
      </c>
      <c r="C34" s="9" t="e">
        <f t="shared" ref="C34:I34" si="3">STDEV(C27:C29)</f>
        <v>#DIV/0!</v>
      </c>
      <c r="D34" s="9" t="e">
        <f t="shared" si="3"/>
        <v>#DIV/0!</v>
      </c>
      <c r="E34" s="9" t="e">
        <f t="shared" si="3"/>
        <v>#DIV/0!</v>
      </c>
      <c r="F34" s="9" t="e">
        <f t="shared" si="3"/>
        <v>#DIV/0!</v>
      </c>
      <c r="G34" s="9" t="e">
        <f t="shared" si="3"/>
        <v>#DIV/0!</v>
      </c>
      <c r="H34" s="9" t="e">
        <f t="shared" si="3"/>
        <v>#DIV/0!</v>
      </c>
      <c r="I34" s="9" t="e">
        <f t="shared" si="3"/>
        <v>#DIV/0!</v>
      </c>
    </row>
    <row r="35" spans="1:9" x14ac:dyDescent="0.3">
      <c r="A35" s="14" t="s">
        <v>14</v>
      </c>
      <c r="B35" s="3">
        <f>COUNT(B27:B29)</f>
        <v>1</v>
      </c>
      <c r="C35" s="3">
        <f t="shared" ref="C35:I35" si="4">COUNT(C27:C29)</f>
        <v>1</v>
      </c>
      <c r="D35" s="3">
        <f t="shared" si="4"/>
        <v>1</v>
      </c>
      <c r="E35" s="3">
        <f t="shared" si="4"/>
        <v>1</v>
      </c>
      <c r="F35" s="3">
        <f t="shared" si="4"/>
        <v>1</v>
      </c>
      <c r="G35" s="3">
        <f t="shared" si="4"/>
        <v>0</v>
      </c>
      <c r="H35" s="3">
        <f t="shared" si="4"/>
        <v>1</v>
      </c>
      <c r="I35" s="3">
        <f t="shared" si="4"/>
        <v>0</v>
      </c>
    </row>
    <row r="36" spans="1:9" x14ac:dyDescent="0.3">
      <c r="A36" s="14" t="s">
        <v>12</v>
      </c>
      <c r="B36" s="9" t="e">
        <f t="shared" ref="B36:I36" si="5">B34/SQRT(B35)</f>
        <v>#DIV/0!</v>
      </c>
      <c r="C36" s="9" t="e">
        <f t="shared" si="5"/>
        <v>#DIV/0!</v>
      </c>
      <c r="D36" s="9" t="e">
        <f t="shared" si="5"/>
        <v>#DIV/0!</v>
      </c>
      <c r="E36" s="9" t="e">
        <f t="shared" si="5"/>
        <v>#DIV/0!</v>
      </c>
      <c r="F36" s="9" t="e">
        <f t="shared" si="5"/>
        <v>#DIV/0!</v>
      </c>
      <c r="G36" s="9" t="e">
        <f t="shared" si="5"/>
        <v>#DIV/0!</v>
      </c>
      <c r="H36" s="9" t="e">
        <f t="shared" si="5"/>
        <v>#DIV/0!</v>
      </c>
      <c r="I36" s="9" t="e">
        <f t="shared" si="5"/>
        <v>#DIV/0!</v>
      </c>
    </row>
    <row r="37" spans="1:9" x14ac:dyDescent="0.3">
      <c r="A37" s="14" t="s">
        <v>13</v>
      </c>
      <c r="B37" s="15" t="e">
        <f>B36/B33</f>
        <v>#DIV/0!</v>
      </c>
      <c r="C37" s="15" t="e">
        <f t="shared" ref="C37:I37" si="6">C36/C33</f>
        <v>#DIV/0!</v>
      </c>
      <c r="D37" s="15" t="e">
        <f t="shared" si="6"/>
        <v>#DIV/0!</v>
      </c>
      <c r="E37" s="15" t="e">
        <f t="shared" si="6"/>
        <v>#DIV/0!</v>
      </c>
      <c r="F37" s="15" t="e">
        <f t="shared" si="6"/>
        <v>#DIV/0!</v>
      </c>
      <c r="G37" s="15" t="e">
        <f t="shared" si="6"/>
        <v>#DIV/0!</v>
      </c>
      <c r="H37" s="15" t="e">
        <f t="shared" si="6"/>
        <v>#DIV/0!</v>
      </c>
      <c r="I37" s="15" t="e">
        <f t="shared" si="6"/>
        <v>#DIV/0!</v>
      </c>
    </row>
    <row r="39" spans="1:9" x14ac:dyDescent="0.3">
      <c r="A39" s="7" t="s">
        <v>30</v>
      </c>
    </row>
    <row r="40" spans="1:9" x14ac:dyDescent="0.3">
      <c r="A40" s="4"/>
      <c r="B40" s="4">
        <f t="shared" ref="B40:I40" si="7">B20</f>
        <v>0</v>
      </c>
      <c r="C40" s="4">
        <f t="shared" si="7"/>
        <v>0</v>
      </c>
      <c r="D40" s="4">
        <f t="shared" si="7"/>
        <v>0</v>
      </c>
      <c r="E40" s="4">
        <f t="shared" si="7"/>
        <v>0</v>
      </c>
      <c r="F40" s="4">
        <f t="shared" si="7"/>
        <v>0</v>
      </c>
      <c r="G40" s="4">
        <f t="shared" si="7"/>
        <v>0</v>
      </c>
      <c r="H40" s="4">
        <f t="shared" si="7"/>
        <v>0</v>
      </c>
      <c r="I40" s="4">
        <f t="shared" si="7"/>
        <v>0</v>
      </c>
    </row>
    <row r="41" spans="1:9" x14ac:dyDescent="0.3">
      <c r="A41" s="4" t="s">
        <v>17</v>
      </c>
      <c r="B41" s="9" t="e">
        <f t="array" ref="B41:B45">LINEST(B21:B21,$A21:$A21,,TRUE)</f>
        <v>#VALUE!</v>
      </c>
      <c r="C41" s="9"/>
      <c r="D41" s="9" t="e">
        <f t="array" ref="D41:D45">LINEST(D21:D21,$A21:$A21,,TRUE)</f>
        <v>#VALUE!</v>
      </c>
      <c r="E41" s="9" t="e">
        <f t="array" ref="E41:E45">LINEST(E21:E21,$A21:$A21,,TRUE)</f>
        <v>#VALUE!</v>
      </c>
      <c r="F41" s="9" t="e">
        <f t="array" ref="F41:F45">LINEST(F21:F21,$A21:$A21,,TRUE)</f>
        <v>#VALUE!</v>
      </c>
      <c r="G41" s="9" t="e">
        <f t="array" ref="G41:G45">LINEST(G21:G21,$A21:$A21,,TRUE)</f>
        <v>#VALUE!</v>
      </c>
      <c r="H41" s="9" t="e">
        <f t="array" ref="H41:H45">LINEST(H21:H21,$A21:$A21,,TRUE)</f>
        <v>#VALUE!</v>
      </c>
      <c r="I41" s="3"/>
    </row>
    <row r="42" spans="1:9" x14ac:dyDescent="0.3">
      <c r="A42" s="4" t="s">
        <v>18</v>
      </c>
      <c r="B42" s="9" t="e">
        <v>#VALUE!</v>
      </c>
      <c r="C42" s="9"/>
      <c r="D42" s="9" t="e">
        <v>#VALUE!</v>
      </c>
      <c r="E42" s="9" t="e">
        <v>#VALUE!</v>
      </c>
      <c r="F42" s="9" t="e">
        <v>#VALUE!</v>
      </c>
      <c r="G42" s="9" t="e">
        <v>#VALUE!</v>
      </c>
      <c r="H42" s="9" t="e">
        <v>#VALUE!</v>
      </c>
      <c r="I42" s="3"/>
    </row>
    <row r="43" spans="1:9" x14ac:dyDescent="0.3">
      <c r="A43" s="4" t="s">
        <v>21</v>
      </c>
      <c r="B43" s="10" t="e">
        <v>#VALUE!</v>
      </c>
      <c r="C43" s="10"/>
      <c r="D43" s="10" t="e">
        <v>#VALUE!</v>
      </c>
      <c r="E43" s="10" t="e">
        <v>#VALUE!</v>
      </c>
      <c r="F43" s="10" t="e">
        <v>#VALUE!</v>
      </c>
      <c r="G43" s="10" t="e">
        <v>#VALUE!</v>
      </c>
      <c r="H43" s="10" t="e">
        <v>#VALUE!</v>
      </c>
      <c r="I43" s="3"/>
    </row>
    <row r="44" spans="1:9" x14ac:dyDescent="0.3">
      <c r="A44" s="4" t="s">
        <v>19</v>
      </c>
      <c r="B44" s="9" t="e">
        <v>#VALUE!</v>
      </c>
      <c r="C44" s="9"/>
      <c r="D44" s="9" t="e">
        <v>#VALUE!</v>
      </c>
      <c r="E44" s="9" t="e">
        <v>#VALUE!</v>
      </c>
      <c r="F44" s="9" t="e">
        <v>#VALUE!</v>
      </c>
      <c r="G44" s="9" t="e">
        <v>#VALUE!</v>
      </c>
      <c r="H44" s="9" t="e">
        <v>#VALUE!</v>
      </c>
      <c r="I44" s="3"/>
    </row>
    <row r="45" spans="1:9" x14ac:dyDescent="0.3">
      <c r="A45" s="4" t="s">
        <v>20</v>
      </c>
      <c r="B45" s="16" t="e">
        <v>#VALUE!</v>
      </c>
      <c r="C45" s="16"/>
      <c r="D45" s="16" t="e">
        <v>#VALUE!</v>
      </c>
      <c r="E45" s="16" t="e">
        <v>#VALUE!</v>
      </c>
      <c r="F45" s="16" t="e">
        <v>#VALUE!</v>
      </c>
      <c r="G45" s="16" t="e">
        <v>#VALUE!</v>
      </c>
      <c r="H45" s="16" t="e">
        <v>#VALUE!</v>
      </c>
      <c r="I45" s="3"/>
    </row>
    <row r="46" spans="1:9" x14ac:dyDescent="0.3">
      <c r="A46" s="14" t="s">
        <v>13</v>
      </c>
      <c r="B46" s="15" t="e">
        <f>B42/B41</f>
        <v>#VALUE!</v>
      </c>
      <c r="C46" s="15"/>
      <c r="D46" s="15" t="e">
        <f t="shared" ref="D46:H46" si="8">D42/D41</f>
        <v>#VALUE!</v>
      </c>
      <c r="E46" s="15" t="e">
        <f t="shared" si="8"/>
        <v>#VALUE!</v>
      </c>
      <c r="F46" s="15" t="e">
        <f t="shared" si="8"/>
        <v>#VALUE!</v>
      </c>
      <c r="G46" s="15" t="e">
        <f t="shared" si="8"/>
        <v>#VALUE!</v>
      </c>
      <c r="H46" s="15" t="e">
        <f t="shared" si="8"/>
        <v>#VALUE!</v>
      </c>
      <c r="I46" s="15"/>
    </row>
    <row r="47" spans="1:9" x14ac:dyDescent="0.3">
      <c r="A47" s="17" t="s">
        <v>34</v>
      </c>
    </row>
    <row r="48" spans="1:9" x14ac:dyDescent="0.3">
      <c r="A48" s="17" t="s">
        <v>36</v>
      </c>
    </row>
    <row r="49" spans="1:11" x14ac:dyDescent="0.3">
      <c r="A49" s="32" t="s">
        <v>45</v>
      </c>
    </row>
    <row r="50" spans="1:11" x14ac:dyDescent="0.3">
      <c r="A50" s="26" t="s">
        <v>38</v>
      </c>
    </row>
    <row r="51" spans="1:11" x14ac:dyDescent="0.3">
      <c r="B51" t="s">
        <v>5</v>
      </c>
      <c r="C51" t="s">
        <v>7</v>
      </c>
      <c r="D51" t="s">
        <v>6</v>
      </c>
      <c r="E51" s="21" t="s">
        <v>4</v>
      </c>
      <c r="F51" t="s">
        <v>3</v>
      </c>
      <c r="G51" t="s">
        <v>2</v>
      </c>
      <c r="H51" t="s">
        <v>0</v>
      </c>
      <c r="I51" t="s">
        <v>1</v>
      </c>
    </row>
    <row r="52" spans="1:11" x14ac:dyDescent="0.3">
      <c r="A52" t="s">
        <v>24</v>
      </c>
      <c r="D52">
        <v>3950</v>
      </c>
      <c r="E52">
        <f>E53-E55/2</f>
        <v>4931.8399999999992</v>
      </c>
      <c r="F52">
        <f>F53-F55/2</f>
        <v>6169.5430000000006</v>
      </c>
      <c r="G52">
        <v>6528</v>
      </c>
      <c r="H52">
        <v>6700</v>
      </c>
    </row>
    <row r="53" spans="1:11" x14ac:dyDescent="0.3">
      <c r="A53" s="22" t="s">
        <v>25</v>
      </c>
      <c r="C53">
        <v>3500</v>
      </c>
      <c r="D53">
        <f ca="1">AVERAGE(D52:D54)</f>
        <v>4500</v>
      </c>
      <c r="E53">
        <v>5408.9</v>
      </c>
      <c r="F53">
        <v>6483.4030000000002</v>
      </c>
      <c r="G53">
        <f ca="1">AVERAGE(G52:G54)</f>
        <v>6563</v>
      </c>
      <c r="H53">
        <f ca="1">AVERAGE(H52:H54)</f>
        <v>7350</v>
      </c>
      <c r="I53">
        <v>8890</v>
      </c>
    </row>
    <row r="54" spans="1:11" x14ac:dyDescent="0.3">
      <c r="A54" t="s">
        <v>26</v>
      </c>
      <c r="D54">
        <v>5050</v>
      </c>
      <c r="E54">
        <f>E53+E55/2</f>
        <v>5885.96</v>
      </c>
      <c r="F54">
        <f>F53+F55/2</f>
        <v>6797.2629999999999</v>
      </c>
      <c r="G54">
        <v>6598</v>
      </c>
      <c r="H54">
        <v>8000</v>
      </c>
      <c r="K54">
        <v>1000</v>
      </c>
    </row>
    <row r="55" spans="1:11" x14ac:dyDescent="0.3">
      <c r="A55" t="s">
        <v>27</v>
      </c>
      <c r="B55">
        <v>4000</v>
      </c>
      <c r="C55">
        <v>500</v>
      </c>
      <c r="D55">
        <f>D54-D52</f>
        <v>1100</v>
      </c>
      <c r="E55" s="2">
        <v>954.12</v>
      </c>
      <c r="F55" s="2">
        <v>627.72</v>
      </c>
      <c r="G55" s="2">
        <v>98</v>
      </c>
      <c r="H55">
        <f>H54-H52</f>
        <v>1300</v>
      </c>
      <c r="I55">
        <v>100</v>
      </c>
    </row>
    <row r="56" spans="1:11" x14ac:dyDescent="0.3">
      <c r="G56" s="2"/>
    </row>
    <row r="57" spans="1:11" x14ac:dyDescent="0.3">
      <c r="G57" s="2"/>
    </row>
    <row r="58" spans="1:11" x14ac:dyDescent="0.3">
      <c r="A58" t="s">
        <v>28</v>
      </c>
      <c r="B58" s="18">
        <f>B33</f>
        <v>0</v>
      </c>
      <c r="C58" s="18">
        <f>AVERAGE(C33:C33)</f>
        <v>1105372.3663999999</v>
      </c>
      <c r="D58" s="18">
        <f>D33</f>
        <v>105237062.84799999</v>
      </c>
      <c r="E58" s="18">
        <f>E33</f>
        <v>191947318.88</v>
      </c>
      <c r="F58" s="18">
        <f>F33</f>
        <v>87096524.063999996</v>
      </c>
      <c r="G58" s="18" t="e">
        <f>G33</f>
        <v>#DIV/0!</v>
      </c>
      <c r="H58" s="18">
        <f t="shared" ref="H58:I58" si="9">H33</f>
        <v>91744032.506666675</v>
      </c>
      <c r="I58" s="18" t="e">
        <f t="shared" si="9"/>
        <v>#DIV/0!</v>
      </c>
    </row>
    <row r="59" spans="1:11" x14ac:dyDescent="0.3">
      <c r="A59" t="s">
        <v>32</v>
      </c>
      <c r="B59" t="e">
        <f>B36</f>
        <v>#DIV/0!</v>
      </c>
      <c r="D59" t="e">
        <f t="shared" ref="D59:H60" si="10">D36</f>
        <v>#DIV/0!</v>
      </c>
      <c r="E59" t="e">
        <f t="shared" si="10"/>
        <v>#DIV/0!</v>
      </c>
      <c r="F59" t="e">
        <f t="shared" si="10"/>
        <v>#DIV/0!</v>
      </c>
      <c r="G59" t="e">
        <f t="shared" si="10"/>
        <v>#DIV/0!</v>
      </c>
      <c r="H59" t="e">
        <f t="shared" si="10"/>
        <v>#DIV/0!</v>
      </c>
      <c r="I59" t="e">
        <f>#REF!</f>
        <v>#REF!</v>
      </c>
    </row>
    <row r="60" spans="1:11" x14ac:dyDescent="0.3">
      <c r="A60" t="s">
        <v>33</v>
      </c>
      <c r="B60" s="1" t="e">
        <f>B37</f>
        <v>#DIV/0!</v>
      </c>
      <c r="D60" s="1" t="e">
        <f t="shared" si="10"/>
        <v>#DIV/0!</v>
      </c>
      <c r="E60" s="1" t="e">
        <f t="shared" si="10"/>
        <v>#DIV/0!</v>
      </c>
      <c r="F60" s="1" t="e">
        <f t="shared" si="10"/>
        <v>#DIV/0!</v>
      </c>
      <c r="G60" s="1" t="e">
        <f t="shared" si="10"/>
        <v>#DIV/0!</v>
      </c>
      <c r="H60" s="1" t="e">
        <f t="shared" si="10"/>
        <v>#DIV/0!</v>
      </c>
      <c r="I60" s="1" t="e">
        <f>#REF!</f>
        <v>#REF!</v>
      </c>
    </row>
    <row r="61" spans="1:11" x14ac:dyDescent="0.3">
      <c r="A61" t="s">
        <v>31</v>
      </c>
      <c r="B61" s="22">
        <f>B58/B$55</f>
        <v>0</v>
      </c>
      <c r="C61" s="22">
        <f t="shared" ref="C61:I61" si="11">C58/C$55</f>
        <v>2210.7447327999998</v>
      </c>
      <c r="D61" s="22">
        <f t="shared" si="11"/>
        <v>95670.057134545452</v>
      </c>
      <c r="E61" s="22">
        <f t="shared" si="11"/>
        <v>201177.33501027123</v>
      </c>
      <c r="F61" s="22">
        <f t="shared" si="11"/>
        <v>138750.59590900401</v>
      </c>
      <c r="G61" s="22" t="e">
        <f t="shared" si="11"/>
        <v>#DIV/0!</v>
      </c>
      <c r="H61" s="22">
        <f t="shared" si="11"/>
        <v>70572.332697435908</v>
      </c>
      <c r="I61" s="22" t="e">
        <f t="shared" si="11"/>
        <v>#DIV/0!</v>
      </c>
    </row>
    <row r="62" spans="1:11" x14ac:dyDescent="0.3">
      <c r="A62" t="s">
        <v>37</v>
      </c>
      <c r="B62" t="e">
        <f>B59/B55</f>
        <v>#DIV/0!</v>
      </c>
      <c r="D62" t="e">
        <f t="shared" ref="D62:I62" si="12">D59/D55</f>
        <v>#DIV/0!</v>
      </c>
      <c r="E62" t="e">
        <f t="shared" si="12"/>
        <v>#DIV/0!</v>
      </c>
      <c r="F62" t="e">
        <f t="shared" si="12"/>
        <v>#DIV/0!</v>
      </c>
      <c r="G62" t="e">
        <f t="shared" si="12"/>
        <v>#DIV/0!</v>
      </c>
      <c r="H62" t="e">
        <f t="shared" si="12"/>
        <v>#DIV/0!</v>
      </c>
      <c r="I62" t="e">
        <f t="shared" si="12"/>
        <v>#REF!</v>
      </c>
    </row>
    <row r="64" spans="1:11" x14ac:dyDescent="0.3">
      <c r="A64" t="s">
        <v>28</v>
      </c>
      <c r="B64" s="12" t="e">
        <f>B41</f>
        <v>#VALUE!</v>
      </c>
      <c r="D64" s="12" t="e">
        <f t="shared" ref="D64:G65" si="13">D41</f>
        <v>#VALUE!</v>
      </c>
      <c r="E64" s="20" t="e">
        <f t="shared" si="13"/>
        <v>#VALUE!</v>
      </c>
      <c r="F64" s="20" t="e">
        <f t="shared" si="13"/>
        <v>#VALUE!</v>
      </c>
      <c r="G64" s="12" t="e">
        <f t="shared" si="13"/>
        <v>#VALUE!</v>
      </c>
      <c r="H64" s="12" t="e">
        <f>AVERAGE(H41:H41)</f>
        <v>#VALUE!</v>
      </c>
    </row>
    <row r="65" spans="1:10" x14ac:dyDescent="0.3">
      <c r="A65" t="s">
        <v>32</v>
      </c>
      <c r="B65" s="12" t="e">
        <f>B42</f>
        <v>#VALUE!</v>
      </c>
      <c r="D65" s="12" t="e">
        <f t="shared" si="13"/>
        <v>#VALUE!</v>
      </c>
      <c r="E65" s="12" t="e">
        <f t="shared" si="13"/>
        <v>#VALUE!</v>
      </c>
      <c r="F65" s="12" t="e">
        <f t="shared" si="13"/>
        <v>#VALUE!</v>
      </c>
      <c r="G65" s="12" t="e">
        <f t="shared" si="13"/>
        <v>#VALUE!</v>
      </c>
      <c r="H65" t="e">
        <f>STDEV(H42:H42)</f>
        <v>#VALUE!</v>
      </c>
    </row>
    <row r="66" spans="1:10" x14ac:dyDescent="0.3">
      <c r="A66" t="s">
        <v>33</v>
      </c>
      <c r="B66" s="1" t="e">
        <f>B46</f>
        <v>#VALUE!</v>
      </c>
      <c r="D66" s="1" t="e">
        <f>#REF!</f>
        <v>#REF!</v>
      </c>
      <c r="E66" s="1" t="e">
        <f>D46</f>
        <v>#VALUE!</v>
      </c>
      <c r="F66" s="1" t="e">
        <f>E46</f>
        <v>#VALUE!</v>
      </c>
      <c r="G66" s="1" t="e">
        <f>F46</f>
        <v>#VALUE!</v>
      </c>
      <c r="H66" s="1" t="e">
        <f>G46</f>
        <v>#VALUE!</v>
      </c>
      <c r="I66" s="1"/>
    </row>
    <row r="67" spans="1:10" x14ac:dyDescent="0.3">
      <c r="A67" t="s">
        <v>31</v>
      </c>
      <c r="B67" s="22" t="e">
        <f>B64/B$55</f>
        <v>#VALUE!</v>
      </c>
      <c r="C67" s="22"/>
      <c r="D67" s="22" t="e">
        <f t="shared" ref="D67:H67" si="14">D64/D$55</f>
        <v>#VALUE!</v>
      </c>
      <c r="E67" s="22" t="e">
        <f t="shared" si="14"/>
        <v>#VALUE!</v>
      </c>
      <c r="F67" s="22" t="e">
        <f t="shared" si="14"/>
        <v>#VALUE!</v>
      </c>
      <c r="G67" s="22" t="e">
        <f t="shared" si="14"/>
        <v>#VALUE!</v>
      </c>
      <c r="H67" s="22" t="e">
        <f t="shared" si="14"/>
        <v>#VALUE!</v>
      </c>
    </row>
    <row r="72" spans="1:10" x14ac:dyDescent="0.3">
      <c r="A72" s="12">
        <f>LOG(A21)</f>
        <v>1.3010299956639813</v>
      </c>
      <c r="B72" s="12" t="e">
        <f>LOG(#REF!)</f>
        <v>#REF!</v>
      </c>
      <c r="C72" s="12"/>
      <c r="D72" s="12"/>
      <c r="E72" s="12"/>
      <c r="F72" s="12"/>
      <c r="G72" s="12"/>
      <c r="H72" s="12"/>
      <c r="I72" s="12"/>
      <c r="J72" s="12"/>
    </row>
    <row r="73" spans="1:10" x14ac:dyDescent="0.3">
      <c r="A73" s="12">
        <f t="shared" ref="A73:A74" si="15">LOG(A22)</f>
        <v>1.7781512503836436</v>
      </c>
      <c r="B73" s="12" t="e">
        <f>LOG(#REF!)</f>
        <v>#REF!</v>
      </c>
      <c r="C73" s="12"/>
      <c r="D73" s="12"/>
      <c r="E73" s="12"/>
      <c r="F73" s="12"/>
      <c r="G73" s="12"/>
      <c r="H73" s="12"/>
      <c r="I73" s="12"/>
      <c r="J73" s="12"/>
    </row>
    <row r="74" spans="1:10" x14ac:dyDescent="0.3">
      <c r="A74" s="12">
        <f t="shared" si="15"/>
        <v>2</v>
      </c>
      <c r="B74" s="12" t="e">
        <f>LOG(#REF!)</f>
        <v>#REF!</v>
      </c>
      <c r="C74" s="12" t="e">
        <f>LOG(#REF!)</f>
        <v>#REF!</v>
      </c>
      <c r="D74" s="12" t="e">
        <f>LOG(#REF!)</f>
        <v>#REF!</v>
      </c>
      <c r="E74" s="12" t="e">
        <f>LOG(#REF!)</f>
        <v>#REF!</v>
      </c>
      <c r="F74" s="12"/>
      <c r="G74" s="12"/>
      <c r="H74" s="12" t="e">
        <f>LOG(#REF!)</f>
        <v>#REF!</v>
      </c>
      <c r="I74" s="12"/>
      <c r="J74" s="12"/>
    </row>
    <row r="75" spans="1:10" x14ac:dyDescent="0.3">
      <c r="A75" s="12" t="e">
        <f>LOG(#REF!)</f>
        <v>#REF!</v>
      </c>
      <c r="B75" s="12" t="e">
        <f>LOG(#REF!)</f>
        <v>#REF!</v>
      </c>
      <c r="C75" s="12" t="e">
        <f>LOG(#REF!)</f>
        <v>#REF!</v>
      </c>
      <c r="D75" s="12" t="e">
        <f>LOG(#REF!)</f>
        <v>#REF!</v>
      </c>
      <c r="E75" s="12" t="e">
        <f>LOG(#REF!)</f>
        <v>#REF!</v>
      </c>
      <c r="F75" s="12"/>
      <c r="G75" s="12" t="e">
        <f>LOG(#REF!)</f>
        <v>#REF!</v>
      </c>
      <c r="H75" s="12" t="e">
        <f>LOG(#REF!)</f>
        <v>#REF!</v>
      </c>
      <c r="I75" s="12"/>
      <c r="J75" s="12"/>
    </row>
    <row r="76" spans="1:10" x14ac:dyDescent="0.3">
      <c r="A76" s="12" t="e">
        <f>LOG(#REF!)</f>
        <v>#REF!</v>
      </c>
      <c r="B76" s="12" t="e">
        <f>LOG(#REF!)</f>
        <v>#REF!</v>
      </c>
      <c r="C76" s="12" t="e">
        <f>LOG(#REF!)</f>
        <v>#REF!</v>
      </c>
      <c r="D76" s="12" t="e">
        <f>LOG(#REF!)</f>
        <v>#REF!</v>
      </c>
      <c r="E76" s="12" t="e">
        <f>LOG(#REF!)</f>
        <v>#REF!</v>
      </c>
      <c r="F76" s="12" t="e">
        <f>LOG(#REF!)</f>
        <v>#REF!</v>
      </c>
      <c r="G76" s="12" t="e">
        <f>LOG(#REF!)</f>
        <v>#REF!</v>
      </c>
      <c r="H76" s="12" t="e">
        <f>LOG(#REF!)</f>
        <v>#REF!</v>
      </c>
      <c r="I76" s="12"/>
      <c r="J76" s="12"/>
    </row>
    <row r="77" spans="1:10" x14ac:dyDescent="0.3">
      <c r="A77" s="12" t="e">
        <f>LOG(#REF!)</f>
        <v>#REF!</v>
      </c>
      <c r="B77" s="12" t="e">
        <f>LOG(#REF!)</f>
        <v>#REF!</v>
      </c>
      <c r="C77" s="12" t="e">
        <f>LOG(#REF!)</f>
        <v>#REF!</v>
      </c>
      <c r="D77" s="12" t="e">
        <f>LOG(#REF!)</f>
        <v>#REF!</v>
      </c>
      <c r="E77" s="12" t="e">
        <f>LOG(#REF!)</f>
        <v>#REF!</v>
      </c>
      <c r="F77" s="12" t="e">
        <f>LOG(#REF!)</f>
        <v>#REF!</v>
      </c>
      <c r="G77" s="12" t="e">
        <f>LOG(#REF!)</f>
        <v>#REF!</v>
      </c>
      <c r="H77" s="12" t="e">
        <f>LOG(#REF!)</f>
        <v>#REF!</v>
      </c>
      <c r="I77" s="12"/>
      <c r="J77" s="12"/>
    </row>
    <row r="78" spans="1:10" x14ac:dyDescent="0.3">
      <c r="A78" s="12" t="e">
        <f>LOG(#REF!)</f>
        <v>#REF!</v>
      </c>
      <c r="B78" s="12" t="e">
        <f>LOG(#REF!)</f>
        <v>#REF!</v>
      </c>
      <c r="C78" s="12" t="e">
        <f>LOG(#REF!)</f>
        <v>#REF!</v>
      </c>
      <c r="D78" s="12" t="e">
        <f>LOG(#REF!)</f>
        <v>#REF!</v>
      </c>
      <c r="E78" s="12" t="e">
        <f>LOG(#REF!)</f>
        <v>#REF!</v>
      </c>
      <c r="F78" s="12" t="e">
        <f>LOG(#REF!)</f>
        <v>#REF!</v>
      </c>
      <c r="G78" s="12" t="e">
        <f>LOG(#REF!)</f>
        <v>#REF!</v>
      </c>
      <c r="H78" s="12" t="e">
        <f>LOG(#REF!)</f>
        <v>#REF!</v>
      </c>
      <c r="I78" s="12"/>
      <c r="J78" s="12"/>
    </row>
    <row r="79" spans="1:10" x14ac:dyDescent="0.3">
      <c r="A79" s="12">
        <f>LOG(A21)</f>
        <v>1.3010299956639813</v>
      </c>
      <c r="B79" s="12" t="e">
        <f>LOG(B21)</f>
        <v>#NUM!</v>
      </c>
      <c r="C79" s="12" t="e">
        <f>LOG(D21)</f>
        <v>#NUM!</v>
      </c>
      <c r="D79" s="12" t="e">
        <f>LOG(E21)</f>
        <v>#NUM!</v>
      </c>
      <c r="E79" s="12" t="e">
        <f>LOG(F21)</f>
        <v>#NUM!</v>
      </c>
      <c r="F79" s="12" t="e">
        <f>LOG(G21)</f>
        <v>#NUM!</v>
      </c>
      <c r="G79" s="12" t="e">
        <f>LOG(H21)</f>
        <v>#NUM!</v>
      </c>
      <c r="H79" s="12" t="e">
        <f>LOG(#REF!)</f>
        <v>#REF!</v>
      </c>
      <c r="I79" s="12" t="e">
        <f>LOG(I21)</f>
        <v>#NUM!</v>
      </c>
      <c r="J79" s="12" t="e">
        <f>LOG(#REF!)</f>
        <v>#REF!</v>
      </c>
    </row>
    <row r="80" spans="1:10" x14ac:dyDescent="0.3">
      <c r="A80" s="12">
        <f>LOG(A22)</f>
        <v>1.7781512503836436</v>
      </c>
      <c r="B80" s="12"/>
      <c r="C80" s="12"/>
      <c r="D80" s="12"/>
      <c r="E80" s="12"/>
      <c r="F80" s="12"/>
      <c r="G80" s="12"/>
      <c r="H80" s="12"/>
      <c r="I80" s="12"/>
      <c r="J80" s="12"/>
    </row>
    <row r="81" spans="1:10" x14ac:dyDescent="0.3">
      <c r="A81" s="12">
        <f>LOG(A23)</f>
        <v>2</v>
      </c>
      <c r="B81" s="12"/>
      <c r="C81" s="12"/>
      <c r="D81" s="12"/>
      <c r="E81" s="12"/>
      <c r="F81" s="12"/>
      <c r="G81" s="12"/>
      <c r="H81" s="12"/>
      <c r="I81" s="12"/>
      <c r="J81" s="12"/>
    </row>
    <row r="82" spans="1:10" x14ac:dyDescent="0.3">
      <c r="A82" s="12"/>
      <c r="B82" s="12"/>
    </row>
    <row r="83" spans="1:10" x14ac:dyDescent="0.3">
      <c r="B83" t="s">
        <v>5</v>
      </c>
      <c r="C83" t="s">
        <v>6</v>
      </c>
      <c r="D83" t="s">
        <v>4</v>
      </c>
      <c r="E83" t="s">
        <v>3</v>
      </c>
      <c r="F83" t="s">
        <v>2</v>
      </c>
      <c r="G83" t="s">
        <v>8</v>
      </c>
      <c r="H83" t="s">
        <v>9</v>
      </c>
    </row>
    <row r="84" spans="1:10" x14ac:dyDescent="0.3">
      <c r="A84" t="s">
        <v>17</v>
      </c>
      <c r="B84" s="12" t="e">
        <f t="array" ref="B84:B88">LINEST(B74:B79,$A74:$A79,,TRUE)</f>
        <v>#VALUE!</v>
      </c>
      <c r="C84" s="12" t="e">
        <f t="array" ref="C84:C88">LINEST(C76:C79,$A76:$A79,,TRUE)</f>
        <v>#VALUE!</v>
      </c>
      <c r="D84" s="12" t="e">
        <f t="array" ref="D84:D88">LINEST(D76:D79,$A76:$A79,,TRUE)</f>
        <v>#VALUE!</v>
      </c>
      <c r="E84" s="12" t="e">
        <f t="array" ref="E84:E88">LINEST(E76:E79,$A76:$A79,,TRUE)</f>
        <v>#VALUE!</v>
      </c>
      <c r="F84" s="12" t="e">
        <f t="array" ref="F84:F88">LINEST(F77:F79,$A77:$A79,,TRUE)</f>
        <v>#VALUE!</v>
      </c>
      <c r="G84" s="12" t="e">
        <f t="array" ref="G84:G88">LINEST(G76:G79,$A76:$A79,,TRUE)</f>
        <v>#VALUE!</v>
      </c>
      <c r="H84" s="12" t="e">
        <f t="array" ref="H84:H88">LINEST(H74:H79,$A74:$A79,,TRUE)</f>
        <v>#VALUE!</v>
      </c>
      <c r="J84" t="e">
        <f>AVERAGE(B84:H84)</f>
        <v>#VALUE!</v>
      </c>
    </row>
    <row r="85" spans="1:10" x14ac:dyDescent="0.3">
      <c r="A85" t="s">
        <v>18</v>
      </c>
      <c r="B85" s="12" t="e">
        <v>#VALUE!</v>
      </c>
      <c r="C85" s="12" t="e">
        <v>#VALUE!</v>
      </c>
      <c r="D85" s="12" t="e">
        <v>#VALUE!</v>
      </c>
      <c r="E85" s="12" t="e">
        <v>#VALUE!</v>
      </c>
      <c r="F85" s="12" t="e">
        <v>#VALUE!</v>
      </c>
      <c r="G85" s="12" t="e">
        <v>#VALUE!</v>
      </c>
      <c r="H85" s="12" t="e">
        <v>#VALUE!</v>
      </c>
      <c r="J85" t="e">
        <f>STDEV(B84:H84)/SQRT(COUNT(B84:H84))</f>
        <v>#VALUE!</v>
      </c>
    </row>
    <row r="86" spans="1:10" x14ac:dyDescent="0.3">
      <c r="A86" t="s">
        <v>21</v>
      </c>
      <c r="B86" s="12" t="e">
        <v>#VALUE!</v>
      </c>
      <c r="C86" s="12" t="e">
        <v>#VALUE!</v>
      </c>
      <c r="D86" s="12" t="e">
        <v>#VALUE!</v>
      </c>
      <c r="E86" s="12" t="e">
        <v>#VALUE!</v>
      </c>
      <c r="F86" s="12" t="e">
        <v>#VALUE!</v>
      </c>
      <c r="G86" s="12" t="e">
        <v>#VALUE!</v>
      </c>
      <c r="H86" s="12" t="e">
        <v>#VALUE!</v>
      </c>
    </row>
    <row r="87" spans="1:10" x14ac:dyDescent="0.3">
      <c r="A87" t="s">
        <v>19</v>
      </c>
      <c r="B87" s="13" t="e">
        <v>#VALUE!</v>
      </c>
      <c r="C87" s="13" t="e">
        <v>#VALUE!</v>
      </c>
      <c r="D87" s="13" t="e">
        <v>#VALUE!</v>
      </c>
      <c r="E87" s="13" t="e">
        <v>#VALUE!</v>
      </c>
      <c r="F87" s="13" t="e">
        <v>#VALUE!</v>
      </c>
      <c r="G87" s="13" t="e">
        <v>#VALUE!</v>
      </c>
      <c r="H87" s="13" t="e">
        <v>#VALUE!</v>
      </c>
    </row>
    <row r="88" spans="1:10" x14ac:dyDescent="0.3">
      <c r="A88" t="s">
        <v>20</v>
      </c>
      <c r="B88" s="11" t="e">
        <v>#VALUE!</v>
      </c>
      <c r="C88" s="11" t="e">
        <v>#VALUE!</v>
      </c>
      <c r="D88" s="11" t="e">
        <v>#VALUE!</v>
      </c>
      <c r="E88" s="11" t="e">
        <v>#VALUE!</v>
      </c>
      <c r="F88" s="11" t="e">
        <v>#VALUE!</v>
      </c>
      <c r="G88" s="11" t="e">
        <v>#VALUE!</v>
      </c>
      <c r="H88" s="11" t="e">
        <v>#VALUE!</v>
      </c>
    </row>
    <row r="90" spans="1:10" x14ac:dyDescent="0.3">
      <c r="B90" t="s">
        <v>5</v>
      </c>
      <c r="C90" t="s">
        <v>6</v>
      </c>
      <c r="D90" t="s">
        <v>4</v>
      </c>
      <c r="E90" t="s">
        <v>3</v>
      </c>
      <c r="F90" t="s">
        <v>2</v>
      </c>
      <c r="G90" t="s">
        <v>8</v>
      </c>
      <c r="H90" t="s">
        <v>9</v>
      </c>
    </row>
    <row r="91" spans="1:10" x14ac:dyDescent="0.3">
      <c r="A91" t="s">
        <v>23</v>
      </c>
      <c r="B91" s="12" t="e">
        <f>B84+B85</f>
        <v>#VALUE!</v>
      </c>
      <c r="C91" s="12" t="e">
        <f t="shared" ref="C91:H91" si="16">C84+C85</f>
        <v>#VALUE!</v>
      </c>
      <c r="D91" s="12" t="e">
        <f t="shared" si="16"/>
        <v>#VALUE!</v>
      </c>
      <c r="E91" s="12" t="e">
        <f t="shared" si="16"/>
        <v>#VALUE!</v>
      </c>
      <c r="F91" s="12" t="e">
        <f t="shared" si="16"/>
        <v>#VALUE!</v>
      </c>
      <c r="G91" s="12" t="e">
        <f t="shared" si="16"/>
        <v>#VALUE!</v>
      </c>
      <c r="H91" s="12" t="e">
        <f t="shared" si="16"/>
        <v>#VALUE!</v>
      </c>
    </row>
    <row r="92" spans="1:10" x14ac:dyDescent="0.3">
      <c r="A92" t="s">
        <v>17</v>
      </c>
      <c r="B92" s="12" t="e">
        <f>B84</f>
        <v>#VALUE!</v>
      </c>
      <c r="C92" s="12" t="e">
        <f t="shared" ref="C92:H92" si="17">C84</f>
        <v>#VALUE!</v>
      </c>
      <c r="D92" s="12" t="e">
        <f t="shared" si="17"/>
        <v>#VALUE!</v>
      </c>
      <c r="E92" s="12" t="e">
        <f t="shared" si="17"/>
        <v>#VALUE!</v>
      </c>
      <c r="F92" s="12" t="e">
        <f t="shared" si="17"/>
        <v>#VALUE!</v>
      </c>
      <c r="G92" s="12" t="e">
        <f t="shared" si="17"/>
        <v>#VALUE!</v>
      </c>
      <c r="H92" s="12" t="e">
        <f t="shared" si="17"/>
        <v>#VALUE!</v>
      </c>
    </row>
    <row r="93" spans="1:10" x14ac:dyDescent="0.3">
      <c r="A93" t="s">
        <v>22</v>
      </c>
      <c r="B93" s="12" t="e">
        <f>B84-B85</f>
        <v>#VALUE!</v>
      </c>
      <c r="C93" s="12" t="e">
        <f t="shared" ref="C93:H93" si="18">C84-C85</f>
        <v>#VALUE!</v>
      </c>
      <c r="D93" s="12" t="e">
        <f t="shared" si="18"/>
        <v>#VALUE!</v>
      </c>
      <c r="E93" s="12" t="e">
        <f t="shared" si="18"/>
        <v>#VALUE!</v>
      </c>
      <c r="F93" s="12" t="e">
        <f t="shared" si="18"/>
        <v>#VALUE!</v>
      </c>
      <c r="G93" s="12" t="e">
        <f t="shared" si="18"/>
        <v>#VALUE!</v>
      </c>
      <c r="H93" s="12" t="e">
        <f t="shared" si="18"/>
        <v>#VALUE!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opLeftCell="A22" zoomScale="70" zoomScaleNormal="70" workbookViewId="0">
      <selection activeCell="A56" sqref="A56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39</v>
      </c>
      <c r="D1" t="s">
        <v>40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9" x14ac:dyDescent="0.3">
      <c r="A3" s="6">
        <v>20</v>
      </c>
      <c r="B3" s="5"/>
      <c r="C3" s="5"/>
      <c r="D3" s="5"/>
      <c r="E3" s="5"/>
      <c r="F3" s="5"/>
      <c r="G3" s="5"/>
      <c r="H3" s="27">
        <v>653120000</v>
      </c>
      <c r="I3" s="5"/>
    </row>
    <row r="4" spans="1:9" x14ac:dyDescent="0.3">
      <c r="A4" s="6">
        <v>60</v>
      </c>
      <c r="B4" s="5"/>
      <c r="C4" s="5"/>
      <c r="D4" s="5"/>
      <c r="E4" s="27">
        <v>3395250000</v>
      </c>
      <c r="F4" s="5"/>
      <c r="G4" s="27">
        <v>423386000</v>
      </c>
      <c r="H4" s="5"/>
      <c r="I4" s="5"/>
    </row>
    <row r="5" spans="1:9" x14ac:dyDescent="0.3">
      <c r="A5" s="6">
        <v>100</v>
      </c>
      <c r="B5" s="5"/>
      <c r="C5" s="27">
        <v>102000000</v>
      </c>
      <c r="D5" s="5"/>
      <c r="E5" s="5"/>
      <c r="F5" s="5"/>
      <c r="G5" s="3"/>
      <c r="H5" s="5"/>
      <c r="I5" s="27">
        <v>69645340</v>
      </c>
    </row>
    <row r="7" spans="1:9" x14ac:dyDescent="0.3">
      <c r="A7" t="s">
        <v>41</v>
      </c>
      <c r="D7" t="s">
        <v>40</v>
      </c>
    </row>
    <row r="8" spans="1:9" x14ac:dyDescent="0.3">
      <c r="A8" s="4" t="s">
        <v>35</v>
      </c>
      <c r="B8" s="8" t="s">
        <v>5</v>
      </c>
      <c r="C8" s="8" t="s">
        <v>7</v>
      </c>
      <c r="D8" s="8" t="s">
        <v>6</v>
      </c>
      <c r="E8" s="8" t="s">
        <v>4</v>
      </c>
      <c r="F8" s="8" t="s">
        <v>3</v>
      </c>
      <c r="G8" s="8" t="s">
        <v>2</v>
      </c>
      <c r="H8" s="8" t="s">
        <v>8</v>
      </c>
      <c r="I8" s="8" t="s">
        <v>1</v>
      </c>
    </row>
    <row r="9" spans="1:9" x14ac:dyDescent="0.3">
      <c r="A9" s="6">
        <v>20</v>
      </c>
      <c r="B9" s="5"/>
      <c r="C9" s="5"/>
      <c r="D9" s="5"/>
      <c r="E9" s="5"/>
      <c r="F9" s="5"/>
      <c r="G9" s="5"/>
      <c r="H9" s="23">
        <v>31373</v>
      </c>
      <c r="I9" s="5"/>
    </row>
    <row r="10" spans="1:9" x14ac:dyDescent="0.3">
      <c r="A10" s="6">
        <v>60</v>
      </c>
      <c r="B10" s="5"/>
      <c r="C10" s="5"/>
      <c r="D10" s="5"/>
      <c r="E10" s="27">
        <v>30441</v>
      </c>
      <c r="F10" s="5"/>
      <c r="G10" s="23">
        <v>24395</v>
      </c>
      <c r="H10" s="5"/>
      <c r="I10" s="5"/>
    </row>
    <row r="11" spans="1:9" x14ac:dyDescent="0.3">
      <c r="A11" s="6">
        <v>100</v>
      </c>
      <c r="B11" s="5"/>
      <c r="C11" s="23">
        <v>30785</v>
      </c>
      <c r="D11" s="5"/>
      <c r="E11" s="5"/>
      <c r="F11" s="5"/>
      <c r="G11" s="3"/>
      <c r="H11" s="5"/>
      <c r="I11" s="23">
        <v>19879</v>
      </c>
    </row>
    <row r="13" spans="1:9" x14ac:dyDescent="0.3">
      <c r="A13" t="s">
        <v>42</v>
      </c>
      <c r="D13" t="s">
        <v>40</v>
      </c>
    </row>
    <row r="14" spans="1:9" x14ac:dyDescent="0.3">
      <c r="A14" s="4" t="s">
        <v>35</v>
      </c>
      <c r="B14" s="8" t="s">
        <v>5</v>
      </c>
      <c r="C14" s="8" t="s">
        <v>7</v>
      </c>
      <c r="D14" s="8" t="s">
        <v>6</v>
      </c>
      <c r="E14" s="8" t="s">
        <v>4</v>
      </c>
      <c r="F14" s="8" t="s">
        <v>3</v>
      </c>
      <c r="G14" s="8" t="s">
        <v>2</v>
      </c>
      <c r="H14" s="8" t="s">
        <v>8</v>
      </c>
      <c r="I14" s="8" t="s">
        <v>1</v>
      </c>
    </row>
    <row r="15" spans="1:9" x14ac:dyDescent="0.3">
      <c r="A15" s="6">
        <v>20</v>
      </c>
      <c r="B15" s="5"/>
      <c r="C15" s="5"/>
      <c r="D15" s="5"/>
      <c r="E15" s="5"/>
      <c r="F15" s="5"/>
      <c r="G15" s="5"/>
      <c r="H15" s="23">
        <v>2331.6999999999998</v>
      </c>
      <c r="I15" s="5"/>
    </row>
    <row r="16" spans="1:9" x14ac:dyDescent="0.3">
      <c r="A16" s="6">
        <v>60</v>
      </c>
      <c r="B16" s="5"/>
      <c r="C16" s="5"/>
      <c r="D16" s="5"/>
      <c r="E16" s="27">
        <v>2880</v>
      </c>
      <c r="F16" s="5"/>
      <c r="G16" s="23">
        <v>2812.7</v>
      </c>
      <c r="H16" s="5"/>
      <c r="I16" s="5"/>
    </row>
    <row r="17" spans="1:9" x14ac:dyDescent="0.3">
      <c r="A17" s="6">
        <v>100</v>
      </c>
      <c r="B17" s="5"/>
      <c r="C17" s="23">
        <v>2330.8000000000002</v>
      </c>
      <c r="D17" s="5"/>
      <c r="E17" s="5"/>
      <c r="F17" s="5"/>
      <c r="G17" s="3"/>
      <c r="H17" s="5"/>
      <c r="I17" s="23">
        <v>2779</v>
      </c>
    </row>
    <row r="19" spans="1:9" x14ac:dyDescent="0.3">
      <c r="A19" t="s">
        <v>43</v>
      </c>
    </row>
    <row r="20" spans="1:9" x14ac:dyDescent="0.3">
      <c r="A20" s="4" t="s">
        <v>35</v>
      </c>
      <c r="B20" s="8" t="s">
        <v>5</v>
      </c>
      <c r="C20" s="8" t="s">
        <v>7</v>
      </c>
      <c r="D20" s="8" t="s">
        <v>6</v>
      </c>
      <c r="E20" s="8" t="s">
        <v>4</v>
      </c>
      <c r="F20" s="8" t="s">
        <v>3</v>
      </c>
      <c r="G20" s="8" t="s">
        <v>2</v>
      </c>
      <c r="H20" s="8" t="s">
        <v>8</v>
      </c>
      <c r="I20" s="8" t="s">
        <v>1</v>
      </c>
    </row>
    <row r="21" spans="1:9" x14ac:dyDescent="0.3">
      <c r="A21" s="6">
        <v>20</v>
      </c>
      <c r="B21" s="28"/>
      <c r="C21" s="28"/>
      <c r="D21" s="28"/>
      <c r="E21" s="28"/>
      <c r="F21" s="28"/>
      <c r="G21" s="28"/>
      <c r="H21" s="27">
        <f>H3-(H9*H15)</f>
        <v>579967575.89999998</v>
      </c>
      <c r="I21" s="28"/>
    </row>
    <row r="22" spans="1:9" x14ac:dyDescent="0.3">
      <c r="A22" s="6">
        <v>60</v>
      </c>
      <c r="B22" s="28"/>
      <c r="C22" s="28"/>
      <c r="D22" s="28"/>
      <c r="E22" s="27">
        <f>E4-(E10*E16)</f>
        <v>3307579920</v>
      </c>
      <c r="F22" s="28"/>
      <c r="G22" s="27">
        <f>G4-(G10*G16)</f>
        <v>354770183.5</v>
      </c>
      <c r="H22" s="28"/>
      <c r="I22" s="28"/>
    </row>
    <row r="23" spans="1:9" x14ac:dyDescent="0.3">
      <c r="A23" s="6">
        <v>100</v>
      </c>
      <c r="B23" s="28"/>
      <c r="C23" s="27">
        <f>C5-(C11*C17)</f>
        <v>30246322</v>
      </c>
      <c r="D23" s="28"/>
      <c r="E23" s="28"/>
      <c r="F23" s="28"/>
      <c r="G23" s="16"/>
      <c r="H23" s="28"/>
      <c r="I23" s="27">
        <f>I5-(I11*I17)</f>
        <v>14401599</v>
      </c>
    </row>
    <row r="24" spans="1:9" x14ac:dyDescent="0.3">
      <c r="E24" s="18"/>
      <c r="F24" s="19"/>
    </row>
    <row r="25" spans="1:9" x14ac:dyDescent="0.3">
      <c r="A25" t="s">
        <v>44</v>
      </c>
    </row>
    <row r="26" spans="1:9" x14ac:dyDescent="0.3">
      <c r="A26" s="4" t="s">
        <v>35</v>
      </c>
      <c r="B26" s="8" t="s">
        <v>5</v>
      </c>
      <c r="C26" s="8" t="s">
        <v>7</v>
      </c>
      <c r="D26" s="8" t="s">
        <v>6</v>
      </c>
      <c r="E26" s="8" t="s">
        <v>4</v>
      </c>
      <c r="F26" s="8" t="s">
        <v>3</v>
      </c>
      <c r="G26" s="8" t="s">
        <v>2</v>
      </c>
      <c r="H26" s="8" t="s">
        <v>8</v>
      </c>
      <c r="I26" s="8" t="s">
        <v>1</v>
      </c>
    </row>
    <row r="27" spans="1:9" x14ac:dyDescent="0.3">
      <c r="A27" s="6">
        <v>20</v>
      </c>
      <c r="B27" s="28"/>
      <c r="C27" s="28"/>
      <c r="D27" s="28"/>
      <c r="E27" s="28"/>
      <c r="F27" s="28"/>
      <c r="G27" s="28"/>
      <c r="H27" s="27">
        <v>18720</v>
      </c>
      <c r="I27" s="28"/>
    </row>
    <row r="28" spans="1:9" x14ac:dyDescent="0.3">
      <c r="A28" s="6">
        <v>60</v>
      </c>
      <c r="B28" s="28"/>
      <c r="C28" s="28"/>
      <c r="D28" s="28"/>
      <c r="E28" s="27">
        <v>17871</v>
      </c>
      <c r="F28" s="28"/>
      <c r="G28" s="27">
        <v>12672</v>
      </c>
      <c r="H28" s="28"/>
      <c r="I28" s="28"/>
    </row>
    <row r="29" spans="1:9" x14ac:dyDescent="0.3">
      <c r="A29" s="6">
        <v>100</v>
      </c>
      <c r="B29" s="28"/>
      <c r="C29" s="27">
        <v>9199</v>
      </c>
      <c r="D29" s="28"/>
      <c r="E29" s="28"/>
      <c r="F29" s="28"/>
      <c r="G29" s="16"/>
      <c r="H29" s="28"/>
      <c r="I29" s="27">
        <v>8265</v>
      </c>
    </row>
    <row r="30" spans="1:9" x14ac:dyDescent="0.3">
      <c r="E30" s="18"/>
      <c r="F30" s="19"/>
    </row>
    <row r="31" spans="1:9" x14ac:dyDescent="0.3">
      <c r="E31" s="18"/>
      <c r="F31" s="19"/>
    </row>
    <row r="32" spans="1:9" x14ac:dyDescent="0.3">
      <c r="A32" t="s">
        <v>46</v>
      </c>
      <c r="H32" s="22" t="s">
        <v>47</v>
      </c>
      <c r="I32" s="22">
        <v>0.3029</v>
      </c>
    </row>
    <row r="33" spans="1:9" x14ac:dyDescent="0.3">
      <c r="A33" s="4" t="str">
        <f t="shared" ref="A33:I33" si="0">A20</f>
        <v>Exposure (s)</v>
      </c>
      <c r="B33" s="8" t="str">
        <f t="shared" si="0"/>
        <v>Clear</v>
      </c>
      <c r="C33" s="8" t="str">
        <f t="shared" si="0"/>
        <v>NUV</v>
      </c>
      <c r="D33" s="8" t="str">
        <f t="shared" si="0"/>
        <v>Blue</v>
      </c>
      <c r="E33" s="8" t="str">
        <f t="shared" si="0"/>
        <v>Green</v>
      </c>
      <c r="F33" s="8" t="str">
        <f t="shared" si="0"/>
        <v>Red</v>
      </c>
      <c r="G33" s="8" t="str">
        <f t="shared" si="0"/>
        <v>Ha</v>
      </c>
      <c r="H33" s="8" t="str">
        <f t="shared" si="0"/>
        <v>NIR1</v>
      </c>
      <c r="I33" s="8" t="str">
        <f t="shared" si="0"/>
        <v>Methane</v>
      </c>
    </row>
    <row r="34" spans="1:9" x14ac:dyDescent="0.3">
      <c r="A34" s="6">
        <f>A21</f>
        <v>20</v>
      </c>
      <c r="B34" s="16"/>
      <c r="C34" s="16"/>
      <c r="D34" s="16"/>
      <c r="E34" s="16"/>
      <c r="F34" s="16"/>
      <c r="G34" s="16"/>
      <c r="H34" s="29">
        <f>((H21/$A34)/H27)/($I$32^2)</f>
        <v>16883.766119915348</v>
      </c>
      <c r="I34" s="16"/>
    </row>
    <row r="35" spans="1:9" x14ac:dyDescent="0.3">
      <c r="A35" s="6">
        <f>A22</f>
        <v>60</v>
      </c>
      <c r="B35" s="16"/>
      <c r="C35" s="30"/>
      <c r="D35" s="16"/>
      <c r="E35" s="29">
        <f>((E22/$A35)/E28)/($I$32^2)</f>
        <v>33621.082693829805</v>
      </c>
      <c r="F35" s="16"/>
      <c r="G35" s="29">
        <f>((G22/$A35)/G28)/($I$32^2)</f>
        <v>5085.7165499725279</v>
      </c>
      <c r="H35" s="16"/>
      <c r="I35" s="16"/>
    </row>
    <row r="36" spans="1:9" x14ac:dyDescent="0.3">
      <c r="A36" s="6">
        <f>A23</f>
        <v>100</v>
      </c>
      <c r="B36" s="16"/>
      <c r="C36" s="29">
        <f>((C23/$A36)/C29)/($I$32^2)</f>
        <v>358.37145156789978</v>
      </c>
      <c r="D36" s="16"/>
      <c r="E36" s="16"/>
      <c r="F36" s="16"/>
      <c r="G36" s="16"/>
      <c r="H36" s="16"/>
      <c r="I36" s="29">
        <f>((I23/$A36)/I29)/($I$32^2)</f>
        <v>189.91939127728142</v>
      </c>
    </row>
    <row r="38" spans="1:9" s="7" customFormat="1" x14ac:dyDescent="0.3">
      <c r="A38" s="7" t="s">
        <v>29</v>
      </c>
    </row>
    <row r="39" spans="1:9" s="7" customFormat="1" x14ac:dyDescent="0.3">
      <c r="A39" s="14"/>
      <c r="B39" s="14" t="str">
        <f t="shared" ref="B39:I39" si="1">B20</f>
        <v>Clear</v>
      </c>
      <c r="C39" s="14" t="str">
        <f t="shared" si="1"/>
        <v>NUV</v>
      </c>
      <c r="D39" s="14" t="str">
        <f t="shared" si="1"/>
        <v>Blue</v>
      </c>
      <c r="E39" s="14" t="str">
        <f t="shared" si="1"/>
        <v>Green</v>
      </c>
      <c r="F39" s="14" t="str">
        <f t="shared" si="1"/>
        <v>Red</v>
      </c>
      <c r="G39" s="14" t="str">
        <f t="shared" si="1"/>
        <v>Ha</v>
      </c>
      <c r="H39" s="14" t="str">
        <f t="shared" si="1"/>
        <v>NIR1</v>
      </c>
      <c r="I39" s="14" t="str">
        <f t="shared" si="1"/>
        <v>Methane</v>
      </c>
    </row>
    <row r="40" spans="1:9" x14ac:dyDescent="0.3">
      <c r="A40" s="14" t="s">
        <v>10</v>
      </c>
      <c r="B40" s="16" t="e">
        <f>AVERAGE(B34:B34)</f>
        <v>#DIV/0!</v>
      </c>
      <c r="C40" s="16">
        <f>AVERAGE(C34:C36)</f>
        <v>358.37145156789978</v>
      </c>
      <c r="D40" s="16" t="e">
        <f t="shared" ref="D40:I40" si="2">AVERAGE(D34:D36)</f>
        <v>#DIV/0!</v>
      </c>
      <c r="E40" s="16">
        <f t="shared" si="2"/>
        <v>33621.082693829805</v>
      </c>
      <c r="F40" s="16" t="e">
        <f t="shared" si="2"/>
        <v>#DIV/0!</v>
      </c>
      <c r="G40" s="16">
        <f t="shared" si="2"/>
        <v>5085.7165499725279</v>
      </c>
      <c r="H40" s="16">
        <f t="shared" si="2"/>
        <v>16883.766119915348</v>
      </c>
      <c r="I40" s="16">
        <f t="shared" si="2"/>
        <v>189.91939127728142</v>
      </c>
    </row>
    <row r="41" spans="1:9" x14ac:dyDescent="0.3">
      <c r="A41" s="14" t="s">
        <v>11</v>
      </c>
      <c r="B41" s="9" t="e">
        <f>STDEV(B34:B36)</f>
        <v>#DIV/0!</v>
      </c>
      <c r="C41" s="9" t="e">
        <f t="shared" ref="C41:I41" si="3">STDEV(C34:C36)</f>
        <v>#DIV/0!</v>
      </c>
      <c r="D41" s="9" t="e">
        <f t="shared" si="3"/>
        <v>#DIV/0!</v>
      </c>
      <c r="E41" s="9" t="e">
        <f t="shared" si="3"/>
        <v>#DIV/0!</v>
      </c>
      <c r="F41" s="9" t="e">
        <f t="shared" si="3"/>
        <v>#DIV/0!</v>
      </c>
      <c r="G41" s="9" t="e">
        <f t="shared" si="3"/>
        <v>#DIV/0!</v>
      </c>
      <c r="H41" s="9" t="e">
        <f t="shared" si="3"/>
        <v>#DIV/0!</v>
      </c>
      <c r="I41" s="9" t="e">
        <f t="shared" si="3"/>
        <v>#DIV/0!</v>
      </c>
    </row>
    <row r="42" spans="1:9" x14ac:dyDescent="0.3">
      <c r="A42" s="14" t="s">
        <v>14</v>
      </c>
      <c r="B42" s="3">
        <f>COUNT(B34:B36)</f>
        <v>0</v>
      </c>
      <c r="C42" s="3">
        <f t="shared" ref="C42:I42" si="4">COUNT(C34:C36)</f>
        <v>1</v>
      </c>
      <c r="D42" s="3">
        <f t="shared" si="4"/>
        <v>0</v>
      </c>
      <c r="E42" s="3">
        <f t="shared" si="4"/>
        <v>1</v>
      </c>
      <c r="F42" s="3">
        <f t="shared" si="4"/>
        <v>0</v>
      </c>
      <c r="G42" s="3">
        <f t="shared" si="4"/>
        <v>1</v>
      </c>
      <c r="H42" s="3">
        <f t="shared" si="4"/>
        <v>1</v>
      </c>
      <c r="I42" s="3">
        <f t="shared" si="4"/>
        <v>1</v>
      </c>
    </row>
    <row r="43" spans="1:9" x14ac:dyDescent="0.3">
      <c r="A43" s="14" t="s">
        <v>12</v>
      </c>
      <c r="B43" s="9" t="e">
        <f t="shared" ref="B43:I43" si="5">B41/SQRT(B42)</f>
        <v>#DIV/0!</v>
      </c>
      <c r="C43" s="9" t="e">
        <f t="shared" si="5"/>
        <v>#DIV/0!</v>
      </c>
      <c r="D43" s="9" t="e">
        <f t="shared" si="5"/>
        <v>#DIV/0!</v>
      </c>
      <c r="E43" s="9" t="e">
        <f t="shared" si="5"/>
        <v>#DIV/0!</v>
      </c>
      <c r="F43" s="9" t="e">
        <f t="shared" si="5"/>
        <v>#DIV/0!</v>
      </c>
      <c r="G43" s="9" t="e">
        <f t="shared" si="5"/>
        <v>#DIV/0!</v>
      </c>
      <c r="H43" s="9" t="e">
        <f t="shared" si="5"/>
        <v>#DIV/0!</v>
      </c>
      <c r="I43" s="9" t="e">
        <f t="shared" si="5"/>
        <v>#DIV/0!</v>
      </c>
    </row>
    <row r="44" spans="1:9" x14ac:dyDescent="0.3">
      <c r="A44" s="14" t="s">
        <v>13</v>
      </c>
      <c r="B44" s="15" t="e">
        <f>B43/B40</f>
        <v>#DIV/0!</v>
      </c>
      <c r="C44" s="15" t="e">
        <f t="shared" ref="C44:I44" si="6">C43/C40</f>
        <v>#DIV/0!</v>
      </c>
      <c r="D44" s="15" t="e">
        <f t="shared" si="6"/>
        <v>#DIV/0!</v>
      </c>
      <c r="E44" s="15" t="e">
        <f t="shared" si="6"/>
        <v>#DIV/0!</v>
      </c>
      <c r="F44" s="15" t="e">
        <f t="shared" si="6"/>
        <v>#DIV/0!</v>
      </c>
      <c r="G44" s="15" t="e">
        <f t="shared" si="6"/>
        <v>#DIV/0!</v>
      </c>
      <c r="H44" s="15" t="e">
        <f t="shared" si="6"/>
        <v>#DIV/0!</v>
      </c>
      <c r="I44" s="15" t="e">
        <f t="shared" si="6"/>
        <v>#DIV/0!</v>
      </c>
    </row>
    <row r="46" spans="1:9" x14ac:dyDescent="0.3">
      <c r="A46" s="7" t="s">
        <v>30</v>
      </c>
    </row>
    <row r="47" spans="1:9" x14ac:dyDescent="0.3">
      <c r="A47" s="4"/>
      <c r="B47" s="4" t="str">
        <f t="shared" ref="B47:I47" si="7">B20</f>
        <v>Clear</v>
      </c>
      <c r="C47" s="4" t="str">
        <f t="shared" si="7"/>
        <v>NUV</v>
      </c>
      <c r="D47" s="4" t="str">
        <f t="shared" si="7"/>
        <v>Blue</v>
      </c>
      <c r="E47" s="4" t="str">
        <f t="shared" si="7"/>
        <v>Green</v>
      </c>
      <c r="F47" s="4" t="str">
        <f t="shared" si="7"/>
        <v>Red</v>
      </c>
      <c r="G47" s="4" t="str">
        <f t="shared" si="7"/>
        <v>Ha</v>
      </c>
      <c r="H47" s="4" t="str">
        <f t="shared" si="7"/>
        <v>NIR1</v>
      </c>
      <c r="I47" s="4" t="str">
        <f t="shared" si="7"/>
        <v>Methane</v>
      </c>
    </row>
    <row r="48" spans="1:9" x14ac:dyDescent="0.3">
      <c r="A48" s="4" t="s">
        <v>17</v>
      </c>
      <c r="B48" s="9" t="e">
        <f t="array" ref="B48:B52">LINEST(B21:B21,$A21:$A21,,TRUE)</f>
        <v>#VALUE!</v>
      </c>
      <c r="C48" s="9"/>
      <c r="D48" s="9" t="e">
        <f t="array" ref="D48:D52">LINEST(D21:D21,$A21:$A21,,TRUE)</f>
        <v>#VALUE!</v>
      </c>
      <c r="E48" s="9" t="e">
        <f t="array" ref="E48:E52">LINEST(E21:E21,$A21:$A21,,TRUE)</f>
        <v>#VALUE!</v>
      </c>
      <c r="F48" s="9" t="e">
        <f t="array" ref="F48:F52">LINEST(F21:F21,$A21:$A21,,TRUE)</f>
        <v>#VALUE!</v>
      </c>
      <c r="G48" s="9" t="e">
        <f t="array" ref="G48:G52">LINEST(G21:G21,$A21:$A21,,TRUE)</f>
        <v>#VALUE!</v>
      </c>
      <c r="H48" s="9">
        <f t="array" ref="H48:H52">LINEST(H21:H21,$A21:$A21,,TRUE)</f>
        <v>0</v>
      </c>
      <c r="I48" s="3"/>
    </row>
    <row r="49" spans="1:11" x14ac:dyDescent="0.3">
      <c r="A49" s="4" t="s">
        <v>18</v>
      </c>
      <c r="B49" s="9" t="e">
        <v>#VALUE!</v>
      </c>
      <c r="C49" s="9"/>
      <c r="D49" s="9" t="e">
        <v>#VALUE!</v>
      </c>
      <c r="E49" s="9" t="e">
        <v>#VALUE!</v>
      </c>
      <c r="F49" s="9" t="e">
        <v>#VALUE!</v>
      </c>
      <c r="G49" s="9" t="e">
        <v>#VALUE!</v>
      </c>
      <c r="H49" s="9">
        <v>0</v>
      </c>
      <c r="I49" s="3"/>
    </row>
    <row r="50" spans="1:11" x14ac:dyDescent="0.3">
      <c r="A50" s="4" t="s">
        <v>21</v>
      </c>
      <c r="B50" s="10" t="e">
        <v>#VALUE!</v>
      </c>
      <c r="C50" s="10"/>
      <c r="D50" s="10" t="e">
        <v>#VALUE!</v>
      </c>
      <c r="E50" s="10" t="e">
        <v>#VALUE!</v>
      </c>
      <c r="F50" s="10" t="e">
        <v>#VALUE!</v>
      </c>
      <c r="G50" s="10" t="e">
        <v>#VALUE!</v>
      </c>
      <c r="H50" s="10">
        <v>1</v>
      </c>
      <c r="I50" s="3"/>
    </row>
    <row r="51" spans="1:11" x14ac:dyDescent="0.3">
      <c r="A51" s="4" t="s">
        <v>19</v>
      </c>
      <c r="B51" s="9" t="e">
        <v>#VALUE!</v>
      </c>
      <c r="C51" s="9"/>
      <c r="D51" s="9" t="e">
        <v>#VALUE!</v>
      </c>
      <c r="E51" s="9" t="e">
        <v>#VALUE!</v>
      </c>
      <c r="F51" s="9" t="e">
        <v>#VALUE!</v>
      </c>
      <c r="G51" s="9" t="e">
        <v>#VALUE!</v>
      </c>
      <c r="H51" s="9" t="e">
        <v>#NUM!</v>
      </c>
      <c r="I51" s="3"/>
    </row>
    <row r="52" spans="1:11" x14ac:dyDescent="0.3">
      <c r="A52" s="4" t="s">
        <v>20</v>
      </c>
      <c r="B52" s="16" t="e">
        <v>#VALUE!</v>
      </c>
      <c r="C52" s="16"/>
      <c r="D52" s="16" t="e">
        <v>#VALUE!</v>
      </c>
      <c r="E52" s="16" t="e">
        <v>#VALUE!</v>
      </c>
      <c r="F52" s="16" t="e">
        <v>#VALUE!</v>
      </c>
      <c r="G52" s="16" t="e">
        <v>#VALUE!</v>
      </c>
      <c r="H52" s="16">
        <v>0</v>
      </c>
      <c r="I52" s="3"/>
    </row>
    <row r="53" spans="1:11" x14ac:dyDescent="0.3">
      <c r="A53" s="14" t="s">
        <v>13</v>
      </c>
      <c r="B53" s="15" t="e">
        <f>B49/B48</f>
        <v>#VALUE!</v>
      </c>
      <c r="C53" s="15"/>
      <c r="D53" s="15" t="e">
        <f t="shared" ref="D53:H53" si="8">D49/D48</f>
        <v>#VALUE!</v>
      </c>
      <c r="E53" s="15" t="e">
        <f t="shared" si="8"/>
        <v>#VALUE!</v>
      </c>
      <c r="F53" s="15" t="e">
        <f t="shared" si="8"/>
        <v>#VALUE!</v>
      </c>
      <c r="G53" s="15" t="e">
        <f t="shared" si="8"/>
        <v>#VALUE!</v>
      </c>
      <c r="H53" s="15" t="e">
        <f t="shared" si="8"/>
        <v>#DIV/0!</v>
      </c>
      <c r="I53" s="15"/>
    </row>
    <row r="54" spans="1:11" x14ac:dyDescent="0.3">
      <c r="A54" s="17" t="s">
        <v>34</v>
      </c>
    </row>
    <row r="55" spans="1:11" x14ac:dyDescent="0.3">
      <c r="A55" s="17" t="s">
        <v>36</v>
      </c>
    </row>
    <row r="56" spans="1:11" x14ac:dyDescent="0.3">
      <c r="A56" s="32" t="s">
        <v>63</v>
      </c>
    </row>
    <row r="57" spans="1:11" x14ac:dyDescent="0.3">
      <c r="A57" s="26" t="s">
        <v>38</v>
      </c>
    </row>
    <row r="58" spans="1:11" x14ac:dyDescent="0.3">
      <c r="B58" t="s">
        <v>5</v>
      </c>
      <c r="C58" t="s">
        <v>7</v>
      </c>
      <c r="D58" t="s">
        <v>6</v>
      </c>
      <c r="E58" s="21" t="s">
        <v>4</v>
      </c>
      <c r="F58" t="s">
        <v>3</v>
      </c>
      <c r="G58" t="s">
        <v>2</v>
      </c>
      <c r="H58" t="s">
        <v>0</v>
      </c>
      <c r="I58" t="s">
        <v>1</v>
      </c>
    </row>
    <row r="59" spans="1:11" x14ac:dyDescent="0.3">
      <c r="A59" t="s">
        <v>24</v>
      </c>
      <c r="D59">
        <v>3950</v>
      </c>
      <c r="E59">
        <f>E60-E62/2</f>
        <v>4931.8399999999992</v>
      </c>
      <c r="F59">
        <f>F60-F62/2</f>
        <v>6169.5430000000006</v>
      </c>
      <c r="G59">
        <v>6528</v>
      </c>
      <c r="H59">
        <v>6700</v>
      </c>
    </row>
    <row r="60" spans="1:11" x14ac:dyDescent="0.3">
      <c r="A60" s="22" t="s">
        <v>25</v>
      </c>
      <c r="C60">
        <v>3500</v>
      </c>
      <c r="D60">
        <f ca="1">AVERAGE(D59:D61)</f>
        <v>4500</v>
      </c>
      <c r="E60">
        <v>5408.9</v>
      </c>
      <c r="F60">
        <v>6483.4030000000002</v>
      </c>
      <c r="G60">
        <f ca="1">AVERAGE(G59:G61)</f>
        <v>6563</v>
      </c>
      <c r="H60">
        <f ca="1">AVERAGE(H59:H61)</f>
        <v>7350</v>
      </c>
      <c r="I60">
        <v>8890</v>
      </c>
    </row>
    <row r="61" spans="1:11" x14ac:dyDescent="0.3">
      <c r="A61" t="s">
        <v>26</v>
      </c>
      <c r="D61">
        <v>5050</v>
      </c>
      <c r="E61">
        <f>E60+E62/2</f>
        <v>5885.96</v>
      </c>
      <c r="F61">
        <f>F60+F62/2</f>
        <v>6797.2629999999999</v>
      </c>
      <c r="G61">
        <v>6598</v>
      </c>
      <c r="H61">
        <v>8000</v>
      </c>
      <c r="K61">
        <v>1000</v>
      </c>
    </row>
    <row r="62" spans="1:11" x14ac:dyDescent="0.3">
      <c r="A62" t="s">
        <v>27</v>
      </c>
      <c r="B62">
        <v>4000</v>
      </c>
      <c r="C62">
        <v>500</v>
      </c>
      <c r="D62">
        <f>D61-D59</f>
        <v>1100</v>
      </c>
      <c r="E62" s="2">
        <v>954.12</v>
      </c>
      <c r="F62" s="2">
        <v>627.72</v>
      </c>
      <c r="G62" s="2">
        <v>98</v>
      </c>
      <c r="H62">
        <f>H61-H59</f>
        <v>1300</v>
      </c>
      <c r="I62">
        <v>100</v>
      </c>
    </row>
    <row r="63" spans="1:11" x14ac:dyDescent="0.3">
      <c r="G63" s="2"/>
    </row>
    <row r="64" spans="1:11" x14ac:dyDescent="0.3">
      <c r="G64" s="2"/>
    </row>
    <row r="65" spans="1:10" x14ac:dyDescent="0.3">
      <c r="A65" t="s">
        <v>28</v>
      </c>
      <c r="B65" s="18" t="e">
        <f>B40</f>
        <v>#DIV/0!</v>
      </c>
      <c r="C65" s="18">
        <f t="shared" ref="C65:F65" si="9">C40</f>
        <v>358.37145156789978</v>
      </c>
      <c r="D65" s="18" t="e">
        <f t="shared" si="9"/>
        <v>#DIV/0!</v>
      </c>
      <c r="E65" s="18">
        <f t="shared" si="9"/>
        <v>33621.082693829805</v>
      </c>
      <c r="F65" s="18" t="e">
        <f t="shared" si="9"/>
        <v>#DIV/0!</v>
      </c>
      <c r="G65" s="18">
        <f>G40</f>
        <v>5085.7165499725279</v>
      </c>
      <c r="H65" s="18">
        <f t="shared" ref="H65:I65" si="10">H40</f>
        <v>16883.766119915348</v>
      </c>
      <c r="I65" s="18">
        <f t="shared" si="10"/>
        <v>189.91939127728142</v>
      </c>
    </row>
    <row r="66" spans="1:10" x14ac:dyDescent="0.3">
      <c r="A66" t="s">
        <v>32</v>
      </c>
      <c r="B66" t="e">
        <f>B43</f>
        <v>#DIV/0!</v>
      </c>
      <c r="D66" t="e">
        <f t="shared" ref="D66:H67" si="11">D43</f>
        <v>#DIV/0!</v>
      </c>
      <c r="E66" t="e">
        <f t="shared" si="11"/>
        <v>#DIV/0!</v>
      </c>
      <c r="F66" t="e">
        <f t="shared" si="11"/>
        <v>#DIV/0!</v>
      </c>
      <c r="G66" t="e">
        <f t="shared" si="11"/>
        <v>#DIV/0!</v>
      </c>
      <c r="H66" t="e">
        <f t="shared" si="11"/>
        <v>#DIV/0!</v>
      </c>
      <c r="I66" t="e">
        <f>#REF!</f>
        <v>#REF!</v>
      </c>
    </row>
    <row r="67" spans="1:10" x14ac:dyDescent="0.3">
      <c r="A67" t="s">
        <v>33</v>
      </c>
      <c r="B67" s="1" t="e">
        <f>B44</f>
        <v>#DIV/0!</v>
      </c>
      <c r="D67" s="1" t="e">
        <f t="shared" si="11"/>
        <v>#DIV/0!</v>
      </c>
      <c r="E67" s="1" t="e">
        <f t="shared" si="11"/>
        <v>#DIV/0!</v>
      </c>
      <c r="F67" s="1" t="e">
        <f t="shared" si="11"/>
        <v>#DIV/0!</v>
      </c>
      <c r="G67" s="1" t="e">
        <f t="shared" si="11"/>
        <v>#DIV/0!</v>
      </c>
      <c r="H67" s="1" t="e">
        <f t="shared" si="11"/>
        <v>#DIV/0!</v>
      </c>
      <c r="I67" s="1" t="e">
        <f>#REF!</f>
        <v>#REF!</v>
      </c>
    </row>
    <row r="68" spans="1:10" x14ac:dyDescent="0.3">
      <c r="A68" t="s">
        <v>31</v>
      </c>
      <c r="B68" s="22" t="e">
        <f>B65/B$62</f>
        <v>#DIV/0!</v>
      </c>
      <c r="C68" s="22">
        <f t="shared" ref="C68:I68" si="12">C65/C$62</f>
        <v>0.71674290313579958</v>
      </c>
      <c r="D68" s="22" t="e">
        <f t="shared" si="12"/>
        <v>#DIV/0!</v>
      </c>
      <c r="E68" s="22">
        <f t="shared" si="12"/>
        <v>35.237792619198636</v>
      </c>
      <c r="F68" s="22" t="e">
        <f t="shared" si="12"/>
        <v>#DIV/0!</v>
      </c>
      <c r="G68" s="22">
        <f t="shared" si="12"/>
        <v>51.895066836454369</v>
      </c>
      <c r="H68" s="22">
        <f t="shared" si="12"/>
        <v>12.987512399934882</v>
      </c>
      <c r="I68" s="22">
        <f t="shared" si="12"/>
        <v>1.8991939127728141</v>
      </c>
    </row>
    <row r="69" spans="1:10" x14ac:dyDescent="0.3">
      <c r="A69" t="s">
        <v>37</v>
      </c>
      <c r="B69" t="e">
        <f>B66/B62</f>
        <v>#DIV/0!</v>
      </c>
      <c r="D69" t="e">
        <f t="shared" ref="D69:I69" si="13">D66/D62</f>
        <v>#DIV/0!</v>
      </c>
      <c r="E69" t="e">
        <f t="shared" si="13"/>
        <v>#DIV/0!</v>
      </c>
      <c r="F69" t="e">
        <f t="shared" si="13"/>
        <v>#DIV/0!</v>
      </c>
      <c r="G69" t="e">
        <f t="shared" si="13"/>
        <v>#DIV/0!</v>
      </c>
      <c r="H69" t="e">
        <f t="shared" si="13"/>
        <v>#DIV/0!</v>
      </c>
      <c r="I69" t="e">
        <f t="shared" si="13"/>
        <v>#REF!</v>
      </c>
    </row>
    <row r="71" spans="1:10" x14ac:dyDescent="0.3">
      <c r="A71" t="s">
        <v>28</v>
      </c>
      <c r="B71" s="12" t="e">
        <f>B48</f>
        <v>#VALUE!</v>
      </c>
      <c r="D71" s="12" t="e">
        <f t="shared" ref="D71:G72" si="14">D48</f>
        <v>#VALUE!</v>
      </c>
      <c r="E71" s="20" t="e">
        <f t="shared" si="14"/>
        <v>#VALUE!</v>
      </c>
      <c r="F71" s="20" t="e">
        <f t="shared" si="14"/>
        <v>#VALUE!</v>
      </c>
      <c r="G71" s="12" t="e">
        <f t="shared" si="14"/>
        <v>#VALUE!</v>
      </c>
      <c r="H71" s="12">
        <f>AVERAGE(H48:H48)</f>
        <v>0</v>
      </c>
    </row>
    <row r="72" spans="1:10" x14ac:dyDescent="0.3">
      <c r="A72" t="s">
        <v>32</v>
      </c>
      <c r="B72" s="12" t="e">
        <f>B49</f>
        <v>#VALUE!</v>
      </c>
      <c r="D72" s="12" t="e">
        <f t="shared" si="14"/>
        <v>#VALUE!</v>
      </c>
      <c r="E72" s="12" t="e">
        <f t="shared" si="14"/>
        <v>#VALUE!</v>
      </c>
      <c r="F72" s="12" t="e">
        <f t="shared" si="14"/>
        <v>#VALUE!</v>
      </c>
      <c r="G72" s="12" t="e">
        <f t="shared" si="14"/>
        <v>#VALUE!</v>
      </c>
      <c r="H72" t="e">
        <f>STDEV(H49:H49)</f>
        <v>#DIV/0!</v>
      </c>
    </row>
    <row r="73" spans="1:10" x14ac:dyDescent="0.3">
      <c r="A73" t="s">
        <v>33</v>
      </c>
      <c r="B73" s="1" t="e">
        <f>B53</f>
        <v>#VALUE!</v>
      </c>
      <c r="D73" s="1" t="e">
        <f>#REF!</f>
        <v>#REF!</v>
      </c>
      <c r="E73" s="1" t="e">
        <f>D53</f>
        <v>#VALUE!</v>
      </c>
      <c r="F73" s="1" t="e">
        <f>E53</f>
        <v>#VALUE!</v>
      </c>
      <c r="G73" s="1" t="e">
        <f>F53</f>
        <v>#VALUE!</v>
      </c>
      <c r="H73" s="1" t="e">
        <f>G53</f>
        <v>#VALUE!</v>
      </c>
      <c r="I73" s="1"/>
    </row>
    <row r="74" spans="1:10" x14ac:dyDescent="0.3">
      <c r="A74" t="s">
        <v>31</v>
      </c>
      <c r="B74" s="22" t="e">
        <f>B71/B$62</f>
        <v>#VALUE!</v>
      </c>
      <c r="C74" s="22"/>
      <c r="D74" s="22" t="e">
        <f t="shared" ref="D74:H74" si="15">D71/D$62</f>
        <v>#VALUE!</v>
      </c>
      <c r="E74" s="22" t="e">
        <f t="shared" si="15"/>
        <v>#VALUE!</v>
      </c>
      <c r="F74" s="22" t="e">
        <f t="shared" si="15"/>
        <v>#VALUE!</v>
      </c>
      <c r="G74" s="22" t="e">
        <f t="shared" si="15"/>
        <v>#VALUE!</v>
      </c>
      <c r="H74" s="22">
        <f t="shared" si="15"/>
        <v>0</v>
      </c>
    </row>
    <row r="79" spans="1:10" x14ac:dyDescent="0.3">
      <c r="A79" s="12">
        <f>LOG(A21)</f>
        <v>1.3010299956639813</v>
      </c>
      <c r="B79" s="12" t="e">
        <f>LOG(#REF!)</f>
        <v>#REF!</v>
      </c>
      <c r="C79" s="12"/>
      <c r="D79" s="12"/>
      <c r="E79" s="12"/>
      <c r="F79" s="12"/>
      <c r="G79" s="12"/>
      <c r="H79" s="12"/>
      <c r="I79" s="12"/>
      <c r="J79" s="12"/>
    </row>
    <row r="80" spans="1:10" x14ac:dyDescent="0.3">
      <c r="A80" s="12">
        <f>LOG(A22)</f>
        <v>1.7781512503836436</v>
      </c>
      <c r="B80" s="12" t="e">
        <f>LOG(#REF!)</f>
        <v>#REF!</v>
      </c>
      <c r="C80" s="12"/>
      <c r="D80" s="12"/>
      <c r="E80" s="12"/>
      <c r="F80" s="12"/>
      <c r="G80" s="12"/>
      <c r="H80" s="12"/>
      <c r="I80" s="12"/>
      <c r="J80" s="12"/>
    </row>
    <row r="81" spans="1:10" x14ac:dyDescent="0.3">
      <c r="A81" s="12">
        <f>LOG(A23)</f>
        <v>2</v>
      </c>
      <c r="B81" s="12" t="e">
        <f>LOG(#REF!)</f>
        <v>#REF!</v>
      </c>
      <c r="C81" s="12" t="e">
        <f>LOG(#REF!)</f>
        <v>#REF!</v>
      </c>
      <c r="D81" s="12" t="e">
        <f>LOG(#REF!)</f>
        <v>#REF!</v>
      </c>
      <c r="E81" s="12" t="e">
        <f>LOG(#REF!)</f>
        <v>#REF!</v>
      </c>
      <c r="F81" s="12"/>
      <c r="G81" s="12"/>
      <c r="H81" s="12" t="e">
        <f>LOG(#REF!)</f>
        <v>#REF!</v>
      </c>
      <c r="I81" s="12"/>
      <c r="J81" s="12"/>
    </row>
    <row r="82" spans="1:10" x14ac:dyDescent="0.3">
      <c r="A82" s="12" t="e">
        <f>LOG(#REF!)</f>
        <v>#REF!</v>
      </c>
      <c r="B82" s="12" t="e">
        <f>LOG(#REF!)</f>
        <v>#REF!</v>
      </c>
      <c r="C82" s="12" t="e">
        <f>LOG(#REF!)</f>
        <v>#REF!</v>
      </c>
      <c r="D82" s="12" t="e">
        <f>LOG(#REF!)</f>
        <v>#REF!</v>
      </c>
      <c r="E82" s="12" t="e">
        <f>LOG(#REF!)</f>
        <v>#REF!</v>
      </c>
      <c r="F82" s="12"/>
      <c r="G82" s="12" t="e">
        <f>LOG(#REF!)</f>
        <v>#REF!</v>
      </c>
      <c r="H82" s="12" t="e">
        <f>LOG(#REF!)</f>
        <v>#REF!</v>
      </c>
      <c r="I82" s="12"/>
      <c r="J82" s="12"/>
    </row>
    <row r="83" spans="1:10" x14ac:dyDescent="0.3">
      <c r="A83" s="12" t="e">
        <f>LOG(#REF!)</f>
        <v>#REF!</v>
      </c>
      <c r="B83" s="12" t="e">
        <f>LOG(#REF!)</f>
        <v>#REF!</v>
      </c>
      <c r="C83" s="12" t="e">
        <f>LOG(#REF!)</f>
        <v>#REF!</v>
      </c>
      <c r="D83" s="12" t="e">
        <f>LOG(#REF!)</f>
        <v>#REF!</v>
      </c>
      <c r="E83" s="12" t="e">
        <f>LOG(#REF!)</f>
        <v>#REF!</v>
      </c>
      <c r="F83" s="12" t="e">
        <f>LOG(#REF!)</f>
        <v>#REF!</v>
      </c>
      <c r="G83" s="12" t="e">
        <f>LOG(#REF!)</f>
        <v>#REF!</v>
      </c>
      <c r="H83" s="12" t="e">
        <f>LOG(#REF!)</f>
        <v>#REF!</v>
      </c>
      <c r="I83" s="12"/>
      <c r="J83" s="12"/>
    </row>
    <row r="84" spans="1:10" x14ac:dyDescent="0.3">
      <c r="A84" s="12" t="e">
        <f>LOG(#REF!)</f>
        <v>#REF!</v>
      </c>
      <c r="B84" s="12" t="e">
        <f>LOG(#REF!)</f>
        <v>#REF!</v>
      </c>
      <c r="C84" s="12" t="e">
        <f>LOG(#REF!)</f>
        <v>#REF!</v>
      </c>
      <c r="D84" s="12" t="e">
        <f>LOG(#REF!)</f>
        <v>#REF!</v>
      </c>
      <c r="E84" s="12" t="e">
        <f>LOG(#REF!)</f>
        <v>#REF!</v>
      </c>
      <c r="F84" s="12" t="e">
        <f>LOG(#REF!)</f>
        <v>#REF!</v>
      </c>
      <c r="G84" s="12" t="e">
        <f>LOG(#REF!)</f>
        <v>#REF!</v>
      </c>
      <c r="H84" s="12" t="e">
        <f>LOG(#REF!)</f>
        <v>#REF!</v>
      </c>
      <c r="I84" s="12"/>
      <c r="J84" s="12"/>
    </row>
    <row r="85" spans="1:10" x14ac:dyDescent="0.3">
      <c r="A85" s="12" t="e">
        <f>LOG(#REF!)</f>
        <v>#REF!</v>
      </c>
      <c r="B85" s="12" t="e">
        <f>LOG(#REF!)</f>
        <v>#REF!</v>
      </c>
      <c r="C85" s="12" t="e">
        <f>LOG(#REF!)</f>
        <v>#REF!</v>
      </c>
      <c r="D85" s="12" t="e">
        <f>LOG(#REF!)</f>
        <v>#REF!</v>
      </c>
      <c r="E85" s="12" t="e">
        <f>LOG(#REF!)</f>
        <v>#REF!</v>
      </c>
      <c r="F85" s="12" t="e">
        <f>LOG(#REF!)</f>
        <v>#REF!</v>
      </c>
      <c r="G85" s="12" t="e">
        <f>LOG(#REF!)</f>
        <v>#REF!</v>
      </c>
      <c r="H85" s="12" t="e">
        <f>LOG(#REF!)</f>
        <v>#REF!</v>
      </c>
      <c r="I85" s="12"/>
      <c r="J85" s="12"/>
    </row>
    <row r="86" spans="1:10" x14ac:dyDescent="0.3">
      <c r="A86" s="12">
        <f>LOG(A21)</f>
        <v>1.3010299956639813</v>
      </c>
      <c r="B86" s="12" t="e">
        <f>LOG(B21)</f>
        <v>#NUM!</v>
      </c>
      <c r="C86" s="12" t="e">
        <f>LOG(D21)</f>
        <v>#NUM!</v>
      </c>
      <c r="D86" s="12" t="e">
        <f>LOG(E21)</f>
        <v>#NUM!</v>
      </c>
      <c r="E86" s="12" t="e">
        <f>LOG(F21)</f>
        <v>#NUM!</v>
      </c>
      <c r="F86" s="12" t="e">
        <f>LOG(G21)</f>
        <v>#NUM!</v>
      </c>
      <c r="G86" s="12">
        <f>LOG(H21)</f>
        <v>8.7634037142502965</v>
      </c>
      <c r="H86" s="12" t="e">
        <f>LOG(#REF!)</f>
        <v>#REF!</v>
      </c>
      <c r="I86" s="12" t="e">
        <f>LOG(I21)</f>
        <v>#NUM!</v>
      </c>
      <c r="J86" s="12" t="e">
        <f>LOG(#REF!)</f>
        <v>#REF!</v>
      </c>
    </row>
    <row r="87" spans="1:10" x14ac:dyDescent="0.3">
      <c r="A87" s="12">
        <f>LOG(A22)</f>
        <v>1.7781512503836436</v>
      </c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3">
      <c r="A88" s="12">
        <f>LOG(A23)</f>
        <v>2</v>
      </c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3">
      <c r="A89" s="12"/>
      <c r="B89" s="12"/>
    </row>
    <row r="90" spans="1:10" x14ac:dyDescent="0.3">
      <c r="B90" t="s">
        <v>5</v>
      </c>
      <c r="C90" t="s">
        <v>6</v>
      </c>
      <c r="D90" t="s">
        <v>4</v>
      </c>
      <c r="E90" t="s">
        <v>3</v>
      </c>
      <c r="F90" t="s">
        <v>2</v>
      </c>
      <c r="G90" t="s">
        <v>8</v>
      </c>
      <c r="H90" t="s">
        <v>9</v>
      </c>
    </row>
    <row r="91" spans="1:10" x14ac:dyDescent="0.3">
      <c r="A91" t="s">
        <v>17</v>
      </c>
      <c r="B91" s="12" t="e">
        <f t="array" ref="B91:B95">LINEST(B81:B86,$A81:$A86,,TRUE)</f>
        <v>#VALUE!</v>
      </c>
      <c r="C91" s="12" t="e">
        <f t="array" ref="C91:C95">LINEST(C83:C86,$A83:$A86,,TRUE)</f>
        <v>#VALUE!</v>
      </c>
      <c r="D91" s="12" t="e">
        <f t="array" ref="D91:D95">LINEST(D83:D86,$A83:$A86,,TRUE)</f>
        <v>#VALUE!</v>
      </c>
      <c r="E91" s="12" t="e">
        <f t="array" ref="E91:E95">LINEST(E83:E86,$A83:$A86,,TRUE)</f>
        <v>#VALUE!</v>
      </c>
      <c r="F91" s="12" t="e">
        <f t="array" ref="F91:F95">LINEST(F84:F86,$A84:$A86,,TRUE)</f>
        <v>#VALUE!</v>
      </c>
      <c r="G91" s="12" t="e">
        <f t="array" ref="G91:G95">LINEST(G83:G86,$A83:$A86,,TRUE)</f>
        <v>#VALUE!</v>
      </c>
      <c r="H91" s="12" t="e">
        <f t="array" ref="H91:H95">LINEST(H81:H86,$A81:$A86,,TRUE)</f>
        <v>#VALUE!</v>
      </c>
      <c r="J91" t="e">
        <f>AVERAGE(B91:H91)</f>
        <v>#VALUE!</v>
      </c>
    </row>
    <row r="92" spans="1:10" x14ac:dyDescent="0.3">
      <c r="A92" t="s">
        <v>18</v>
      </c>
      <c r="B92" s="12" t="e">
        <v>#VALUE!</v>
      </c>
      <c r="C92" s="12" t="e">
        <v>#VALUE!</v>
      </c>
      <c r="D92" s="12" t="e">
        <v>#VALUE!</v>
      </c>
      <c r="E92" s="12" t="e">
        <v>#VALUE!</v>
      </c>
      <c r="F92" s="12" t="e">
        <v>#VALUE!</v>
      </c>
      <c r="G92" s="12" t="e">
        <v>#VALUE!</v>
      </c>
      <c r="H92" s="12" t="e">
        <v>#VALUE!</v>
      </c>
      <c r="J92" t="e">
        <f>STDEV(B91:H91)/SQRT(COUNT(B91:H91))</f>
        <v>#VALUE!</v>
      </c>
    </row>
    <row r="93" spans="1:10" x14ac:dyDescent="0.3">
      <c r="A93" t="s">
        <v>21</v>
      </c>
      <c r="B93" s="12" t="e">
        <v>#VALUE!</v>
      </c>
      <c r="C93" s="12" t="e">
        <v>#VALUE!</v>
      </c>
      <c r="D93" s="12" t="e">
        <v>#VALUE!</v>
      </c>
      <c r="E93" s="12" t="e">
        <v>#VALUE!</v>
      </c>
      <c r="F93" s="12" t="e">
        <v>#VALUE!</v>
      </c>
      <c r="G93" s="12" t="e">
        <v>#VALUE!</v>
      </c>
      <c r="H93" s="12" t="e">
        <v>#VALUE!</v>
      </c>
    </row>
    <row r="94" spans="1:10" x14ac:dyDescent="0.3">
      <c r="A94" t="s">
        <v>19</v>
      </c>
      <c r="B94" s="13" t="e">
        <v>#VALUE!</v>
      </c>
      <c r="C94" s="13" t="e">
        <v>#VALUE!</v>
      </c>
      <c r="D94" s="13" t="e">
        <v>#VALUE!</v>
      </c>
      <c r="E94" s="13" t="e">
        <v>#VALUE!</v>
      </c>
      <c r="F94" s="13" t="e">
        <v>#VALUE!</v>
      </c>
      <c r="G94" s="13" t="e">
        <v>#VALUE!</v>
      </c>
      <c r="H94" s="13" t="e">
        <v>#VALUE!</v>
      </c>
    </row>
    <row r="95" spans="1:10" x14ac:dyDescent="0.3">
      <c r="A95" t="s">
        <v>20</v>
      </c>
      <c r="B95" s="11" t="e">
        <v>#VALUE!</v>
      </c>
      <c r="C95" s="11" t="e">
        <v>#VALUE!</v>
      </c>
      <c r="D95" s="11" t="e">
        <v>#VALUE!</v>
      </c>
      <c r="E95" s="11" t="e">
        <v>#VALUE!</v>
      </c>
      <c r="F95" s="11" t="e">
        <v>#VALUE!</v>
      </c>
      <c r="G95" s="11" t="e">
        <v>#VALUE!</v>
      </c>
      <c r="H95" s="11" t="e">
        <v>#VALUE!</v>
      </c>
    </row>
    <row r="97" spans="1:8" x14ac:dyDescent="0.3">
      <c r="B97" t="s">
        <v>5</v>
      </c>
      <c r="C97" t="s">
        <v>6</v>
      </c>
      <c r="D97" t="s">
        <v>4</v>
      </c>
      <c r="E97" t="s">
        <v>3</v>
      </c>
      <c r="F97" t="s">
        <v>2</v>
      </c>
      <c r="G97" t="s">
        <v>8</v>
      </c>
      <c r="H97" t="s">
        <v>9</v>
      </c>
    </row>
    <row r="98" spans="1:8" x14ac:dyDescent="0.3">
      <c r="A98" t="s">
        <v>23</v>
      </c>
      <c r="B98" s="12" t="e">
        <f>B91+B92</f>
        <v>#VALUE!</v>
      </c>
      <c r="C98" s="12" t="e">
        <f t="shared" ref="C98:H98" si="16">C91+C92</f>
        <v>#VALUE!</v>
      </c>
      <c r="D98" s="12" t="e">
        <f t="shared" si="16"/>
        <v>#VALUE!</v>
      </c>
      <c r="E98" s="12" t="e">
        <f t="shared" si="16"/>
        <v>#VALUE!</v>
      </c>
      <c r="F98" s="12" t="e">
        <f t="shared" si="16"/>
        <v>#VALUE!</v>
      </c>
      <c r="G98" s="12" t="e">
        <f t="shared" si="16"/>
        <v>#VALUE!</v>
      </c>
      <c r="H98" s="12" t="e">
        <f t="shared" si="16"/>
        <v>#VALUE!</v>
      </c>
    </row>
    <row r="99" spans="1:8" x14ac:dyDescent="0.3">
      <c r="A99" t="s">
        <v>17</v>
      </c>
      <c r="B99" s="12" t="e">
        <f>B91</f>
        <v>#VALUE!</v>
      </c>
      <c r="C99" s="12" t="e">
        <f t="shared" ref="C99:H99" si="17">C91</f>
        <v>#VALUE!</v>
      </c>
      <c r="D99" s="12" t="e">
        <f t="shared" si="17"/>
        <v>#VALUE!</v>
      </c>
      <c r="E99" s="12" t="e">
        <f t="shared" si="17"/>
        <v>#VALUE!</v>
      </c>
      <c r="F99" s="12" t="e">
        <f t="shared" si="17"/>
        <v>#VALUE!</v>
      </c>
      <c r="G99" s="12" t="e">
        <f t="shared" si="17"/>
        <v>#VALUE!</v>
      </c>
      <c r="H99" s="12" t="e">
        <f t="shared" si="17"/>
        <v>#VALUE!</v>
      </c>
    </row>
    <row r="100" spans="1:8" x14ac:dyDescent="0.3">
      <c r="A100" t="s">
        <v>22</v>
      </c>
      <c r="B100" s="12" t="e">
        <f>B91-B92</f>
        <v>#VALUE!</v>
      </c>
      <c r="C100" s="12" t="e">
        <f t="shared" ref="C100:H100" si="18">C91-C92</f>
        <v>#VALUE!</v>
      </c>
      <c r="D100" s="12" t="e">
        <f t="shared" si="18"/>
        <v>#VALUE!</v>
      </c>
      <c r="E100" s="12" t="e">
        <f t="shared" si="18"/>
        <v>#VALUE!</v>
      </c>
      <c r="F100" s="12" t="e">
        <f t="shared" si="18"/>
        <v>#VALUE!</v>
      </c>
      <c r="G100" s="12" t="e">
        <f t="shared" si="18"/>
        <v>#VALUE!</v>
      </c>
      <c r="H100" s="12" t="e">
        <f t="shared" si="18"/>
        <v>#VALUE!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opLeftCell="A23" zoomScale="70" zoomScaleNormal="70" workbookViewId="0">
      <selection activeCell="A56" sqref="A56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39</v>
      </c>
      <c r="D1" t="s">
        <v>40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9" x14ac:dyDescent="0.3">
      <c r="A3" s="6">
        <v>20</v>
      </c>
      <c r="B3" s="5"/>
      <c r="C3" s="5"/>
      <c r="D3" s="5"/>
      <c r="E3" s="5"/>
      <c r="F3" s="5"/>
      <c r="G3" s="5"/>
      <c r="H3" s="27">
        <v>12440450</v>
      </c>
      <c r="I3" s="5"/>
    </row>
    <row r="4" spans="1:9" x14ac:dyDescent="0.3">
      <c r="A4" s="6">
        <v>60</v>
      </c>
      <c r="B4" s="5"/>
      <c r="C4" s="5"/>
      <c r="D4" s="5"/>
      <c r="E4" s="27">
        <v>66815000</v>
      </c>
      <c r="F4" s="5"/>
      <c r="G4" s="27">
        <v>8479780</v>
      </c>
      <c r="H4" s="5"/>
      <c r="I4" s="5"/>
    </row>
    <row r="5" spans="1:9" x14ac:dyDescent="0.3">
      <c r="A5" s="6">
        <v>100</v>
      </c>
      <c r="B5" s="5"/>
      <c r="C5" s="27">
        <v>906136</v>
      </c>
      <c r="D5" s="5"/>
      <c r="E5" s="5"/>
      <c r="F5" s="5"/>
      <c r="G5" s="3"/>
      <c r="H5" s="5"/>
      <c r="I5" s="27">
        <v>1306377</v>
      </c>
    </row>
    <row r="7" spans="1:9" x14ac:dyDescent="0.3">
      <c r="A7" t="s">
        <v>41</v>
      </c>
      <c r="D7" t="s">
        <v>40</v>
      </c>
    </row>
    <row r="8" spans="1:9" x14ac:dyDescent="0.3">
      <c r="A8" s="4" t="s">
        <v>35</v>
      </c>
      <c r="B8" s="8" t="s">
        <v>5</v>
      </c>
      <c r="C8" s="8" t="s">
        <v>7</v>
      </c>
      <c r="D8" s="8" t="s">
        <v>6</v>
      </c>
      <c r="E8" s="8" t="s">
        <v>4</v>
      </c>
      <c r="F8" s="8" t="s">
        <v>3</v>
      </c>
      <c r="G8" s="8" t="s">
        <v>2</v>
      </c>
      <c r="H8" s="8" t="s">
        <v>8</v>
      </c>
      <c r="I8" s="8" t="s">
        <v>1</v>
      </c>
    </row>
    <row r="9" spans="1:9" x14ac:dyDescent="0.3">
      <c r="A9" s="6">
        <v>20</v>
      </c>
      <c r="B9" s="5"/>
      <c r="C9" s="5"/>
      <c r="D9" s="5"/>
      <c r="E9" s="5"/>
      <c r="F9" s="5"/>
      <c r="G9" s="5"/>
      <c r="H9" s="23">
        <v>144</v>
      </c>
      <c r="I9" s="5"/>
    </row>
    <row r="10" spans="1:9" x14ac:dyDescent="0.3">
      <c r="A10" s="6">
        <v>60</v>
      </c>
      <c r="B10" s="5"/>
      <c r="C10" s="5"/>
      <c r="D10" s="5"/>
      <c r="E10" s="27">
        <v>144</v>
      </c>
      <c r="F10" s="5"/>
      <c r="G10" s="23">
        <v>144</v>
      </c>
      <c r="H10" s="5"/>
      <c r="I10" s="5"/>
    </row>
    <row r="11" spans="1:9" x14ac:dyDescent="0.3">
      <c r="A11" s="6">
        <v>100</v>
      </c>
      <c r="B11" s="5"/>
      <c r="C11" s="23">
        <v>144</v>
      </c>
      <c r="D11" s="5"/>
      <c r="E11" s="5"/>
      <c r="F11" s="5"/>
      <c r="G11" s="3"/>
      <c r="H11" s="5"/>
      <c r="I11" s="23">
        <v>210</v>
      </c>
    </row>
    <row r="13" spans="1:9" x14ac:dyDescent="0.3">
      <c r="A13" t="s">
        <v>42</v>
      </c>
      <c r="D13" t="s">
        <v>40</v>
      </c>
    </row>
    <row r="14" spans="1:9" x14ac:dyDescent="0.3">
      <c r="A14" s="4" t="s">
        <v>35</v>
      </c>
      <c r="B14" s="8" t="s">
        <v>5</v>
      </c>
      <c r="C14" s="8" t="s">
        <v>7</v>
      </c>
      <c r="D14" s="8" t="s">
        <v>6</v>
      </c>
      <c r="E14" s="8" t="s">
        <v>4</v>
      </c>
      <c r="F14" s="8" t="s">
        <v>3</v>
      </c>
      <c r="G14" s="8" t="s">
        <v>2</v>
      </c>
      <c r="H14" s="8" t="s">
        <v>8</v>
      </c>
      <c r="I14" s="8" t="s">
        <v>1</v>
      </c>
    </row>
    <row r="15" spans="1:9" x14ac:dyDescent="0.3">
      <c r="A15" s="6">
        <v>20</v>
      </c>
      <c r="B15" s="5"/>
      <c r="C15" s="5"/>
      <c r="D15" s="5"/>
      <c r="E15" s="5"/>
      <c r="F15" s="5"/>
      <c r="G15" s="5"/>
      <c r="H15" s="23">
        <v>2331.6999999999998</v>
      </c>
      <c r="I15" s="5"/>
    </row>
    <row r="16" spans="1:9" x14ac:dyDescent="0.3">
      <c r="A16" s="6">
        <v>60</v>
      </c>
      <c r="B16" s="5"/>
      <c r="C16" s="5"/>
      <c r="D16" s="5"/>
      <c r="E16" s="27">
        <v>2880</v>
      </c>
      <c r="F16" s="5"/>
      <c r="G16" s="23">
        <v>2812.7</v>
      </c>
      <c r="H16" s="5"/>
      <c r="I16" s="5"/>
    </row>
    <row r="17" spans="1:9" x14ac:dyDescent="0.3">
      <c r="A17" s="6">
        <v>100</v>
      </c>
      <c r="B17" s="5"/>
      <c r="C17" s="23">
        <v>2330.8000000000002</v>
      </c>
      <c r="D17" s="5"/>
      <c r="E17" s="5"/>
      <c r="F17" s="5"/>
      <c r="G17" s="3"/>
      <c r="H17" s="5"/>
      <c r="I17" s="23">
        <v>2779</v>
      </c>
    </row>
    <row r="19" spans="1:9" x14ac:dyDescent="0.3">
      <c r="A19" t="s">
        <v>43</v>
      </c>
    </row>
    <row r="20" spans="1:9" x14ac:dyDescent="0.3">
      <c r="A20" s="4" t="s">
        <v>35</v>
      </c>
      <c r="B20" s="8" t="s">
        <v>5</v>
      </c>
      <c r="C20" s="8" t="s">
        <v>7</v>
      </c>
      <c r="D20" s="8" t="s">
        <v>6</v>
      </c>
      <c r="E20" s="8" t="s">
        <v>4</v>
      </c>
      <c r="F20" s="8" t="s">
        <v>3</v>
      </c>
      <c r="G20" s="8" t="s">
        <v>2</v>
      </c>
      <c r="H20" s="8" t="s">
        <v>8</v>
      </c>
      <c r="I20" s="8" t="s">
        <v>1</v>
      </c>
    </row>
    <row r="21" spans="1:9" x14ac:dyDescent="0.3">
      <c r="A21" s="6">
        <v>20</v>
      </c>
      <c r="B21" s="28"/>
      <c r="C21" s="28"/>
      <c r="D21" s="28"/>
      <c r="E21" s="28"/>
      <c r="F21" s="28"/>
      <c r="G21" s="28"/>
      <c r="H21" s="27">
        <f>H3-(H9*H15)</f>
        <v>12104685.199999999</v>
      </c>
      <c r="I21" s="28"/>
    </row>
    <row r="22" spans="1:9" x14ac:dyDescent="0.3">
      <c r="A22" s="6">
        <v>60</v>
      </c>
      <c r="B22" s="28"/>
      <c r="C22" s="28"/>
      <c r="D22" s="28"/>
      <c r="E22" s="27">
        <f>E4-(E10*E16)</f>
        <v>66400280</v>
      </c>
      <c r="F22" s="28"/>
      <c r="G22" s="27">
        <f>G4-(G10*G16)</f>
        <v>8074751.2000000002</v>
      </c>
      <c r="H22" s="28"/>
      <c r="I22" s="28"/>
    </row>
    <row r="23" spans="1:9" x14ac:dyDescent="0.3">
      <c r="A23" s="6">
        <v>100</v>
      </c>
      <c r="B23" s="28"/>
      <c r="C23" s="27">
        <f>C5-(C11*C17)</f>
        <v>570500.80000000005</v>
      </c>
      <c r="D23" s="28"/>
      <c r="E23" s="28"/>
      <c r="F23" s="28"/>
      <c r="G23" s="16"/>
      <c r="H23" s="28"/>
      <c r="I23" s="27">
        <f>I5-(I11*I17)</f>
        <v>722787</v>
      </c>
    </row>
    <row r="24" spans="1:9" x14ac:dyDescent="0.3">
      <c r="E24" s="18"/>
      <c r="F24" s="19"/>
    </row>
    <row r="25" spans="1:9" x14ac:dyDescent="0.3">
      <c r="A25" t="s">
        <v>44</v>
      </c>
    </row>
    <row r="26" spans="1:9" x14ac:dyDescent="0.3">
      <c r="A26" s="4" t="s">
        <v>35</v>
      </c>
      <c r="B26" s="8" t="s">
        <v>5</v>
      </c>
      <c r="C26" s="8" t="s">
        <v>7</v>
      </c>
      <c r="D26" s="8" t="s">
        <v>6</v>
      </c>
      <c r="E26" s="8" t="s">
        <v>4</v>
      </c>
      <c r="F26" s="8" t="s">
        <v>3</v>
      </c>
      <c r="G26" s="8" t="s">
        <v>2</v>
      </c>
      <c r="H26" s="8" t="s">
        <v>8</v>
      </c>
      <c r="I26" s="8" t="s">
        <v>1</v>
      </c>
    </row>
    <row r="27" spans="1:9" x14ac:dyDescent="0.3">
      <c r="A27" s="6">
        <v>20</v>
      </c>
      <c r="B27" s="28"/>
      <c r="C27" s="28"/>
      <c r="D27" s="28"/>
      <c r="E27" s="28"/>
      <c r="F27" s="28"/>
      <c r="G27" s="28"/>
      <c r="H27" s="27">
        <f>H9</f>
        <v>144</v>
      </c>
      <c r="I27" s="28"/>
    </row>
    <row r="28" spans="1:9" x14ac:dyDescent="0.3">
      <c r="A28" s="6">
        <v>60</v>
      </c>
      <c r="B28" s="28"/>
      <c r="C28" s="28"/>
      <c r="D28" s="28"/>
      <c r="E28" s="27">
        <f>E10</f>
        <v>144</v>
      </c>
      <c r="F28" s="28"/>
      <c r="G28" s="27">
        <f>G10</f>
        <v>144</v>
      </c>
      <c r="H28" s="28"/>
      <c r="I28" s="28"/>
    </row>
    <row r="29" spans="1:9" x14ac:dyDescent="0.3">
      <c r="A29" s="6">
        <v>100</v>
      </c>
      <c r="B29" s="28"/>
      <c r="C29" s="27">
        <f>C11</f>
        <v>144</v>
      </c>
      <c r="D29" s="28"/>
      <c r="E29" s="28"/>
      <c r="F29" s="28"/>
      <c r="G29" s="16"/>
      <c r="H29" s="28"/>
      <c r="I29" s="27">
        <f>I11</f>
        <v>210</v>
      </c>
    </row>
    <row r="30" spans="1:9" x14ac:dyDescent="0.3">
      <c r="E30" s="18"/>
      <c r="F30" s="19"/>
    </row>
    <row r="31" spans="1:9" x14ac:dyDescent="0.3">
      <c r="E31" s="18"/>
      <c r="F31" s="19"/>
    </row>
    <row r="32" spans="1:9" x14ac:dyDescent="0.3">
      <c r="A32" t="s">
        <v>46</v>
      </c>
      <c r="H32" s="22" t="s">
        <v>47</v>
      </c>
      <c r="I32" s="22">
        <v>0.3029</v>
      </c>
    </row>
    <row r="33" spans="1:9" x14ac:dyDescent="0.3">
      <c r="A33" s="4" t="str">
        <f t="shared" ref="A33:I33" si="0">A20</f>
        <v>Exposure (s)</v>
      </c>
      <c r="B33" s="8" t="str">
        <f t="shared" si="0"/>
        <v>Clear</v>
      </c>
      <c r="C33" s="8" t="str">
        <f t="shared" si="0"/>
        <v>NUV</v>
      </c>
      <c r="D33" s="8" t="str">
        <f t="shared" si="0"/>
        <v>Blue</v>
      </c>
      <c r="E33" s="8" t="str">
        <f t="shared" si="0"/>
        <v>Green</v>
      </c>
      <c r="F33" s="8" t="str">
        <f t="shared" si="0"/>
        <v>Red</v>
      </c>
      <c r="G33" s="8" t="str">
        <f t="shared" si="0"/>
        <v>Ha</v>
      </c>
      <c r="H33" s="8" t="str">
        <f t="shared" si="0"/>
        <v>NIR1</v>
      </c>
      <c r="I33" s="8" t="str">
        <f t="shared" si="0"/>
        <v>Methane</v>
      </c>
    </row>
    <row r="34" spans="1:9" x14ac:dyDescent="0.3">
      <c r="A34" s="6">
        <f>A21</f>
        <v>20</v>
      </c>
      <c r="B34" s="16"/>
      <c r="C34" s="16"/>
      <c r="D34" s="16"/>
      <c r="E34" s="16"/>
      <c r="F34" s="16"/>
      <c r="G34" s="16"/>
      <c r="H34" s="29">
        <f>((H21/$A34)/H27)/($I$32^2)</f>
        <v>45810.22923933444</v>
      </c>
      <c r="I34" s="16"/>
    </row>
    <row r="35" spans="1:9" x14ac:dyDescent="0.3">
      <c r="A35" s="6">
        <f>A22</f>
        <v>60</v>
      </c>
      <c r="B35" s="16"/>
      <c r="C35" s="30"/>
      <c r="D35" s="16"/>
      <c r="E35" s="29">
        <f>((E22/$A35)/E28)/($I$32^2)</f>
        <v>83764.041170768978</v>
      </c>
      <c r="F35" s="16"/>
      <c r="G35" s="29">
        <f>((G22/$A35)/G28)/($I$32^2)</f>
        <v>10186.309334245523</v>
      </c>
      <c r="H35" s="16"/>
      <c r="I35" s="16"/>
    </row>
    <row r="36" spans="1:9" x14ac:dyDescent="0.3">
      <c r="A36" s="6">
        <f>A23</f>
        <v>100</v>
      </c>
      <c r="B36" s="16"/>
      <c r="C36" s="29">
        <f>((C23/$A36)/C29)/($I$32^2)</f>
        <v>431.81250891553452</v>
      </c>
      <c r="D36" s="16"/>
      <c r="E36" s="16"/>
      <c r="F36" s="16"/>
      <c r="G36" s="16"/>
      <c r="H36" s="16"/>
      <c r="I36" s="29">
        <f>((I23/$A36)/I29)/($I$32^2)</f>
        <v>375.13923752388263</v>
      </c>
    </row>
    <row r="38" spans="1:9" s="7" customFormat="1" x14ac:dyDescent="0.3">
      <c r="A38" s="7" t="s">
        <v>29</v>
      </c>
    </row>
    <row r="39" spans="1:9" s="7" customFormat="1" x14ac:dyDescent="0.3">
      <c r="A39" s="14"/>
      <c r="B39" s="14" t="str">
        <f t="shared" ref="B39:I39" si="1">B20</f>
        <v>Clear</v>
      </c>
      <c r="C39" s="14" t="str">
        <f t="shared" si="1"/>
        <v>NUV</v>
      </c>
      <c r="D39" s="14" t="str">
        <f t="shared" si="1"/>
        <v>Blue</v>
      </c>
      <c r="E39" s="14" t="str">
        <f t="shared" si="1"/>
        <v>Green</v>
      </c>
      <c r="F39" s="14" t="str">
        <f t="shared" si="1"/>
        <v>Red</v>
      </c>
      <c r="G39" s="14" t="str">
        <f t="shared" si="1"/>
        <v>Ha</v>
      </c>
      <c r="H39" s="14" t="str">
        <f t="shared" si="1"/>
        <v>NIR1</v>
      </c>
      <c r="I39" s="14" t="str">
        <f t="shared" si="1"/>
        <v>Methane</v>
      </c>
    </row>
    <row r="40" spans="1:9" x14ac:dyDescent="0.3">
      <c r="A40" s="14" t="s">
        <v>10</v>
      </c>
      <c r="B40" s="16" t="e">
        <f>AVERAGE(B34:B34)</f>
        <v>#DIV/0!</v>
      </c>
      <c r="C40" s="16">
        <f>AVERAGE(C34:C36)</f>
        <v>431.81250891553452</v>
      </c>
      <c r="D40" s="16" t="e">
        <f t="shared" ref="D40:I40" si="2">AVERAGE(D34:D36)</f>
        <v>#DIV/0!</v>
      </c>
      <c r="E40" s="16">
        <f t="shared" si="2"/>
        <v>83764.041170768978</v>
      </c>
      <c r="F40" s="16" t="e">
        <f t="shared" si="2"/>
        <v>#DIV/0!</v>
      </c>
      <c r="G40" s="16">
        <f t="shared" si="2"/>
        <v>10186.309334245523</v>
      </c>
      <c r="H40" s="16">
        <f t="shared" si="2"/>
        <v>45810.22923933444</v>
      </c>
      <c r="I40" s="16">
        <f t="shared" si="2"/>
        <v>375.13923752388263</v>
      </c>
    </row>
    <row r="41" spans="1:9" x14ac:dyDescent="0.3">
      <c r="A41" s="14" t="s">
        <v>11</v>
      </c>
      <c r="B41" s="9" t="e">
        <f>STDEV(B34:B36)</f>
        <v>#DIV/0!</v>
      </c>
      <c r="C41" s="9" t="e">
        <f t="shared" ref="C41:I41" si="3">STDEV(C34:C36)</f>
        <v>#DIV/0!</v>
      </c>
      <c r="D41" s="9" t="e">
        <f t="shared" si="3"/>
        <v>#DIV/0!</v>
      </c>
      <c r="E41" s="9" t="e">
        <f t="shared" si="3"/>
        <v>#DIV/0!</v>
      </c>
      <c r="F41" s="9" t="e">
        <f t="shared" si="3"/>
        <v>#DIV/0!</v>
      </c>
      <c r="G41" s="9" t="e">
        <f t="shared" si="3"/>
        <v>#DIV/0!</v>
      </c>
      <c r="H41" s="9" t="e">
        <f t="shared" si="3"/>
        <v>#DIV/0!</v>
      </c>
      <c r="I41" s="9" t="e">
        <f t="shared" si="3"/>
        <v>#DIV/0!</v>
      </c>
    </row>
    <row r="42" spans="1:9" x14ac:dyDescent="0.3">
      <c r="A42" s="14" t="s">
        <v>14</v>
      </c>
      <c r="B42" s="3">
        <f>COUNT(B34:B36)</f>
        <v>0</v>
      </c>
      <c r="C42" s="3">
        <f t="shared" ref="C42:I42" si="4">COUNT(C34:C36)</f>
        <v>1</v>
      </c>
      <c r="D42" s="3">
        <f t="shared" si="4"/>
        <v>0</v>
      </c>
      <c r="E42" s="3">
        <f t="shared" si="4"/>
        <v>1</v>
      </c>
      <c r="F42" s="3">
        <f t="shared" si="4"/>
        <v>0</v>
      </c>
      <c r="G42" s="3">
        <f t="shared" si="4"/>
        <v>1</v>
      </c>
      <c r="H42" s="3">
        <f t="shared" si="4"/>
        <v>1</v>
      </c>
      <c r="I42" s="3">
        <f t="shared" si="4"/>
        <v>1</v>
      </c>
    </row>
    <row r="43" spans="1:9" x14ac:dyDescent="0.3">
      <c r="A43" s="14" t="s">
        <v>12</v>
      </c>
      <c r="B43" s="9" t="e">
        <f t="shared" ref="B43:I43" si="5">B41/SQRT(B42)</f>
        <v>#DIV/0!</v>
      </c>
      <c r="C43" s="9" t="e">
        <f t="shared" si="5"/>
        <v>#DIV/0!</v>
      </c>
      <c r="D43" s="9" t="e">
        <f t="shared" si="5"/>
        <v>#DIV/0!</v>
      </c>
      <c r="E43" s="9" t="e">
        <f t="shared" si="5"/>
        <v>#DIV/0!</v>
      </c>
      <c r="F43" s="9" t="e">
        <f t="shared" si="5"/>
        <v>#DIV/0!</v>
      </c>
      <c r="G43" s="9" t="e">
        <f t="shared" si="5"/>
        <v>#DIV/0!</v>
      </c>
      <c r="H43" s="9" t="e">
        <f t="shared" si="5"/>
        <v>#DIV/0!</v>
      </c>
      <c r="I43" s="9" t="e">
        <f t="shared" si="5"/>
        <v>#DIV/0!</v>
      </c>
    </row>
    <row r="44" spans="1:9" x14ac:dyDescent="0.3">
      <c r="A44" s="14" t="s">
        <v>13</v>
      </c>
      <c r="B44" s="15" t="e">
        <f>B43/B40</f>
        <v>#DIV/0!</v>
      </c>
      <c r="C44" s="15" t="e">
        <f t="shared" ref="C44:I44" si="6">C43/C40</f>
        <v>#DIV/0!</v>
      </c>
      <c r="D44" s="15" t="e">
        <f t="shared" si="6"/>
        <v>#DIV/0!</v>
      </c>
      <c r="E44" s="15" t="e">
        <f t="shared" si="6"/>
        <v>#DIV/0!</v>
      </c>
      <c r="F44" s="15" t="e">
        <f t="shared" si="6"/>
        <v>#DIV/0!</v>
      </c>
      <c r="G44" s="15" t="e">
        <f t="shared" si="6"/>
        <v>#DIV/0!</v>
      </c>
      <c r="H44" s="15" t="e">
        <f t="shared" si="6"/>
        <v>#DIV/0!</v>
      </c>
      <c r="I44" s="15" t="e">
        <f t="shared" si="6"/>
        <v>#DIV/0!</v>
      </c>
    </row>
    <row r="46" spans="1:9" x14ac:dyDescent="0.3">
      <c r="A46" s="7" t="s">
        <v>30</v>
      </c>
    </row>
    <row r="47" spans="1:9" x14ac:dyDescent="0.3">
      <c r="A47" s="4"/>
      <c r="B47" s="4" t="str">
        <f t="shared" ref="B47:I47" si="7">B20</f>
        <v>Clear</v>
      </c>
      <c r="C47" s="4" t="str">
        <f t="shared" si="7"/>
        <v>NUV</v>
      </c>
      <c r="D47" s="4" t="str">
        <f t="shared" si="7"/>
        <v>Blue</v>
      </c>
      <c r="E47" s="4" t="str">
        <f t="shared" si="7"/>
        <v>Green</v>
      </c>
      <c r="F47" s="4" t="str">
        <f t="shared" si="7"/>
        <v>Red</v>
      </c>
      <c r="G47" s="4" t="str">
        <f t="shared" si="7"/>
        <v>Ha</v>
      </c>
      <c r="H47" s="4" t="str">
        <f t="shared" si="7"/>
        <v>NIR1</v>
      </c>
      <c r="I47" s="4" t="str">
        <f t="shared" si="7"/>
        <v>Methane</v>
      </c>
    </row>
    <row r="48" spans="1:9" x14ac:dyDescent="0.3">
      <c r="A48" s="4" t="s">
        <v>17</v>
      </c>
      <c r="B48" s="9" t="e">
        <f t="array" ref="B48:B52">LINEST(B21:B21,$A21:$A21,,TRUE)</f>
        <v>#VALUE!</v>
      </c>
      <c r="C48" s="9"/>
      <c r="D48" s="9" t="e">
        <f t="array" ref="D48:D52">LINEST(D21:D21,$A21:$A21,,TRUE)</f>
        <v>#VALUE!</v>
      </c>
      <c r="E48" s="9" t="e">
        <f t="array" ref="E48:E52">LINEST(E21:E21,$A21:$A21,,TRUE)</f>
        <v>#VALUE!</v>
      </c>
      <c r="F48" s="9" t="e">
        <f t="array" ref="F48:F52">LINEST(F21:F21,$A21:$A21,,TRUE)</f>
        <v>#VALUE!</v>
      </c>
      <c r="G48" s="9" t="e">
        <f t="array" ref="G48:G52">LINEST(G21:G21,$A21:$A21,,TRUE)</f>
        <v>#VALUE!</v>
      </c>
      <c r="H48" s="9">
        <f t="array" ref="H48:H52">LINEST(H21:H21,$A21:$A21,,TRUE)</f>
        <v>0</v>
      </c>
      <c r="I48" s="3"/>
    </row>
    <row r="49" spans="1:11" x14ac:dyDescent="0.3">
      <c r="A49" s="4" t="s">
        <v>18</v>
      </c>
      <c r="B49" s="9" t="e">
        <v>#VALUE!</v>
      </c>
      <c r="C49" s="9"/>
      <c r="D49" s="9" t="e">
        <v>#VALUE!</v>
      </c>
      <c r="E49" s="9" t="e">
        <v>#VALUE!</v>
      </c>
      <c r="F49" s="9" t="e">
        <v>#VALUE!</v>
      </c>
      <c r="G49" s="9" t="e">
        <v>#VALUE!</v>
      </c>
      <c r="H49" s="9">
        <v>0</v>
      </c>
      <c r="I49" s="3"/>
    </row>
    <row r="50" spans="1:11" x14ac:dyDescent="0.3">
      <c r="A50" s="4" t="s">
        <v>21</v>
      </c>
      <c r="B50" s="10" t="e">
        <v>#VALUE!</v>
      </c>
      <c r="C50" s="10"/>
      <c r="D50" s="10" t="e">
        <v>#VALUE!</v>
      </c>
      <c r="E50" s="10" t="e">
        <v>#VALUE!</v>
      </c>
      <c r="F50" s="10" t="e">
        <v>#VALUE!</v>
      </c>
      <c r="G50" s="10" t="e">
        <v>#VALUE!</v>
      </c>
      <c r="H50" s="10">
        <v>1</v>
      </c>
      <c r="I50" s="3"/>
    </row>
    <row r="51" spans="1:11" x14ac:dyDescent="0.3">
      <c r="A51" s="4" t="s">
        <v>19</v>
      </c>
      <c r="B51" s="9" t="e">
        <v>#VALUE!</v>
      </c>
      <c r="C51" s="9"/>
      <c r="D51" s="9" t="e">
        <v>#VALUE!</v>
      </c>
      <c r="E51" s="9" t="e">
        <v>#VALUE!</v>
      </c>
      <c r="F51" s="9" t="e">
        <v>#VALUE!</v>
      </c>
      <c r="G51" s="9" t="e">
        <v>#VALUE!</v>
      </c>
      <c r="H51" s="9" t="e">
        <v>#NUM!</v>
      </c>
      <c r="I51" s="3"/>
    </row>
    <row r="52" spans="1:11" x14ac:dyDescent="0.3">
      <c r="A52" s="4" t="s">
        <v>20</v>
      </c>
      <c r="B52" s="16" t="e">
        <v>#VALUE!</v>
      </c>
      <c r="C52" s="16"/>
      <c r="D52" s="16" t="e">
        <v>#VALUE!</v>
      </c>
      <c r="E52" s="16" t="e">
        <v>#VALUE!</v>
      </c>
      <c r="F52" s="16" t="e">
        <v>#VALUE!</v>
      </c>
      <c r="G52" s="16" t="e">
        <v>#VALUE!</v>
      </c>
      <c r="H52" s="16">
        <v>0</v>
      </c>
      <c r="I52" s="3"/>
    </row>
    <row r="53" spans="1:11" x14ac:dyDescent="0.3">
      <c r="A53" s="14" t="s">
        <v>13</v>
      </c>
      <c r="B53" s="15" t="e">
        <f>B49/B48</f>
        <v>#VALUE!</v>
      </c>
      <c r="C53" s="15"/>
      <c r="D53" s="15" t="e">
        <f t="shared" ref="D53:H53" si="8">D49/D48</f>
        <v>#VALUE!</v>
      </c>
      <c r="E53" s="15" t="e">
        <f t="shared" si="8"/>
        <v>#VALUE!</v>
      </c>
      <c r="F53" s="15" t="e">
        <f t="shared" si="8"/>
        <v>#VALUE!</v>
      </c>
      <c r="G53" s="15" t="e">
        <f t="shared" si="8"/>
        <v>#VALUE!</v>
      </c>
      <c r="H53" s="15" t="e">
        <f t="shared" si="8"/>
        <v>#DIV/0!</v>
      </c>
      <c r="I53" s="15"/>
    </row>
    <row r="54" spans="1:11" x14ac:dyDescent="0.3">
      <c r="A54" s="17" t="s">
        <v>34</v>
      </c>
    </row>
    <row r="55" spans="1:11" x14ac:dyDescent="0.3">
      <c r="A55" s="17" t="s">
        <v>36</v>
      </c>
    </row>
    <row r="56" spans="1:11" x14ac:dyDescent="0.3">
      <c r="A56" s="32" t="s">
        <v>52</v>
      </c>
    </row>
    <row r="57" spans="1:11" x14ac:dyDescent="0.3">
      <c r="A57" s="26" t="s">
        <v>38</v>
      </c>
    </row>
    <row r="58" spans="1:11" x14ac:dyDescent="0.3">
      <c r="B58" t="s">
        <v>5</v>
      </c>
      <c r="C58" t="s">
        <v>7</v>
      </c>
      <c r="D58" t="s">
        <v>6</v>
      </c>
      <c r="E58" s="21" t="s">
        <v>4</v>
      </c>
      <c r="F58" t="s">
        <v>3</v>
      </c>
      <c r="G58" t="s">
        <v>2</v>
      </c>
      <c r="H58" t="s">
        <v>0</v>
      </c>
      <c r="I58" t="s">
        <v>1</v>
      </c>
    </row>
    <row r="59" spans="1:11" x14ac:dyDescent="0.3">
      <c r="A59" t="s">
        <v>24</v>
      </c>
      <c r="D59">
        <v>3950</v>
      </c>
      <c r="E59">
        <f>E60-E62/2</f>
        <v>4931.8399999999992</v>
      </c>
      <c r="F59">
        <f>F60-F62/2</f>
        <v>6169.5430000000006</v>
      </c>
      <c r="G59">
        <v>6528</v>
      </c>
      <c r="H59">
        <v>6700</v>
      </c>
    </row>
    <row r="60" spans="1:11" x14ac:dyDescent="0.3">
      <c r="A60" t="s">
        <v>25</v>
      </c>
      <c r="C60">
        <v>3500</v>
      </c>
      <c r="D60">
        <f ca="1">AVERAGE(D59:D61)</f>
        <v>4500</v>
      </c>
      <c r="E60">
        <v>5408.9</v>
      </c>
      <c r="F60">
        <v>6483.4030000000002</v>
      </c>
      <c r="G60">
        <f ca="1">AVERAGE(G59:G61)</f>
        <v>6563</v>
      </c>
      <c r="H60">
        <f ca="1">AVERAGE(H59:H61)</f>
        <v>7350</v>
      </c>
      <c r="I60">
        <v>8890</v>
      </c>
    </row>
    <row r="61" spans="1:11" x14ac:dyDescent="0.3">
      <c r="A61" t="s">
        <v>26</v>
      </c>
      <c r="D61">
        <v>5050</v>
      </c>
      <c r="E61">
        <f>E60+E62/2</f>
        <v>5885.96</v>
      </c>
      <c r="F61">
        <f>F60+F62/2</f>
        <v>6797.2629999999999</v>
      </c>
      <c r="G61">
        <v>6598</v>
      </c>
      <c r="H61">
        <v>8000</v>
      </c>
      <c r="K61">
        <v>1000</v>
      </c>
    </row>
    <row r="62" spans="1:11" x14ac:dyDescent="0.3">
      <c r="A62" t="s">
        <v>27</v>
      </c>
      <c r="B62">
        <v>4000</v>
      </c>
      <c r="C62">
        <v>500</v>
      </c>
      <c r="D62">
        <f>D61-D59</f>
        <v>1100</v>
      </c>
      <c r="E62" s="2">
        <v>954.12</v>
      </c>
      <c r="F62" s="2">
        <v>627.72</v>
      </c>
      <c r="G62" s="2">
        <v>98</v>
      </c>
      <c r="H62">
        <f>H61-H59</f>
        <v>1300</v>
      </c>
      <c r="I62">
        <v>100</v>
      </c>
    </row>
    <row r="63" spans="1:11" x14ac:dyDescent="0.3">
      <c r="G63" s="2"/>
    </row>
    <row r="64" spans="1:11" x14ac:dyDescent="0.3">
      <c r="G64" s="2"/>
    </row>
    <row r="65" spans="1:10" x14ac:dyDescent="0.3">
      <c r="A65" t="s">
        <v>28</v>
      </c>
      <c r="B65" s="18" t="e">
        <f>B40</f>
        <v>#DIV/0!</v>
      </c>
      <c r="C65" s="18">
        <f>AVERAGE(C40:C40)</f>
        <v>431.81250891553452</v>
      </c>
      <c r="D65" s="18" t="e">
        <f>D40</f>
        <v>#DIV/0!</v>
      </c>
      <c r="E65" s="18">
        <f>E40</f>
        <v>83764.041170768978</v>
      </c>
      <c r="F65" s="18" t="e">
        <f>F40</f>
        <v>#DIV/0!</v>
      </c>
      <c r="G65" s="18">
        <f>G40</f>
        <v>10186.309334245523</v>
      </c>
      <c r="H65" s="18">
        <f t="shared" ref="H65:I65" si="9">H40</f>
        <v>45810.22923933444</v>
      </c>
      <c r="I65" s="18">
        <f t="shared" si="9"/>
        <v>375.13923752388263</v>
      </c>
    </row>
    <row r="66" spans="1:10" x14ac:dyDescent="0.3">
      <c r="A66" t="s">
        <v>32</v>
      </c>
      <c r="B66" t="e">
        <f>B43</f>
        <v>#DIV/0!</v>
      </c>
      <c r="D66" t="e">
        <f t="shared" ref="D66:H67" si="10">D43</f>
        <v>#DIV/0!</v>
      </c>
      <c r="E66" t="e">
        <f t="shared" si="10"/>
        <v>#DIV/0!</v>
      </c>
      <c r="F66" t="e">
        <f t="shared" si="10"/>
        <v>#DIV/0!</v>
      </c>
      <c r="G66" t="e">
        <f t="shared" si="10"/>
        <v>#DIV/0!</v>
      </c>
      <c r="H66" t="e">
        <f t="shared" si="10"/>
        <v>#DIV/0!</v>
      </c>
      <c r="I66" t="e">
        <f>#REF!</f>
        <v>#REF!</v>
      </c>
    </row>
    <row r="67" spans="1:10" x14ac:dyDescent="0.3">
      <c r="A67" t="s">
        <v>33</v>
      </c>
      <c r="B67" s="1" t="e">
        <f>B44</f>
        <v>#DIV/0!</v>
      </c>
      <c r="D67" s="1" t="e">
        <f t="shared" si="10"/>
        <v>#DIV/0!</v>
      </c>
      <c r="E67" s="1" t="e">
        <f t="shared" si="10"/>
        <v>#DIV/0!</v>
      </c>
      <c r="F67" s="1" t="e">
        <f t="shared" si="10"/>
        <v>#DIV/0!</v>
      </c>
      <c r="G67" s="1" t="e">
        <f t="shared" si="10"/>
        <v>#DIV/0!</v>
      </c>
      <c r="H67" s="1" t="e">
        <f t="shared" si="10"/>
        <v>#DIV/0!</v>
      </c>
      <c r="I67" s="1" t="e">
        <f>#REF!</f>
        <v>#REF!</v>
      </c>
    </row>
    <row r="68" spans="1:10" x14ac:dyDescent="0.3">
      <c r="A68" t="s">
        <v>31</v>
      </c>
      <c r="B68" s="22" t="e">
        <f>B65/B$62</f>
        <v>#DIV/0!</v>
      </c>
      <c r="C68" s="22">
        <f t="shared" ref="C68:I68" si="11">C65/C$62</f>
        <v>0.86362501783106904</v>
      </c>
      <c r="D68" s="22" t="e">
        <f t="shared" si="11"/>
        <v>#DIV/0!</v>
      </c>
      <c r="E68" s="22">
        <f t="shared" si="11"/>
        <v>87.791935155713091</v>
      </c>
      <c r="F68" s="22" t="e">
        <f t="shared" si="11"/>
        <v>#DIV/0!</v>
      </c>
      <c r="G68" s="22">
        <f t="shared" si="11"/>
        <v>103.94193198209717</v>
      </c>
      <c r="H68" s="22">
        <f t="shared" si="11"/>
        <v>35.238637876411104</v>
      </c>
      <c r="I68" s="22">
        <f t="shared" si="11"/>
        <v>3.7513923752388263</v>
      </c>
    </row>
    <row r="69" spans="1:10" x14ac:dyDescent="0.3">
      <c r="A69" t="s">
        <v>37</v>
      </c>
      <c r="B69" t="e">
        <f>B66/B62</f>
        <v>#DIV/0!</v>
      </c>
      <c r="D69" t="e">
        <f t="shared" ref="D69:I69" si="12">D66/D62</f>
        <v>#DIV/0!</v>
      </c>
      <c r="E69" t="e">
        <f t="shared" si="12"/>
        <v>#DIV/0!</v>
      </c>
      <c r="F69" t="e">
        <f t="shared" si="12"/>
        <v>#DIV/0!</v>
      </c>
      <c r="G69" t="e">
        <f t="shared" si="12"/>
        <v>#DIV/0!</v>
      </c>
      <c r="H69" t="e">
        <f t="shared" si="12"/>
        <v>#DIV/0!</v>
      </c>
      <c r="I69" t="e">
        <f t="shared" si="12"/>
        <v>#REF!</v>
      </c>
    </row>
    <row r="71" spans="1:10" x14ac:dyDescent="0.3">
      <c r="A71" t="s">
        <v>28</v>
      </c>
      <c r="B71" s="12" t="e">
        <f>B48</f>
        <v>#VALUE!</v>
      </c>
      <c r="D71" s="12" t="e">
        <f t="shared" ref="D71:G72" si="13">D48</f>
        <v>#VALUE!</v>
      </c>
      <c r="E71" s="20" t="e">
        <f t="shared" si="13"/>
        <v>#VALUE!</v>
      </c>
      <c r="F71" s="20" t="e">
        <f t="shared" si="13"/>
        <v>#VALUE!</v>
      </c>
      <c r="G71" s="12" t="e">
        <f t="shared" si="13"/>
        <v>#VALUE!</v>
      </c>
      <c r="H71" s="12">
        <f>AVERAGE(H48:H48)</f>
        <v>0</v>
      </c>
    </row>
    <row r="72" spans="1:10" x14ac:dyDescent="0.3">
      <c r="A72" t="s">
        <v>32</v>
      </c>
      <c r="B72" s="12" t="e">
        <f>B49</f>
        <v>#VALUE!</v>
      </c>
      <c r="D72" s="12" t="e">
        <f t="shared" si="13"/>
        <v>#VALUE!</v>
      </c>
      <c r="E72" s="12" t="e">
        <f t="shared" si="13"/>
        <v>#VALUE!</v>
      </c>
      <c r="F72" s="12" t="e">
        <f t="shared" si="13"/>
        <v>#VALUE!</v>
      </c>
      <c r="G72" s="12" t="e">
        <f t="shared" si="13"/>
        <v>#VALUE!</v>
      </c>
      <c r="H72" t="e">
        <f>STDEV(H49:H49)</f>
        <v>#DIV/0!</v>
      </c>
    </row>
    <row r="73" spans="1:10" x14ac:dyDescent="0.3">
      <c r="A73" t="s">
        <v>33</v>
      </c>
      <c r="B73" s="1" t="e">
        <f>B53</f>
        <v>#VALUE!</v>
      </c>
      <c r="D73" s="1" t="e">
        <f>#REF!</f>
        <v>#REF!</v>
      </c>
      <c r="E73" s="1" t="e">
        <f>D53</f>
        <v>#VALUE!</v>
      </c>
      <c r="F73" s="1" t="e">
        <f>E53</f>
        <v>#VALUE!</v>
      </c>
      <c r="G73" s="1" t="e">
        <f>F53</f>
        <v>#VALUE!</v>
      </c>
      <c r="H73" s="1" t="e">
        <f>G53</f>
        <v>#VALUE!</v>
      </c>
      <c r="I73" s="1"/>
    </row>
    <row r="74" spans="1:10" x14ac:dyDescent="0.3">
      <c r="A74" t="s">
        <v>31</v>
      </c>
      <c r="B74" s="22" t="e">
        <f>B71/B$62</f>
        <v>#VALUE!</v>
      </c>
      <c r="C74" s="22"/>
      <c r="D74" s="22" t="e">
        <f t="shared" ref="D74:H74" si="14">D71/D$62</f>
        <v>#VALUE!</v>
      </c>
      <c r="E74" s="22" t="e">
        <f t="shared" si="14"/>
        <v>#VALUE!</v>
      </c>
      <c r="F74" s="22" t="e">
        <f t="shared" si="14"/>
        <v>#VALUE!</v>
      </c>
      <c r="G74" s="22" t="e">
        <f t="shared" si="14"/>
        <v>#VALUE!</v>
      </c>
      <c r="H74" s="22">
        <f t="shared" si="14"/>
        <v>0</v>
      </c>
    </row>
    <row r="79" spans="1:10" x14ac:dyDescent="0.3">
      <c r="A79" s="12">
        <f>LOG(A21)</f>
        <v>1.3010299956639813</v>
      </c>
      <c r="B79" s="12" t="e">
        <f>LOG(#REF!)</f>
        <v>#REF!</v>
      </c>
      <c r="C79" s="12"/>
      <c r="D79" s="12"/>
      <c r="E79" s="12"/>
      <c r="F79" s="12"/>
      <c r="G79" s="12"/>
      <c r="H79" s="12"/>
      <c r="I79" s="12"/>
      <c r="J79" s="12"/>
    </row>
    <row r="80" spans="1:10" x14ac:dyDescent="0.3">
      <c r="A80" s="12">
        <f>LOG(A22)</f>
        <v>1.7781512503836436</v>
      </c>
      <c r="B80" s="12" t="e">
        <f>LOG(#REF!)</f>
        <v>#REF!</v>
      </c>
      <c r="C80" s="12"/>
      <c r="D80" s="12"/>
      <c r="E80" s="12"/>
      <c r="F80" s="12"/>
      <c r="G80" s="12"/>
      <c r="H80" s="12"/>
      <c r="I80" s="12"/>
      <c r="J80" s="12"/>
    </row>
    <row r="81" spans="1:10" x14ac:dyDescent="0.3">
      <c r="A81" s="12">
        <f>LOG(A23)</f>
        <v>2</v>
      </c>
      <c r="B81" s="12" t="e">
        <f>LOG(#REF!)</f>
        <v>#REF!</v>
      </c>
      <c r="C81" s="12" t="e">
        <f>LOG(#REF!)</f>
        <v>#REF!</v>
      </c>
      <c r="D81" s="12" t="e">
        <f>LOG(#REF!)</f>
        <v>#REF!</v>
      </c>
      <c r="E81" s="12" t="e">
        <f>LOG(#REF!)</f>
        <v>#REF!</v>
      </c>
      <c r="F81" s="12"/>
      <c r="G81" s="12"/>
      <c r="H81" s="12" t="e">
        <f>LOG(#REF!)</f>
        <v>#REF!</v>
      </c>
      <c r="I81" s="12"/>
      <c r="J81" s="12"/>
    </row>
    <row r="82" spans="1:10" x14ac:dyDescent="0.3">
      <c r="A82" s="12" t="e">
        <f>LOG(#REF!)</f>
        <v>#REF!</v>
      </c>
      <c r="B82" s="12" t="e">
        <f>LOG(#REF!)</f>
        <v>#REF!</v>
      </c>
      <c r="C82" s="12" t="e">
        <f>LOG(#REF!)</f>
        <v>#REF!</v>
      </c>
      <c r="D82" s="12" t="e">
        <f>LOG(#REF!)</f>
        <v>#REF!</v>
      </c>
      <c r="E82" s="12" t="e">
        <f>LOG(#REF!)</f>
        <v>#REF!</v>
      </c>
      <c r="F82" s="12"/>
      <c r="G82" s="12" t="e">
        <f>LOG(#REF!)</f>
        <v>#REF!</v>
      </c>
      <c r="H82" s="12" t="e">
        <f>LOG(#REF!)</f>
        <v>#REF!</v>
      </c>
      <c r="I82" s="12"/>
      <c r="J82" s="12"/>
    </row>
    <row r="83" spans="1:10" x14ac:dyDescent="0.3">
      <c r="A83" s="12" t="e">
        <f>LOG(#REF!)</f>
        <v>#REF!</v>
      </c>
      <c r="B83" s="12" t="e">
        <f>LOG(#REF!)</f>
        <v>#REF!</v>
      </c>
      <c r="C83" s="12" t="e">
        <f>LOG(#REF!)</f>
        <v>#REF!</v>
      </c>
      <c r="D83" s="12" t="e">
        <f>LOG(#REF!)</f>
        <v>#REF!</v>
      </c>
      <c r="E83" s="12" t="e">
        <f>LOG(#REF!)</f>
        <v>#REF!</v>
      </c>
      <c r="F83" s="12" t="e">
        <f>LOG(#REF!)</f>
        <v>#REF!</v>
      </c>
      <c r="G83" s="12" t="e">
        <f>LOG(#REF!)</f>
        <v>#REF!</v>
      </c>
      <c r="H83" s="12" t="e">
        <f>LOG(#REF!)</f>
        <v>#REF!</v>
      </c>
      <c r="I83" s="12"/>
      <c r="J83" s="12"/>
    </row>
    <row r="84" spans="1:10" x14ac:dyDescent="0.3">
      <c r="A84" s="12" t="e">
        <f>LOG(#REF!)</f>
        <v>#REF!</v>
      </c>
      <c r="B84" s="12" t="e">
        <f>LOG(#REF!)</f>
        <v>#REF!</v>
      </c>
      <c r="C84" s="12" t="e">
        <f>LOG(#REF!)</f>
        <v>#REF!</v>
      </c>
      <c r="D84" s="12" t="e">
        <f>LOG(#REF!)</f>
        <v>#REF!</v>
      </c>
      <c r="E84" s="12" t="e">
        <f>LOG(#REF!)</f>
        <v>#REF!</v>
      </c>
      <c r="F84" s="12" t="e">
        <f>LOG(#REF!)</f>
        <v>#REF!</v>
      </c>
      <c r="G84" s="12" t="e">
        <f>LOG(#REF!)</f>
        <v>#REF!</v>
      </c>
      <c r="H84" s="12" t="e">
        <f>LOG(#REF!)</f>
        <v>#REF!</v>
      </c>
      <c r="I84" s="12"/>
      <c r="J84" s="12"/>
    </row>
    <row r="85" spans="1:10" x14ac:dyDescent="0.3">
      <c r="A85" s="12" t="e">
        <f>LOG(#REF!)</f>
        <v>#REF!</v>
      </c>
      <c r="B85" s="12" t="e">
        <f>LOG(#REF!)</f>
        <v>#REF!</v>
      </c>
      <c r="C85" s="12" t="e">
        <f>LOG(#REF!)</f>
        <v>#REF!</v>
      </c>
      <c r="D85" s="12" t="e">
        <f>LOG(#REF!)</f>
        <v>#REF!</v>
      </c>
      <c r="E85" s="12" t="e">
        <f>LOG(#REF!)</f>
        <v>#REF!</v>
      </c>
      <c r="F85" s="12" t="e">
        <f>LOG(#REF!)</f>
        <v>#REF!</v>
      </c>
      <c r="G85" s="12" t="e">
        <f>LOG(#REF!)</f>
        <v>#REF!</v>
      </c>
      <c r="H85" s="12" t="e">
        <f>LOG(#REF!)</f>
        <v>#REF!</v>
      </c>
      <c r="I85" s="12"/>
      <c r="J85" s="12"/>
    </row>
    <row r="86" spans="1:10" x14ac:dyDescent="0.3">
      <c r="A86" s="12">
        <f>LOG(A21)</f>
        <v>1.3010299956639813</v>
      </c>
      <c r="B86" s="12" t="e">
        <f>LOG(B21)</f>
        <v>#NUM!</v>
      </c>
      <c r="C86" s="12" t="e">
        <f>LOG(D21)</f>
        <v>#NUM!</v>
      </c>
      <c r="D86" s="12" t="e">
        <f>LOG(E21)</f>
        <v>#NUM!</v>
      </c>
      <c r="E86" s="12" t="e">
        <f>LOG(F21)</f>
        <v>#NUM!</v>
      </c>
      <c r="F86" s="12" t="e">
        <f>LOG(G21)</f>
        <v>#NUM!</v>
      </c>
      <c r="G86" s="12">
        <f>LOG(H21)</f>
        <v>7.0829534994629535</v>
      </c>
      <c r="H86" s="12" t="e">
        <f>LOG(#REF!)</f>
        <v>#REF!</v>
      </c>
      <c r="I86" s="12" t="e">
        <f>LOG(I21)</f>
        <v>#NUM!</v>
      </c>
      <c r="J86" s="12" t="e">
        <f>LOG(#REF!)</f>
        <v>#REF!</v>
      </c>
    </row>
    <row r="87" spans="1:10" x14ac:dyDescent="0.3">
      <c r="A87" s="12">
        <f>LOG(A22)</f>
        <v>1.7781512503836436</v>
      </c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3">
      <c r="A88" s="12">
        <f>LOG(A23)</f>
        <v>2</v>
      </c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3">
      <c r="A89" s="12"/>
      <c r="B89" s="12"/>
    </row>
    <row r="90" spans="1:10" x14ac:dyDescent="0.3">
      <c r="B90" t="s">
        <v>5</v>
      </c>
      <c r="C90" t="s">
        <v>6</v>
      </c>
      <c r="D90" t="s">
        <v>4</v>
      </c>
      <c r="E90" t="s">
        <v>3</v>
      </c>
      <c r="F90" t="s">
        <v>2</v>
      </c>
      <c r="G90" t="s">
        <v>8</v>
      </c>
      <c r="H90" t="s">
        <v>9</v>
      </c>
    </row>
    <row r="91" spans="1:10" x14ac:dyDescent="0.3">
      <c r="A91" t="s">
        <v>17</v>
      </c>
      <c r="B91" s="12" t="e">
        <f t="array" ref="B91:B95">LINEST(B81:B86,$A81:$A86,,TRUE)</f>
        <v>#VALUE!</v>
      </c>
      <c r="C91" s="12" t="e">
        <f t="array" ref="C91:C95">LINEST(C83:C86,$A83:$A86,,TRUE)</f>
        <v>#VALUE!</v>
      </c>
      <c r="D91" s="12" t="e">
        <f t="array" ref="D91:D95">LINEST(D83:D86,$A83:$A86,,TRUE)</f>
        <v>#VALUE!</v>
      </c>
      <c r="E91" s="12" t="e">
        <f t="array" ref="E91:E95">LINEST(E83:E86,$A83:$A86,,TRUE)</f>
        <v>#VALUE!</v>
      </c>
      <c r="F91" s="12" t="e">
        <f t="array" ref="F91:F95">LINEST(F84:F86,$A84:$A86,,TRUE)</f>
        <v>#VALUE!</v>
      </c>
      <c r="G91" s="12" t="e">
        <f t="array" ref="G91:G95">LINEST(G83:G86,$A83:$A86,,TRUE)</f>
        <v>#VALUE!</v>
      </c>
      <c r="H91" s="12" t="e">
        <f t="array" ref="H91:H95">LINEST(H81:H86,$A81:$A86,,TRUE)</f>
        <v>#VALUE!</v>
      </c>
      <c r="J91" t="e">
        <f>AVERAGE(B91:H91)</f>
        <v>#VALUE!</v>
      </c>
    </row>
    <row r="92" spans="1:10" x14ac:dyDescent="0.3">
      <c r="A92" t="s">
        <v>18</v>
      </c>
      <c r="B92" s="12" t="e">
        <v>#VALUE!</v>
      </c>
      <c r="C92" s="12" t="e">
        <v>#VALUE!</v>
      </c>
      <c r="D92" s="12" t="e">
        <v>#VALUE!</v>
      </c>
      <c r="E92" s="12" t="e">
        <v>#VALUE!</v>
      </c>
      <c r="F92" s="12" t="e">
        <v>#VALUE!</v>
      </c>
      <c r="G92" s="12" t="e">
        <v>#VALUE!</v>
      </c>
      <c r="H92" s="12" t="e">
        <v>#VALUE!</v>
      </c>
      <c r="J92" t="e">
        <f>STDEV(B91:H91)/SQRT(COUNT(B91:H91))</f>
        <v>#VALUE!</v>
      </c>
    </row>
    <row r="93" spans="1:10" x14ac:dyDescent="0.3">
      <c r="A93" t="s">
        <v>21</v>
      </c>
      <c r="B93" s="12" t="e">
        <v>#VALUE!</v>
      </c>
      <c r="C93" s="12" t="e">
        <v>#VALUE!</v>
      </c>
      <c r="D93" s="12" t="e">
        <v>#VALUE!</v>
      </c>
      <c r="E93" s="12" t="e">
        <v>#VALUE!</v>
      </c>
      <c r="F93" s="12" t="e">
        <v>#VALUE!</v>
      </c>
      <c r="G93" s="12" t="e">
        <v>#VALUE!</v>
      </c>
      <c r="H93" s="12" t="e">
        <v>#VALUE!</v>
      </c>
    </row>
    <row r="94" spans="1:10" x14ac:dyDescent="0.3">
      <c r="A94" t="s">
        <v>19</v>
      </c>
      <c r="B94" s="13" t="e">
        <v>#VALUE!</v>
      </c>
      <c r="C94" s="13" t="e">
        <v>#VALUE!</v>
      </c>
      <c r="D94" s="13" t="e">
        <v>#VALUE!</v>
      </c>
      <c r="E94" s="13" t="e">
        <v>#VALUE!</v>
      </c>
      <c r="F94" s="13" t="e">
        <v>#VALUE!</v>
      </c>
      <c r="G94" s="13" t="e">
        <v>#VALUE!</v>
      </c>
      <c r="H94" s="13" t="e">
        <v>#VALUE!</v>
      </c>
    </row>
    <row r="95" spans="1:10" x14ac:dyDescent="0.3">
      <c r="A95" t="s">
        <v>20</v>
      </c>
      <c r="B95" s="11" t="e">
        <v>#VALUE!</v>
      </c>
      <c r="C95" s="11" t="e">
        <v>#VALUE!</v>
      </c>
      <c r="D95" s="11" t="e">
        <v>#VALUE!</v>
      </c>
      <c r="E95" s="11" t="e">
        <v>#VALUE!</v>
      </c>
      <c r="F95" s="11" t="e">
        <v>#VALUE!</v>
      </c>
      <c r="G95" s="11" t="e">
        <v>#VALUE!</v>
      </c>
      <c r="H95" s="11" t="e">
        <v>#VALUE!</v>
      </c>
    </row>
    <row r="97" spans="1:8" x14ac:dyDescent="0.3">
      <c r="B97" t="s">
        <v>5</v>
      </c>
      <c r="C97" t="s">
        <v>6</v>
      </c>
      <c r="D97" t="s">
        <v>4</v>
      </c>
      <c r="E97" t="s">
        <v>3</v>
      </c>
      <c r="F97" t="s">
        <v>2</v>
      </c>
      <c r="G97" t="s">
        <v>8</v>
      </c>
      <c r="H97" t="s">
        <v>9</v>
      </c>
    </row>
    <row r="98" spans="1:8" x14ac:dyDescent="0.3">
      <c r="A98" t="s">
        <v>23</v>
      </c>
      <c r="B98" s="12" t="e">
        <f>B91+B92</f>
        <v>#VALUE!</v>
      </c>
      <c r="C98" s="12" t="e">
        <f t="shared" ref="C98:H98" si="15">C91+C92</f>
        <v>#VALUE!</v>
      </c>
      <c r="D98" s="12" t="e">
        <f t="shared" si="15"/>
        <v>#VALUE!</v>
      </c>
      <c r="E98" s="12" t="e">
        <f t="shared" si="15"/>
        <v>#VALUE!</v>
      </c>
      <c r="F98" s="12" t="e">
        <f t="shared" si="15"/>
        <v>#VALUE!</v>
      </c>
      <c r="G98" s="12" t="e">
        <f t="shared" si="15"/>
        <v>#VALUE!</v>
      </c>
      <c r="H98" s="12" t="e">
        <f t="shared" si="15"/>
        <v>#VALUE!</v>
      </c>
    </row>
    <row r="99" spans="1:8" x14ac:dyDescent="0.3">
      <c r="A99" t="s">
        <v>17</v>
      </c>
      <c r="B99" s="12" t="e">
        <f>B91</f>
        <v>#VALUE!</v>
      </c>
      <c r="C99" s="12" t="e">
        <f t="shared" ref="C99:H99" si="16">C91</f>
        <v>#VALUE!</v>
      </c>
      <c r="D99" s="12" t="e">
        <f t="shared" si="16"/>
        <v>#VALUE!</v>
      </c>
      <c r="E99" s="12" t="e">
        <f t="shared" si="16"/>
        <v>#VALUE!</v>
      </c>
      <c r="F99" s="12" t="e">
        <f t="shared" si="16"/>
        <v>#VALUE!</v>
      </c>
      <c r="G99" s="12" t="e">
        <f t="shared" si="16"/>
        <v>#VALUE!</v>
      </c>
      <c r="H99" s="12" t="e">
        <f t="shared" si="16"/>
        <v>#VALUE!</v>
      </c>
    </row>
    <row r="100" spans="1:8" x14ac:dyDescent="0.3">
      <c r="A100" t="s">
        <v>22</v>
      </c>
      <c r="B100" s="12" t="e">
        <f>B91-B92</f>
        <v>#VALUE!</v>
      </c>
      <c r="C100" s="12" t="e">
        <f t="shared" ref="C100:H100" si="17">C91-C92</f>
        <v>#VALUE!</v>
      </c>
      <c r="D100" s="12" t="e">
        <f t="shared" si="17"/>
        <v>#VALUE!</v>
      </c>
      <c r="E100" s="12" t="e">
        <f t="shared" si="17"/>
        <v>#VALUE!</v>
      </c>
      <c r="F100" s="12" t="e">
        <f t="shared" si="17"/>
        <v>#VALUE!</v>
      </c>
      <c r="G100" s="12" t="e">
        <f t="shared" si="17"/>
        <v>#VALUE!</v>
      </c>
      <c r="H100" s="12" t="e">
        <f t="shared" si="17"/>
        <v>#VALUE!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opLeftCell="A25" zoomScale="70" zoomScaleNormal="70" workbookViewId="0">
      <selection activeCell="A56" sqref="A56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11" x14ac:dyDescent="0.3">
      <c r="A1" t="s">
        <v>39</v>
      </c>
      <c r="D1" t="s">
        <v>40</v>
      </c>
    </row>
    <row r="2" spans="1:11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11" x14ac:dyDescent="0.3">
      <c r="A3" s="6">
        <v>20</v>
      </c>
      <c r="B3" s="5"/>
      <c r="C3" s="5"/>
      <c r="D3" s="5"/>
      <c r="E3" s="5"/>
      <c r="F3" s="5"/>
      <c r="G3" s="5"/>
      <c r="H3" s="27">
        <v>12440450</v>
      </c>
      <c r="I3" s="5"/>
    </row>
    <row r="4" spans="1:11" x14ac:dyDescent="0.3">
      <c r="A4" s="6">
        <v>60</v>
      </c>
      <c r="B4" s="5"/>
      <c r="C4" s="5"/>
      <c r="D4" s="5"/>
      <c r="E4" s="27">
        <v>66815000</v>
      </c>
      <c r="F4" s="5"/>
      <c r="G4" s="27">
        <v>8479780</v>
      </c>
      <c r="H4" s="5"/>
      <c r="I4" s="5"/>
    </row>
    <row r="5" spans="1:11" x14ac:dyDescent="0.3">
      <c r="A5" s="6">
        <v>100</v>
      </c>
      <c r="B5" s="5"/>
      <c r="C5" s="27">
        <v>906136</v>
      </c>
      <c r="D5" s="5"/>
      <c r="E5" s="5"/>
      <c r="F5" s="5"/>
      <c r="G5" s="3"/>
      <c r="H5" s="5"/>
      <c r="I5" s="27">
        <v>1306377</v>
      </c>
    </row>
    <row r="7" spans="1:11" x14ac:dyDescent="0.3">
      <c r="A7" t="s">
        <v>41</v>
      </c>
      <c r="D7" t="s">
        <v>40</v>
      </c>
    </row>
    <row r="8" spans="1:11" x14ac:dyDescent="0.3">
      <c r="A8" s="4" t="s">
        <v>35</v>
      </c>
      <c r="B8" s="8" t="s">
        <v>5</v>
      </c>
      <c r="C8" s="8" t="s">
        <v>7</v>
      </c>
      <c r="D8" s="8" t="s">
        <v>6</v>
      </c>
      <c r="E8" s="8" t="s">
        <v>4</v>
      </c>
      <c r="F8" s="8" t="s">
        <v>3</v>
      </c>
      <c r="G8" s="8" t="s">
        <v>2</v>
      </c>
      <c r="H8" s="8" t="s">
        <v>8</v>
      </c>
      <c r="I8" s="8" t="s">
        <v>1</v>
      </c>
    </row>
    <row r="9" spans="1:11" x14ac:dyDescent="0.3">
      <c r="A9" s="6">
        <v>20</v>
      </c>
      <c r="B9" s="5"/>
      <c r="C9" s="5"/>
      <c r="D9" s="5"/>
      <c r="E9" s="5"/>
      <c r="F9" s="5"/>
      <c r="G9" s="5"/>
      <c r="H9" s="23">
        <v>144</v>
      </c>
      <c r="I9" s="5"/>
    </row>
    <row r="10" spans="1:11" x14ac:dyDescent="0.3">
      <c r="A10" s="6">
        <v>60</v>
      </c>
      <c r="B10" s="5"/>
      <c r="C10" s="5"/>
      <c r="D10" s="5"/>
      <c r="E10" s="27">
        <v>144</v>
      </c>
      <c r="F10" s="5"/>
      <c r="G10" s="23">
        <v>144</v>
      </c>
      <c r="H10" s="5"/>
      <c r="I10" s="5"/>
    </row>
    <row r="11" spans="1:11" x14ac:dyDescent="0.3">
      <c r="A11" s="6">
        <v>100</v>
      </c>
      <c r="B11" s="5"/>
      <c r="C11" s="23">
        <v>144</v>
      </c>
      <c r="D11" s="5"/>
      <c r="E11" s="5"/>
      <c r="F11" s="5"/>
      <c r="G11" s="3"/>
      <c r="H11" s="5"/>
      <c r="I11" s="23">
        <v>210</v>
      </c>
    </row>
    <row r="13" spans="1:11" x14ac:dyDescent="0.3">
      <c r="A13" t="s">
        <v>42</v>
      </c>
      <c r="D13" t="s">
        <v>40</v>
      </c>
    </row>
    <row r="14" spans="1:11" x14ac:dyDescent="0.3">
      <c r="A14" s="4" t="s">
        <v>35</v>
      </c>
      <c r="B14" s="8" t="s">
        <v>5</v>
      </c>
      <c r="C14" s="8" t="s">
        <v>7</v>
      </c>
      <c r="D14" s="8" t="s">
        <v>6</v>
      </c>
      <c r="E14" s="8" t="s">
        <v>4</v>
      </c>
      <c r="F14" s="8" t="s">
        <v>3</v>
      </c>
      <c r="G14" s="8" t="s">
        <v>2</v>
      </c>
      <c r="H14" s="8" t="s">
        <v>8</v>
      </c>
      <c r="I14" s="8" t="s">
        <v>1</v>
      </c>
    </row>
    <row r="15" spans="1:11" x14ac:dyDescent="0.3">
      <c r="A15" s="6">
        <v>20</v>
      </c>
      <c r="B15" s="5"/>
      <c r="C15" s="5"/>
      <c r="D15" s="5"/>
      <c r="E15" s="5"/>
      <c r="F15" s="5"/>
      <c r="G15" s="5"/>
      <c r="H15" s="23">
        <v>2331.6999999999998</v>
      </c>
      <c r="I15" s="5"/>
    </row>
    <row r="16" spans="1:11" x14ac:dyDescent="0.3">
      <c r="A16" s="6">
        <v>60</v>
      </c>
      <c r="B16" s="5"/>
      <c r="C16" s="5"/>
      <c r="D16" s="5"/>
      <c r="E16" s="27">
        <v>2880</v>
      </c>
      <c r="F16" s="5"/>
      <c r="G16" s="23">
        <v>2812.7</v>
      </c>
      <c r="H16" s="5"/>
      <c r="I16" s="5"/>
      <c r="K16">
        <v>1020378.9466666668</v>
      </c>
    </row>
    <row r="17" spans="1:11" x14ac:dyDescent="0.3">
      <c r="A17" s="6">
        <v>100</v>
      </c>
      <c r="B17" s="5"/>
      <c r="C17" s="23">
        <v>2330.8000000000002</v>
      </c>
      <c r="D17" s="5"/>
      <c r="E17" s="5"/>
      <c r="F17" s="5"/>
      <c r="G17" s="3"/>
      <c r="H17" s="5"/>
      <c r="I17" s="23">
        <v>2779</v>
      </c>
      <c r="K17">
        <v>856374.88800000004</v>
      </c>
    </row>
    <row r="18" spans="1:11" x14ac:dyDescent="0.3">
      <c r="K18">
        <v>1943025.2933333335</v>
      </c>
    </row>
    <row r="19" spans="1:11" x14ac:dyDescent="0.3">
      <c r="A19" t="s">
        <v>43</v>
      </c>
      <c r="K19">
        <v>1275490.0160000001</v>
      </c>
    </row>
    <row r="20" spans="1:11" x14ac:dyDescent="0.3">
      <c r="A20" s="4" t="s">
        <v>35</v>
      </c>
      <c r="B20" s="8" t="s">
        <v>5</v>
      </c>
      <c r="C20" s="8" t="s">
        <v>7</v>
      </c>
      <c r="D20" s="8" t="s">
        <v>6</v>
      </c>
      <c r="E20" s="8" t="s">
        <v>4</v>
      </c>
      <c r="F20" s="8" t="s">
        <v>3</v>
      </c>
      <c r="G20" s="8" t="s">
        <v>2</v>
      </c>
      <c r="H20" s="8" t="s">
        <v>8</v>
      </c>
      <c r="I20" s="8" t="s">
        <v>1</v>
      </c>
      <c r="K20">
        <v>8858.1337999999996</v>
      </c>
    </row>
    <row r="21" spans="1:11" x14ac:dyDescent="0.3">
      <c r="A21" s="6">
        <v>20</v>
      </c>
      <c r="B21" s="28"/>
      <c r="C21" s="28"/>
      <c r="D21" s="28"/>
      <c r="E21" s="28"/>
      <c r="F21" s="28"/>
      <c r="G21" s="34"/>
      <c r="H21" s="35"/>
      <c r="I21" s="34"/>
    </row>
    <row r="22" spans="1:11" x14ac:dyDescent="0.3">
      <c r="A22" s="6">
        <v>60</v>
      </c>
      <c r="B22" s="28"/>
      <c r="C22" s="28"/>
      <c r="D22" s="28"/>
      <c r="E22" s="3"/>
      <c r="F22" s="3"/>
      <c r="G22" s="36"/>
      <c r="H22" s="34"/>
      <c r="I22" s="34"/>
    </row>
    <row r="23" spans="1:11" x14ac:dyDescent="0.3">
      <c r="A23" s="6">
        <v>100</v>
      </c>
      <c r="B23" s="28"/>
      <c r="C23" s="38">
        <v>8858.1337999999996</v>
      </c>
      <c r="D23" s="38">
        <v>1275490.0160000001</v>
      </c>
      <c r="E23" s="38">
        <v>1943025.2933333335</v>
      </c>
      <c r="F23" s="38">
        <v>856374.88800000004</v>
      </c>
      <c r="G23" s="37"/>
      <c r="H23" s="38">
        <v>1020378.9466666668</v>
      </c>
      <c r="I23" s="36"/>
    </row>
    <row r="24" spans="1:11" x14ac:dyDescent="0.3">
      <c r="E24" s="18"/>
      <c r="F24" s="19"/>
    </row>
    <row r="25" spans="1:11" x14ac:dyDescent="0.3">
      <c r="A25" t="s">
        <v>44</v>
      </c>
    </row>
    <row r="26" spans="1:11" x14ac:dyDescent="0.3">
      <c r="A26" s="4" t="s">
        <v>35</v>
      </c>
      <c r="B26" s="8" t="s">
        <v>5</v>
      </c>
      <c r="C26" s="8" t="s">
        <v>7</v>
      </c>
      <c r="D26" s="8" t="s">
        <v>6</v>
      </c>
      <c r="E26" s="8" t="s">
        <v>4</v>
      </c>
      <c r="F26" s="8" t="s">
        <v>3</v>
      </c>
      <c r="G26" s="8" t="s">
        <v>2</v>
      </c>
      <c r="H26" s="8" t="s">
        <v>8</v>
      </c>
      <c r="I26" s="8" t="s">
        <v>1</v>
      </c>
    </row>
    <row r="27" spans="1:11" x14ac:dyDescent="0.3">
      <c r="A27" s="6">
        <v>20</v>
      </c>
      <c r="B27" s="28"/>
      <c r="C27" s="28"/>
      <c r="D27" s="28"/>
      <c r="E27" s="3"/>
      <c r="F27" s="3"/>
      <c r="G27" s="3"/>
      <c r="H27" s="3"/>
      <c r="I27" s="28"/>
    </row>
    <row r="28" spans="1:11" x14ac:dyDescent="0.3">
      <c r="A28" s="6">
        <v>60</v>
      </c>
      <c r="B28" s="28"/>
      <c r="C28" s="28"/>
      <c r="D28" s="28"/>
      <c r="E28" s="3"/>
      <c r="F28" s="3"/>
      <c r="G28" s="3"/>
      <c r="H28" s="3"/>
      <c r="I28" s="28"/>
    </row>
    <row r="29" spans="1:11" x14ac:dyDescent="0.3">
      <c r="A29" s="6">
        <v>100</v>
      </c>
      <c r="B29" s="28"/>
      <c r="C29" s="27">
        <v>36</v>
      </c>
      <c r="D29" s="27">
        <v>36</v>
      </c>
      <c r="E29" s="27">
        <v>36</v>
      </c>
      <c r="F29" s="27">
        <v>36</v>
      </c>
      <c r="G29" s="16"/>
      <c r="H29" s="27">
        <v>36</v>
      </c>
      <c r="I29" s="3"/>
    </row>
    <row r="30" spans="1:11" x14ac:dyDescent="0.3">
      <c r="E30" s="18"/>
      <c r="F30" s="19"/>
    </row>
    <row r="31" spans="1:11" x14ac:dyDescent="0.3">
      <c r="E31" s="18"/>
      <c r="F31" s="19"/>
    </row>
    <row r="32" spans="1:11" x14ac:dyDescent="0.3">
      <c r="A32" t="s">
        <v>46</v>
      </c>
      <c r="H32" s="22" t="s">
        <v>47</v>
      </c>
      <c r="I32" s="22">
        <v>0.69779999999999998</v>
      </c>
    </row>
    <row r="33" spans="1:9" x14ac:dyDescent="0.3">
      <c r="A33" s="4" t="str">
        <f t="shared" ref="A33:I33" si="0">A20</f>
        <v>Exposure (s)</v>
      </c>
      <c r="B33" s="8" t="str">
        <f t="shared" si="0"/>
        <v>Clear</v>
      </c>
      <c r="C33" s="8" t="str">
        <f t="shared" si="0"/>
        <v>NUV</v>
      </c>
      <c r="D33" s="8" t="str">
        <f t="shared" si="0"/>
        <v>Blue</v>
      </c>
      <c r="E33" s="8" t="str">
        <f t="shared" si="0"/>
        <v>Green</v>
      </c>
      <c r="F33" s="8" t="str">
        <f t="shared" si="0"/>
        <v>Red</v>
      </c>
      <c r="G33" s="8" t="str">
        <f t="shared" si="0"/>
        <v>Ha</v>
      </c>
      <c r="H33" s="8" t="str">
        <f t="shared" si="0"/>
        <v>NIR1</v>
      </c>
      <c r="I33" s="8" t="str">
        <f t="shared" si="0"/>
        <v>Methane</v>
      </c>
    </row>
    <row r="34" spans="1:9" x14ac:dyDescent="0.3">
      <c r="A34" s="6">
        <f>A21</f>
        <v>20</v>
      </c>
      <c r="B34" s="16"/>
      <c r="C34" s="16"/>
      <c r="D34" s="16"/>
      <c r="E34" s="16"/>
      <c r="F34" s="16"/>
      <c r="G34" s="16"/>
      <c r="H34" s="29"/>
      <c r="I34" s="16"/>
    </row>
    <row r="35" spans="1:9" x14ac:dyDescent="0.3">
      <c r="A35" s="6">
        <f>A22</f>
        <v>60</v>
      </c>
      <c r="B35" s="16"/>
      <c r="C35" s="30"/>
      <c r="D35" s="16"/>
      <c r="E35" s="29"/>
      <c r="F35" s="16"/>
      <c r="G35" s="29"/>
      <c r="H35" s="16"/>
      <c r="I35" s="16"/>
    </row>
    <row r="36" spans="1:9" x14ac:dyDescent="0.3">
      <c r="A36" s="6">
        <f>A23</f>
        <v>100</v>
      </c>
      <c r="B36" s="16"/>
      <c r="C36" s="29">
        <f>(C23/C29)/($I$32^2)</f>
        <v>505.33316850753027</v>
      </c>
      <c r="D36" s="29">
        <f>(D23/D29)/($I$32^2)</f>
        <v>72763.341098437755</v>
      </c>
      <c r="E36" s="29">
        <f>(E23/E29)/($I$32^2)</f>
        <v>110844.46793639615</v>
      </c>
      <c r="F36" s="29">
        <f>(F23/F29)/($I$32^2)</f>
        <v>48853.928531009711</v>
      </c>
      <c r="G36" s="29"/>
      <c r="H36" s="29">
        <f>(H23/H29)/($I$32^2)</f>
        <v>58209.927490307608</v>
      </c>
      <c r="I36" s="29"/>
    </row>
    <row r="38" spans="1:9" s="7" customFormat="1" x14ac:dyDescent="0.3">
      <c r="A38" s="7" t="s">
        <v>29</v>
      </c>
    </row>
    <row r="39" spans="1:9" s="7" customFormat="1" x14ac:dyDescent="0.3">
      <c r="A39" s="14"/>
      <c r="B39" s="14" t="str">
        <f t="shared" ref="B39:I39" si="1">B20</f>
        <v>Clear</v>
      </c>
      <c r="C39" s="14" t="str">
        <f t="shared" si="1"/>
        <v>NUV</v>
      </c>
      <c r="D39" s="14" t="str">
        <f t="shared" si="1"/>
        <v>Blue</v>
      </c>
      <c r="E39" s="14" t="str">
        <f t="shared" si="1"/>
        <v>Green</v>
      </c>
      <c r="F39" s="14" t="str">
        <f t="shared" si="1"/>
        <v>Red</v>
      </c>
      <c r="G39" s="14" t="str">
        <f t="shared" si="1"/>
        <v>Ha</v>
      </c>
      <c r="H39" s="14" t="str">
        <f t="shared" si="1"/>
        <v>NIR1</v>
      </c>
      <c r="I39" s="14" t="str">
        <f t="shared" si="1"/>
        <v>Methane</v>
      </c>
    </row>
    <row r="40" spans="1:9" x14ac:dyDescent="0.3">
      <c r="A40" s="14" t="s">
        <v>10</v>
      </c>
      <c r="B40" s="16" t="e">
        <f>AVERAGE(B34:B34)</f>
        <v>#DIV/0!</v>
      </c>
      <c r="C40" s="16">
        <f>AVERAGE(C34:C36)</f>
        <v>505.33316850753027</v>
      </c>
      <c r="D40" s="16">
        <f t="shared" ref="D40:I40" si="2">AVERAGE(D34:D36)</f>
        <v>72763.341098437755</v>
      </c>
      <c r="E40" s="16">
        <f t="shared" si="2"/>
        <v>110844.46793639615</v>
      </c>
      <c r="F40" s="16">
        <f t="shared" si="2"/>
        <v>48853.928531009711</v>
      </c>
      <c r="G40" s="16" t="e">
        <f t="shared" si="2"/>
        <v>#DIV/0!</v>
      </c>
      <c r="H40" s="16">
        <f t="shared" si="2"/>
        <v>58209.927490307608</v>
      </c>
      <c r="I40" s="16" t="e">
        <f t="shared" si="2"/>
        <v>#DIV/0!</v>
      </c>
    </row>
    <row r="41" spans="1:9" x14ac:dyDescent="0.3">
      <c r="A41" s="14" t="s">
        <v>11</v>
      </c>
      <c r="B41" s="9" t="e">
        <f>STDEV(B34:B36)</f>
        <v>#DIV/0!</v>
      </c>
      <c r="C41" s="9" t="e">
        <f t="shared" ref="C41:I41" si="3">STDEV(C34:C36)</f>
        <v>#DIV/0!</v>
      </c>
      <c r="D41" s="9" t="e">
        <f t="shared" si="3"/>
        <v>#DIV/0!</v>
      </c>
      <c r="E41" s="9" t="e">
        <f t="shared" si="3"/>
        <v>#DIV/0!</v>
      </c>
      <c r="F41" s="9" t="e">
        <f t="shared" si="3"/>
        <v>#DIV/0!</v>
      </c>
      <c r="G41" s="9" t="e">
        <f t="shared" si="3"/>
        <v>#DIV/0!</v>
      </c>
      <c r="H41" s="9" t="e">
        <f t="shared" si="3"/>
        <v>#DIV/0!</v>
      </c>
      <c r="I41" s="9" t="e">
        <f t="shared" si="3"/>
        <v>#DIV/0!</v>
      </c>
    </row>
    <row r="42" spans="1:9" x14ac:dyDescent="0.3">
      <c r="A42" s="14" t="s">
        <v>14</v>
      </c>
      <c r="B42" s="3">
        <f>COUNT(B34:B36)</f>
        <v>0</v>
      </c>
      <c r="C42" s="3">
        <f t="shared" ref="C42:I42" si="4">COUNT(C34:C36)</f>
        <v>1</v>
      </c>
      <c r="D42" s="3">
        <f t="shared" si="4"/>
        <v>1</v>
      </c>
      <c r="E42" s="3">
        <f t="shared" si="4"/>
        <v>1</v>
      </c>
      <c r="F42" s="3">
        <f t="shared" si="4"/>
        <v>1</v>
      </c>
      <c r="G42" s="3">
        <f t="shared" si="4"/>
        <v>0</v>
      </c>
      <c r="H42" s="3">
        <f t="shared" si="4"/>
        <v>1</v>
      </c>
      <c r="I42" s="3">
        <f t="shared" si="4"/>
        <v>0</v>
      </c>
    </row>
    <row r="43" spans="1:9" x14ac:dyDescent="0.3">
      <c r="A43" s="14" t="s">
        <v>12</v>
      </c>
      <c r="B43" s="9" t="e">
        <f t="shared" ref="B43:I43" si="5">B41/SQRT(B42)</f>
        <v>#DIV/0!</v>
      </c>
      <c r="C43" s="9" t="e">
        <f t="shared" si="5"/>
        <v>#DIV/0!</v>
      </c>
      <c r="D43" s="9" t="e">
        <f t="shared" si="5"/>
        <v>#DIV/0!</v>
      </c>
      <c r="E43" s="9" t="e">
        <f t="shared" si="5"/>
        <v>#DIV/0!</v>
      </c>
      <c r="F43" s="9" t="e">
        <f t="shared" si="5"/>
        <v>#DIV/0!</v>
      </c>
      <c r="G43" s="9" t="e">
        <f t="shared" si="5"/>
        <v>#DIV/0!</v>
      </c>
      <c r="H43" s="9" t="e">
        <f t="shared" si="5"/>
        <v>#DIV/0!</v>
      </c>
      <c r="I43" s="9" t="e">
        <f t="shared" si="5"/>
        <v>#DIV/0!</v>
      </c>
    </row>
    <row r="44" spans="1:9" x14ac:dyDescent="0.3">
      <c r="A44" s="14" t="s">
        <v>13</v>
      </c>
      <c r="B44" s="15" t="e">
        <f>B43/B40</f>
        <v>#DIV/0!</v>
      </c>
      <c r="C44" s="15" t="e">
        <f t="shared" ref="C44:I44" si="6">C43/C40</f>
        <v>#DIV/0!</v>
      </c>
      <c r="D44" s="15" t="e">
        <f t="shared" si="6"/>
        <v>#DIV/0!</v>
      </c>
      <c r="E44" s="15" t="e">
        <f t="shared" si="6"/>
        <v>#DIV/0!</v>
      </c>
      <c r="F44" s="15" t="e">
        <f t="shared" si="6"/>
        <v>#DIV/0!</v>
      </c>
      <c r="G44" s="15" t="e">
        <f t="shared" si="6"/>
        <v>#DIV/0!</v>
      </c>
      <c r="H44" s="15" t="e">
        <f t="shared" si="6"/>
        <v>#DIV/0!</v>
      </c>
      <c r="I44" s="15" t="e">
        <f t="shared" si="6"/>
        <v>#DIV/0!</v>
      </c>
    </row>
    <row r="46" spans="1:9" x14ac:dyDescent="0.3">
      <c r="A46" s="7" t="s">
        <v>30</v>
      </c>
    </row>
    <row r="47" spans="1:9" x14ac:dyDescent="0.3">
      <c r="A47" s="4"/>
      <c r="B47" s="4" t="str">
        <f t="shared" ref="B47:I47" si="7">B20</f>
        <v>Clear</v>
      </c>
      <c r="C47" s="4" t="str">
        <f t="shared" si="7"/>
        <v>NUV</v>
      </c>
      <c r="D47" s="4" t="str">
        <f t="shared" si="7"/>
        <v>Blue</v>
      </c>
      <c r="E47" s="4" t="str">
        <f t="shared" si="7"/>
        <v>Green</v>
      </c>
      <c r="F47" s="4" t="str">
        <f t="shared" si="7"/>
        <v>Red</v>
      </c>
      <c r="G47" s="4" t="str">
        <f t="shared" si="7"/>
        <v>Ha</v>
      </c>
      <c r="H47" s="4" t="str">
        <f t="shared" si="7"/>
        <v>NIR1</v>
      </c>
      <c r="I47" s="4" t="str">
        <f t="shared" si="7"/>
        <v>Methane</v>
      </c>
    </row>
    <row r="48" spans="1:9" x14ac:dyDescent="0.3">
      <c r="A48" s="4" t="s">
        <v>17</v>
      </c>
      <c r="B48" s="9" t="e">
        <f t="array" ref="B48:B52">LINEST(B21:B21,$A21:$A21,,TRUE)</f>
        <v>#VALUE!</v>
      </c>
      <c r="C48" s="9"/>
      <c r="D48" s="9" t="e">
        <f t="array" ref="D48:D52">LINEST(D21:D21,$A21:$A21,,TRUE)</f>
        <v>#VALUE!</v>
      </c>
      <c r="E48" s="9" t="e">
        <f t="array" ref="E48:E52">LINEST(E21:E21,$A21:$A21,,TRUE)</f>
        <v>#VALUE!</v>
      </c>
      <c r="F48" s="9" t="e">
        <f t="array" ref="F48:F52">LINEST(F21:F21,$A21:$A21,,TRUE)</f>
        <v>#VALUE!</v>
      </c>
      <c r="G48" s="9" t="e">
        <f t="array" ref="G48:G52">LINEST(G21:G21,$A21:$A21,,TRUE)</f>
        <v>#VALUE!</v>
      </c>
      <c r="H48" s="9" t="e">
        <f t="array" ref="H48:H52">LINEST(H21:H21,$A21:$A21,,TRUE)</f>
        <v>#VALUE!</v>
      </c>
      <c r="I48" s="3"/>
    </row>
    <row r="49" spans="1:11" x14ac:dyDescent="0.3">
      <c r="A49" s="4" t="s">
        <v>18</v>
      </c>
      <c r="B49" s="9" t="e">
        <v>#VALUE!</v>
      </c>
      <c r="C49" s="9"/>
      <c r="D49" s="9" t="e">
        <v>#VALUE!</v>
      </c>
      <c r="E49" s="9" t="e">
        <v>#VALUE!</v>
      </c>
      <c r="F49" s="9" t="e">
        <v>#VALUE!</v>
      </c>
      <c r="G49" s="9" t="e">
        <v>#VALUE!</v>
      </c>
      <c r="H49" s="9" t="e">
        <v>#VALUE!</v>
      </c>
      <c r="I49" s="3"/>
    </row>
    <row r="50" spans="1:11" x14ac:dyDescent="0.3">
      <c r="A50" s="4" t="s">
        <v>21</v>
      </c>
      <c r="B50" s="10" t="e">
        <v>#VALUE!</v>
      </c>
      <c r="C50" s="10"/>
      <c r="D50" s="10" t="e">
        <v>#VALUE!</v>
      </c>
      <c r="E50" s="10" t="e">
        <v>#VALUE!</v>
      </c>
      <c r="F50" s="10" t="e">
        <v>#VALUE!</v>
      </c>
      <c r="G50" s="10" t="e">
        <v>#VALUE!</v>
      </c>
      <c r="H50" s="10" t="e">
        <v>#VALUE!</v>
      </c>
      <c r="I50" s="3"/>
    </row>
    <row r="51" spans="1:11" x14ac:dyDescent="0.3">
      <c r="A51" s="4" t="s">
        <v>19</v>
      </c>
      <c r="B51" s="9" t="e">
        <v>#VALUE!</v>
      </c>
      <c r="C51" s="9"/>
      <c r="D51" s="9" t="e">
        <v>#VALUE!</v>
      </c>
      <c r="E51" s="9" t="e">
        <v>#VALUE!</v>
      </c>
      <c r="F51" s="9" t="e">
        <v>#VALUE!</v>
      </c>
      <c r="G51" s="9" t="e">
        <v>#VALUE!</v>
      </c>
      <c r="H51" s="9" t="e">
        <v>#VALUE!</v>
      </c>
      <c r="I51" s="3"/>
    </row>
    <row r="52" spans="1:11" x14ac:dyDescent="0.3">
      <c r="A52" s="4" t="s">
        <v>20</v>
      </c>
      <c r="B52" s="16" t="e">
        <v>#VALUE!</v>
      </c>
      <c r="C52" s="16"/>
      <c r="D52" s="16" t="e">
        <v>#VALUE!</v>
      </c>
      <c r="E52" s="16" t="e">
        <v>#VALUE!</v>
      </c>
      <c r="F52" s="16" t="e">
        <v>#VALUE!</v>
      </c>
      <c r="G52" s="16" t="e">
        <v>#VALUE!</v>
      </c>
      <c r="H52" s="16" t="e">
        <v>#VALUE!</v>
      </c>
      <c r="I52" s="3"/>
    </row>
    <row r="53" spans="1:11" x14ac:dyDescent="0.3">
      <c r="A53" s="14" t="s">
        <v>13</v>
      </c>
      <c r="B53" s="15" t="e">
        <f>B49/B48</f>
        <v>#VALUE!</v>
      </c>
      <c r="C53" s="15"/>
      <c r="D53" s="15" t="e">
        <f t="shared" ref="D53:H53" si="8">D49/D48</f>
        <v>#VALUE!</v>
      </c>
      <c r="E53" s="15" t="e">
        <f t="shared" si="8"/>
        <v>#VALUE!</v>
      </c>
      <c r="F53" s="15" t="e">
        <f t="shared" si="8"/>
        <v>#VALUE!</v>
      </c>
      <c r="G53" s="15" t="e">
        <f t="shared" si="8"/>
        <v>#VALUE!</v>
      </c>
      <c r="H53" s="15" t="e">
        <f t="shared" si="8"/>
        <v>#VALUE!</v>
      </c>
      <c r="I53" s="15"/>
    </row>
    <row r="54" spans="1:11" x14ac:dyDescent="0.3">
      <c r="A54" s="17" t="s">
        <v>34</v>
      </c>
    </row>
    <row r="55" spans="1:11" x14ac:dyDescent="0.3">
      <c r="A55" s="17" t="s">
        <v>36</v>
      </c>
    </row>
    <row r="56" spans="1:11" x14ac:dyDescent="0.3">
      <c r="A56" s="32" t="s">
        <v>51</v>
      </c>
    </row>
    <row r="57" spans="1:11" x14ac:dyDescent="0.3">
      <c r="A57" s="26" t="s">
        <v>38</v>
      </c>
    </row>
    <row r="58" spans="1:11" x14ac:dyDescent="0.3">
      <c r="B58" t="s">
        <v>5</v>
      </c>
      <c r="C58" t="s">
        <v>7</v>
      </c>
      <c r="D58" t="s">
        <v>6</v>
      </c>
      <c r="E58" s="21" t="s">
        <v>4</v>
      </c>
      <c r="F58" t="s">
        <v>3</v>
      </c>
      <c r="G58" t="s">
        <v>2</v>
      </c>
      <c r="H58" t="s">
        <v>0</v>
      </c>
      <c r="I58" t="s">
        <v>1</v>
      </c>
    </row>
    <row r="59" spans="1:11" x14ac:dyDescent="0.3">
      <c r="A59" t="s">
        <v>24</v>
      </c>
      <c r="D59">
        <v>3950</v>
      </c>
      <c r="E59">
        <f>E60-E62/2</f>
        <v>4931.8399999999992</v>
      </c>
      <c r="F59">
        <f>F60-F62/2</f>
        <v>6169.5430000000006</v>
      </c>
      <c r="G59">
        <v>6528</v>
      </c>
      <c r="H59">
        <v>6700</v>
      </c>
    </row>
    <row r="60" spans="1:11" x14ac:dyDescent="0.3">
      <c r="A60" t="s">
        <v>25</v>
      </c>
      <c r="C60">
        <v>3500</v>
      </c>
      <c r="D60">
        <f ca="1">AVERAGE(D59:D61)</f>
        <v>4500</v>
      </c>
      <c r="E60">
        <v>5408.9</v>
      </c>
      <c r="F60">
        <v>6483.4030000000002</v>
      </c>
      <c r="G60">
        <f ca="1">AVERAGE(G59:G61)</f>
        <v>6563</v>
      </c>
      <c r="H60">
        <f ca="1">AVERAGE(H59:H61)</f>
        <v>7350</v>
      </c>
      <c r="I60">
        <v>8890</v>
      </c>
    </row>
    <row r="61" spans="1:11" x14ac:dyDescent="0.3">
      <c r="A61" t="s">
        <v>26</v>
      </c>
      <c r="D61">
        <v>5050</v>
      </c>
      <c r="E61">
        <f>E60+E62/2</f>
        <v>5885.96</v>
      </c>
      <c r="F61">
        <f>F60+F62/2</f>
        <v>6797.2629999999999</v>
      </c>
      <c r="G61">
        <v>6598</v>
      </c>
      <c r="H61">
        <v>8000</v>
      </c>
      <c r="K61">
        <v>1000</v>
      </c>
    </row>
    <row r="62" spans="1:11" x14ac:dyDescent="0.3">
      <c r="A62" t="s">
        <v>27</v>
      </c>
      <c r="B62">
        <v>4000</v>
      </c>
      <c r="C62">
        <v>500</v>
      </c>
      <c r="D62">
        <f>D61-D59</f>
        <v>1100</v>
      </c>
      <c r="E62" s="2">
        <v>954.12</v>
      </c>
      <c r="F62" s="2">
        <v>627.72</v>
      </c>
      <c r="G62" s="2">
        <v>98</v>
      </c>
      <c r="H62">
        <f>H61-H59</f>
        <v>1300</v>
      </c>
      <c r="I62">
        <v>100</v>
      </c>
    </row>
    <row r="63" spans="1:11" x14ac:dyDescent="0.3">
      <c r="G63" s="2"/>
    </row>
    <row r="64" spans="1:11" x14ac:dyDescent="0.3">
      <c r="G64" s="2"/>
    </row>
    <row r="65" spans="1:10" x14ac:dyDescent="0.3">
      <c r="A65" t="s">
        <v>28</v>
      </c>
      <c r="B65" s="18" t="e">
        <f>B40</f>
        <v>#DIV/0!</v>
      </c>
      <c r="C65" s="18">
        <f>AVERAGE(C40:C40)</f>
        <v>505.33316850753027</v>
      </c>
      <c r="D65" s="18">
        <f>D40</f>
        <v>72763.341098437755</v>
      </c>
      <c r="E65" s="18">
        <f>E40</f>
        <v>110844.46793639615</v>
      </c>
      <c r="F65" s="18">
        <f>F40</f>
        <v>48853.928531009711</v>
      </c>
      <c r="G65" s="18" t="e">
        <f>G40</f>
        <v>#DIV/0!</v>
      </c>
      <c r="H65" s="18">
        <f t="shared" ref="H65:I65" si="9">H40</f>
        <v>58209.927490307608</v>
      </c>
      <c r="I65" s="18" t="e">
        <f t="shared" si="9"/>
        <v>#DIV/0!</v>
      </c>
    </row>
    <row r="66" spans="1:10" x14ac:dyDescent="0.3">
      <c r="A66" t="s">
        <v>32</v>
      </c>
      <c r="B66" t="e">
        <f>B43</f>
        <v>#DIV/0!</v>
      </c>
      <c r="D66" t="e">
        <f t="shared" ref="D66:H67" si="10">D43</f>
        <v>#DIV/0!</v>
      </c>
      <c r="E66" t="e">
        <f t="shared" si="10"/>
        <v>#DIV/0!</v>
      </c>
      <c r="F66" t="e">
        <f t="shared" si="10"/>
        <v>#DIV/0!</v>
      </c>
      <c r="G66" t="e">
        <f t="shared" si="10"/>
        <v>#DIV/0!</v>
      </c>
      <c r="H66" t="e">
        <f t="shared" si="10"/>
        <v>#DIV/0!</v>
      </c>
      <c r="I66" t="e">
        <f>#REF!</f>
        <v>#REF!</v>
      </c>
    </row>
    <row r="67" spans="1:10" x14ac:dyDescent="0.3">
      <c r="A67" t="s">
        <v>33</v>
      </c>
      <c r="B67" s="1" t="e">
        <f>B44</f>
        <v>#DIV/0!</v>
      </c>
      <c r="D67" s="1" t="e">
        <f t="shared" si="10"/>
        <v>#DIV/0!</v>
      </c>
      <c r="E67" s="1" t="e">
        <f t="shared" si="10"/>
        <v>#DIV/0!</v>
      </c>
      <c r="F67" s="1" t="e">
        <f t="shared" si="10"/>
        <v>#DIV/0!</v>
      </c>
      <c r="G67" s="1" t="e">
        <f t="shared" si="10"/>
        <v>#DIV/0!</v>
      </c>
      <c r="H67" s="1" t="e">
        <f t="shared" si="10"/>
        <v>#DIV/0!</v>
      </c>
      <c r="I67" s="1" t="e">
        <f>#REF!</f>
        <v>#REF!</v>
      </c>
    </row>
    <row r="68" spans="1:10" x14ac:dyDescent="0.3">
      <c r="A68" t="s">
        <v>31</v>
      </c>
      <c r="B68" s="22" t="e">
        <f>B65/B$62</f>
        <v>#DIV/0!</v>
      </c>
      <c r="C68" s="22">
        <f t="shared" ref="C68:I68" si="11">C65/C$62</f>
        <v>1.0106663370150606</v>
      </c>
      <c r="D68" s="22">
        <f t="shared" si="11"/>
        <v>66.148491907670689</v>
      </c>
      <c r="E68" s="22">
        <f t="shared" si="11"/>
        <v>116.17455659287737</v>
      </c>
      <c r="F68" s="22">
        <f t="shared" si="11"/>
        <v>77.827580021362564</v>
      </c>
      <c r="G68" s="22" t="e">
        <f t="shared" si="11"/>
        <v>#DIV/0!</v>
      </c>
      <c r="H68" s="22">
        <f t="shared" si="11"/>
        <v>44.776867300236624</v>
      </c>
      <c r="I68" s="22" t="e">
        <f t="shared" si="11"/>
        <v>#DIV/0!</v>
      </c>
    </row>
    <row r="69" spans="1:10" x14ac:dyDescent="0.3">
      <c r="A69" t="s">
        <v>37</v>
      </c>
      <c r="B69" t="e">
        <f>B66/B62</f>
        <v>#DIV/0!</v>
      </c>
      <c r="D69" t="e">
        <f t="shared" ref="D69:I69" si="12">D66/D62</f>
        <v>#DIV/0!</v>
      </c>
      <c r="E69" t="e">
        <f t="shared" si="12"/>
        <v>#DIV/0!</v>
      </c>
      <c r="F69" t="e">
        <f t="shared" si="12"/>
        <v>#DIV/0!</v>
      </c>
      <c r="G69" t="e">
        <f t="shared" si="12"/>
        <v>#DIV/0!</v>
      </c>
      <c r="H69" t="e">
        <f t="shared" si="12"/>
        <v>#DIV/0!</v>
      </c>
      <c r="I69" t="e">
        <f t="shared" si="12"/>
        <v>#REF!</v>
      </c>
    </row>
    <row r="71" spans="1:10" x14ac:dyDescent="0.3">
      <c r="A71" t="s">
        <v>28</v>
      </c>
      <c r="B71" s="12" t="e">
        <f>B48</f>
        <v>#VALUE!</v>
      </c>
      <c r="D71" s="12" t="e">
        <f t="shared" ref="D71:G72" si="13">D48</f>
        <v>#VALUE!</v>
      </c>
      <c r="E71" s="20" t="e">
        <f t="shared" si="13"/>
        <v>#VALUE!</v>
      </c>
      <c r="F71" s="20" t="e">
        <f t="shared" si="13"/>
        <v>#VALUE!</v>
      </c>
      <c r="G71" s="12" t="e">
        <f t="shared" si="13"/>
        <v>#VALUE!</v>
      </c>
      <c r="H71" s="12" t="e">
        <f>AVERAGE(H48:H48)</f>
        <v>#VALUE!</v>
      </c>
    </row>
    <row r="72" spans="1:10" x14ac:dyDescent="0.3">
      <c r="A72" t="s">
        <v>32</v>
      </c>
      <c r="B72" s="12" t="e">
        <f>B49</f>
        <v>#VALUE!</v>
      </c>
      <c r="D72" s="12" t="e">
        <f t="shared" si="13"/>
        <v>#VALUE!</v>
      </c>
      <c r="E72" s="12" t="e">
        <f t="shared" si="13"/>
        <v>#VALUE!</v>
      </c>
      <c r="F72" s="12" t="e">
        <f t="shared" si="13"/>
        <v>#VALUE!</v>
      </c>
      <c r="G72" s="12" t="e">
        <f t="shared" si="13"/>
        <v>#VALUE!</v>
      </c>
      <c r="H72" t="e">
        <f>STDEV(H49:H49)</f>
        <v>#VALUE!</v>
      </c>
    </row>
    <row r="73" spans="1:10" x14ac:dyDescent="0.3">
      <c r="A73" t="s">
        <v>33</v>
      </c>
      <c r="B73" s="1" t="e">
        <f>B53</f>
        <v>#VALUE!</v>
      </c>
      <c r="D73" s="1" t="e">
        <f>#REF!</f>
        <v>#REF!</v>
      </c>
      <c r="E73" s="1" t="e">
        <f>D53</f>
        <v>#VALUE!</v>
      </c>
      <c r="F73" s="1" t="e">
        <f>E53</f>
        <v>#VALUE!</v>
      </c>
      <c r="G73" s="1" t="e">
        <f>F53</f>
        <v>#VALUE!</v>
      </c>
      <c r="H73" s="1" t="e">
        <f>G53</f>
        <v>#VALUE!</v>
      </c>
      <c r="I73" s="1"/>
    </row>
    <row r="74" spans="1:10" x14ac:dyDescent="0.3">
      <c r="A74" t="s">
        <v>31</v>
      </c>
      <c r="B74" s="22" t="e">
        <f>B71/B$62</f>
        <v>#VALUE!</v>
      </c>
      <c r="C74" s="22"/>
      <c r="D74" s="22" t="e">
        <f t="shared" ref="D74:H74" si="14">D71/D$62</f>
        <v>#VALUE!</v>
      </c>
      <c r="E74" s="22" t="e">
        <f t="shared" si="14"/>
        <v>#VALUE!</v>
      </c>
      <c r="F74" s="22" t="e">
        <f t="shared" si="14"/>
        <v>#VALUE!</v>
      </c>
      <c r="G74" s="22" t="e">
        <f t="shared" si="14"/>
        <v>#VALUE!</v>
      </c>
      <c r="H74" s="22" t="e">
        <f t="shared" si="14"/>
        <v>#VALUE!</v>
      </c>
    </row>
    <row r="79" spans="1:10" x14ac:dyDescent="0.3">
      <c r="A79" s="12">
        <f>LOG(A21)</f>
        <v>1.3010299956639813</v>
      </c>
      <c r="B79" s="12" t="e">
        <f>LOG(#REF!)</f>
        <v>#REF!</v>
      </c>
      <c r="C79" s="12"/>
      <c r="D79" s="12"/>
      <c r="E79" s="12"/>
      <c r="F79" s="12"/>
      <c r="G79" s="12"/>
      <c r="H79" s="12"/>
      <c r="I79" s="12"/>
      <c r="J79" s="12"/>
    </row>
    <row r="80" spans="1:10" x14ac:dyDescent="0.3">
      <c r="A80" s="12">
        <f>LOG(A22)</f>
        <v>1.7781512503836436</v>
      </c>
      <c r="B80" s="12" t="e">
        <f>LOG(#REF!)</f>
        <v>#REF!</v>
      </c>
      <c r="C80" s="12"/>
      <c r="D80" s="12"/>
      <c r="E80" s="12"/>
      <c r="F80" s="12"/>
      <c r="G80" s="12"/>
      <c r="H80" s="12"/>
      <c r="I80" s="12"/>
      <c r="J80" s="12"/>
    </row>
    <row r="81" spans="1:10" x14ac:dyDescent="0.3">
      <c r="A81" s="12">
        <f>LOG(A23)</f>
        <v>2</v>
      </c>
      <c r="B81" s="12" t="e">
        <f>LOG(#REF!)</f>
        <v>#REF!</v>
      </c>
      <c r="C81" s="12" t="e">
        <f>LOG(#REF!)</f>
        <v>#REF!</v>
      </c>
      <c r="D81" s="12" t="e">
        <f>LOG(#REF!)</f>
        <v>#REF!</v>
      </c>
      <c r="E81" s="12" t="e">
        <f>LOG(#REF!)</f>
        <v>#REF!</v>
      </c>
      <c r="F81" s="12"/>
      <c r="G81" s="12"/>
      <c r="H81" s="12" t="e">
        <f>LOG(#REF!)</f>
        <v>#REF!</v>
      </c>
      <c r="I81" s="12"/>
      <c r="J81" s="12"/>
    </row>
    <row r="82" spans="1:10" x14ac:dyDescent="0.3">
      <c r="A82" s="12" t="e">
        <f>LOG(#REF!)</f>
        <v>#REF!</v>
      </c>
      <c r="B82" s="12" t="e">
        <f>LOG(#REF!)</f>
        <v>#REF!</v>
      </c>
      <c r="C82" s="12" t="e">
        <f>LOG(#REF!)</f>
        <v>#REF!</v>
      </c>
      <c r="D82" s="12" t="e">
        <f>LOG(#REF!)</f>
        <v>#REF!</v>
      </c>
      <c r="E82" s="12" t="e">
        <f>LOG(#REF!)</f>
        <v>#REF!</v>
      </c>
      <c r="F82" s="12"/>
      <c r="G82" s="12" t="e">
        <f>LOG(#REF!)</f>
        <v>#REF!</v>
      </c>
      <c r="H82" s="12" t="e">
        <f>LOG(#REF!)</f>
        <v>#REF!</v>
      </c>
      <c r="I82" s="12"/>
      <c r="J82" s="12"/>
    </row>
    <row r="83" spans="1:10" x14ac:dyDescent="0.3">
      <c r="A83" s="12" t="e">
        <f>LOG(#REF!)</f>
        <v>#REF!</v>
      </c>
      <c r="B83" s="12" t="e">
        <f>LOG(#REF!)</f>
        <v>#REF!</v>
      </c>
      <c r="C83" s="12" t="e">
        <f>LOG(#REF!)</f>
        <v>#REF!</v>
      </c>
      <c r="D83" s="12" t="e">
        <f>LOG(#REF!)</f>
        <v>#REF!</v>
      </c>
      <c r="E83" s="12" t="e">
        <f>LOG(#REF!)</f>
        <v>#REF!</v>
      </c>
      <c r="F83" s="12" t="e">
        <f>LOG(#REF!)</f>
        <v>#REF!</v>
      </c>
      <c r="G83" s="12" t="e">
        <f>LOG(#REF!)</f>
        <v>#REF!</v>
      </c>
      <c r="H83" s="12" t="e">
        <f>LOG(#REF!)</f>
        <v>#REF!</v>
      </c>
      <c r="I83" s="12"/>
      <c r="J83" s="12"/>
    </row>
    <row r="84" spans="1:10" x14ac:dyDescent="0.3">
      <c r="A84" s="12" t="e">
        <f>LOG(#REF!)</f>
        <v>#REF!</v>
      </c>
      <c r="B84" s="12" t="e">
        <f>LOG(#REF!)</f>
        <v>#REF!</v>
      </c>
      <c r="C84" s="12" t="e">
        <f>LOG(#REF!)</f>
        <v>#REF!</v>
      </c>
      <c r="D84" s="12" t="e">
        <f>LOG(#REF!)</f>
        <v>#REF!</v>
      </c>
      <c r="E84" s="12" t="e">
        <f>LOG(#REF!)</f>
        <v>#REF!</v>
      </c>
      <c r="F84" s="12" t="e">
        <f>LOG(#REF!)</f>
        <v>#REF!</v>
      </c>
      <c r="G84" s="12" t="e">
        <f>LOG(#REF!)</f>
        <v>#REF!</v>
      </c>
      <c r="H84" s="12" t="e">
        <f>LOG(#REF!)</f>
        <v>#REF!</v>
      </c>
      <c r="I84" s="12"/>
      <c r="J84" s="12"/>
    </row>
    <row r="85" spans="1:10" x14ac:dyDescent="0.3">
      <c r="A85" s="12" t="e">
        <f>LOG(#REF!)</f>
        <v>#REF!</v>
      </c>
      <c r="B85" s="12" t="e">
        <f>LOG(#REF!)</f>
        <v>#REF!</v>
      </c>
      <c r="C85" s="12" t="e">
        <f>LOG(#REF!)</f>
        <v>#REF!</v>
      </c>
      <c r="D85" s="12" t="e">
        <f>LOG(#REF!)</f>
        <v>#REF!</v>
      </c>
      <c r="E85" s="12" t="e">
        <f>LOG(#REF!)</f>
        <v>#REF!</v>
      </c>
      <c r="F85" s="12" t="e">
        <f>LOG(#REF!)</f>
        <v>#REF!</v>
      </c>
      <c r="G85" s="12" t="e">
        <f>LOG(#REF!)</f>
        <v>#REF!</v>
      </c>
      <c r="H85" s="12" t="e">
        <f>LOG(#REF!)</f>
        <v>#REF!</v>
      </c>
      <c r="I85" s="12"/>
      <c r="J85" s="12"/>
    </row>
    <row r="86" spans="1:10" x14ac:dyDescent="0.3">
      <c r="A86" s="12">
        <f>LOG(A21)</f>
        <v>1.3010299956639813</v>
      </c>
      <c r="B86" s="12" t="e">
        <f>LOG(B21)</f>
        <v>#NUM!</v>
      </c>
      <c r="C86" s="12" t="e">
        <f>LOG(D21)</f>
        <v>#NUM!</v>
      </c>
      <c r="D86" s="12" t="e">
        <f>LOG(E21)</f>
        <v>#NUM!</v>
      </c>
      <c r="E86" s="12" t="e">
        <f>LOG(F21)</f>
        <v>#NUM!</v>
      </c>
      <c r="F86" s="12" t="e">
        <f>LOG(G21)</f>
        <v>#NUM!</v>
      </c>
      <c r="G86" s="12" t="e">
        <f>LOG(H21)</f>
        <v>#NUM!</v>
      </c>
      <c r="H86" s="12" t="e">
        <f>LOG(#REF!)</f>
        <v>#REF!</v>
      </c>
      <c r="I86" s="12" t="e">
        <f>LOG(I21)</f>
        <v>#NUM!</v>
      </c>
      <c r="J86" s="12" t="e">
        <f>LOG(#REF!)</f>
        <v>#REF!</v>
      </c>
    </row>
    <row r="87" spans="1:10" x14ac:dyDescent="0.3">
      <c r="A87" s="12">
        <f>LOG(A22)</f>
        <v>1.7781512503836436</v>
      </c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3">
      <c r="A88" s="12">
        <f>LOG(A23)</f>
        <v>2</v>
      </c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3">
      <c r="A89" s="12"/>
      <c r="B89" s="12"/>
    </row>
    <row r="90" spans="1:10" x14ac:dyDescent="0.3">
      <c r="B90" t="s">
        <v>5</v>
      </c>
      <c r="C90" t="s">
        <v>6</v>
      </c>
      <c r="D90" t="s">
        <v>4</v>
      </c>
      <c r="E90" t="s">
        <v>3</v>
      </c>
      <c r="F90" t="s">
        <v>2</v>
      </c>
      <c r="G90" t="s">
        <v>8</v>
      </c>
      <c r="H90" t="s">
        <v>9</v>
      </c>
    </row>
    <row r="91" spans="1:10" x14ac:dyDescent="0.3">
      <c r="A91" t="s">
        <v>17</v>
      </c>
      <c r="B91" s="12" t="e">
        <f t="array" ref="B91:B95">LINEST(B81:B86,$A81:$A86,,TRUE)</f>
        <v>#VALUE!</v>
      </c>
      <c r="C91" s="12" t="e">
        <f t="array" ref="C91:C95">LINEST(C83:C86,$A83:$A86,,TRUE)</f>
        <v>#VALUE!</v>
      </c>
      <c r="D91" s="12" t="e">
        <f t="array" ref="D91:D95">LINEST(D83:D86,$A83:$A86,,TRUE)</f>
        <v>#VALUE!</v>
      </c>
      <c r="E91" s="12" t="e">
        <f t="array" ref="E91:E95">LINEST(E83:E86,$A83:$A86,,TRUE)</f>
        <v>#VALUE!</v>
      </c>
      <c r="F91" s="12" t="e">
        <f t="array" ref="F91:F95">LINEST(F84:F86,$A84:$A86,,TRUE)</f>
        <v>#VALUE!</v>
      </c>
      <c r="G91" s="12" t="e">
        <f t="array" ref="G91:G95">LINEST(G83:G86,$A83:$A86,,TRUE)</f>
        <v>#VALUE!</v>
      </c>
      <c r="H91" s="12" t="e">
        <f t="array" ref="H91:H95">LINEST(H81:H86,$A81:$A86,,TRUE)</f>
        <v>#VALUE!</v>
      </c>
      <c r="J91" t="e">
        <f>AVERAGE(B91:H91)</f>
        <v>#VALUE!</v>
      </c>
    </row>
    <row r="92" spans="1:10" x14ac:dyDescent="0.3">
      <c r="A92" t="s">
        <v>18</v>
      </c>
      <c r="B92" s="12" t="e">
        <v>#VALUE!</v>
      </c>
      <c r="C92" s="12" t="e">
        <v>#VALUE!</v>
      </c>
      <c r="D92" s="12" t="e">
        <v>#VALUE!</v>
      </c>
      <c r="E92" s="12" t="e">
        <v>#VALUE!</v>
      </c>
      <c r="F92" s="12" t="e">
        <v>#VALUE!</v>
      </c>
      <c r="G92" s="12" t="e">
        <v>#VALUE!</v>
      </c>
      <c r="H92" s="12" t="e">
        <v>#VALUE!</v>
      </c>
      <c r="J92" t="e">
        <f>STDEV(B91:H91)/SQRT(COUNT(B91:H91))</f>
        <v>#VALUE!</v>
      </c>
    </row>
    <row r="93" spans="1:10" x14ac:dyDescent="0.3">
      <c r="A93" t="s">
        <v>21</v>
      </c>
      <c r="B93" s="12" t="e">
        <v>#VALUE!</v>
      </c>
      <c r="C93" s="12" t="e">
        <v>#VALUE!</v>
      </c>
      <c r="D93" s="12" t="e">
        <v>#VALUE!</v>
      </c>
      <c r="E93" s="12" t="e">
        <v>#VALUE!</v>
      </c>
      <c r="F93" s="12" t="e">
        <v>#VALUE!</v>
      </c>
      <c r="G93" s="12" t="e">
        <v>#VALUE!</v>
      </c>
      <c r="H93" s="12" t="e">
        <v>#VALUE!</v>
      </c>
    </row>
    <row r="94" spans="1:10" x14ac:dyDescent="0.3">
      <c r="A94" t="s">
        <v>19</v>
      </c>
      <c r="B94" s="13" t="e">
        <v>#VALUE!</v>
      </c>
      <c r="C94" s="13" t="e">
        <v>#VALUE!</v>
      </c>
      <c r="D94" s="13" t="e">
        <v>#VALUE!</v>
      </c>
      <c r="E94" s="13" t="e">
        <v>#VALUE!</v>
      </c>
      <c r="F94" s="13" t="e">
        <v>#VALUE!</v>
      </c>
      <c r="G94" s="13" t="e">
        <v>#VALUE!</v>
      </c>
      <c r="H94" s="13" t="e">
        <v>#VALUE!</v>
      </c>
    </row>
    <row r="95" spans="1:10" x14ac:dyDescent="0.3">
      <c r="A95" t="s">
        <v>20</v>
      </c>
      <c r="B95" s="11" t="e">
        <v>#VALUE!</v>
      </c>
      <c r="C95" s="11" t="e">
        <v>#VALUE!</v>
      </c>
      <c r="D95" s="11" t="e">
        <v>#VALUE!</v>
      </c>
      <c r="E95" s="11" t="e">
        <v>#VALUE!</v>
      </c>
      <c r="F95" s="11" t="e">
        <v>#VALUE!</v>
      </c>
      <c r="G95" s="11" t="e">
        <v>#VALUE!</v>
      </c>
      <c r="H95" s="11" t="e">
        <v>#VALUE!</v>
      </c>
    </row>
    <row r="97" spans="1:8" x14ac:dyDescent="0.3">
      <c r="B97" t="s">
        <v>5</v>
      </c>
      <c r="C97" t="s">
        <v>6</v>
      </c>
      <c r="D97" t="s">
        <v>4</v>
      </c>
      <c r="E97" t="s">
        <v>3</v>
      </c>
      <c r="F97" t="s">
        <v>2</v>
      </c>
      <c r="G97" t="s">
        <v>8</v>
      </c>
      <c r="H97" t="s">
        <v>9</v>
      </c>
    </row>
    <row r="98" spans="1:8" x14ac:dyDescent="0.3">
      <c r="A98" t="s">
        <v>23</v>
      </c>
      <c r="B98" s="12" t="e">
        <f>B91+B92</f>
        <v>#VALUE!</v>
      </c>
      <c r="C98" s="12" t="e">
        <f t="shared" ref="C98:H98" si="15">C91+C92</f>
        <v>#VALUE!</v>
      </c>
      <c r="D98" s="12" t="e">
        <f t="shared" si="15"/>
        <v>#VALUE!</v>
      </c>
      <c r="E98" s="12" t="e">
        <f t="shared" si="15"/>
        <v>#VALUE!</v>
      </c>
      <c r="F98" s="12" t="e">
        <f t="shared" si="15"/>
        <v>#VALUE!</v>
      </c>
      <c r="G98" s="12" t="e">
        <f t="shared" si="15"/>
        <v>#VALUE!</v>
      </c>
      <c r="H98" s="12" t="e">
        <f t="shared" si="15"/>
        <v>#VALUE!</v>
      </c>
    </row>
    <row r="99" spans="1:8" x14ac:dyDescent="0.3">
      <c r="A99" t="s">
        <v>17</v>
      </c>
      <c r="B99" s="12" t="e">
        <f>B91</f>
        <v>#VALUE!</v>
      </c>
      <c r="C99" s="12" t="e">
        <f t="shared" ref="C99:H99" si="16">C91</f>
        <v>#VALUE!</v>
      </c>
      <c r="D99" s="12" t="e">
        <f t="shared" si="16"/>
        <v>#VALUE!</v>
      </c>
      <c r="E99" s="12" t="e">
        <f t="shared" si="16"/>
        <v>#VALUE!</v>
      </c>
      <c r="F99" s="12" t="e">
        <f t="shared" si="16"/>
        <v>#VALUE!</v>
      </c>
      <c r="G99" s="12" t="e">
        <f t="shared" si="16"/>
        <v>#VALUE!</v>
      </c>
      <c r="H99" s="12" t="e">
        <f t="shared" si="16"/>
        <v>#VALUE!</v>
      </c>
    </row>
    <row r="100" spans="1:8" x14ac:dyDescent="0.3">
      <c r="A100" t="s">
        <v>22</v>
      </c>
      <c r="B100" s="12" t="e">
        <f>B91-B92</f>
        <v>#VALUE!</v>
      </c>
      <c r="C100" s="12" t="e">
        <f t="shared" ref="C100:H100" si="17">C91-C92</f>
        <v>#VALUE!</v>
      </c>
      <c r="D100" s="12" t="e">
        <f t="shared" si="17"/>
        <v>#VALUE!</v>
      </c>
      <c r="E100" s="12" t="e">
        <f t="shared" si="17"/>
        <v>#VALUE!</v>
      </c>
      <c r="F100" s="12" t="e">
        <f t="shared" si="17"/>
        <v>#VALUE!</v>
      </c>
      <c r="G100" s="12" t="e">
        <f t="shared" si="17"/>
        <v>#VALUE!</v>
      </c>
      <c r="H100" s="12" t="e">
        <f t="shared" si="17"/>
        <v>#VALUE!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opLeftCell="A28" zoomScale="70" zoomScaleNormal="70" workbookViewId="0">
      <selection activeCell="A56" sqref="A56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39</v>
      </c>
      <c r="D1" t="s">
        <v>40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9" x14ac:dyDescent="0.3">
      <c r="A3" s="6">
        <v>20</v>
      </c>
      <c r="B3" s="5"/>
      <c r="C3" s="5"/>
      <c r="D3" s="5"/>
      <c r="E3" s="5"/>
      <c r="F3" s="5"/>
      <c r="G3" s="5"/>
      <c r="H3" s="27">
        <v>12158000</v>
      </c>
      <c r="I3" s="5"/>
    </row>
    <row r="4" spans="1:9" x14ac:dyDescent="0.3">
      <c r="A4" s="6">
        <v>60</v>
      </c>
      <c r="B4" s="5"/>
      <c r="C4" s="5"/>
      <c r="D4" s="5"/>
      <c r="E4" s="27">
        <v>68113700</v>
      </c>
      <c r="F4" s="5"/>
      <c r="G4" s="27">
        <v>8654335</v>
      </c>
      <c r="H4" s="5"/>
      <c r="I4" s="5"/>
    </row>
    <row r="5" spans="1:9" x14ac:dyDescent="0.3">
      <c r="A5" s="6">
        <v>100</v>
      </c>
      <c r="B5" s="5"/>
      <c r="C5" s="27">
        <v>950988</v>
      </c>
      <c r="D5" s="5"/>
      <c r="E5" s="5"/>
      <c r="F5" s="5"/>
      <c r="G5" s="3"/>
      <c r="H5" s="5"/>
      <c r="I5" s="27">
        <v>1068389</v>
      </c>
    </row>
    <row r="7" spans="1:9" x14ac:dyDescent="0.3">
      <c r="A7" t="s">
        <v>41</v>
      </c>
      <c r="D7" t="s">
        <v>40</v>
      </c>
    </row>
    <row r="8" spans="1:9" x14ac:dyDescent="0.3">
      <c r="A8" s="4" t="s">
        <v>35</v>
      </c>
      <c r="B8" s="8" t="s">
        <v>5</v>
      </c>
      <c r="C8" s="8" t="s">
        <v>7</v>
      </c>
      <c r="D8" s="8" t="s">
        <v>6</v>
      </c>
      <c r="E8" s="8" t="s">
        <v>4</v>
      </c>
      <c r="F8" s="8" t="s">
        <v>3</v>
      </c>
      <c r="G8" s="8" t="s">
        <v>2</v>
      </c>
      <c r="H8" s="8" t="s">
        <v>8</v>
      </c>
      <c r="I8" s="8" t="s">
        <v>1</v>
      </c>
    </row>
    <row r="9" spans="1:9" x14ac:dyDescent="0.3">
      <c r="A9" s="6">
        <v>20</v>
      </c>
      <c r="B9" s="5"/>
      <c r="C9" s="5"/>
      <c r="D9" s="5"/>
      <c r="E9" s="5"/>
      <c r="F9" s="5"/>
      <c r="G9" s="5"/>
      <c r="H9" s="23">
        <v>144</v>
      </c>
      <c r="I9" s="5"/>
    </row>
    <row r="10" spans="1:9" x14ac:dyDescent="0.3">
      <c r="A10" s="6">
        <v>60</v>
      </c>
      <c r="B10" s="5"/>
      <c r="C10" s="5"/>
      <c r="D10" s="5"/>
      <c r="E10" s="27">
        <v>144</v>
      </c>
      <c r="F10" s="5"/>
      <c r="G10" s="23">
        <v>144</v>
      </c>
      <c r="H10" s="5"/>
      <c r="I10" s="5"/>
    </row>
    <row r="11" spans="1:9" x14ac:dyDescent="0.3">
      <c r="A11" s="6">
        <v>100</v>
      </c>
      <c r="B11" s="5"/>
      <c r="C11" s="23">
        <v>144</v>
      </c>
      <c r="D11" s="5"/>
      <c r="E11" s="5"/>
      <c r="F11" s="5"/>
      <c r="G11" s="3"/>
      <c r="H11" s="5"/>
      <c r="I11" s="23">
        <v>168</v>
      </c>
    </row>
    <row r="13" spans="1:9" x14ac:dyDescent="0.3">
      <c r="A13" t="s">
        <v>42</v>
      </c>
      <c r="D13" t="s">
        <v>40</v>
      </c>
    </row>
    <row r="14" spans="1:9" x14ac:dyDescent="0.3">
      <c r="A14" s="4" t="s">
        <v>35</v>
      </c>
      <c r="B14" s="8" t="s">
        <v>5</v>
      </c>
      <c r="C14" s="8" t="s">
        <v>7</v>
      </c>
      <c r="D14" s="8" t="s">
        <v>6</v>
      </c>
      <c r="E14" s="8" t="s">
        <v>4</v>
      </c>
      <c r="F14" s="8" t="s">
        <v>3</v>
      </c>
      <c r="G14" s="8" t="s">
        <v>2</v>
      </c>
      <c r="H14" s="8" t="s">
        <v>8</v>
      </c>
      <c r="I14" s="8" t="s">
        <v>1</v>
      </c>
    </row>
    <row r="15" spans="1:9" x14ac:dyDescent="0.3">
      <c r="A15" s="6">
        <v>20</v>
      </c>
      <c r="B15" s="5"/>
      <c r="C15" s="5"/>
      <c r="D15" s="5"/>
      <c r="E15" s="5"/>
      <c r="F15" s="5"/>
      <c r="G15" s="5"/>
      <c r="H15" s="23">
        <v>2331.6999999999998</v>
      </c>
      <c r="I15" s="5"/>
    </row>
    <row r="16" spans="1:9" x14ac:dyDescent="0.3">
      <c r="A16" s="6">
        <v>60</v>
      </c>
      <c r="B16" s="5"/>
      <c r="C16" s="5"/>
      <c r="D16" s="5"/>
      <c r="E16" s="27">
        <v>2880</v>
      </c>
      <c r="F16" s="5"/>
      <c r="G16" s="23">
        <v>2812.7</v>
      </c>
      <c r="H16" s="5"/>
      <c r="I16" s="5"/>
    </row>
    <row r="17" spans="1:9" x14ac:dyDescent="0.3">
      <c r="A17" s="6">
        <v>100</v>
      </c>
      <c r="B17" s="5"/>
      <c r="C17" s="23">
        <v>2330.8000000000002</v>
      </c>
      <c r="D17" s="5"/>
      <c r="E17" s="5"/>
      <c r="F17" s="5"/>
      <c r="G17" s="3"/>
      <c r="H17" s="5"/>
      <c r="I17" s="23">
        <v>2779</v>
      </c>
    </row>
    <row r="19" spans="1:9" x14ac:dyDescent="0.3">
      <c r="A19" t="s">
        <v>43</v>
      </c>
    </row>
    <row r="20" spans="1:9" x14ac:dyDescent="0.3">
      <c r="A20" s="4" t="s">
        <v>35</v>
      </c>
      <c r="B20" s="8" t="s">
        <v>5</v>
      </c>
      <c r="C20" s="8" t="s">
        <v>7</v>
      </c>
      <c r="D20" s="8" t="s">
        <v>6</v>
      </c>
      <c r="E20" s="8" t="s">
        <v>4</v>
      </c>
      <c r="F20" s="8" t="s">
        <v>3</v>
      </c>
      <c r="G20" s="8" t="s">
        <v>2</v>
      </c>
      <c r="H20" s="8" t="s">
        <v>8</v>
      </c>
      <c r="I20" s="8" t="s">
        <v>1</v>
      </c>
    </row>
    <row r="21" spans="1:9" x14ac:dyDescent="0.3">
      <c r="A21" s="6">
        <v>20</v>
      </c>
      <c r="B21" s="28"/>
      <c r="C21" s="28"/>
      <c r="D21" s="28"/>
      <c r="E21" s="28"/>
      <c r="F21" s="28"/>
      <c r="G21" s="28"/>
      <c r="H21" s="27">
        <f>H3-(H9*H15)</f>
        <v>11822235.199999999</v>
      </c>
      <c r="I21" s="28"/>
    </row>
    <row r="22" spans="1:9" x14ac:dyDescent="0.3">
      <c r="A22" s="6">
        <v>60</v>
      </c>
      <c r="B22" s="28"/>
      <c r="C22" s="28"/>
      <c r="D22" s="28"/>
      <c r="E22" s="27">
        <f>E4-(E10*E16)</f>
        <v>67698980</v>
      </c>
      <c r="F22" s="28"/>
      <c r="G22" s="27">
        <f>G4-(G10*G16)</f>
        <v>8249306.2000000002</v>
      </c>
      <c r="H22" s="28"/>
      <c r="I22" s="28"/>
    </row>
    <row r="23" spans="1:9" x14ac:dyDescent="0.3">
      <c r="A23" s="6">
        <v>100</v>
      </c>
      <c r="B23" s="28"/>
      <c r="C23" s="27">
        <f>C5-(C11*C17)</f>
        <v>615352.80000000005</v>
      </c>
      <c r="D23" s="28"/>
      <c r="E23" s="28"/>
      <c r="F23" s="28"/>
      <c r="G23" s="16"/>
      <c r="H23" s="28"/>
      <c r="I23" s="27">
        <f>I5-(I11*I17)</f>
        <v>601517</v>
      </c>
    </row>
    <row r="24" spans="1:9" x14ac:dyDescent="0.3">
      <c r="E24" s="18"/>
      <c r="F24" s="19"/>
    </row>
    <row r="25" spans="1:9" x14ac:dyDescent="0.3">
      <c r="A25" t="s">
        <v>44</v>
      </c>
    </row>
    <row r="26" spans="1:9" x14ac:dyDescent="0.3">
      <c r="A26" s="4" t="s">
        <v>35</v>
      </c>
      <c r="B26" s="8" t="s">
        <v>5</v>
      </c>
      <c r="C26" s="8" t="s">
        <v>7</v>
      </c>
      <c r="D26" s="8" t="s">
        <v>6</v>
      </c>
      <c r="E26" s="8" t="s">
        <v>4</v>
      </c>
      <c r="F26" s="8" t="s">
        <v>3</v>
      </c>
      <c r="G26" s="8" t="s">
        <v>2</v>
      </c>
      <c r="H26" s="8" t="s">
        <v>8</v>
      </c>
      <c r="I26" s="8" t="s">
        <v>1</v>
      </c>
    </row>
    <row r="27" spans="1:9" x14ac:dyDescent="0.3">
      <c r="A27" s="6">
        <v>20</v>
      </c>
      <c r="B27" s="28"/>
      <c r="C27" s="28"/>
      <c r="D27" s="28"/>
      <c r="E27" s="28"/>
      <c r="F27" s="28"/>
      <c r="G27" s="28"/>
      <c r="H27" s="27">
        <f>H9</f>
        <v>144</v>
      </c>
      <c r="I27" s="28"/>
    </row>
    <row r="28" spans="1:9" x14ac:dyDescent="0.3">
      <c r="A28" s="6">
        <v>60</v>
      </c>
      <c r="B28" s="28"/>
      <c r="C28" s="28"/>
      <c r="D28" s="28"/>
      <c r="E28" s="27">
        <f>E10</f>
        <v>144</v>
      </c>
      <c r="F28" s="28"/>
      <c r="G28" s="27">
        <f>G10</f>
        <v>144</v>
      </c>
      <c r="H28" s="28"/>
      <c r="I28" s="28"/>
    </row>
    <row r="29" spans="1:9" x14ac:dyDescent="0.3">
      <c r="A29" s="6">
        <v>100</v>
      </c>
      <c r="B29" s="28"/>
      <c r="C29" s="27">
        <f>C11</f>
        <v>144</v>
      </c>
      <c r="D29" s="28"/>
      <c r="E29" s="28"/>
      <c r="F29" s="28"/>
      <c r="G29" s="16"/>
      <c r="H29" s="28"/>
      <c r="I29" s="27">
        <f>I11</f>
        <v>168</v>
      </c>
    </row>
    <row r="30" spans="1:9" x14ac:dyDescent="0.3">
      <c r="E30" s="18"/>
      <c r="F30" s="19"/>
    </row>
    <row r="31" spans="1:9" x14ac:dyDescent="0.3">
      <c r="E31" s="18"/>
      <c r="F31" s="19"/>
    </row>
    <row r="32" spans="1:9" x14ac:dyDescent="0.3">
      <c r="A32" t="s">
        <v>46</v>
      </c>
      <c r="H32" s="22" t="s">
        <v>47</v>
      </c>
      <c r="I32" s="22">
        <v>0.3029</v>
      </c>
    </row>
    <row r="33" spans="1:9" x14ac:dyDescent="0.3">
      <c r="A33" s="4" t="str">
        <f t="shared" ref="A33:I33" si="0">A20</f>
        <v>Exposure (s)</v>
      </c>
      <c r="B33" s="8" t="str">
        <f t="shared" si="0"/>
        <v>Clear</v>
      </c>
      <c r="C33" s="8" t="str">
        <f t="shared" si="0"/>
        <v>NUV</v>
      </c>
      <c r="D33" s="8" t="str">
        <f t="shared" si="0"/>
        <v>Blue</v>
      </c>
      <c r="E33" s="8" t="str">
        <f t="shared" si="0"/>
        <v>Green</v>
      </c>
      <c r="F33" s="8" t="str">
        <f t="shared" si="0"/>
        <v>Red</v>
      </c>
      <c r="G33" s="8" t="str">
        <f t="shared" si="0"/>
        <v>Ha</v>
      </c>
      <c r="H33" s="8" t="str">
        <f t="shared" si="0"/>
        <v>NIR1</v>
      </c>
      <c r="I33" s="8" t="str">
        <f t="shared" si="0"/>
        <v>Methane</v>
      </c>
    </row>
    <row r="34" spans="1:9" x14ac:dyDescent="0.3">
      <c r="A34" s="6">
        <f>A21</f>
        <v>20</v>
      </c>
      <c r="B34" s="16"/>
      <c r="C34" s="16"/>
      <c r="D34" s="16"/>
      <c r="E34" s="16"/>
      <c r="F34" s="16"/>
      <c r="G34" s="16"/>
      <c r="H34" s="29">
        <f>((H21/$A34)/H27)/($I$32^2)</f>
        <v>44741.296091973454</v>
      </c>
      <c r="I34" s="16"/>
    </row>
    <row r="35" spans="1:9" x14ac:dyDescent="0.3">
      <c r="A35" s="6">
        <f>A22</f>
        <v>60</v>
      </c>
      <c r="B35" s="16"/>
      <c r="C35" s="30"/>
      <c r="D35" s="16"/>
      <c r="E35" s="29">
        <f>((E22/$A35)/E28)/($I$32^2)</f>
        <v>85402.352940967496</v>
      </c>
      <c r="F35" s="16"/>
      <c r="G35" s="29">
        <f>((G22/$A35)/G28)/($I$32^2)</f>
        <v>10406.510697953079</v>
      </c>
      <c r="H35" s="16"/>
      <c r="I35" s="16"/>
    </row>
    <row r="36" spans="1:9" x14ac:dyDescent="0.3">
      <c r="A36" s="6">
        <f>A23</f>
        <v>100</v>
      </c>
      <c r="B36" s="16"/>
      <c r="C36" s="29">
        <f>((C23/$A36)/C29)/($I$32^2)</f>
        <v>465.76102336087712</v>
      </c>
      <c r="D36" s="16"/>
      <c r="E36" s="16"/>
      <c r="F36" s="16"/>
      <c r="G36" s="16"/>
      <c r="H36" s="16"/>
      <c r="I36" s="29">
        <f>((I23/$A36)/I29)/($I$32^2)</f>
        <v>390.24745315295746</v>
      </c>
    </row>
    <row r="38" spans="1:9" s="7" customFormat="1" x14ac:dyDescent="0.3">
      <c r="A38" s="7" t="s">
        <v>29</v>
      </c>
    </row>
    <row r="39" spans="1:9" s="7" customFormat="1" x14ac:dyDescent="0.3">
      <c r="A39" s="14"/>
      <c r="B39" s="14" t="str">
        <f t="shared" ref="B39:I39" si="1">B20</f>
        <v>Clear</v>
      </c>
      <c r="C39" s="14" t="str">
        <f t="shared" si="1"/>
        <v>NUV</v>
      </c>
      <c r="D39" s="14" t="str">
        <f t="shared" si="1"/>
        <v>Blue</v>
      </c>
      <c r="E39" s="14" t="str">
        <f t="shared" si="1"/>
        <v>Green</v>
      </c>
      <c r="F39" s="14" t="str">
        <f t="shared" si="1"/>
        <v>Red</v>
      </c>
      <c r="G39" s="14" t="str">
        <f t="shared" si="1"/>
        <v>Ha</v>
      </c>
      <c r="H39" s="14" t="str">
        <f t="shared" si="1"/>
        <v>NIR1</v>
      </c>
      <c r="I39" s="14" t="str">
        <f t="shared" si="1"/>
        <v>Methane</v>
      </c>
    </row>
    <row r="40" spans="1:9" x14ac:dyDescent="0.3">
      <c r="A40" s="14" t="s">
        <v>10</v>
      </c>
      <c r="B40" s="16" t="e">
        <f>AVERAGE(B34:B34)</f>
        <v>#DIV/0!</v>
      </c>
      <c r="C40" s="16">
        <f>AVERAGE(C34:C36)</f>
        <v>465.76102336087712</v>
      </c>
      <c r="D40" s="16" t="e">
        <f t="shared" ref="D40:I40" si="2">AVERAGE(D34:D36)</f>
        <v>#DIV/0!</v>
      </c>
      <c r="E40" s="16">
        <f t="shared" si="2"/>
        <v>85402.352940967496</v>
      </c>
      <c r="F40" s="16" t="e">
        <f t="shared" si="2"/>
        <v>#DIV/0!</v>
      </c>
      <c r="G40" s="16">
        <f t="shared" si="2"/>
        <v>10406.510697953079</v>
      </c>
      <c r="H40" s="16">
        <f t="shared" si="2"/>
        <v>44741.296091973454</v>
      </c>
      <c r="I40" s="16">
        <f t="shared" si="2"/>
        <v>390.24745315295746</v>
      </c>
    </row>
    <row r="41" spans="1:9" x14ac:dyDescent="0.3">
      <c r="A41" s="14" t="s">
        <v>11</v>
      </c>
      <c r="B41" s="9" t="e">
        <f>STDEV(B34:B36)</f>
        <v>#DIV/0!</v>
      </c>
      <c r="C41" s="9" t="e">
        <f t="shared" ref="C41:I41" si="3">STDEV(C34:C36)</f>
        <v>#DIV/0!</v>
      </c>
      <c r="D41" s="9" t="e">
        <f t="shared" si="3"/>
        <v>#DIV/0!</v>
      </c>
      <c r="E41" s="9" t="e">
        <f t="shared" si="3"/>
        <v>#DIV/0!</v>
      </c>
      <c r="F41" s="9" t="e">
        <f t="shared" si="3"/>
        <v>#DIV/0!</v>
      </c>
      <c r="G41" s="9" t="e">
        <f t="shared" si="3"/>
        <v>#DIV/0!</v>
      </c>
      <c r="H41" s="9" t="e">
        <f t="shared" si="3"/>
        <v>#DIV/0!</v>
      </c>
      <c r="I41" s="9" t="e">
        <f t="shared" si="3"/>
        <v>#DIV/0!</v>
      </c>
    </row>
    <row r="42" spans="1:9" x14ac:dyDescent="0.3">
      <c r="A42" s="14" t="s">
        <v>14</v>
      </c>
      <c r="B42" s="3">
        <f>COUNT(B34:B36)</f>
        <v>0</v>
      </c>
      <c r="C42" s="3">
        <f t="shared" ref="C42:I42" si="4">COUNT(C34:C36)</f>
        <v>1</v>
      </c>
      <c r="D42" s="3">
        <f t="shared" si="4"/>
        <v>0</v>
      </c>
      <c r="E42" s="3">
        <f t="shared" si="4"/>
        <v>1</v>
      </c>
      <c r="F42" s="3">
        <f t="shared" si="4"/>
        <v>0</v>
      </c>
      <c r="G42" s="3">
        <f t="shared" si="4"/>
        <v>1</v>
      </c>
      <c r="H42" s="3">
        <f t="shared" si="4"/>
        <v>1</v>
      </c>
      <c r="I42" s="3">
        <f t="shared" si="4"/>
        <v>1</v>
      </c>
    </row>
    <row r="43" spans="1:9" x14ac:dyDescent="0.3">
      <c r="A43" s="14" t="s">
        <v>12</v>
      </c>
      <c r="B43" s="9" t="e">
        <f t="shared" ref="B43:I43" si="5">B41/SQRT(B42)</f>
        <v>#DIV/0!</v>
      </c>
      <c r="C43" s="9" t="e">
        <f t="shared" si="5"/>
        <v>#DIV/0!</v>
      </c>
      <c r="D43" s="9" t="e">
        <f t="shared" si="5"/>
        <v>#DIV/0!</v>
      </c>
      <c r="E43" s="9" t="e">
        <f t="shared" si="5"/>
        <v>#DIV/0!</v>
      </c>
      <c r="F43" s="9" t="e">
        <f t="shared" si="5"/>
        <v>#DIV/0!</v>
      </c>
      <c r="G43" s="9" t="e">
        <f t="shared" si="5"/>
        <v>#DIV/0!</v>
      </c>
      <c r="H43" s="9" t="e">
        <f t="shared" si="5"/>
        <v>#DIV/0!</v>
      </c>
      <c r="I43" s="9" t="e">
        <f t="shared" si="5"/>
        <v>#DIV/0!</v>
      </c>
    </row>
    <row r="44" spans="1:9" x14ac:dyDescent="0.3">
      <c r="A44" s="14" t="s">
        <v>13</v>
      </c>
      <c r="B44" s="15" t="e">
        <f>B43/B40</f>
        <v>#DIV/0!</v>
      </c>
      <c r="C44" s="15" t="e">
        <f t="shared" ref="C44:I44" si="6">C43/C40</f>
        <v>#DIV/0!</v>
      </c>
      <c r="D44" s="15" t="e">
        <f t="shared" si="6"/>
        <v>#DIV/0!</v>
      </c>
      <c r="E44" s="15" t="e">
        <f t="shared" si="6"/>
        <v>#DIV/0!</v>
      </c>
      <c r="F44" s="15" t="e">
        <f t="shared" si="6"/>
        <v>#DIV/0!</v>
      </c>
      <c r="G44" s="15" t="e">
        <f t="shared" si="6"/>
        <v>#DIV/0!</v>
      </c>
      <c r="H44" s="15" t="e">
        <f t="shared" si="6"/>
        <v>#DIV/0!</v>
      </c>
      <c r="I44" s="15" t="e">
        <f t="shared" si="6"/>
        <v>#DIV/0!</v>
      </c>
    </row>
    <row r="46" spans="1:9" x14ac:dyDescent="0.3">
      <c r="A46" s="7" t="s">
        <v>30</v>
      </c>
    </row>
    <row r="47" spans="1:9" x14ac:dyDescent="0.3">
      <c r="A47" s="4"/>
      <c r="B47" s="4" t="str">
        <f t="shared" ref="B47:I47" si="7">B20</f>
        <v>Clear</v>
      </c>
      <c r="C47" s="4" t="str">
        <f t="shared" si="7"/>
        <v>NUV</v>
      </c>
      <c r="D47" s="4" t="str">
        <f t="shared" si="7"/>
        <v>Blue</v>
      </c>
      <c r="E47" s="4" t="str">
        <f t="shared" si="7"/>
        <v>Green</v>
      </c>
      <c r="F47" s="4" t="str">
        <f t="shared" si="7"/>
        <v>Red</v>
      </c>
      <c r="G47" s="4" t="str">
        <f t="shared" si="7"/>
        <v>Ha</v>
      </c>
      <c r="H47" s="4" t="str">
        <f t="shared" si="7"/>
        <v>NIR1</v>
      </c>
      <c r="I47" s="4" t="str">
        <f t="shared" si="7"/>
        <v>Methane</v>
      </c>
    </row>
    <row r="48" spans="1:9" x14ac:dyDescent="0.3">
      <c r="A48" s="4" t="s">
        <v>17</v>
      </c>
      <c r="B48" s="9" t="e">
        <f t="array" ref="B48:B52">LINEST(B21:B21,$A21:$A21,,TRUE)</f>
        <v>#VALUE!</v>
      </c>
      <c r="C48" s="9"/>
      <c r="D48" s="9" t="e">
        <f t="array" ref="D48:D52">LINEST(D21:D21,$A21:$A21,,TRUE)</f>
        <v>#VALUE!</v>
      </c>
      <c r="E48" s="9" t="e">
        <f t="array" ref="E48:E52">LINEST(E21:E21,$A21:$A21,,TRUE)</f>
        <v>#VALUE!</v>
      </c>
      <c r="F48" s="9" t="e">
        <f t="array" ref="F48:F52">LINEST(F21:F21,$A21:$A21,,TRUE)</f>
        <v>#VALUE!</v>
      </c>
      <c r="G48" s="9" t="e">
        <f t="array" ref="G48:G52">LINEST(G21:G21,$A21:$A21,,TRUE)</f>
        <v>#VALUE!</v>
      </c>
      <c r="H48" s="9">
        <f t="array" ref="H48:H52">LINEST(H21:H21,$A21:$A21,,TRUE)</f>
        <v>0</v>
      </c>
      <c r="I48" s="3"/>
    </row>
    <row r="49" spans="1:11" x14ac:dyDescent="0.3">
      <c r="A49" s="4" t="s">
        <v>18</v>
      </c>
      <c r="B49" s="9" t="e">
        <v>#VALUE!</v>
      </c>
      <c r="C49" s="9"/>
      <c r="D49" s="9" t="e">
        <v>#VALUE!</v>
      </c>
      <c r="E49" s="9" t="e">
        <v>#VALUE!</v>
      </c>
      <c r="F49" s="9" t="e">
        <v>#VALUE!</v>
      </c>
      <c r="G49" s="9" t="e">
        <v>#VALUE!</v>
      </c>
      <c r="H49" s="9">
        <v>0</v>
      </c>
      <c r="I49" s="3"/>
    </row>
    <row r="50" spans="1:11" x14ac:dyDescent="0.3">
      <c r="A50" s="4" t="s">
        <v>21</v>
      </c>
      <c r="B50" s="10" t="e">
        <v>#VALUE!</v>
      </c>
      <c r="C50" s="10"/>
      <c r="D50" s="10" t="e">
        <v>#VALUE!</v>
      </c>
      <c r="E50" s="10" t="e">
        <v>#VALUE!</v>
      </c>
      <c r="F50" s="10" t="e">
        <v>#VALUE!</v>
      </c>
      <c r="G50" s="10" t="e">
        <v>#VALUE!</v>
      </c>
      <c r="H50" s="10">
        <v>1</v>
      </c>
      <c r="I50" s="3"/>
    </row>
    <row r="51" spans="1:11" x14ac:dyDescent="0.3">
      <c r="A51" s="4" t="s">
        <v>19</v>
      </c>
      <c r="B51" s="9" t="e">
        <v>#VALUE!</v>
      </c>
      <c r="C51" s="9"/>
      <c r="D51" s="9" t="e">
        <v>#VALUE!</v>
      </c>
      <c r="E51" s="9" t="e">
        <v>#VALUE!</v>
      </c>
      <c r="F51" s="9" t="e">
        <v>#VALUE!</v>
      </c>
      <c r="G51" s="9" t="e">
        <v>#VALUE!</v>
      </c>
      <c r="H51" s="9" t="e">
        <v>#NUM!</v>
      </c>
      <c r="I51" s="3"/>
    </row>
    <row r="52" spans="1:11" x14ac:dyDescent="0.3">
      <c r="A52" s="4" t="s">
        <v>20</v>
      </c>
      <c r="B52" s="16" t="e">
        <v>#VALUE!</v>
      </c>
      <c r="C52" s="16"/>
      <c r="D52" s="16" t="e">
        <v>#VALUE!</v>
      </c>
      <c r="E52" s="16" t="e">
        <v>#VALUE!</v>
      </c>
      <c r="F52" s="16" t="e">
        <v>#VALUE!</v>
      </c>
      <c r="G52" s="16" t="e">
        <v>#VALUE!</v>
      </c>
      <c r="H52" s="16">
        <v>0</v>
      </c>
      <c r="I52" s="3"/>
    </row>
    <row r="53" spans="1:11" x14ac:dyDescent="0.3">
      <c r="A53" s="14" t="s">
        <v>13</v>
      </c>
      <c r="B53" s="15" t="e">
        <f>B49/B48</f>
        <v>#VALUE!</v>
      </c>
      <c r="C53" s="15"/>
      <c r="D53" s="15" t="e">
        <f t="shared" ref="D53:H53" si="8">D49/D48</f>
        <v>#VALUE!</v>
      </c>
      <c r="E53" s="15" t="e">
        <f t="shared" si="8"/>
        <v>#VALUE!</v>
      </c>
      <c r="F53" s="15" t="e">
        <f t="shared" si="8"/>
        <v>#VALUE!</v>
      </c>
      <c r="G53" s="15" t="e">
        <f t="shared" si="8"/>
        <v>#VALUE!</v>
      </c>
      <c r="H53" s="15" t="e">
        <f t="shared" si="8"/>
        <v>#DIV/0!</v>
      </c>
      <c r="I53" s="15"/>
    </row>
    <row r="54" spans="1:11" x14ac:dyDescent="0.3">
      <c r="A54" s="17" t="s">
        <v>34</v>
      </c>
    </row>
    <row r="55" spans="1:11" x14ac:dyDescent="0.3">
      <c r="A55" s="17" t="s">
        <v>36</v>
      </c>
    </row>
    <row r="56" spans="1:11" x14ac:dyDescent="0.3">
      <c r="A56" s="32" t="s">
        <v>50</v>
      </c>
    </row>
    <row r="57" spans="1:11" x14ac:dyDescent="0.3">
      <c r="A57" s="26" t="s">
        <v>38</v>
      </c>
    </row>
    <row r="58" spans="1:11" x14ac:dyDescent="0.3">
      <c r="B58" t="s">
        <v>5</v>
      </c>
      <c r="C58" t="s">
        <v>7</v>
      </c>
      <c r="D58" t="s">
        <v>6</v>
      </c>
      <c r="E58" s="21" t="s">
        <v>4</v>
      </c>
      <c r="F58" t="s">
        <v>3</v>
      </c>
      <c r="G58" t="s">
        <v>2</v>
      </c>
      <c r="H58" t="s">
        <v>0</v>
      </c>
      <c r="I58" t="s">
        <v>1</v>
      </c>
    </row>
    <row r="59" spans="1:11" x14ac:dyDescent="0.3">
      <c r="A59" t="s">
        <v>24</v>
      </c>
      <c r="D59">
        <v>3950</v>
      </c>
      <c r="E59">
        <f>E60-E62/2</f>
        <v>4931.8399999999992</v>
      </c>
      <c r="F59">
        <f>F60-F62/2</f>
        <v>6169.5430000000006</v>
      </c>
      <c r="G59">
        <v>6528</v>
      </c>
      <c r="H59">
        <v>6700</v>
      </c>
    </row>
    <row r="60" spans="1:11" x14ac:dyDescent="0.3">
      <c r="A60" t="s">
        <v>25</v>
      </c>
      <c r="C60">
        <v>3500</v>
      </c>
      <c r="D60">
        <f ca="1">AVERAGE(D59:D61)</f>
        <v>4500</v>
      </c>
      <c r="E60">
        <v>5408.9</v>
      </c>
      <c r="F60">
        <v>6483.4030000000002</v>
      </c>
      <c r="G60">
        <f ca="1">AVERAGE(G59:G61)</f>
        <v>6563</v>
      </c>
      <c r="H60">
        <f ca="1">AVERAGE(H59:H61)</f>
        <v>7350</v>
      </c>
      <c r="I60">
        <v>8890</v>
      </c>
    </row>
    <row r="61" spans="1:11" x14ac:dyDescent="0.3">
      <c r="A61" t="s">
        <v>26</v>
      </c>
      <c r="D61">
        <v>5050</v>
      </c>
      <c r="E61">
        <f>E60+E62/2</f>
        <v>5885.96</v>
      </c>
      <c r="F61">
        <f>F60+F62/2</f>
        <v>6797.2629999999999</v>
      </c>
      <c r="G61">
        <v>6598</v>
      </c>
      <c r="H61">
        <v>8000</v>
      </c>
      <c r="K61">
        <v>1000</v>
      </c>
    </row>
    <row r="62" spans="1:11" x14ac:dyDescent="0.3">
      <c r="A62" t="s">
        <v>27</v>
      </c>
      <c r="B62">
        <v>4000</v>
      </c>
      <c r="C62">
        <v>500</v>
      </c>
      <c r="D62">
        <f>D61-D59</f>
        <v>1100</v>
      </c>
      <c r="E62" s="2">
        <v>954.12</v>
      </c>
      <c r="F62" s="2">
        <v>627.72</v>
      </c>
      <c r="G62" s="2">
        <v>98</v>
      </c>
      <c r="H62">
        <f>H61-H59</f>
        <v>1300</v>
      </c>
      <c r="I62">
        <v>100</v>
      </c>
    </row>
    <row r="63" spans="1:11" x14ac:dyDescent="0.3">
      <c r="G63" s="2"/>
    </row>
    <row r="64" spans="1:11" x14ac:dyDescent="0.3">
      <c r="G64" s="2"/>
    </row>
    <row r="65" spans="1:10" x14ac:dyDescent="0.3">
      <c r="A65" t="s">
        <v>28</v>
      </c>
      <c r="B65" s="18" t="e">
        <f>B40</f>
        <v>#DIV/0!</v>
      </c>
      <c r="C65" s="18">
        <f t="shared" ref="C65:D65" si="9">C40</f>
        <v>465.76102336087712</v>
      </c>
      <c r="D65" s="18" t="e">
        <f t="shared" si="9"/>
        <v>#DIV/0!</v>
      </c>
      <c r="E65" s="18">
        <f>E40</f>
        <v>85402.352940967496</v>
      </c>
      <c r="F65" s="18" t="e">
        <f>F40</f>
        <v>#DIV/0!</v>
      </c>
      <c r="G65" s="18">
        <f>G40</f>
        <v>10406.510697953079</v>
      </c>
      <c r="H65" s="18">
        <f t="shared" ref="H65:I65" si="10">H40</f>
        <v>44741.296091973454</v>
      </c>
      <c r="I65" s="18">
        <f t="shared" si="10"/>
        <v>390.24745315295746</v>
      </c>
    </row>
    <row r="66" spans="1:10" x14ac:dyDescent="0.3">
      <c r="A66" t="s">
        <v>32</v>
      </c>
      <c r="B66" t="e">
        <f>B43</f>
        <v>#DIV/0!</v>
      </c>
      <c r="D66" t="e">
        <f t="shared" ref="D66:H67" si="11">D43</f>
        <v>#DIV/0!</v>
      </c>
      <c r="E66" t="e">
        <f t="shared" si="11"/>
        <v>#DIV/0!</v>
      </c>
      <c r="F66" t="e">
        <f t="shared" si="11"/>
        <v>#DIV/0!</v>
      </c>
      <c r="G66" t="e">
        <f t="shared" si="11"/>
        <v>#DIV/0!</v>
      </c>
      <c r="H66" t="e">
        <f t="shared" si="11"/>
        <v>#DIV/0!</v>
      </c>
      <c r="I66" t="e">
        <f>#REF!</f>
        <v>#REF!</v>
      </c>
    </row>
    <row r="67" spans="1:10" x14ac:dyDescent="0.3">
      <c r="A67" t="s">
        <v>33</v>
      </c>
      <c r="B67" s="1" t="e">
        <f>B44</f>
        <v>#DIV/0!</v>
      </c>
      <c r="D67" s="1" t="e">
        <f t="shared" si="11"/>
        <v>#DIV/0!</v>
      </c>
      <c r="E67" s="1" t="e">
        <f t="shared" si="11"/>
        <v>#DIV/0!</v>
      </c>
      <c r="F67" s="1" t="e">
        <f t="shared" si="11"/>
        <v>#DIV/0!</v>
      </c>
      <c r="G67" s="1" t="e">
        <f t="shared" si="11"/>
        <v>#DIV/0!</v>
      </c>
      <c r="H67" s="1" t="e">
        <f t="shared" si="11"/>
        <v>#DIV/0!</v>
      </c>
      <c r="I67" s="1" t="e">
        <f>#REF!</f>
        <v>#REF!</v>
      </c>
    </row>
    <row r="68" spans="1:10" x14ac:dyDescent="0.3">
      <c r="A68" t="s">
        <v>31</v>
      </c>
      <c r="B68" s="22" t="e">
        <f>B65/B$62</f>
        <v>#DIV/0!</v>
      </c>
      <c r="C68" s="22">
        <f t="shared" ref="C68:I68" si="12">C65/C$62</f>
        <v>0.9315220467217542</v>
      </c>
      <c r="D68" s="22" t="e">
        <f t="shared" si="12"/>
        <v>#DIV/0!</v>
      </c>
      <c r="E68" s="22">
        <f t="shared" si="12"/>
        <v>89.509027104523014</v>
      </c>
      <c r="F68" s="22" t="e">
        <f t="shared" si="12"/>
        <v>#DIV/0!</v>
      </c>
      <c r="G68" s="22">
        <f t="shared" si="12"/>
        <v>106.18888467299061</v>
      </c>
      <c r="H68" s="22">
        <f t="shared" si="12"/>
        <v>34.416381609210347</v>
      </c>
      <c r="I68" s="22">
        <f t="shared" si="12"/>
        <v>3.9024745315295748</v>
      </c>
    </row>
    <row r="69" spans="1:10" x14ac:dyDescent="0.3">
      <c r="A69" t="s">
        <v>37</v>
      </c>
      <c r="B69" t="e">
        <f>B66/B62</f>
        <v>#DIV/0!</v>
      </c>
      <c r="D69" t="e">
        <f t="shared" ref="D69:I69" si="13">D66/D62</f>
        <v>#DIV/0!</v>
      </c>
      <c r="E69" t="e">
        <f t="shared" si="13"/>
        <v>#DIV/0!</v>
      </c>
      <c r="F69" t="e">
        <f t="shared" si="13"/>
        <v>#DIV/0!</v>
      </c>
      <c r="G69" t="e">
        <f t="shared" si="13"/>
        <v>#DIV/0!</v>
      </c>
      <c r="H69" t="e">
        <f t="shared" si="13"/>
        <v>#DIV/0!</v>
      </c>
      <c r="I69" t="e">
        <f t="shared" si="13"/>
        <v>#REF!</v>
      </c>
    </row>
    <row r="71" spans="1:10" x14ac:dyDescent="0.3">
      <c r="A71" t="s">
        <v>28</v>
      </c>
      <c r="B71" s="12" t="e">
        <f>B48</f>
        <v>#VALUE!</v>
      </c>
      <c r="D71" s="12" t="e">
        <f t="shared" ref="D71:G72" si="14">D48</f>
        <v>#VALUE!</v>
      </c>
      <c r="E71" s="20" t="e">
        <f t="shared" si="14"/>
        <v>#VALUE!</v>
      </c>
      <c r="F71" s="20" t="e">
        <f t="shared" si="14"/>
        <v>#VALUE!</v>
      </c>
      <c r="G71" s="12" t="e">
        <f t="shared" si="14"/>
        <v>#VALUE!</v>
      </c>
      <c r="H71" s="12">
        <f>AVERAGE(H48:H48)</f>
        <v>0</v>
      </c>
    </row>
    <row r="72" spans="1:10" x14ac:dyDescent="0.3">
      <c r="A72" t="s">
        <v>32</v>
      </c>
      <c r="B72" s="12" t="e">
        <f>B49</f>
        <v>#VALUE!</v>
      </c>
      <c r="D72" s="12" t="e">
        <f t="shared" si="14"/>
        <v>#VALUE!</v>
      </c>
      <c r="E72" s="12" t="e">
        <f t="shared" si="14"/>
        <v>#VALUE!</v>
      </c>
      <c r="F72" s="12" t="e">
        <f t="shared" si="14"/>
        <v>#VALUE!</v>
      </c>
      <c r="G72" s="12" t="e">
        <f t="shared" si="14"/>
        <v>#VALUE!</v>
      </c>
      <c r="H72" t="e">
        <f>STDEV(H49:H49)</f>
        <v>#DIV/0!</v>
      </c>
    </row>
    <row r="73" spans="1:10" x14ac:dyDescent="0.3">
      <c r="A73" t="s">
        <v>33</v>
      </c>
      <c r="B73" s="1" t="e">
        <f>B53</f>
        <v>#VALUE!</v>
      </c>
      <c r="D73" s="1" t="e">
        <f>#REF!</f>
        <v>#REF!</v>
      </c>
      <c r="E73" s="1" t="e">
        <f>D53</f>
        <v>#VALUE!</v>
      </c>
      <c r="F73" s="1" t="e">
        <f>E53</f>
        <v>#VALUE!</v>
      </c>
      <c r="G73" s="1" t="e">
        <f>F53</f>
        <v>#VALUE!</v>
      </c>
      <c r="H73" s="1" t="e">
        <f>G53</f>
        <v>#VALUE!</v>
      </c>
      <c r="I73" s="1"/>
    </row>
    <row r="74" spans="1:10" x14ac:dyDescent="0.3">
      <c r="A74" t="s">
        <v>31</v>
      </c>
      <c r="B74" s="22" t="e">
        <f>B71/B$62</f>
        <v>#VALUE!</v>
      </c>
      <c r="C74" s="22"/>
      <c r="D74" s="22" t="e">
        <f t="shared" ref="D74:H74" si="15">D71/D$62</f>
        <v>#VALUE!</v>
      </c>
      <c r="E74" s="22" t="e">
        <f t="shared" si="15"/>
        <v>#VALUE!</v>
      </c>
      <c r="F74" s="22" t="e">
        <f t="shared" si="15"/>
        <v>#VALUE!</v>
      </c>
      <c r="G74" s="22" t="e">
        <f t="shared" si="15"/>
        <v>#VALUE!</v>
      </c>
      <c r="H74" s="22">
        <f t="shared" si="15"/>
        <v>0</v>
      </c>
    </row>
    <row r="79" spans="1:10" x14ac:dyDescent="0.3">
      <c r="A79" s="12">
        <f>LOG(A21)</f>
        <v>1.3010299956639813</v>
      </c>
      <c r="B79" s="12" t="e">
        <f>LOG(#REF!)</f>
        <v>#REF!</v>
      </c>
      <c r="C79" s="12"/>
      <c r="D79" s="12"/>
      <c r="E79" s="12"/>
      <c r="F79" s="12"/>
      <c r="G79" s="12"/>
      <c r="H79" s="12"/>
      <c r="I79" s="12"/>
      <c r="J79" s="12"/>
    </row>
    <row r="80" spans="1:10" x14ac:dyDescent="0.3">
      <c r="A80" s="12">
        <f>LOG(A22)</f>
        <v>1.7781512503836436</v>
      </c>
      <c r="B80" s="12" t="e">
        <f>LOG(#REF!)</f>
        <v>#REF!</v>
      </c>
      <c r="C80" s="12"/>
      <c r="D80" s="12"/>
      <c r="E80" s="12"/>
      <c r="F80" s="12"/>
      <c r="G80" s="12"/>
      <c r="H80" s="12"/>
      <c r="I80" s="12"/>
      <c r="J80" s="12"/>
    </row>
    <row r="81" spans="1:10" x14ac:dyDescent="0.3">
      <c r="A81" s="12">
        <f>LOG(A23)</f>
        <v>2</v>
      </c>
      <c r="B81" s="12" t="e">
        <f>LOG(#REF!)</f>
        <v>#REF!</v>
      </c>
      <c r="C81" s="12" t="e">
        <f>LOG(#REF!)</f>
        <v>#REF!</v>
      </c>
      <c r="D81" s="12" t="e">
        <f>LOG(#REF!)</f>
        <v>#REF!</v>
      </c>
      <c r="E81" s="12" t="e">
        <f>LOG(#REF!)</f>
        <v>#REF!</v>
      </c>
      <c r="F81" s="12"/>
      <c r="G81" s="12"/>
      <c r="H81" s="12" t="e">
        <f>LOG(#REF!)</f>
        <v>#REF!</v>
      </c>
      <c r="I81" s="12"/>
      <c r="J81" s="12"/>
    </row>
    <row r="82" spans="1:10" x14ac:dyDescent="0.3">
      <c r="A82" s="12" t="e">
        <f>LOG(#REF!)</f>
        <v>#REF!</v>
      </c>
      <c r="B82" s="12" t="e">
        <f>LOG(#REF!)</f>
        <v>#REF!</v>
      </c>
      <c r="C82" s="12" t="e">
        <f>LOG(#REF!)</f>
        <v>#REF!</v>
      </c>
      <c r="D82" s="12" t="e">
        <f>LOG(#REF!)</f>
        <v>#REF!</v>
      </c>
      <c r="E82" s="12" t="e">
        <f>LOG(#REF!)</f>
        <v>#REF!</v>
      </c>
      <c r="F82" s="12"/>
      <c r="G82" s="12" t="e">
        <f>LOG(#REF!)</f>
        <v>#REF!</v>
      </c>
      <c r="H82" s="12" t="e">
        <f>LOG(#REF!)</f>
        <v>#REF!</v>
      </c>
      <c r="I82" s="12"/>
      <c r="J82" s="12"/>
    </row>
    <row r="83" spans="1:10" x14ac:dyDescent="0.3">
      <c r="A83" s="12" t="e">
        <f>LOG(#REF!)</f>
        <v>#REF!</v>
      </c>
      <c r="B83" s="12" t="e">
        <f>LOG(#REF!)</f>
        <v>#REF!</v>
      </c>
      <c r="C83" s="12" t="e">
        <f>LOG(#REF!)</f>
        <v>#REF!</v>
      </c>
      <c r="D83" s="12" t="e">
        <f>LOG(#REF!)</f>
        <v>#REF!</v>
      </c>
      <c r="E83" s="12" t="e">
        <f>LOG(#REF!)</f>
        <v>#REF!</v>
      </c>
      <c r="F83" s="12" t="e">
        <f>LOG(#REF!)</f>
        <v>#REF!</v>
      </c>
      <c r="G83" s="12" t="e">
        <f>LOG(#REF!)</f>
        <v>#REF!</v>
      </c>
      <c r="H83" s="12" t="e">
        <f>LOG(#REF!)</f>
        <v>#REF!</v>
      </c>
      <c r="I83" s="12"/>
      <c r="J83" s="12"/>
    </row>
    <row r="84" spans="1:10" x14ac:dyDescent="0.3">
      <c r="A84" s="12" t="e">
        <f>LOG(#REF!)</f>
        <v>#REF!</v>
      </c>
      <c r="B84" s="12" t="e">
        <f>LOG(#REF!)</f>
        <v>#REF!</v>
      </c>
      <c r="C84" s="12" t="e">
        <f>LOG(#REF!)</f>
        <v>#REF!</v>
      </c>
      <c r="D84" s="12" t="e">
        <f>LOG(#REF!)</f>
        <v>#REF!</v>
      </c>
      <c r="E84" s="12" t="e">
        <f>LOG(#REF!)</f>
        <v>#REF!</v>
      </c>
      <c r="F84" s="12" t="e">
        <f>LOG(#REF!)</f>
        <v>#REF!</v>
      </c>
      <c r="G84" s="12" t="e">
        <f>LOG(#REF!)</f>
        <v>#REF!</v>
      </c>
      <c r="H84" s="12" t="e">
        <f>LOG(#REF!)</f>
        <v>#REF!</v>
      </c>
      <c r="I84" s="12"/>
      <c r="J84" s="12"/>
    </row>
    <row r="85" spans="1:10" x14ac:dyDescent="0.3">
      <c r="A85" s="12" t="e">
        <f>LOG(#REF!)</f>
        <v>#REF!</v>
      </c>
      <c r="B85" s="12" t="e">
        <f>LOG(#REF!)</f>
        <v>#REF!</v>
      </c>
      <c r="C85" s="12" t="e">
        <f>LOG(#REF!)</f>
        <v>#REF!</v>
      </c>
      <c r="D85" s="12" t="e">
        <f>LOG(#REF!)</f>
        <v>#REF!</v>
      </c>
      <c r="E85" s="12" t="e">
        <f>LOG(#REF!)</f>
        <v>#REF!</v>
      </c>
      <c r="F85" s="12" t="e">
        <f>LOG(#REF!)</f>
        <v>#REF!</v>
      </c>
      <c r="G85" s="12" t="e">
        <f>LOG(#REF!)</f>
        <v>#REF!</v>
      </c>
      <c r="H85" s="12" t="e">
        <f>LOG(#REF!)</f>
        <v>#REF!</v>
      </c>
      <c r="I85" s="12"/>
      <c r="J85" s="12"/>
    </row>
    <row r="86" spans="1:10" x14ac:dyDescent="0.3">
      <c r="A86" s="12">
        <f>LOG(A21)</f>
        <v>1.3010299956639813</v>
      </c>
      <c r="B86" s="12" t="e">
        <f>LOG(B21)</f>
        <v>#NUM!</v>
      </c>
      <c r="C86" s="12" t="e">
        <f>LOG(D21)</f>
        <v>#NUM!</v>
      </c>
      <c r="D86" s="12" t="e">
        <f>LOG(E21)</f>
        <v>#NUM!</v>
      </c>
      <c r="E86" s="12" t="e">
        <f>LOG(F21)</f>
        <v>#NUM!</v>
      </c>
      <c r="F86" s="12" t="e">
        <f>LOG(G21)</f>
        <v>#NUM!</v>
      </c>
      <c r="G86" s="12">
        <f>LOG(H21)</f>
        <v>7.072699595263761</v>
      </c>
      <c r="H86" s="12" t="e">
        <f>LOG(#REF!)</f>
        <v>#REF!</v>
      </c>
      <c r="I86" s="12" t="e">
        <f>LOG(I21)</f>
        <v>#NUM!</v>
      </c>
      <c r="J86" s="12" t="e">
        <f>LOG(#REF!)</f>
        <v>#REF!</v>
      </c>
    </row>
    <row r="87" spans="1:10" x14ac:dyDescent="0.3">
      <c r="A87" s="12">
        <f>LOG(A22)</f>
        <v>1.7781512503836436</v>
      </c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3">
      <c r="A88" s="12">
        <f>LOG(A23)</f>
        <v>2</v>
      </c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3">
      <c r="A89" s="12"/>
      <c r="B89" s="12"/>
    </row>
    <row r="90" spans="1:10" x14ac:dyDescent="0.3">
      <c r="B90" t="s">
        <v>5</v>
      </c>
      <c r="C90" t="s">
        <v>6</v>
      </c>
      <c r="D90" t="s">
        <v>4</v>
      </c>
      <c r="E90" t="s">
        <v>3</v>
      </c>
      <c r="F90" t="s">
        <v>2</v>
      </c>
      <c r="G90" t="s">
        <v>8</v>
      </c>
      <c r="H90" t="s">
        <v>9</v>
      </c>
    </row>
    <row r="91" spans="1:10" x14ac:dyDescent="0.3">
      <c r="A91" t="s">
        <v>17</v>
      </c>
      <c r="B91" s="12" t="e">
        <f t="array" ref="B91:B95">LINEST(B81:B86,$A81:$A86,,TRUE)</f>
        <v>#VALUE!</v>
      </c>
      <c r="C91" s="12" t="e">
        <f t="array" ref="C91:C95">LINEST(C83:C86,$A83:$A86,,TRUE)</f>
        <v>#VALUE!</v>
      </c>
      <c r="D91" s="12" t="e">
        <f t="array" ref="D91:D95">LINEST(D83:D86,$A83:$A86,,TRUE)</f>
        <v>#VALUE!</v>
      </c>
      <c r="E91" s="12" t="e">
        <f t="array" ref="E91:E95">LINEST(E83:E86,$A83:$A86,,TRUE)</f>
        <v>#VALUE!</v>
      </c>
      <c r="F91" s="12" t="e">
        <f t="array" ref="F91:F95">LINEST(F84:F86,$A84:$A86,,TRUE)</f>
        <v>#VALUE!</v>
      </c>
      <c r="G91" s="12" t="e">
        <f t="array" ref="G91:G95">LINEST(G83:G86,$A83:$A86,,TRUE)</f>
        <v>#VALUE!</v>
      </c>
      <c r="H91" s="12" t="e">
        <f t="array" ref="H91:H95">LINEST(H81:H86,$A81:$A86,,TRUE)</f>
        <v>#VALUE!</v>
      </c>
      <c r="J91" t="e">
        <f>AVERAGE(B91:H91)</f>
        <v>#VALUE!</v>
      </c>
    </row>
    <row r="92" spans="1:10" x14ac:dyDescent="0.3">
      <c r="A92" t="s">
        <v>18</v>
      </c>
      <c r="B92" s="12" t="e">
        <v>#VALUE!</v>
      </c>
      <c r="C92" s="12" t="e">
        <v>#VALUE!</v>
      </c>
      <c r="D92" s="12" t="e">
        <v>#VALUE!</v>
      </c>
      <c r="E92" s="12" t="e">
        <v>#VALUE!</v>
      </c>
      <c r="F92" s="12" t="e">
        <v>#VALUE!</v>
      </c>
      <c r="G92" s="12" t="e">
        <v>#VALUE!</v>
      </c>
      <c r="H92" s="12" t="e">
        <v>#VALUE!</v>
      </c>
      <c r="J92" t="e">
        <f>STDEV(B91:H91)/SQRT(COUNT(B91:H91))</f>
        <v>#VALUE!</v>
      </c>
    </row>
    <row r="93" spans="1:10" x14ac:dyDescent="0.3">
      <c r="A93" t="s">
        <v>21</v>
      </c>
      <c r="B93" s="12" t="e">
        <v>#VALUE!</v>
      </c>
      <c r="C93" s="12" t="e">
        <v>#VALUE!</v>
      </c>
      <c r="D93" s="12" t="e">
        <v>#VALUE!</v>
      </c>
      <c r="E93" s="12" t="e">
        <v>#VALUE!</v>
      </c>
      <c r="F93" s="12" t="e">
        <v>#VALUE!</v>
      </c>
      <c r="G93" s="12" t="e">
        <v>#VALUE!</v>
      </c>
      <c r="H93" s="12" t="e">
        <v>#VALUE!</v>
      </c>
    </row>
    <row r="94" spans="1:10" x14ac:dyDescent="0.3">
      <c r="A94" t="s">
        <v>19</v>
      </c>
      <c r="B94" s="13" t="e">
        <v>#VALUE!</v>
      </c>
      <c r="C94" s="13" t="e">
        <v>#VALUE!</v>
      </c>
      <c r="D94" s="13" t="e">
        <v>#VALUE!</v>
      </c>
      <c r="E94" s="13" t="e">
        <v>#VALUE!</v>
      </c>
      <c r="F94" s="13" t="e">
        <v>#VALUE!</v>
      </c>
      <c r="G94" s="13" t="e">
        <v>#VALUE!</v>
      </c>
      <c r="H94" s="13" t="e">
        <v>#VALUE!</v>
      </c>
    </row>
    <row r="95" spans="1:10" x14ac:dyDescent="0.3">
      <c r="A95" t="s">
        <v>20</v>
      </c>
      <c r="B95" s="11" t="e">
        <v>#VALUE!</v>
      </c>
      <c r="C95" s="11" t="e">
        <v>#VALUE!</v>
      </c>
      <c r="D95" s="11" t="e">
        <v>#VALUE!</v>
      </c>
      <c r="E95" s="11" t="e">
        <v>#VALUE!</v>
      </c>
      <c r="F95" s="11" t="e">
        <v>#VALUE!</v>
      </c>
      <c r="G95" s="11" t="e">
        <v>#VALUE!</v>
      </c>
      <c r="H95" s="11" t="e">
        <v>#VALUE!</v>
      </c>
    </row>
    <row r="97" spans="1:8" x14ac:dyDescent="0.3">
      <c r="B97" t="s">
        <v>5</v>
      </c>
      <c r="C97" t="s">
        <v>6</v>
      </c>
      <c r="D97" t="s">
        <v>4</v>
      </c>
      <c r="E97" t="s">
        <v>3</v>
      </c>
      <c r="F97" t="s">
        <v>2</v>
      </c>
      <c r="G97" t="s">
        <v>8</v>
      </c>
      <c r="H97" t="s">
        <v>9</v>
      </c>
    </row>
    <row r="98" spans="1:8" x14ac:dyDescent="0.3">
      <c r="A98" t="s">
        <v>23</v>
      </c>
      <c r="B98" s="12" t="e">
        <f>B91+B92</f>
        <v>#VALUE!</v>
      </c>
      <c r="C98" s="12" t="e">
        <f t="shared" ref="C98:H98" si="16">C91+C92</f>
        <v>#VALUE!</v>
      </c>
      <c r="D98" s="12" t="e">
        <f t="shared" si="16"/>
        <v>#VALUE!</v>
      </c>
      <c r="E98" s="12" t="e">
        <f t="shared" si="16"/>
        <v>#VALUE!</v>
      </c>
      <c r="F98" s="12" t="e">
        <f t="shared" si="16"/>
        <v>#VALUE!</v>
      </c>
      <c r="G98" s="12" t="e">
        <f t="shared" si="16"/>
        <v>#VALUE!</v>
      </c>
      <c r="H98" s="12" t="e">
        <f t="shared" si="16"/>
        <v>#VALUE!</v>
      </c>
    </row>
    <row r="99" spans="1:8" x14ac:dyDescent="0.3">
      <c r="A99" t="s">
        <v>17</v>
      </c>
      <c r="B99" s="12" t="e">
        <f>B91</f>
        <v>#VALUE!</v>
      </c>
      <c r="C99" s="12" t="e">
        <f t="shared" ref="C99:H99" si="17">C91</f>
        <v>#VALUE!</v>
      </c>
      <c r="D99" s="12" t="e">
        <f t="shared" si="17"/>
        <v>#VALUE!</v>
      </c>
      <c r="E99" s="12" t="e">
        <f t="shared" si="17"/>
        <v>#VALUE!</v>
      </c>
      <c r="F99" s="12" t="e">
        <f t="shared" si="17"/>
        <v>#VALUE!</v>
      </c>
      <c r="G99" s="12" t="e">
        <f t="shared" si="17"/>
        <v>#VALUE!</v>
      </c>
      <c r="H99" s="12" t="e">
        <f t="shared" si="17"/>
        <v>#VALUE!</v>
      </c>
    </row>
    <row r="100" spans="1:8" x14ac:dyDescent="0.3">
      <c r="A100" t="s">
        <v>22</v>
      </c>
      <c r="B100" s="12" t="e">
        <f>B91-B92</f>
        <v>#VALUE!</v>
      </c>
      <c r="C100" s="12" t="e">
        <f t="shared" ref="C100:H100" si="18">C91-C92</f>
        <v>#VALUE!</v>
      </c>
      <c r="D100" s="12" t="e">
        <f t="shared" si="18"/>
        <v>#VALUE!</v>
      </c>
      <c r="E100" s="12" t="e">
        <f t="shared" si="18"/>
        <v>#VALUE!</v>
      </c>
      <c r="F100" s="12" t="e">
        <f t="shared" si="18"/>
        <v>#VALUE!</v>
      </c>
      <c r="G100" s="12" t="e">
        <f t="shared" si="18"/>
        <v>#VALUE!</v>
      </c>
      <c r="H100" s="12" t="e">
        <f t="shared" si="18"/>
        <v>#VALUE!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opLeftCell="A25" zoomScale="70" zoomScaleNormal="70" workbookViewId="0">
      <selection activeCell="A56" sqref="A56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11" x14ac:dyDescent="0.3">
      <c r="A1" t="s">
        <v>39</v>
      </c>
      <c r="D1" t="s">
        <v>40</v>
      </c>
    </row>
    <row r="2" spans="1:11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11" x14ac:dyDescent="0.3">
      <c r="A3" s="6">
        <v>20</v>
      </c>
      <c r="B3" s="5"/>
      <c r="C3" s="5"/>
      <c r="D3" s="5"/>
      <c r="E3" s="5"/>
      <c r="F3" s="5"/>
      <c r="G3" s="5"/>
      <c r="H3" s="27">
        <v>12440450</v>
      </c>
      <c r="I3" s="5"/>
    </row>
    <row r="4" spans="1:11" x14ac:dyDescent="0.3">
      <c r="A4" s="6">
        <v>60</v>
      </c>
      <c r="B4" s="5"/>
      <c r="C4" s="5"/>
      <c r="D4" s="5"/>
      <c r="E4" s="27">
        <v>66815000</v>
      </c>
      <c r="F4" s="5"/>
      <c r="G4" s="27">
        <v>8479780</v>
      </c>
      <c r="H4" s="5"/>
      <c r="I4" s="5"/>
    </row>
    <row r="5" spans="1:11" x14ac:dyDescent="0.3">
      <c r="A5" s="6">
        <v>100</v>
      </c>
      <c r="B5" s="5"/>
      <c r="C5" s="27">
        <v>906136</v>
      </c>
      <c r="D5" s="5"/>
      <c r="E5" s="5"/>
      <c r="F5" s="5"/>
      <c r="G5" s="3"/>
      <c r="H5" s="5"/>
      <c r="I5" s="27">
        <v>1306377</v>
      </c>
    </row>
    <row r="7" spans="1:11" x14ac:dyDescent="0.3">
      <c r="A7" t="s">
        <v>41</v>
      </c>
      <c r="D7" t="s">
        <v>40</v>
      </c>
    </row>
    <row r="8" spans="1:11" x14ac:dyDescent="0.3">
      <c r="A8" s="4" t="s">
        <v>35</v>
      </c>
      <c r="B8" s="8" t="s">
        <v>5</v>
      </c>
      <c r="C8" s="8" t="s">
        <v>7</v>
      </c>
      <c r="D8" s="8" t="s">
        <v>6</v>
      </c>
      <c r="E8" s="8" t="s">
        <v>4</v>
      </c>
      <c r="F8" s="8" t="s">
        <v>3</v>
      </c>
      <c r="G8" s="8" t="s">
        <v>2</v>
      </c>
      <c r="H8" s="8" t="s">
        <v>8</v>
      </c>
      <c r="I8" s="8" t="s">
        <v>1</v>
      </c>
    </row>
    <row r="9" spans="1:11" x14ac:dyDescent="0.3">
      <c r="A9" s="6">
        <v>20</v>
      </c>
      <c r="B9" s="5"/>
      <c r="C9" s="5"/>
      <c r="D9" s="5"/>
      <c r="E9" s="5"/>
      <c r="F9" s="5"/>
      <c r="G9" s="5"/>
      <c r="H9" s="23">
        <v>144</v>
      </c>
      <c r="I9" s="5"/>
    </row>
    <row r="10" spans="1:11" x14ac:dyDescent="0.3">
      <c r="A10" s="6">
        <v>60</v>
      </c>
      <c r="B10" s="5"/>
      <c r="C10" s="5"/>
      <c r="D10" s="5"/>
      <c r="E10" s="27">
        <v>144</v>
      </c>
      <c r="F10" s="5"/>
      <c r="G10" s="23">
        <v>144</v>
      </c>
      <c r="H10" s="5"/>
      <c r="I10" s="5"/>
    </row>
    <row r="11" spans="1:11" x14ac:dyDescent="0.3">
      <c r="A11" s="6">
        <v>100</v>
      </c>
      <c r="B11" s="5"/>
      <c r="C11" s="23">
        <v>144</v>
      </c>
      <c r="D11" s="5"/>
      <c r="E11" s="5"/>
      <c r="F11" s="5"/>
      <c r="G11" s="3"/>
      <c r="H11" s="5"/>
      <c r="I11" s="23">
        <v>210</v>
      </c>
    </row>
    <row r="13" spans="1:11" x14ac:dyDescent="0.3">
      <c r="A13" t="s">
        <v>42</v>
      </c>
      <c r="D13" t="s">
        <v>40</v>
      </c>
    </row>
    <row r="14" spans="1:11" x14ac:dyDescent="0.3">
      <c r="A14" s="4" t="s">
        <v>35</v>
      </c>
      <c r="B14" s="8" t="s">
        <v>5</v>
      </c>
      <c r="C14" s="8" t="s">
        <v>7</v>
      </c>
      <c r="D14" s="8" t="s">
        <v>6</v>
      </c>
      <c r="E14" s="8" t="s">
        <v>4</v>
      </c>
      <c r="F14" s="8" t="s">
        <v>3</v>
      </c>
      <c r="G14" s="8" t="s">
        <v>2</v>
      </c>
      <c r="H14" s="8" t="s">
        <v>8</v>
      </c>
      <c r="I14" s="8" t="s">
        <v>1</v>
      </c>
    </row>
    <row r="15" spans="1:11" x14ac:dyDescent="0.3">
      <c r="A15" s="6">
        <v>20</v>
      </c>
      <c r="B15" s="5"/>
      <c r="C15" s="5"/>
      <c r="D15" s="5"/>
      <c r="E15" s="5"/>
      <c r="F15" s="5"/>
      <c r="G15" s="5"/>
      <c r="H15" s="23">
        <v>2331.6999999999998</v>
      </c>
      <c r="I15" s="5"/>
    </row>
    <row r="16" spans="1:11" x14ac:dyDescent="0.3">
      <c r="A16" s="6">
        <v>60</v>
      </c>
      <c r="B16" s="5"/>
      <c r="C16" s="5"/>
      <c r="D16" s="5"/>
      <c r="E16" s="27">
        <v>2880</v>
      </c>
      <c r="F16" s="5"/>
      <c r="G16" s="23">
        <v>2812.7</v>
      </c>
      <c r="H16" s="5"/>
      <c r="I16" s="5"/>
      <c r="K16">
        <v>1044680.6133333334</v>
      </c>
    </row>
    <row r="17" spans="1:11" x14ac:dyDescent="0.3">
      <c r="A17" s="6">
        <v>100</v>
      </c>
      <c r="B17" s="5"/>
      <c r="C17" s="23">
        <v>2330.8000000000002</v>
      </c>
      <c r="D17" s="5"/>
      <c r="E17" s="5"/>
      <c r="F17" s="5"/>
      <c r="G17" s="3"/>
      <c r="H17" s="5"/>
      <c r="I17" s="23">
        <v>2779</v>
      </c>
      <c r="K17">
        <v>848950.88800000004</v>
      </c>
    </row>
    <row r="18" spans="1:11" x14ac:dyDescent="0.3">
      <c r="K18">
        <v>1993148.6266666667</v>
      </c>
    </row>
    <row r="19" spans="1:11" x14ac:dyDescent="0.3">
      <c r="A19" t="s">
        <v>43</v>
      </c>
      <c r="K19">
        <v>1316118.0160000001</v>
      </c>
    </row>
    <row r="20" spans="1:11" x14ac:dyDescent="0.3">
      <c r="A20" s="4" t="s">
        <v>35</v>
      </c>
      <c r="B20" s="8" t="s">
        <v>5</v>
      </c>
      <c r="C20" s="8" t="s">
        <v>7</v>
      </c>
      <c r="D20" s="8" t="s">
        <v>6</v>
      </c>
      <c r="E20" s="8" t="s">
        <v>4</v>
      </c>
      <c r="F20" s="8" t="s">
        <v>3</v>
      </c>
      <c r="G20" s="8" t="s">
        <v>2</v>
      </c>
      <c r="H20" s="8" t="s">
        <v>8</v>
      </c>
      <c r="I20" s="8" t="s">
        <v>1</v>
      </c>
      <c r="K20">
        <v>8902.4838</v>
      </c>
    </row>
    <row r="21" spans="1:11" x14ac:dyDescent="0.3">
      <c r="A21" s="6">
        <v>20</v>
      </c>
      <c r="B21" s="28"/>
      <c r="C21" s="28"/>
      <c r="D21" s="28"/>
      <c r="E21" s="28"/>
      <c r="F21" s="28"/>
      <c r="G21" s="34"/>
      <c r="H21" s="35"/>
      <c r="I21" s="34"/>
    </row>
    <row r="22" spans="1:11" x14ac:dyDescent="0.3">
      <c r="A22" s="6">
        <v>60</v>
      </c>
      <c r="B22" s="28"/>
      <c r="C22" s="28"/>
      <c r="D22" s="28"/>
      <c r="E22" s="3"/>
      <c r="F22" s="3"/>
      <c r="G22" s="36"/>
      <c r="H22" s="34"/>
      <c r="I22" s="34"/>
    </row>
    <row r="23" spans="1:11" x14ac:dyDescent="0.3">
      <c r="A23" s="6">
        <v>100</v>
      </c>
      <c r="B23" s="28"/>
      <c r="C23">
        <v>8902.4838</v>
      </c>
      <c r="D23">
        <v>1316118.0160000001</v>
      </c>
      <c r="E23">
        <v>1993148.6266666667</v>
      </c>
      <c r="F23">
        <v>848950.88800000004</v>
      </c>
      <c r="G23" s="37"/>
      <c r="H23">
        <v>1044680.6133333334</v>
      </c>
      <c r="I23" s="36"/>
    </row>
    <row r="24" spans="1:11" x14ac:dyDescent="0.3">
      <c r="E24" s="18"/>
      <c r="F24" s="19"/>
    </row>
    <row r="25" spans="1:11" x14ac:dyDescent="0.3">
      <c r="A25" t="s">
        <v>44</v>
      </c>
    </row>
    <row r="26" spans="1:11" x14ac:dyDescent="0.3">
      <c r="A26" s="4" t="s">
        <v>35</v>
      </c>
      <c r="B26" s="8" t="s">
        <v>5</v>
      </c>
      <c r="C26" s="8" t="s">
        <v>7</v>
      </c>
      <c r="D26" s="8" t="s">
        <v>6</v>
      </c>
      <c r="E26" s="8" t="s">
        <v>4</v>
      </c>
      <c r="F26" s="8" t="s">
        <v>3</v>
      </c>
      <c r="G26" s="8" t="s">
        <v>2</v>
      </c>
      <c r="H26" s="8" t="s">
        <v>8</v>
      </c>
      <c r="I26" s="8" t="s">
        <v>1</v>
      </c>
    </row>
    <row r="27" spans="1:11" x14ac:dyDescent="0.3">
      <c r="A27" s="6">
        <v>20</v>
      </c>
      <c r="B27" s="28"/>
      <c r="C27" s="28"/>
      <c r="D27" s="28"/>
      <c r="E27" s="3"/>
      <c r="F27" s="3"/>
      <c r="G27" s="3"/>
      <c r="H27" s="3"/>
      <c r="I27" s="28"/>
    </row>
    <row r="28" spans="1:11" x14ac:dyDescent="0.3">
      <c r="A28" s="6">
        <v>60</v>
      </c>
      <c r="B28" s="28"/>
      <c r="C28" s="28"/>
      <c r="D28" s="28"/>
      <c r="E28" s="3"/>
      <c r="F28" s="3"/>
      <c r="G28" s="3"/>
      <c r="H28" s="3"/>
      <c r="I28" s="28"/>
    </row>
    <row r="29" spans="1:11" x14ac:dyDescent="0.3">
      <c r="A29" s="6">
        <v>100</v>
      </c>
      <c r="B29" s="28"/>
      <c r="C29" s="27">
        <v>36</v>
      </c>
      <c r="D29" s="27">
        <v>36</v>
      </c>
      <c r="E29" s="27">
        <v>36</v>
      </c>
      <c r="F29" s="27">
        <v>36</v>
      </c>
      <c r="G29" s="16"/>
      <c r="H29" s="27">
        <v>36</v>
      </c>
      <c r="I29" s="3"/>
    </row>
    <row r="30" spans="1:11" x14ac:dyDescent="0.3">
      <c r="E30" s="18"/>
      <c r="F30" s="19"/>
    </row>
    <row r="31" spans="1:11" x14ac:dyDescent="0.3">
      <c r="E31" s="18"/>
      <c r="F31" s="19"/>
    </row>
    <row r="32" spans="1:11" x14ac:dyDescent="0.3">
      <c r="A32" t="s">
        <v>46</v>
      </c>
      <c r="H32" s="22" t="s">
        <v>47</v>
      </c>
      <c r="I32" s="22">
        <v>0.69779999999999998</v>
      </c>
    </row>
    <row r="33" spans="1:9" x14ac:dyDescent="0.3">
      <c r="A33" s="4" t="str">
        <f t="shared" ref="A33:I33" si="0">A20</f>
        <v>Exposure (s)</v>
      </c>
      <c r="B33" s="8" t="str">
        <f t="shared" si="0"/>
        <v>Clear</v>
      </c>
      <c r="C33" s="8" t="str">
        <f t="shared" si="0"/>
        <v>NUV</v>
      </c>
      <c r="D33" s="8" t="str">
        <f t="shared" si="0"/>
        <v>Blue</v>
      </c>
      <c r="E33" s="8" t="str">
        <f t="shared" si="0"/>
        <v>Green</v>
      </c>
      <c r="F33" s="8" t="str">
        <f t="shared" si="0"/>
        <v>Red</v>
      </c>
      <c r="G33" s="8" t="str">
        <f t="shared" si="0"/>
        <v>Ha</v>
      </c>
      <c r="H33" s="8" t="str">
        <f t="shared" si="0"/>
        <v>NIR1</v>
      </c>
      <c r="I33" s="8" t="str">
        <f t="shared" si="0"/>
        <v>Methane</v>
      </c>
    </row>
    <row r="34" spans="1:9" x14ac:dyDescent="0.3">
      <c r="A34" s="6">
        <f>A21</f>
        <v>20</v>
      </c>
      <c r="B34" s="16"/>
      <c r="C34" s="16"/>
      <c r="D34" s="16"/>
      <c r="E34" s="16"/>
      <c r="F34" s="16"/>
      <c r="G34" s="16"/>
      <c r="H34" s="29"/>
      <c r="I34" s="16"/>
    </row>
    <row r="35" spans="1:9" x14ac:dyDescent="0.3">
      <c r="A35" s="6">
        <f>A22</f>
        <v>60</v>
      </c>
      <c r="B35" s="16"/>
      <c r="C35" s="30"/>
      <c r="D35" s="16"/>
      <c r="E35" s="29"/>
      <c r="F35" s="16"/>
      <c r="G35" s="29"/>
      <c r="H35" s="16"/>
      <c r="I35" s="16"/>
    </row>
    <row r="36" spans="1:9" x14ac:dyDescent="0.3">
      <c r="A36" s="6">
        <f>A23</f>
        <v>100</v>
      </c>
      <c r="B36" s="16"/>
      <c r="C36" s="29">
        <f>(C23/C29)/($I$32^2)</f>
        <v>507.86321902712268</v>
      </c>
      <c r="D36" s="29">
        <f>(D23/D29)/($I$32^2)</f>
        <v>75081.061335416322</v>
      </c>
      <c r="E36" s="29">
        <f>(E23/E29)/($I$32^2)</f>
        <v>113703.8718945405</v>
      </c>
      <c r="F36" s="29">
        <f>(F23/F29)/($I$32^2)</f>
        <v>48430.408913028783</v>
      </c>
      <c r="G36" s="29"/>
      <c r="H36" s="29">
        <f>(H23/H29)/($I$32^2)</f>
        <v>59596.273474004585</v>
      </c>
      <c r="I36" s="29"/>
    </row>
    <row r="38" spans="1:9" s="7" customFormat="1" x14ac:dyDescent="0.3">
      <c r="A38" s="7" t="s">
        <v>29</v>
      </c>
    </row>
    <row r="39" spans="1:9" s="7" customFormat="1" x14ac:dyDescent="0.3">
      <c r="A39" s="14"/>
      <c r="B39" s="14" t="str">
        <f t="shared" ref="B39:I39" si="1">B20</f>
        <v>Clear</v>
      </c>
      <c r="C39" s="14" t="str">
        <f t="shared" si="1"/>
        <v>NUV</v>
      </c>
      <c r="D39" s="14" t="str">
        <f t="shared" si="1"/>
        <v>Blue</v>
      </c>
      <c r="E39" s="14" t="str">
        <f t="shared" si="1"/>
        <v>Green</v>
      </c>
      <c r="F39" s="14" t="str">
        <f t="shared" si="1"/>
        <v>Red</v>
      </c>
      <c r="G39" s="14" t="str">
        <f t="shared" si="1"/>
        <v>Ha</v>
      </c>
      <c r="H39" s="14" t="str">
        <f t="shared" si="1"/>
        <v>NIR1</v>
      </c>
      <c r="I39" s="14" t="str">
        <f t="shared" si="1"/>
        <v>Methane</v>
      </c>
    </row>
    <row r="40" spans="1:9" x14ac:dyDescent="0.3">
      <c r="A40" s="14" t="s">
        <v>10</v>
      </c>
      <c r="B40" s="16" t="e">
        <f>AVERAGE(B34:B34)</f>
        <v>#DIV/0!</v>
      </c>
      <c r="C40" s="16">
        <f>AVERAGE(C34:C36)</f>
        <v>507.86321902712268</v>
      </c>
      <c r="D40" s="16">
        <f t="shared" ref="D40:I40" si="2">AVERAGE(D34:D36)</f>
        <v>75081.061335416322</v>
      </c>
      <c r="E40" s="16">
        <f t="shared" si="2"/>
        <v>113703.8718945405</v>
      </c>
      <c r="F40" s="16">
        <f t="shared" si="2"/>
        <v>48430.408913028783</v>
      </c>
      <c r="G40" s="16" t="e">
        <f t="shared" si="2"/>
        <v>#DIV/0!</v>
      </c>
      <c r="H40" s="16">
        <f t="shared" si="2"/>
        <v>59596.273474004585</v>
      </c>
      <c r="I40" s="16" t="e">
        <f t="shared" si="2"/>
        <v>#DIV/0!</v>
      </c>
    </row>
    <row r="41" spans="1:9" x14ac:dyDescent="0.3">
      <c r="A41" s="14" t="s">
        <v>11</v>
      </c>
      <c r="B41" s="9" t="e">
        <f>STDEV(B34:B36)</f>
        <v>#DIV/0!</v>
      </c>
      <c r="C41" s="9" t="e">
        <f t="shared" ref="C41:I41" si="3">STDEV(C34:C36)</f>
        <v>#DIV/0!</v>
      </c>
      <c r="D41" s="9" t="e">
        <f t="shared" si="3"/>
        <v>#DIV/0!</v>
      </c>
      <c r="E41" s="9" t="e">
        <f t="shared" si="3"/>
        <v>#DIV/0!</v>
      </c>
      <c r="F41" s="9" t="e">
        <f t="shared" si="3"/>
        <v>#DIV/0!</v>
      </c>
      <c r="G41" s="9" t="e">
        <f t="shared" si="3"/>
        <v>#DIV/0!</v>
      </c>
      <c r="H41" s="9" t="e">
        <f t="shared" si="3"/>
        <v>#DIV/0!</v>
      </c>
      <c r="I41" s="9" t="e">
        <f t="shared" si="3"/>
        <v>#DIV/0!</v>
      </c>
    </row>
    <row r="42" spans="1:9" x14ac:dyDescent="0.3">
      <c r="A42" s="14" t="s">
        <v>14</v>
      </c>
      <c r="B42" s="3">
        <f>COUNT(B34:B36)</f>
        <v>0</v>
      </c>
      <c r="C42" s="3">
        <f t="shared" ref="C42:I42" si="4">COUNT(C34:C36)</f>
        <v>1</v>
      </c>
      <c r="D42" s="3">
        <f t="shared" si="4"/>
        <v>1</v>
      </c>
      <c r="E42" s="3">
        <f t="shared" si="4"/>
        <v>1</v>
      </c>
      <c r="F42" s="3">
        <f t="shared" si="4"/>
        <v>1</v>
      </c>
      <c r="G42" s="3">
        <f t="shared" si="4"/>
        <v>0</v>
      </c>
      <c r="H42" s="3">
        <f t="shared" si="4"/>
        <v>1</v>
      </c>
      <c r="I42" s="3">
        <f t="shared" si="4"/>
        <v>0</v>
      </c>
    </row>
    <row r="43" spans="1:9" x14ac:dyDescent="0.3">
      <c r="A43" s="14" t="s">
        <v>12</v>
      </c>
      <c r="B43" s="9" t="e">
        <f t="shared" ref="B43:I43" si="5">B41/SQRT(B42)</f>
        <v>#DIV/0!</v>
      </c>
      <c r="C43" s="9" t="e">
        <f t="shared" si="5"/>
        <v>#DIV/0!</v>
      </c>
      <c r="D43" s="9" t="e">
        <f t="shared" si="5"/>
        <v>#DIV/0!</v>
      </c>
      <c r="E43" s="9" t="e">
        <f t="shared" si="5"/>
        <v>#DIV/0!</v>
      </c>
      <c r="F43" s="9" t="e">
        <f t="shared" si="5"/>
        <v>#DIV/0!</v>
      </c>
      <c r="G43" s="9" t="e">
        <f t="shared" si="5"/>
        <v>#DIV/0!</v>
      </c>
      <c r="H43" s="9" t="e">
        <f t="shared" si="5"/>
        <v>#DIV/0!</v>
      </c>
      <c r="I43" s="9" t="e">
        <f t="shared" si="5"/>
        <v>#DIV/0!</v>
      </c>
    </row>
    <row r="44" spans="1:9" x14ac:dyDescent="0.3">
      <c r="A44" s="14" t="s">
        <v>13</v>
      </c>
      <c r="B44" s="15" t="e">
        <f>B43/B40</f>
        <v>#DIV/0!</v>
      </c>
      <c r="C44" s="15" t="e">
        <f t="shared" ref="C44:I44" si="6">C43/C40</f>
        <v>#DIV/0!</v>
      </c>
      <c r="D44" s="15" t="e">
        <f t="shared" si="6"/>
        <v>#DIV/0!</v>
      </c>
      <c r="E44" s="15" t="e">
        <f t="shared" si="6"/>
        <v>#DIV/0!</v>
      </c>
      <c r="F44" s="15" t="e">
        <f t="shared" si="6"/>
        <v>#DIV/0!</v>
      </c>
      <c r="G44" s="15" t="e">
        <f t="shared" si="6"/>
        <v>#DIV/0!</v>
      </c>
      <c r="H44" s="15" t="e">
        <f t="shared" si="6"/>
        <v>#DIV/0!</v>
      </c>
      <c r="I44" s="15" t="e">
        <f t="shared" si="6"/>
        <v>#DIV/0!</v>
      </c>
    </row>
    <row r="46" spans="1:9" x14ac:dyDescent="0.3">
      <c r="A46" s="7" t="s">
        <v>30</v>
      </c>
    </row>
    <row r="47" spans="1:9" x14ac:dyDescent="0.3">
      <c r="A47" s="4"/>
      <c r="B47" s="4" t="str">
        <f t="shared" ref="B47:I47" si="7">B20</f>
        <v>Clear</v>
      </c>
      <c r="C47" s="4" t="str">
        <f t="shared" si="7"/>
        <v>NUV</v>
      </c>
      <c r="D47" s="4" t="str">
        <f t="shared" si="7"/>
        <v>Blue</v>
      </c>
      <c r="E47" s="4" t="str">
        <f t="shared" si="7"/>
        <v>Green</v>
      </c>
      <c r="F47" s="4" t="str">
        <f t="shared" si="7"/>
        <v>Red</v>
      </c>
      <c r="G47" s="4" t="str">
        <f t="shared" si="7"/>
        <v>Ha</v>
      </c>
      <c r="H47" s="4" t="str">
        <f t="shared" si="7"/>
        <v>NIR1</v>
      </c>
      <c r="I47" s="4" t="str">
        <f t="shared" si="7"/>
        <v>Methane</v>
      </c>
    </row>
    <row r="48" spans="1:9" x14ac:dyDescent="0.3">
      <c r="A48" s="4" t="s">
        <v>17</v>
      </c>
      <c r="B48" s="9" t="e">
        <f t="array" ref="B48:B52">LINEST(B21:B21,$A21:$A21,,TRUE)</f>
        <v>#VALUE!</v>
      </c>
      <c r="C48" s="9"/>
      <c r="D48" s="9" t="e">
        <f t="array" ref="D48:D52">LINEST(D21:D21,$A21:$A21,,TRUE)</f>
        <v>#VALUE!</v>
      </c>
      <c r="E48" s="9" t="e">
        <f t="array" ref="E48:E52">LINEST(E21:E21,$A21:$A21,,TRUE)</f>
        <v>#VALUE!</v>
      </c>
      <c r="F48" s="9" t="e">
        <f t="array" ref="F48:F52">LINEST(F21:F21,$A21:$A21,,TRUE)</f>
        <v>#VALUE!</v>
      </c>
      <c r="G48" s="9" t="e">
        <f t="array" ref="G48:G52">LINEST(G21:G21,$A21:$A21,,TRUE)</f>
        <v>#VALUE!</v>
      </c>
      <c r="H48" s="9" t="e">
        <f t="array" ref="H48:H52">LINEST(H21:H21,$A21:$A21,,TRUE)</f>
        <v>#VALUE!</v>
      </c>
      <c r="I48" s="3"/>
    </row>
    <row r="49" spans="1:11" x14ac:dyDescent="0.3">
      <c r="A49" s="4" t="s">
        <v>18</v>
      </c>
      <c r="B49" s="9" t="e">
        <v>#VALUE!</v>
      </c>
      <c r="C49" s="9"/>
      <c r="D49" s="9" t="e">
        <v>#VALUE!</v>
      </c>
      <c r="E49" s="9" t="e">
        <v>#VALUE!</v>
      </c>
      <c r="F49" s="9" t="e">
        <v>#VALUE!</v>
      </c>
      <c r="G49" s="9" t="e">
        <v>#VALUE!</v>
      </c>
      <c r="H49" s="9" t="e">
        <v>#VALUE!</v>
      </c>
      <c r="I49" s="3"/>
    </row>
    <row r="50" spans="1:11" x14ac:dyDescent="0.3">
      <c r="A50" s="4" t="s">
        <v>21</v>
      </c>
      <c r="B50" s="10" t="e">
        <v>#VALUE!</v>
      </c>
      <c r="C50" s="10"/>
      <c r="D50" s="10" t="e">
        <v>#VALUE!</v>
      </c>
      <c r="E50" s="10" t="e">
        <v>#VALUE!</v>
      </c>
      <c r="F50" s="10" t="e">
        <v>#VALUE!</v>
      </c>
      <c r="G50" s="10" t="e">
        <v>#VALUE!</v>
      </c>
      <c r="H50" s="10" t="e">
        <v>#VALUE!</v>
      </c>
      <c r="I50" s="3"/>
    </row>
    <row r="51" spans="1:11" x14ac:dyDescent="0.3">
      <c r="A51" s="4" t="s">
        <v>19</v>
      </c>
      <c r="B51" s="9" t="e">
        <v>#VALUE!</v>
      </c>
      <c r="C51" s="9"/>
      <c r="D51" s="9" t="e">
        <v>#VALUE!</v>
      </c>
      <c r="E51" s="9" t="e">
        <v>#VALUE!</v>
      </c>
      <c r="F51" s="9" t="e">
        <v>#VALUE!</v>
      </c>
      <c r="G51" s="9" t="e">
        <v>#VALUE!</v>
      </c>
      <c r="H51" s="9" t="e">
        <v>#VALUE!</v>
      </c>
      <c r="I51" s="3"/>
    </row>
    <row r="52" spans="1:11" x14ac:dyDescent="0.3">
      <c r="A52" s="4" t="s">
        <v>20</v>
      </c>
      <c r="B52" s="16" t="e">
        <v>#VALUE!</v>
      </c>
      <c r="C52" s="16"/>
      <c r="D52" s="16" t="e">
        <v>#VALUE!</v>
      </c>
      <c r="E52" s="16" t="e">
        <v>#VALUE!</v>
      </c>
      <c r="F52" s="16" t="e">
        <v>#VALUE!</v>
      </c>
      <c r="G52" s="16" t="e">
        <v>#VALUE!</v>
      </c>
      <c r="H52" s="16" t="e">
        <v>#VALUE!</v>
      </c>
      <c r="I52" s="3"/>
    </row>
    <row r="53" spans="1:11" x14ac:dyDescent="0.3">
      <c r="A53" s="14" t="s">
        <v>13</v>
      </c>
      <c r="B53" s="15" t="e">
        <f>B49/B48</f>
        <v>#VALUE!</v>
      </c>
      <c r="C53" s="15"/>
      <c r="D53" s="15" t="e">
        <f t="shared" ref="D53:H53" si="8">D49/D48</f>
        <v>#VALUE!</v>
      </c>
      <c r="E53" s="15" t="e">
        <f t="shared" si="8"/>
        <v>#VALUE!</v>
      </c>
      <c r="F53" s="15" t="e">
        <f t="shared" si="8"/>
        <v>#VALUE!</v>
      </c>
      <c r="G53" s="15" t="e">
        <f t="shared" si="8"/>
        <v>#VALUE!</v>
      </c>
      <c r="H53" s="15" t="e">
        <f t="shared" si="8"/>
        <v>#VALUE!</v>
      </c>
      <c r="I53" s="15"/>
    </row>
    <row r="54" spans="1:11" x14ac:dyDescent="0.3">
      <c r="A54" s="17" t="s">
        <v>34</v>
      </c>
    </row>
    <row r="55" spans="1:11" x14ac:dyDescent="0.3">
      <c r="A55" s="17" t="s">
        <v>36</v>
      </c>
    </row>
    <row r="56" spans="1:11" x14ac:dyDescent="0.3">
      <c r="A56" s="32" t="s">
        <v>49</v>
      </c>
    </row>
    <row r="57" spans="1:11" x14ac:dyDescent="0.3">
      <c r="A57" s="26" t="s">
        <v>38</v>
      </c>
    </row>
    <row r="58" spans="1:11" x14ac:dyDescent="0.3">
      <c r="B58" t="s">
        <v>5</v>
      </c>
      <c r="C58" t="s">
        <v>7</v>
      </c>
      <c r="D58" t="s">
        <v>6</v>
      </c>
      <c r="E58" s="21" t="s">
        <v>4</v>
      </c>
      <c r="F58" t="s">
        <v>3</v>
      </c>
      <c r="G58" t="s">
        <v>2</v>
      </c>
      <c r="H58" t="s">
        <v>0</v>
      </c>
      <c r="I58" t="s">
        <v>1</v>
      </c>
    </row>
    <row r="59" spans="1:11" x14ac:dyDescent="0.3">
      <c r="A59" t="s">
        <v>24</v>
      </c>
      <c r="D59">
        <v>3950</v>
      </c>
      <c r="E59">
        <f>E60-E62/2</f>
        <v>4931.8399999999992</v>
      </c>
      <c r="F59">
        <f>F60-F62/2</f>
        <v>6169.5430000000006</v>
      </c>
      <c r="G59">
        <v>6528</v>
      </c>
      <c r="H59">
        <v>6700</v>
      </c>
    </row>
    <row r="60" spans="1:11" x14ac:dyDescent="0.3">
      <c r="A60" t="s">
        <v>25</v>
      </c>
      <c r="C60">
        <v>3500</v>
      </c>
      <c r="D60">
        <f ca="1">AVERAGE(D59:D61)</f>
        <v>4500</v>
      </c>
      <c r="E60">
        <v>5408.9</v>
      </c>
      <c r="F60">
        <v>6483.4030000000002</v>
      </c>
      <c r="G60">
        <f ca="1">AVERAGE(G59:G61)</f>
        <v>6563</v>
      </c>
      <c r="H60">
        <f ca="1">AVERAGE(H59:H61)</f>
        <v>7350</v>
      </c>
      <c r="I60">
        <v>8890</v>
      </c>
    </row>
    <row r="61" spans="1:11" x14ac:dyDescent="0.3">
      <c r="A61" t="s">
        <v>26</v>
      </c>
      <c r="D61">
        <v>5050</v>
      </c>
      <c r="E61">
        <f>E60+E62/2</f>
        <v>5885.96</v>
      </c>
      <c r="F61">
        <f>F60+F62/2</f>
        <v>6797.2629999999999</v>
      </c>
      <c r="G61">
        <v>6598</v>
      </c>
      <c r="H61">
        <v>8000</v>
      </c>
      <c r="K61">
        <v>1000</v>
      </c>
    </row>
    <row r="62" spans="1:11" x14ac:dyDescent="0.3">
      <c r="A62" t="s">
        <v>27</v>
      </c>
      <c r="B62">
        <v>4000</v>
      </c>
      <c r="C62">
        <v>500</v>
      </c>
      <c r="D62">
        <f>D61-D59</f>
        <v>1100</v>
      </c>
      <c r="E62" s="2">
        <v>954.12</v>
      </c>
      <c r="F62" s="2">
        <v>627.72</v>
      </c>
      <c r="G62" s="2">
        <v>98</v>
      </c>
      <c r="H62">
        <f>H61-H59</f>
        <v>1300</v>
      </c>
      <c r="I62">
        <v>100</v>
      </c>
    </row>
    <row r="63" spans="1:11" x14ac:dyDescent="0.3">
      <c r="G63" s="2"/>
    </row>
    <row r="64" spans="1:11" x14ac:dyDescent="0.3">
      <c r="G64" s="2"/>
    </row>
    <row r="65" spans="1:10" x14ac:dyDescent="0.3">
      <c r="A65" t="s">
        <v>28</v>
      </c>
      <c r="B65" s="18" t="e">
        <f>B40</f>
        <v>#DIV/0!</v>
      </c>
      <c r="C65" s="18">
        <f>AVERAGE(C40:C40)</f>
        <v>507.86321902712268</v>
      </c>
      <c r="D65" s="18">
        <f>D40</f>
        <v>75081.061335416322</v>
      </c>
      <c r="E65" s="18">
        <f>E40</f>
        <v>113703.8718945405</v>
      </c>
      <c r="F65" s="18">
        <f>F40</f>
        <v>48430.408913028783</v>
      </c>
      <c r="G65" s="18" t="e">
        <f>G40</f>
        <v>#DIV/0!</v>
      </c>
      <c r="H65" s="18">
        <f t="shared" ref="H65:I65" si="9">H40</f>
        <v>59596.273474004585</v>
      </c>
      <c r="I65" s="18" t="e">
        <f t="shared" si="9"/>
        <v>#DIV/0!</v>
      </c>
    </row>
    <row r="66" spans="1:10" x14ac:dyDescent="0.3">
      <c r="A66" t="s">
        <v>32</v>
      </c>
      <c r="B66" t="e">
        <f>B43</f>
        <v>#DIV/0!</v>
      </c>
      <c r="D66" t="e">
        <f t="shared" ref="D66:H67" si="10">D43</f>
        <v>#DIV/0!</v>
      </c>
      <c r="E66" t="e">
        <f t="shared" si="10"/>
        <v>#DIV/0!</v>
      </c>
      <c r="F66" t="e">
        <f t="shared" si="10"/>
        <v>#DIV/0!</v>
      </c>
      <c r="G66" t="e">
        <f t="shared" si="10"/>
        <v>#DIV/0!</v>
      </c>
      <c r="H66" t="e">
        <f t="shared" si="10"/>
        <v>#DIV/0!</v>
      </c>
      <c r="I66" t="e">
        <f>#REF!</f>
        <v>#REF!</v>
      </c>
    </row>
    <row r="67" spans="1:10" x14ac:dyDescent="0.3">
      <c r="A67" t="s">
        <v>33</v>
      </c>
      <c r="B67" s="1" t="e">
        <f>B44</f>
        <v>#DIV/0!</v>
      </c>
      <c r="D67" s="1" t="e">
        <f t="shared" si="10"/>
        <v>#DIV/0!</v>
      </c>
      <c r="E67" s="1" t="e">
        <f t="shared" si="10"/>
        <v>#DIV/0!</v>
      </c>
      <c r="F67" s="1" t="e">
        <f t="shared" si="10"/>
        <v>#DIV/0!</v>
      </c>
      <c r="G67" s="1" t="e">
        <f t="shared" si="10"/>
        <v>#DIV/0!</v>
      </c>
      <c r="H67" s="1" t="e">
        <f t="shared" si="10"/>
        <v>#DIV/0!</v>
      </c>
      <c r="I67" s="1" t="e">
        <f>#REF!</f>
        <v>#REF!</v>
      </c>
    </row>
    <row r="68" spans="1:10" x14ac:dyDescent="0.3">
      <c r="A68" t="s">
        <v>31</v>
      </c>
      <c r="B68" s="22" t="e">
        <f>B65/B$62</f>
        <v>#DIV/0!</v>
      </c>
      <c r="C68" s="22">
        <f t="shared" ref="C68:I68" si="11">C65/C$62</f>
        <v>1.0157264380542455</v>
      </c>
      <c r="D68" s="22">
        <f t="shared" si="11"/>
        <v>68.255510304923931</v>
      </c>
      <c r="E68" s="22">
        <f t="shared" si="11"/>
        <v>119.17145840621777</v>
      </c>
      <c r="F68" s="22">
        <f t="shared" si="11"/>
        <v>77.152884905736286</v>
      </c>
      <c r="G68" s="22" t="e">
        <f t="shared" si="11"/>
        <v>#DIV/0!</v>
      </c>
      <c r="H68" s="22">
        <f t="shared" si="11"/>
        <v>45.843287287695837</v>
      </c>
      <c r="I68" s="22" t="e">
        <f t="shared" si="11"/>
        <v>#DIV/0!</v>
      </c>
    </row>
    <row r="69" spans="1:10" x14ac:dyDescent="0.3">
      <c r="A69" t="s">
        <v>37</v>
      </c>
      <c r="B69" t="e">
        <f>B66/B62</f>
        <v>#DIV/0!</v>
      </c>
      <c r="D69" t="e">
        <f t="shared" ref="D69:I69" si="12">D66/D62</f>
        <v>#DIV/0!</v>
      </c>
      <c r="E69" t="e">
        <f t="shared" si="12"/>
        <v>#DIV/0!</v>
      </c>
      <c r="F69" t="e">
        <f t="shared" si="12"/>
        <v>#DIV/0!</v>
      </c>
      <c r="G69" t="e">
        <f t="shared" si="12"/>
        <v>#DIV/0!</v>
      </c>
      <c r="H69" t="e">
        <f t="shared" si="12"/>
        <v>#DIV/0!</v>
      </c>
      <c r="I69" t="e">
        <f t="shared" si="12"/>
        <v>#REF!</v>
      </c>
    </row>
    <row r="71" spans="1:10" x14ac:dyDescent="0.3">
      <c r="A71" t="s">
        <v>28</v>
      </c>
      <c r="B71" s="12" t="e">
        <f>B48</f>
        <v>#VALUE!</v>
      </c>
      <c r="D71" s="12" t="e">
        <f t="shared" ref="D71:G72" si="13">D48</f>
        <v>#VALUE!</v>
      </c>
      <c r="E71" s="20" t="e">
        <f t="shared" si="13"/>
        <v>#VALUE!</v>
      </c>
      <c r="F71" s="20" t="e">
        <f t="shared" si="13"/>
        <v>#VALUE!</v>
      </c>
      <c r="G71" s="12" t="e">
        <f t="shared" si="13"/>
        <v>#VALUE!</v>
      </c>
      <c r="H71" s="12" t="e">
        <f>AVERAGE(H48:H48)</f>
        <v>#VALUE!</v>
      </c>
    </row>
    <row r="72" spans="1:10" x14ac:dyDescent="0.3">
      <c r="A72" t="s">
        <v>32</v>
      </c>
      <c r="B72" s="12" t="e">
        <f>B49</f>
        <v>#VALUE!</v>
      </c>
      <c r="D72" s="12" t="e">
        <f t="shared" si="13"/>
        <v>#VALUE!</v>
      </c>
      <c r="E72" s="12" t="e">
        <f t="shared" si="13"/>
        <v>#VALUE!</v>
      </c>
      <c r="F72" s="12" t="e">
        <f t="shared" si="13"/>
        <v>#VALUE!</v>
      </c>
      <c r="G72" s="12" t="e">
        <f t="shared" si="13"/>
        <v>#VALUE!</v>
      </c>
      <c r="H72" t="e">
        <f>STDEV(H49:H49)</f>
        <v>#VALUE!</v>
      </c>
    </row>
    <row r="73" spans="1:10" x14ac:dyDescent="0.3">
      <c r="A73" t="s">
        <v>33</v>
      </c>
      <c r="B73" s="1" t="e">
        <f>B53</f>
        <v>#VALUE!</v>
      </c>
      <c r="D73" s="1" t="e">
        <f>#REF!</f>
        <v>#REF!</v>
      </c>
      <c r="E73" s="1" t="e">
        <f>D53</f>
        <v>#VALUE!</v>
      </c>
      <c r="F73" s="1" t="e">
        <f>E53</f>
        <v>#VALUE!</v>
      </c>
      <c r="G73" s="1" t="e">
        <f>F53</f>
        <v>#VALUE!</v>
      </c>
      <c r="H73" s="1" t="e">
        <f>G53</f>
        <v>#VALUE!</v>
      </c>
      <c r="I73" s="1"/>
    </row>
    <row r="74" spans="1:10" x14ac:dyDescent="0.3">
      <c r="A74" t="s">
        <v>31</v>
      </c>
      <c r="B74" s="22" t="e">
        <f>B71/B$62</f>
        <v>#VALUE!</v>
      </c>
      <c r="C74" s="22"/>
      <c r="D74" s="22" t="e">
        <f t="shared" ref="D74:H74" si="14">D71/D$62</f>
        <v>#VALUE!</v>
      </c>
      <c r="E74" s="22" t="e">
        <f t="shared" si="14"/>
        <v>#VALUE!</v>
      </c>
      <c r="F74" s="22" t="e">
        <f t="shared" si="14"/>
        <v>#VALUE!</v>
      </c>
      <c r="G74" s="22" t="e">
        <f t="shared" si="14"/>
        <v>#VALUE!</v>
      </c>
      <c r="H74" s="22" t="e">
        <f t="shared" si="14"/>
        <v>#VALUE!</v>
      </c>
    </row>
    <row r="79" spans="1:10" x14ac:dyDescent="0.3">
      <c r="A79" s="12">
        <f>LOG(A21)</f>
        <v>1.3010299956639813</v>
      </c>
      <c r="B79" s="12" t="e">
        <f>LOG(#REF!)</f>
        <v>#REF!</v>
      </c>
      <c r="C79" s="12"/>
      <c r="D79" s="12"/>
      <c r="E79" s="12"/>
      <c r="F79" s="12"/>
      <c r="G79" s="12"/>
      <c r="H79" s="12"/>
      <c r="I79" s="12"/>
      <c r="J79" s="12"/>
    </row>
    <row r="80" spans="1:10" x14ac:dyDescent="0.3">
      <c r="A80" s="12">
        <f>LOG(A22)</f>
        <v>1.7781512503836436</v>
      </c>
      <c r="B80" s="12" t="e">
        <f>LOG(#REF!)</f>
        <v>#REF!</v>
      </c>
      <c r="C80" s="12"/>
      <c r="D80" s="12"/>
      <c r="E80" s="12"/>
      <c r="F80" s="12"/>
      <c r="G80" s="12"/>
      <c r="H80" s="12"/>
      <c r="I80" s="12"/>
      <c r="J80" s="12"/>
    </row>
    <row r="81" spans="1:10" x14ac:dyDescent="0.3">
      <c r="A81" s="12">
        <f>LOG(A23)</f>
        <v>2</v>
      </c>
      <c r="B81" s="12" t="e">
        <f>LOG(#REF!)</f>
        <v>#REF!</v>
      </c>
      <c r="C81" s="12" t="e">
        <f>LOG(#REF!)</f>
        <v>#REF!</v>
      </c>
      <c r="D81" s="12" t="e">
        <f>LOG(#REF!)</f>
        <v>#REF!</v>
      </c>
      <c r="E81" s="12" t="e">
        <f>LOG(#REF!)</f>
        <v>#REF!</v>
      </c>
      <c r="F81" s="12"/>
      <c r="G81" s="12"/>
      <c r="H81" s="12" t="e">
        <f>LOG(#REF!)</f>
        <v>#REF!</v>
      </c>
      <c r="I81" s="12"/>
      <c r="J81" s="12"/>
    </row>
    <row r="82" spans="1:10" x14ac:dyDescent="0.3">
      <c r="A82" s="12" t="e">
        <f>LOG(#REF!)</f>
        <v>#REF!</v>
      </c>
      <c r="B82" s="12" t="e">
        <f>LOG(#REF!)</f>
        <v>#REF!</v>
      </c>
      <c r="C82" s="12" t="e">
        <f>LOG(#REF!)</f>
        <v>#REF!</v>
      </c>
      <c r="D82" s="12" t="e">
        <f>LOG(#REF!)</f>
        <v>#REF!</v>
      </c>
      <c r="E82" s="12" t="e">
        <f>LOG(#REF!)</f>
        <v>#REF!</v>
      </c>
      <c r="F82" s="12"/>
      <c r="G82" s="12" t="e">
        <f>LOG(#REF!)</f>
        <v>#REF!</v>
      </c>
      <c r="H82" s="12" t="e">
        <f>LOG(#REF!)</f>
        <v>#REF!</v>
      </c>
      <c r="I82" s="12"/>
      <c r="J82" s="12"/>
    </row>
    <row r="83" spans="1:10" x14ac:dyDescent="0.3">
      <c r="A83" s="12" t="e">
        <f>LOG(#REF!)</f>
        <v>#REF!</v>
      </c>
      <c r="B83" s="12" t="e">
        <f>LOG(#REF!)</f>
        <v>#REF!</v>
      </c>
      <c r="C83" s="12" t="e">
        <f>LOG(#REF!)</f>
        <v>#REF!</v>
      </c>
      <c r="D83" s="12" t="e">
        <f>LOG(#REF!)</f>
        <v>#REF!</v>
      </c>
      <c r="E83" s="12" t="e">
        <f>LOG(#REF!)</f>
        <v>#REF!</v>
      </c>
      <c r="F83" s="12" t="e">
        <f>LOG(#REF!)</f>
        <v>#REF!</v>
      </c>
      <c r="G83" s="12" t="e">
        <f>LOG(#REF!)</f>
        <v>#REF!</v>
      </c>
      <c r="H83" s="12" t="e">
        <f>LOG(#REF!)</f>
        <v>#REF!</v>
      </c>
      <c r="I83" s="12"/>
      <c r="J83" s="12"/>
    </row>
    <row r="84" spans="1:10" x14ac:dyDescent="0.3">
      <c r="A84" s="12" t="e">
        <f>LOG(#REF!)</f>
        <v>#REF!</v>
      </c>
      <c r="B84" s="12" t="e">
        <f>LOG(#REF!)</f>
        <v>#REF!</v>
      </c>
      <c r="C84" s="12" t="e">
        <f>LOG(#REF!)</f>
        <v>#REF!</v>
      </c>
      <c r="D84" s="12" t="e">
        <f>LOG(#REF!)</f>
        <v>#REF!</v>
      </c>
      <c r="E84" s="12" t="e">
        <f>LOG(#REF!)</f>
        <v>#REF!</v>
      </c>
      <c r="F84" s="12" t="e">
        <f>LOG(#REF!)</f>
        <v>#REF!</v>
      </c>
      <c r="G84" s="12" t="e">
        <f>LOG(#REF!)</f>
        <v>#REF!</v>
      </c>
      <c r="H84" s="12" t="e">
        <f>LOG(#REF!)</f>
        <v>#REF!</v>
      </c>
      <c r="I84" s="12"/>
      <c r="J84" s="12"/>
    </row>
    <row r="85" spans="1:10" x14ac:dyDescent="0.3">
      <c r="A85" s="12" t="e">
        <f>LOG(#REF!)</f>
        <v>#REF!</v>
      </c>
      <c r="B85" s="12" t="e">
        <f>LOG(#REF!)</f>
        <v>#REF!</v>
      </c>
      <c r="C85" s="12" t="e">
        <f>LOG(#REF!)</f>
        <v>#REF!</v>
      </c>
      <c r="D85" s="12" t="e">
        <f>LOG(#REF!)</f>
        <v>#REF!</v>
      </c>
      <c r="E85" s="12" t="e">
        <f>LOG(#REF!)</f>
        <v>#REF!</v>
      </c>
      <c r="F85" s="12" t="e">
        <f>LOG(#REF!)</f>
        <v>#REF!</v>
      </c>
      <c r="G85" s="12" t="e">
        <f>LOG(#REF!)</f>
        <v>#REF!</v>
      </c>
      <c r="H85" s="12" t="e">
        <f>LOG(#REF!)</f>
        <v>#REF!</v>
      </c>
      <c r="I85" s="12"/>
      <c r="J85" s="12"/>
    </row>
    <row r="86" spans="1:10" x14ac:dyDescent="0.3">
      <c r="A86" s="12">
        <f>LOG(A21)</f>
        <v>1.3010299956639813</v>
      </c>
      <c r="B86" s="12" t="e">
        <f>LOG(B21)</f>
        <v>#NUM!</v>
      </c>
      <c r="C86" s="12" t="e">
        <f>LOG(D21)</f>
        <v>#NUM!</v>
      </c>
      <c r="D86" s="12" t="e">
        <f>LOG(E21)</f>
        <v>#NUM!</v>
      </c>
      <c r="E86" s="12" t="e">
        <f>LOG(F21)</f>
        <v>#NUM!</v>
      </c>
      <c r="F86" s="12" t="e">
        <f>LOG(G21)</f>
        <v>#NUM!</v>
      </c>
      <c r="G86" s="12" t="e">
        <f>LOG(H21)</f>
        <v>#NUM!</v>
      </c>
      <c r="H86" s="12" t="e">
        <f>LOG(#REF!)</f>
        <v>#REF!</v>
      </c>
      <c r="I86" s="12" t="e">
        <f>LOG(I21)</f>
        <v>#NUM!</v>
      </c>
      <c r="J86" s="12" t="e">
        <f>LOG(#REF!)</f>
        <v>#REF!</v>
      </c>
    </row>
    <row r="87" spans="1:10" x14ac:dyDescent="0.3">
      <c r="A87" s="12">
        <f>LOG(A22)</f>
        <v>1.7781512503836436</v>
      </c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3">
      <c r="A88" s="12">
        <f>LOG(A23)</f>
        <v>2</v>
      </c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3">
      <c r="A89" s="12"/>
      <c r="B89" s="12"/>
    </row>
    <row r="90" spans="1:10" x14ac:dyDescent="0.3">
      <c r="B90" t="s">
        <v>5</v>
      </c>
      <c r="C90" t="s">
        <v>6</v>
      </c>
      <c r="D90" t="s">
        <v>4</v>
      </c>
      <c r="E90" t="s">
        <v>3</v>
      </c>
      <c r="F90" t="s">
        <v>2</v>
      </c>
      <c r="G90" t="s">
        <v>8</v>
      </c>
      <c r="H90" t="s">
        <v>9</v>
      </c>
    </row>
    <row r="91" spans="1:10" x14ac:dyDescent="0.3">
      <c r="A91" t="s">
        <v>17</v>
      </c>
      <c r="B91" s="12" t="e">
        <f t="array" ref="B91:B95">LINEST(B81:B86,$A81:$A86,,TRUE)</f>
        <v>#VALUE!</v>
      </c>
      <c r="C91" s="12" t="e">
        <f t="array" ref="C91:C95">LINEST(C83:C86,$A83:$A86,,TRUE)</f>
        <v>#VALUE!</v>
      </c>
      <c r="D91" s="12" t="e">
        <f t="array" ref="D91:D95">LINEST(D83:D86,$A83:$A86,,TRUE)</f>
        <v>#VALUE!</v>
      </c>
      <c r="E91" s="12" t="e">
        <f t="array" ref="E91:E95">LINEST(E83:E86,$A83:$A86,,TRUE)</f>
        <v>#VALUE!</v>
      </c>
      <c r="F91" s="12" t="e">
        <f t="array" ref="F91:F95">LINEST(F84:F86,$A84:$A86,,TRUE)</f>
        <v>#VALUE!</v>
      </c>
      <c r="G91" s="12" t="e">
        <f t="array" ref="G91:G95">LINEST(G83:G86,$A83:$A86,,TRUE)</f>
        <v>#VALUE!</v>
      </c>
      <c r="H91" s="12" t="e">
        <f t="array" ref="H91:H95">LINEST(H81:H86,$A81:$A86,,TRUE)</f>
        <v>#VALUE!</v>
      </c>
      <c r="J91" t="e">
        <f>AVERAGE(B91:H91)</f>
        <v>#VALUE!</v>
      </c>
    </row>
    <row r="92" spans="1:10" x14ac:dyDescent="0.3">
      <c r="A92" t="s">
        <v>18</v>
      </c>
      <c r="B92" s="12" t="e">
        <v>#VALUE!</v>
      </c>
      <c r="C92" s="12" t="e">
        <v>#VALUE!</v>
      </c>
      <c r="D92" s="12" t="e">
        <v>#VALUE!</v>
      </c>
      <c r="E92" s="12" t="e">
        <v>#VALUE!</v>
      </c>
      <c r="F92" s="12" t="e">
        <v>#VALUE!</v>
      </c>
      <c r="G92" s="12" t="e">
        <v>#VALUE!</v>
      </c>
      <c r="H92" s="12" t="e">
        <v>#VALUE!</v>
      </c>
      <c r="J92" t="e">
        <f>STDEV(B91:H91)/SQRT(COUNT(B91:H91))</f>
        <v>#VALUE!</v>
      </c>
    </row>
    <row r="93" spans="1:10" x14ac:dyDescent="0.3">
      <c r="A93" t="s">
        <v>21</v>
      </c>
      <c r="B93" s="12" t="e">
        <v>#VALUE!</v>
      </c>
      <c r="C93" s="12" t="e">
        <v>#VALUE!</v>
      </c>
      <c r="D93" s="12" t="e">
        <v>#VALUE!</v>
      </c>
      <c r="E93" s="12" t="e">
        <v>#VALUE!</v>
      </c>
      <c r="F93" s="12" t="e">
        <v>#VALUE!</v>
      </c>
      <c r="G93" s="12" t="e">
        <v>#VALUE!</v>
      </c>
      <c r="H93" s="12" t="e">
        <v>#VALUE!</v>
      </c>
    </row>
    <row r="94" spans="1:10" x14ac:dyDescent="0.3">
      <c r="A94" t="s">
        <v>19</v>
      </c>
      <c r="B94" s="13" t="e">
        <v>#VALUE!</v>
      </c>
      <c r="C94" s="13" t="e">
        <v>#VALUE!</v>
      </c>
      <c r="D94" s="13" t="e">
        <v>#VALUE!</v>
      </c>
      <c r="E94" s="13" t="e">
        <v>#VALUE!</v>
      </c>
      <c r="F94" s="13" t="e">
        <v>#VALUE!</v>
      </c>
      <c r="G94" s="13" t="e">
        <v>#VALUE!</v>
      </c>
      <c r="H94" s="13" t="e">
        <v>#VALUE!</v>
      </c>
    </row>
    <row r="95" spans="1:10" x14ac:dyDescent="0.3">
      <c r="A95" t="s">
        <v>20</v>
      </c>
      <c r="B95" s="11" t="e">
        <v>#VALUE!</v>
      </c>
      <c r="C95" s="11" t="e">
        <v>#VALUE!</v>
      </c>
      <c r="D95" s="11" t="e">
        <v>#VALUE!</v>
      </c>
      <c r="E95" s="11" t="e">
        <v>#VALUE!</v>
      </c>
      <c r="F95" s="11" t="e">
        <v>#VALUE!</v>
      </c>
      <c r="G95" s="11" t="e">
        <v>#VALUE!</v>
      </c>
      <c r="H95" s="11" t="e">
        <v>#VALUE!</v>
      </c>
    </row>
    <row r="97" spans="1:8" x14ac:dyDescent="0.3">
      <c r="B97" t="s">
        <v>5</v>
      </c>
      <c r="C97" t="s">
        <v>6</v>
      </c>
      <c r="D97" t="s">
        <v>4</v>
      </c>
      <c r="E97" t="s">
        <v>3</v>
      </c>
      <c r="F97" t="s">
        <v>2</v>
      </c>
      <c r="G97" t="s">
        <v>8</v>
      </c>
      <c r="H97" t="s">
        <v>9</v>
      </c>
    </row>
    <row r="98" spans="1:8" x14ac:dyDescent="0.3">
      <c r="A98" t="s">
        <v>23</v>
      </c>
      <c r="B98" s="12" t="e">
        <f>B91+B92</f>
        <v>#VALUE!</v>
      </c>
      <c r="C98" s="12" t="e">
        <f t="shared" ref="C98:H98" si="15">C91+C92</f>
        <v>#VALUE!</v>
      </c>
      <c r="D98" s="12" t="e">
        <f t="shared" si="15"/>
        <v>#VALUE!</v>
      </c>
      <c r="E98" s="12" t="e">
        <f t="shared" si="15"/>
        <v>#VALUE!</v>
      </c>
      <c r="F98" s="12" t="e">
        <f t="shared" si="15"/>
        <v>#VALUE!</v>
      </c>
      <c r="G98" s="12" t="e">
        <f t="shared" si="15"/>
        <v>#VALUE!</v>
      </c>
      <c r="H98" s="12" t="e">
        <f t="shared" si="15"/>
        <v>#VALUE!</v>
      </c>
    </row>
    <row r="99" spans="1:8" x14ac:dyDescent="0.3">
      <c r="A99" t="s">
        <v>17</v>
      </c>
      <c r="B99" s="12" t="e">
        <f>B91</f>
        <v>#VALUE!</v>
      </c>
      <c r="C99" s="12" t="e">
        <f t="shared" ref="C99:H99" si="16">C91</f>
        <v>#VALUE!</v>
      </c>
      <c r="D99" s="12" t="e">
        <f t="shared" si="16"/>
        <v>#VALUE!</v>
      </c>
      <c r="E99" s="12" t="e">
        <f t="shared" si="16"/>
        <v>#VALUE!</v>
      </c>
      <c r="F99" s="12" t="e">
        <f t="shared" si="16"/>
        <v>#VALUE!</v>
      </c>
      <c r="G99" s="12" t="e">
        <f t="shared" si="16"/>
        <v>#VALUE!</v>
      </c>
      <c r="H99" s="12" t="e">
        <f t="shared" si="16"/>
        <v>#VALUE!</v>
      </c>
    </row>
    <row r="100" spans="1:8" x14ac:dyDescent="0.3">
      <c r="A100" t="s">
        <v>22</v>
      </c>
      <c r="B100" s="12" t="e">
        <f>B91-B92</f>
        <v>#VALUE!</v>
      </c>
      <c r="C100" s="12" t="e">
        <f t="shared" ref="C100:H100" si="17">C91-C92</f>
        <v>#VALUE!</v>
      </c>
      <c r="D100" s="12" t="e">
        <f t="shared" si="17"/>
        <v>#VALUE!</v>
      </c>
      <c r="E100" s="12" t="e">
        <f t="shared" si="17"/>
        <v>#VALUE!</v>
      </c>
      <c r="F100" s="12" t="e">
        <f t="shared" si="17"/>
        <v>#VALUE!</v>
      </c>
      <c r="G100" s="12" t="e">
        <f t="shared" si="17"/>
        <v>#VALUE!</v>
      </c>
      <c r="H100" s="12" t="e">
        <f t="shared" si="17"/>
        <v>#VALUE!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opLeftCell="A25" zoomScale="70" zoomScaleNormal="70" workbookViewId="0">
      <selection activeCell="A56" sqref="A56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10.6640625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39</v>
      </c>
      <c r="D1" t="s">
        <v>40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9" x14ac:dyDescent="0.3">
      <c r="A3" s="6">
        <v>20</v>
      </c>
      <c r="B3" s="5"/>
      <c r="C3" s="5"/>
      <c r="D3" s="5"/>
      <c r="E3" s="5"/>
      <c r="F3" s="5"/>
      <c r="G3" s="5"/>
      <c r="H3" s="27">
        <v>122540000</v>
      </c>
      <c r="I3" s="5"/>
    </row>
    <row r="4" spans="1:9" x14ac:dyDescent="0.3">
      <c r="A4" s="6">
        <v>60</v>
      </c>
      <c r="B4" s="5"/>
      <c r="C4" s="5"/>
      <c r="D4" s="5"/>
      <c r="E4" s="27">
        <v>605800000</v>
      </c>
      <c r="F4" s="5"/>
      <c r="G4" s="27">
        <v>75966820</v>
      </c>
      <c r="H4" s="5"/>
      <c r="I4" s="5"/>
    </row>
    <row r="5" spans="1:9" x14ac:dyDescent="0.3">
      <c r="A5" s="6">
        <v>100</v>
      </c>
      <c r="B5" s="5"/>
      <c r="C5" s="27">
        <v>6661700</v>
      </c>
      <c r="D5" s="5"/>
      <c r="E5" s="5"/>
      <c r="F5" s="5"/>
      <c r="G5" s="3"/>
      <c r="H5" s="5"/>
      <c r="I5" s="27">
        <v>3864508</v>
      </c>
    </row>
    <row r="7" spans="1:9" x14ac:dyDescent="0.3">
      <c r="A7" t="s">
        <v>41</v>
      </c>
      <c r="D7" t="s">
        <v>40</v>
      </c>
    </row>
    <row r="8" spans="1:9" x14ac:dyDescent="0.3">
      <c r="A8" s="4" t="s">
        <v>35</v>
      </c>
      <c r="B8" s="8" t="s">
        <v>5</v>
      </c>
      <c r="C8" s="8" t="s">
        <v>7</v>
      </c>
      <c r="D8" s="8" t="s">
        <v>6</v>
      </c>
      <c r="E8" s="8" t="s">
        <v>4</v>
      </c>
      <c r="F8" s="8" t="s">
        <v>3</v>
      </c>
      <c r="G8" s="8" t="s">
        <v>2</v>
      </c>
      <c r="H8" s="8" t="s">
        <v>8</v>
      </c>
      <c r="I8" s="8" t="s">
        <v>1</v>
      </c>
    </row>
    <row r="9" spans="1:9" x14ac:dyDescent="0.3">
      <c r="A9" s="6">
        <v>20</v>
      </c>
      <c r="B9" s="5"/>
      <c r="C9" s="5"/>
      <c r="D9" s="5"/>
      <c r="E9" s="5"/>
      <c r="F9" s="5"/>
      <c r="G9" s="5"/>
      <c r="H9" s="23">
        <v>1024</v>
      </c>
      <c r="I9" s="5"/>
    </row>
    <row r="10" spans="1:9" x14ac:dyDescent="0.3">
      <c r="A10" s="6">
        <v>60</v>
      </c>
      <c r="B10" s="5"/>
      <c r="C10" s="5"/>
      <c r="D10" s="5"/>
      <c r="E10" s="27">
        <v>841</v>
      </c>
      <c r="F10" s="5"/>
      <c r="G10" s="23">
        <v>900</v>
      </c>
      <c r="H10" s="5"/>
      <c r="I10" s="5"/>
    </row>
    <row r="11" spans="1:9" x14ac:dyDescent="0.3">
      <c r="A11" s="6">
        <v>100</v>
      </c>
      <c r="B11" s="5"/>
      <c r="C11" s="23">
        <v>961</v>
      </c>
      <c r="D11" s="5"/>
      <c r="E11" s="5"/>
      <c r="F11" s="5"/>
      <c r="G11" s="3"/>
      <c r="H11" s="5"/>
      <c r="I11" s="23">
        <v>1056</v>
      </c>
    </row>
    <row r="13" spans="1:9" x14ac:dyDescent="0.3">
      <c r="A13" t="s">
        <v>42</v>
      </c>
      <c r="D13" t="s">
        <v>40</v>
      </c>
    </row>
    <row r="14" spans="1:9" x14ac:dyDescent="0.3">
      <c r="A14" s="4" t="s">
        <v>35</v>
      </c>
      <c r="B14" s="8" t="s">
        <v>5</v>
      </c>
      <c r="C14" s="8" t="s">
        <v>7</v>
      </c>
      <c r="D14" s="8" t="s">
        <v>6</v>
      </c>
      <c r="E14" s="8" t="s">
        <v>4</v>
      </c>
      <c r="F14" s="8" t="s">
        <v>3</v>
      </c>
      <c r="G14" s="8" t="s">
        <v>2</v>
      </c>
      <c r="H14" s="8" t="s">
        <v>8</v>
      </c>
      <c r="I14" s="8" t="s">
        <v>1</v>
      </c>
    </row>
    <row r="15" spans="1:9" x14ac:dyDescent="0.3">
      <c r="A15" s="6">
        <v>20</v>
      </c>
      <c r="B15" s="5"/>
      <c r="C15" s="5"/>
      <c r="D15" s="5"/>
      <c r="E15" s="5"/>
      <c r="F15" s="5"/>
      <c r="G15" s="5"/>
      <c r="H15" s="23">
        <v>2331.6999999999998</v>
      </c>
      <c r="I15" s="5"/>
    </row>
    <row r="16" spans="1:9" x14ac:dyDescent="0.3">
      <c r="A16" s="6">
        <v>60</v>
      </c>
      <c r="B16" s="5"/>
      <c r="C16" s="5"/>
      <c r="D16" s="5"/>
      <c r="E16" s="27">
        <v>2880</v>
      </c>
      <c r="F16" s="5"/>
      <c r="G16" s="23">
        <v>2812.7</v>
      </c>
      <c r="H16" s="5"/>
      <c r="I16" s="5"/>
    </row>
    <row r="17" spans="1:9" x14ac:dyDescent="0.3">
      <c r="A17" s="6">
        <v>100</v>
      </c>
      <c r="B17" s="5"/>
      <c r="C17" s="23">
        <v>2330.8000000000002</v>
      </c>
      <c r="D17" s="5"/>
      <c r="E17" s="5"/>
      <c r="F17" s="5"/>
      <c r="G17" s="3"/>
      <c r="H17" s="5"/>
      <c r="I17" s="23">
        <v>2779</v>
      </c>
    </row>
    <row r="19" spans="1:9" x14ac:dyDescent="0.3">
      <c r="A19" t="s">
        <v>43</v>
      </c>
    </row>
    <row r="20" spans="1:9" x14ac:dyDescent="0.3">
      <c r="A20" s="4" t="s">
        <v>35</v>
      </c>
      <c r="B20" s="8" t="s">
        <v>5</v>
      </c>
      <c r="C20" s="8" t="s">
        <v>7</v>
      </c>
      <c r="D20" s="8" t="s">
        <v>6</v>
      </c>
      <c r="E20" s="8" t="s">
        <v>4</v>
      </c>
      <c r="F20" s="8" t="s">
        <v>3</v>
      </c>
      <c r="G20" s="8" t="s">
        <v>2</v>
      </c>
      <c r="H20" s="8" t="s">
        <v>8</v>
      </c>
      <c r="I20" s="8" t="s">
        <v>1</v>
      </c>
    </row>
    <row r="21" spans="1:9" x14ac:dyDescent="0.3">
      <c r="A21" s="6">
        <v>20</v>
      </c>
      <c r="B21" s="28"/>
      <c r="C21" s="28"/>
      <c r="D21" s="28"/>
      <c r="E21" s="28"/>
      <c r="F21" s="28"/>
      <c r="G21" s="28"/>
      <c r="H21" s="27">
        <f>H3-(H9*H15)</f>
        <v>120152339.2</v>
      </c>
      <c r="I21" s="28"/>
    </row>
    <row r="22" spans="1:9" x14ac:dyDescent="0.3">
      <c r="A22" s="6">
        <v>60</v>
      </c>
      <c r="B22" s="28"/>
      <c r="C22" s="28"/>
      <c r="D22" s="28"/>
      <c r="E22" s="27">
        <f>E4-(E10*E16)</f>
        <v>603377920</v>
      </c>
      <c r="F22" s="28"/>
      <c r="G22" s="27">
        <f>G4-(G10*G16)</f>
        <v>73435390</v>
      </c>
      <c r="H22" s="28"/>
      <c r="I22" s="28"/>
    </row>
    <row r="23" spans="1:9" x14ac:dyDescent="0.3">
      <c r="A23" s="6">
        <v>100</v>
      </c>
      <c r="B23" s="28"/>
      <c r="C23" s="27">
        <f>C5-(C11*C17)</f>
        <v>4421801.1999999993</v>
      </c>
      <c r="D23" s="28"/>
      <c r="E23" s="28"/>
      <c r="F23" s="28"/>
      <c r="G23" s="16"/>
      <c r="H23" s="28"/>
      <c r="I23" s="27">
        <f>I5-(I11*I17)</f>
        <v>929884</v>
      </c>
    </row>
    <row r="24" spans="1:9" x14ac:dyDescent="0.3">
      <c r="E24" s="18"/>
      <c r="F24" s="19"/>
    </row>
    <row r="25" spans="1:9" x14ac:dyDescent="0.3">
      <c r="A25" t="s">
        <v>44</v>
      </c>
    </row>
    <row r="26" spans="1:9" x14ac:dyDescent="0.3">
      <c r="A26" s="4" t="s">
        <v>35</v>
      </c>
      <c r="B26" s="8" t="s">
        <v>5</v>
      </c>
      <c r="C26" s="8" t="s">
        <v>7</v>
      </c>
      <c r="D26" s="8" t="s">
        <v>6</v>
      </c>
      <c r="E26" s="8" t="s">
        <v>4</v>
      </c>
      <c r="F26" s="8" t="s">
        <v>3</v>
      </c>
      <c r="G26" s="8" t="s">
        <v>2</v>
      </c>
      <c r="H26" s="8" t="s">
        <v>8</v>
      </c>
      <c r="I26" s="8" t="s">
        <v>1</v>
      </c>
    </row>
    <row r="27" spans="1:9" x14ac:dyDescent="0.3">
      <c r="A27" s="6">
        <v>20</v>
      </c>
      <c r="B27" s="28"/>
      <c r="C27" s="28"/>
      <c r="D27" s="28"/>
      <c r="E27" s="28"/>
      <c r="F27" s="28"/>
      <c r="G27" s="28"/>
      <c r="H27" s="27">
        <f>H9</f>
        <v>1024</v>
      </c>
      <c r="I27" s="28"/>
    </row>
    <row r="28" spans="1:9" x14ac:dyDescent="0.3">
      <c r="A28" s="6">
        <v>60</v>
      </c>
      <c r="B28" s="28"/>
      <c r="C28" s="28"/>
      <c r="D28" s="28"/>
      <c r="E28" s="27">
        <f>E10</f>
        <v>841</v>
      </c>
      <c r="F28" s="28"/>
      <c r="G28" s="27">
        <f>G10</f>
        <v>900</v>
      </c>
      <c r="H28" s="28"/>
      <c r="I28" s="28"/>
    </row>
    <row r="29" spans="1:9" x14ac:dyDescent="0.3">
      <c r="A29" s="6">
        <v>100</v>
      </c>
      <c r="B29" s="28"/>
      <c r="C29" s="27">
        <f>C11</f>
        <v>961</v>
      </c>
      <c r="D29" s="28"/>
      <c r="E29" s="28"/>
      <c r="F29" s="28"/>
      <c r="G29" s="16"/>
      <c r="H29" s="28"/>
      <c r="I29" s="27">
        <f>I11</f>
        <v>1056</v>
      </c>
    </row>
    <row r="30" spans="1:9" x14ac:dyDescent="0.3">
      <c r="E30" s="18"/>
      <c r="F30" s="19"/>
    </row>
    <row r="31" spans="1:9" x14ac:dyDescent="0.3">
      <c r="E31" s="18"/>
      <c r="F31" s="19"/>
    </row>
    <row r="32" spans="1:9" x14ac:dyDescent="0.3">
      <c r="A32" t="s">
        <v>46</v>
      </c>
      <c r="H32" s="22" t="s">
        <v>47</v>
      </c>
      <c r="I32" s="22">
        <v>0.3029</v>
      </c>
    </row>
    <row r="33" spans="1:9" x14ac:dyDescent="0.3">
      <c r="A33" s="4" t="str">
        <f t="shared" ref="A33:I33" si="0">A20</f>
        <v>Exposure (s)</v>
      </c>
      <c r="B33" s="8" t="str">
        <f t="shared" si="0"/>
        <v>Clear</v>
      </c>
      <c r="C33" s="8" t="str">
        <f t="shared" si="0"/>
        <v>NUV</v>
      </c>
      <c r="D33" s="8" t="str">
        <f t="shared" si="0"/>
        <v>Blue</v>
      </c>
      <c r="E33" s="8" t="str">
        <f t="shared" si="0"/>
        <v>Green</v>
      </c>
      <c r="F33" s="8" t="str">
        <f t="shared" si="0"/>
        <v>Red</v>
      </c>
      <c r="G33" s="8" t="str">
        <f t="shared" si="0"/>
        <v>Ha</v>
      </c>
      <c r="H33" s="8" t="str">
        <f t="shared" si="0"/>
        <v>NIR1</v>
      </c>
      <c r="I33" s="8" t="str">
        <f t="shared" si="0"/>
        <v>Methane</v>
      </c>
    </row>
    <row r="34" spans="1:9" x14ac:dyDescent="0.3">
      <c r="A34" s="6">
        <f>A21</f>
        <v>20</v>
      </c>
      <c r="B34" s="16"/>
      <c r="C34" s="16"/>
      <c r="D34" s="16"/>
      <c r="E34" s="16"/>
      <c r="F34" s="16"/>
      <c r="G34" s="16"/>
      <c r="H34" s="29">
        <f>((H21/$A34)/H27)/($I$32^2)</f>
        <v>63944.578848832367</v>
      </c>
      <c r="I34" s="16"/>
    </row>
    <row r="35" spans="1:9" x14ac:dyDescent="0.3">
      <c r="A35" s="6">
        <f>A22</f>
        <v>60</v>
      </c>
      <c r="B35" s="16"/>
      <c r="C35" s="30"/>
      <c r="D35" s="16"/>
      <c r="E35" s="29">
        <f>((E22/$A35)/E28)/($I$32^2)</f>
        <v>130329.76756396212</v>
      </c>
      <c r="F35" s="16"/>
      <c r="G35" s="29">
        <f>((G22/$A35)/G28)/($I$32^2)</f>
        <v>14822.214680664543</v>
      </c>
      <c r="H35" s="16"/>
      <c r="I35" s="16"/>
    </row>
    <row r="36" spans="1:9" x14ac:dyDescent="0.3">
      <c r="A36" s="6">
        <f>A23</f>
        <v>100</v>
      </c>
      <c r="B36" s="16"/>
      <c r="C36" s="29">
        <f>((C23/$A36)/C29)/($I$32^2)</f>
        <v>501.50732290301954</v>
      </c>
      <c r="D36" s="16"/>
      <c r="E36" s="16"/>
      <c r="F36" s="16"/>
      <c r="G36" s="16"/>
      <c r="H36" s="16"/>
      <c r="I36" s="29">
        <f>((I23/$A36)/I29)/($I$32^2)</f>
        <v>95.976809810324752</v>
      </c>
    </row>
    <row r="38" spans="1:9" s="7" customFormat="1" x14ac:dyDescent="0.3">
      <c r="A38" s="7" t="s">
        <v>29</v>
      </c>
    </row>
    <row r="39" spans="1:9" s="7" customFormat="1" x14ac:dyDescent="0.3">
      <c r="A39" s="14"/>
      <c r="B39" s="14" t="str">
        <f t="shared" ref="B39:I39" si="1">B20</f>
        <v>Clear</v>
      </c>
      <c r="C39" s="14" t="str">
        <f t="shared" si="1"/>
        <v>NUV</v>
      </c>
      <c r="D39" s="14" t="str">
        <f t="shared" si="1"/>
        <v>Blue</v>
      </c>
      <c r="E39" s="14" t="str">
        <f t="shared" si="1"/>
        <v>Green</v>
      </c>
      <c r="F39" s="14" t="str">
        <f t="shared" si="1"/>
        <v>Red</v>
      </c>
      <c r="G39" s="14" t="str">
        <f t="shared" si="1"/>
        <v>Ha</v>
      </c>
      <c r="H39" s="14" t="str">
        <f t="shared" si="1"/>
        <v>NIR1</v>
      </c>
      <c r="I39" s="14" t="str">
        <f t="shared" si="1"/>
        <v>Methane</v>
      </c>
    </row>
    <row r="40" spans="1:9" x14ac:dyDescent="0.3">
      <c r="A40" s="14" t="s">
        <v>10</v>
      </c>
      <c r="B40" s="16" t="e">
        <f>AVERAGE(B34:B34)</f>
        <v>#DIV/0!</v>
      </c>
      <c r="C40" s="16">
        <f>AVERAGE(C34:C36)</f>
        <v>501.50732290301954</v>
      </c>
      <c r="D40" s="16" t="e">
        <f t="shared" ref="D40:I40" si="2">AVERAGE(D34:D36)</f>
        <v>#DIV/0!</v>
      </c>
      <c r="E40" s="16">
        <f t="shared" si="2"/>
        <v>130329.76756396212</v>
      </c>
      <c r="F40" s="16" t="e">
        <f t="shared" si="2"/>
        <v>#DIV/0!</v>
      </c>
      <c r="G40" s="16">
        <f t="shared" si="2"/>
        <v>14822.214680664543</v>
      </c>
      <c r="H40" s="16">
        <f t="shared" si="2"/>
        <v>63944.578848832367</v>
      </c>
      <c r="I40" s="16">
        <f t="shared" si="2"/>
        <v>95.976809810324752</v>
      </c>
    </row>
    <row r="41" spans="1:9" x14ac:dyDescent="0.3">
      <c r="A41" s="14" t="s">
        <v>11</v>
      </c>
      <c r="B41" s="9" t="e">
        <f>STDEV(B34:B36)</f>
        <v>#DIV/0!</v>
      </c>
      <c r="C41" s="9" t="e">
        <f t="shared" ref="C41:I41" si="3">STDEV(C34:C36)</f>
        <v>#DIV/0!</v>
      </c>
      <c r="D41" s="9" t="e">
        <f t="shared" si="3"/>
        <v>#DIV/0!</v>
      </c>
      <c r="E41" s="9" t="e">
        <f t="shared" si="3"/>
        <v>#DIV/0!</v>
      </c>
      <c r="F41" s="9" t="e">
        <f t="shared" si="3"/>
        <v>#DIV/0!</v>
      </c>
      <c r="G41" s="9" t="e">
        <f t="shared" si="3"/>
        <v>#DIV/0!</v>
      </c>
      <c r="H41" s="9" t="e">
        <f t="shared" si="3"/>
        <v>#DIV/0!</v>
      </c>
      <c r="I41" s="9" t="e">
        <f t="shared" si="3"/>
        <v>#DIV/0!</v>
      </c>
    </row>
    <row r="42" spans="1:9" x14ac:dyDescent="0.3">
      <c r="A42" s="14" t="s">
        <v>14</v>
      </c>
      <c r="B42" s="3">
        <f>COUNT(B34:B36)</f>
        <v>0</v>
      </c>
      <c r="C42" s="3">
        <f t="shared" ref="C42:I42" si="4">COUNT(C34:C36)</f>
        <v>1</v>
      </c>
      <c r="D42" s="3">
        <f t="shared" si="4"/>
        <v>0</v>
      </c>
      <c r="E42" s="3">
        <f t="shared" si="4"/>
        <v>1</v>
      </c>
      <c r="F42" s="3">
        <f t="shared" si="4"/>
        <v>0</v>
      </c>
      <c r="G42" s="3">
        <f t="shared" si="4"/>
        <v>1</v>
      </c>
      <c r="H42" s="3">
        <f t="shared" si="4"/>
        <v>1</v>
      </c>
      <c r="I42" s="3">
        <f t="shared" si="4"/>
        <v>1</v>
      </c>
    </row>
    <row r="43" spans="1:9" x14ac:dyDescent="0.3">
      <c r="A43" s="14" t="s">
        <v>12</v>
      </c>
      <c r="B43" s="9" t="e">
        <f t="shared" ref="B43:I43" si="5">B41/SQRT(B42)</f>
        <v>#DIV/0!</v>
      </c>
      <c r="C43" s="9" t="e">
        <f t="shared" si="5"/>
        <v>#DIV/0!</v>
      </c>
      <c r="D43" s="9" t="e">
        <f t="shared" si="5"/>
        <v>#DIV/0!</v>
      </c>
      <c r="E43" s="9" t="e">
        <f t="shared" si="5"/>
        <v>#DIV/0!</v>
      </c>
      <c r="F43" s="9" t="e">
        <f t="shared" si="5"/>
        <v>#DIV/0!</v>
      </c>
      <c r="G43" s="9" t="e">
        <f t="shared" si="5"/>
        <v>#DIV/0!</v>
      </c>
      <c r="H43" s="9" t="e">
        <f t="shared" si="5"/>
        <v>#DIV/0!</v>
      </c>
      <c r="I43" s="9" t="e">
        <f t="shared" si="5"/>
        <v>#DIV/0!</v>
      </c>
    </row>
    <row r="44" spans="1:9" x14ac:dyDescent="0.3">
      <c r="A44" s="14" t="s">
        <v>13</v>
      </c>
      <c r="B44" s="15" t="e">
        <f>B43/B40</f>
        <v>#DIV/0!</v>
      </c>
      <c r="C44" s="15" t="e">
        <f t="shared" ref="C44:I44" si="6">C43/C40</f>
        <v>#DIV/0!</v>
      </c>
      <c r="D44" s="15" t="e">
        <f t="shared" si="6"/>
        <v>#DIV/0!</v>
      </c>
      <c r="E44" s="15" t="e">
        <f t="shared" si="6"/>
        <v>#DIV/0!</v>
      </c>
      <c r="F44" s="15" t="e">
        <f t="shared" si="6"/>
        <v>#DIV/0!</v>
      </c>
      <c r="G44" s="15" t="e">
        <f t="shared" si="6"/>
        <v>#DIV/0!</v>
      </c>
      <c r="H44" s="15" t="e">
        <f t="shared" si="6"/>
        <v>#DIV/0!</v>
      </c>
      <c r="I44" s="15" t="e">
        <f t="shared" si="6"/>
        <v>#DIV/0!</v>
      </c>
    </row>
    <row r="46" spans="1:9" x14ac:dyDescent="0.3">
      <c r="A46" s="7" t="s">
        <v>30</v>
      </c>
    </row>
    <row r="47" spans="1:9" x14ac:dyDescent="0.3">
      <c r="A47" s="4"/>
      <c r="B47" s="4" t="str">
        <f t="shared" ref="B47:I47" si="7">B20</f>
        <v>Clear</v>
      </c>
      <c r="C47" s="4" t="str">
        <f t="shared" si="7"/>
        <v>NUV</v>
      </c>
      <c r="D47" s="4" t="str">
        <f t="shared" si="7"/>
        <v>Blue</v>
      </c>
      <c r="E47" s="4" t="str">
        <f t="shared" si="7"/>
        <v>Green</v>
      </c>
      <c r="F47" s="4" t="str">
        <f t="shared" si="7"/>
        <v>Red</v>
      </c>
      <c r="G47" s="4" t="str">
        <f t="shared" si="7"/>
        <v>Ha</v>
      </c>
      <c r="H47" s="4" t="str">
        <f t="shared" si="7"/>
        <v>NIR1</v>
      </c>
      <c r="I47" s="4" t="str">
        <f t="shared" si="7"/>
        <v>Methane</v>
      </c>
    </row>
    <row r="48" spans="1:9" x14ac:dyDescent="0.3">
      <c r="A48" s="4" t="s">
        <v>17</v>
      </c>
      <c r="B48" s="9" t="e">
        <f t="array" ref="B48:B52">LINEST(B21:B21,$A21:$A21,,TRUE)</f>
        <v>#VALUE!</v>
      </c>
      <c r="C48" s="9"/>
      <c r="D48" s="9" t="e">
        <f t="array" ref="D48:D52">LINEST(D21:D21,$A21:$A21,,TRUE)</f>
        <v>#VALUE!</v>
      </c>
      <c r="E48" s="9" t="e">
        <f t="array" ref="E48:E52">LINEST(E21:E21,$A21:$A21,,TRUE)</f>
        <v>#VALUE!</v>
      </c>
      <c r="F48" s="9" t="e">
        <f t="array" ref="F48:F52">LINEST(F21:F21,$A21:$A21,,TRUE)</f>
        <v>#VALUE!</v>
      </c>
      <c r="G48" s="9" t="e">
        <f t="array" ref="G48:G52">LINEST(G21:G21,$A21:$A21,,TRUE)</f>
        <v>#VALUE!</v>
      </c>
      <c r="H48" s="9">
        <f t="array" ref="H48:H52">LINEST(H21:H21,$A21:$A21,,TRUE)</f>
        <v>0</v>
      </c>
      <c r="I48" s="3"/>
    </row>
    <row r="49" spans="1:11" x14ac:dyDescent="0.3">
      <c r="A49" s="4" t="s">
        <v>18</v>
      </c>
      <c r="B49" s="9" t="e">
        <v>#VALUE!</v>
      </c>
      <c r="C49" s="9"/>
      <c r="D49" s="9" t="e">
        <v>#VALUE!</v>
      </c>
      <c r="E49" s="9" t="e">
        <v>#VALUE!</v>
      </c>
      <c r="F49" s="9" t="e">
        <v>#VALUE!</v>
      </c>
      <c r="G49" s="9" t="e">
        <v>#VALUE!</v>
      </c>
      <c r="H49" s="9">
        <v>0</v>
      </c>
      <c r="I49" s="3"/>
    </row>
    <row r="50" spans="1:11" x14ac:dyDescent="0.3">
      <c r="A50" s="4" t="s">
        <v>21</v>
      </c>
      <c r="B50" s="10" t="e">
        <v>#VALUE!</v>
      </c>
      <c r="C50" s="10"/>
      <c r="D50" s="10" t="e">
        <v>#VALUE!</v>
      </c>
      <c r="E50" s="10" t="e">
        <v>#VALUE!</v>
      </c>
      <c r="F50" s="10" t="e">
        <v>#VALUE!</v>
      </c>
      <c r="G50" s="10" t="e">
        <v>#VALUE!</v>
      </c>
      <c r="H50" s="10">
        <v>1</v>
      </c>
      <c r="I50" s="3"/>
    </row>
    <row r="51" spans="1:11" x14ac:dyDescent="0.3">
      <c r="A51" s="4" t="s">
        <v>19</v>
      </c>
      <c r="B51" s="9" t="e">
        <v>#VALUE!</v>
      </c>
      <c r="C51" s="9"/>
      <c r="D51" s="9" t="e">
        <v>#VALUE!</v>
      </c>
      <c r="E51" s="9" t="e">
        <v>#VALUE!</v>
      </c>
      <c r="F51" s="9" t="e">
        <v>#VALUE!</v>
      </c>
      <c r="G51" s="9" t="e">
        <v>#VALUE!</v>
      </c>
      <c r="H51" s="9" t="e">
        <v>#NUM!</v>
      </c>
      <c r="I51" s="3"/>
    </row>
    <row r="52" spans="1:11" x14ac:dyDescent="0.3">
      <c r="A52" s="4" t="s">
        <v>20</v>
      </c>
      <c r="B52" s="16" t="e">
        <v>#VALUE!</v>
      </c>
      <c r="C52" s="16"/>
      <c r="D52" s="16" t="e">
        <v>#VALUE!</v>
      </c>
      <c r="E52" s="16" t="e">
        <v>#VALUE!</v>
      </c>
      <c r="F52" s="16" t="e">
        <v>#VALUE!</v>
      </c>
      <c r="G52" s="16" t="e">
        <v>#VALUE!</v>
      </c>
      <c r="H52" s="16">
        <v>0</v>
      </c>
      <c r="I52" s="3"/>
    </row>
    <row r="53" spans="1:11" x14ac:dyDescent="0.3">
      <c r="A53" s="14" t="s">
        <v>13</v>
      </c>
      <c r="B53" s="15" t="e">
        <f>B49/B48</f>
        <v>#VALUE!</v>
      </c>
      <c r="C53" s="15"/>
      <c r="D53" s="15" t="e">
        <f t="shared" ref="D53:H53" si="8">D49/D48</f>
        <v>#VALUE!</v>
      </c>
      <c r="E53" s="15" t="e">
        <f t="shared" si="8"/>
        <v>#VALUE!</v>
      </c>
      <c r="F53" s="15" t="e">
        <f t="shared" si="8"/>
        <v>#VALUE!</v>
      </c>
      <c r="G53" s="15" t="e">
        <f t="shared" si="8"/>
        <v>#VALUE!</v>
      </c>
      <c r="H53" s="15" t="e">
        <f t="shared" si="8"/>
        <v>#DIV/0!</v>
      </c>
      <c r="I53" s="15"/>
    </row>
    <row r="54" spans="1:11" x14ac:dyDescent="0.3">
      <c r="A54" s="17" t="s">
        <v>34</v>
      </c>
    </row>
    <row r="55" spans="1:11" x14ac:dyDescent="0.3">
      <c r="A55" s="17" t="s">
        <v>36</v>
      </c>
    </row>
    <row r="56" spans="1:11" x14ac:dyDescent="0.3">
      <c r="A56" s="32" t="s">
        <v>64</v>
      </c>
    </row>
    <row r="57" spans="1:11" x14ac:dyDescent="0.3">
      <c r="A57" s="26" t="s">
        <v>38</v>
      </c>
    </row>
    <row r="58" spans="1:11" x14ac:dyDescent="0.3">
      <c r="B58" t="s">
        <v>5</v>
      </c>
      <c r="C58" t="s">
        <v>7</v>
      </c>
      <c r="D58" t="s">
        <v>6</v>
      </c>
      <c r="E58" s="21" t="s">
        <v>4</v>
      </c>
      <c r="F58" t="s">
        <v>3</v>
      </c>
      <c r="G58" t="s">
        <v>2</v>
      </c>
      <c r="H58" t="s">
        <v>0</v>
      </c>
      <c r="I58" t="s">
        <v>1</v>
      </c>
    </row>
    <row r="59" spans="1:11" x14ac:dyDescent="0.3">
      <c r="A59" t="s">
        <v>24</v>
      </c>
      <c r="D59">
        <v>3950</v>
      </c>
      <c r="E59">
        <f>E60-E62/2</f>
        <v>4931.8399999999992</v>
      </c>
      <c r="F59">
        <f>F60-F62/2</f>
        <v>6169.5430000000006</v>
      </c>
      <c r="G59">
        <v>6528</v>
      </c>
      <c r="H59">
        <v>6700</v>
      </c>
    </row>
    <row r="60" spans="1:11" x14ac:dyDescent="0.3">
      <c r="A60" s="22" t="s">
        <v>25</v>
      </c>
      <c r="C60">
        <v>3500</v>
      </c>
      <c r="D60">
        <f ca="1">AVERAGE(D59:D61)</f>
        <v>4500</v>
      </c>
      <c r="E60">
        <v>5408.9</v>
      </c>
      <c r="F60">
        <v>6483.4030000000002</v>
      </c>
      <c r="G60">
        <f ca="1">AVERAGE(G59:G61)</f>
        <v>6563</v>
      </c>
      <c r="H60">
        <f ca="1">AVERAGE(H59:H61)</f>
        <v>7350</v>
      </c>
      <c r="I60">
        <v>8890</v>
      </c>
    </row>
    <row r="61" spans="1:11" x14ac:dyDescent="0.3">
      <c r="A61" t="s">
        <v>26</v>
      </c>
      <c r="D61">
        <v>5050</v>
      </c>
      <c r="E61">
        <f>E60+E62/2</f>
        <v>5885.96</v>
      </c>
      <c r="F61">
        <f>F60+F62/2</f>
        <v>6797.2629999999999</v>
      </c>
      <c r="G61">
        <v>6598</v>
      </c>
      <c r="H61">
        <v>8000</v>
      </c>
      <c r="K61">
        <v>1000</v>
      </c>
    </row>
    <row r="62" spans="1:11" x14ac:dyDescent="0.3">
      <c r="A62" t="s">
        <v>27</v>
      </c>
      <c r="B62">
        <v>4000</v>
      </c>
      <c r="C62">
        <v>500</v>
      </c>
      <c r="D62">
        <f>D61-D59</f>
        <v>1100</v>
      </c>
      <c r="E62" s="2">
        <v>954.12</v>
      </c>
      <c r="F62" s="2">
        <v>627.72</v>
      </c>
      <c r="G62" s="2">
        <v>98</v>
      </c>
      <c r="H62">
        <f>H61-H59</f>
        <v>1300</v>
      </c>
      <c r="I62">
        <v>100</v>
      </c>
    </row>
    <row r="63" spans="1:11" x14ac:dyDescent="0.3">
      <c r="G63" s="2"/>
    </row>
    <row r="64" spans="1:11" x14ac:dyDescent="0.3">
      <c r="G64" s="2"/>
    </row>
    <row r="65" spans="1:10" x14ac:dyDescent="0.3">
      <c r="A65" t="s">
        <v>28</v>
      </c>
      <c r="B65" s="18" t="e">
        <f>B40</f>
        <v>#DIV/0!</v>
      </c>
      <c r="C65" s="18">
        <f>AVERAGE(C40:C40)</f>
        <v>501.50732290301954</v>
      </c>
      <c r="D65" s="18" t="e">
        <f>D40</f>
        <v>#DIV/0!</v>
      </c>
      <c r="E65" s="18">
        <f>E40</f>
        <v>130329.76756396212</v>
      </c>
      <c r="F65" s="18" t="e">
        <f>F40</f>
        <v>#DIV/0!</v>
      </c>
      <c r="G65" s="18">
        <f>G40</f>
        <v>14822.214680664543</v>
      </c>
      <c r="H65" s="18">
        <f t="shared" ref="H65:I65" si="9">H40</f>
        <v>63944.578848832367</v>
      </c>
      <c r="I65" s="18">
        <f t="shared" si="9"/>
        <v>95.976809810324752</v>
      </c>
    </row>
    <row r="66" spans="1:10" x14ac:dyDescent="0.3">
      <c r="A66" t="s">
        <v>32</v>
      </c>
      <c r="B66" t="e">
        <f>B43</f>
        <v>#DIV/0!</v>
      </c>
      <c r="D66" t="e">
        <f t="shared" ref="D66:H67" si="10">D43</f>
        <v>#DIV/0!</v>
      </c>
      <c r="E66" t="e">
        <f t="shared" si="10"/>
        <v>#DIV/0!</v>
      </c>
      <c r="F66" t="e">
        <f t="shared" si="10"/>
        <v>#DIV/0!</v>
      </c>
      <c r="G66" t="e">
        <f t="shared" si="10"/>
        <v>#DIV/0!</v>
      </c>
      <c r="H66" t="e">
        <f t="shared" si="10"/>
        <v>#DIV/0!</v>
      </c>
      <c r="I66" t="e">
        <f>#REF!</f>
        <v>#REF!</v>
      </c>
    </row>
    <row r="67" spans="1:10" x14ac:dyDescent="0.3">
      <c r="A67" t="s">
        <v>33</v>
      </c>
      <c r="B67" s="1" t="e">
        <f>B44</f>
        <v>#DIV/0!</v>
      </c>
      <c r="D67" s="1" t="e">
        <f t="shared" si="10"/>
        <v>#DIV/0!</v>
      </c>
      <c r="E67" s="1" t="e">
        <f t="shared" si="10"/>
        <v>#DIV/0!</v>
      </c>
      <c r="F67" s="1" t="e">
        <f t="shared" si="10"/>
        <v>#DIV/0!</v>
      </c>
      <c r="G67" s="1" t="e">
        <f t="shared" si="10"/>
        <v>#DIV/0!</v>
      </c>
      <c r="H67" s="1" t="e">
        <f t="shared" si="10"/>
        <v>#DIV/0!</v>
      </c>
      <c r="I67" s="1" t="e">
        <f>#REF!</f>
        <v>#REF!</v>
      </c>
    </row>
    <row r="68" spans="1:10" x14ac:dyDescent="0.3">
      <c r="A68" t="s">
        <v>31</v>
      </c>
      <c r="B68" s="22" t="e">
        <f>B65/B$62</f>
        <v>#DIV/0!</v>
      </c>
      <c r="C68" s="22">
        <f t="shared" ref="C68:I68" si="11">C65/C$62</f>
        <v>1.0030146458060392</v>
      </c>
      <c r="D68" s="22" t="e">
        <f t="shared" si="11"/>
        <v>#DIV/0!</v>
      </c>
      <c r="E68" s="22">
        <f t="shared" si="11"/>
        <v>136.59683013034223</v>
      </c>
      <c r="F68" s="22" t="e">
        <f t="shared" si="11"/>
        <v>#DIV/0!</v>
      </c>
      <c r="G68" s="22">
        <f t="shared" si="11"/>
        <v>151.24708857820963</v>
      </c>
      <c r="H68" s="22">
        <f t="shared" si="11"/>
        <v>49.1881375760249</v>
      </c>
      <c r="I68" s="22">
        <f t="shared" si="11"/>
        <v>0.95976809810324748</v>
      </c>
    </row>
    <row r="69" spans="1:10" x14ac:dyDescent="0.3">
      <c r="A69" t="s">
        <v>37</v>
      </c>
      <c r="B69" t="e">
        <f>B66/B62</f>
        <v>#DIV/0!</v>
      </c>
      <c r="D69" t="e">
        <f t="shared" ref="D69:I69" si="12">D66/D62</f>
        <v>#DIV/0!</v>
      </c>
      <c r="E69" t="e">
        <f t="shared" si="12"/>
        <v>#DIV/0!</v>
      </c>
      <c r="F69" t="e">
        <f t="shared" si="12"/>
        <v>#DIV/0!</v>
      </c>
      <c r="G69" t="e">
        <f t="shared" si="12"/>
        <v>#DIV/0!</v>
      </c>
      <c r="H69" t="e">
        <f t="shared" si="12"/>
        <v>#DIV/0!</v>
      </c>
      <c r="I69" t="e">
        <f t="shared" si="12"/>
        <v>#REF!</v>
      </c>
    </row>
    <row r="71" spans="1:10" x14ac:dyDescent="0.3">
      <c r="A71" t="s">
        <v>28</v>
      </c>
      <c r="B71" s="12" t="e">
        <f>B48</f>
        <v>#VALUE!</v>
      </c>
      <c r="D71" s="12" t="e">
        <f t="shared" ref="D71:G72" si="13">D48</f>
        <v>#VALUE!</v>
      </c>
      <c r="E71" s="20" t="e">
        <f t="shared" si="13"/>
        <v>#VALUE!</v>
      </c>
      <c r="F71" s="20" t="e">
        <f t="shared" si="13"/>
        <v>#VALUE!</v>
      </c>
      <c r="G71" s="12" t="e">
        <f t="shared" si="13"/>
        <v>#VALUE!</v>
      </c>
      <c r="H71" s="12">
        <f>AVERAGE(H48:H48)</f>
        <v>0</v>
      </c>
    </row>
    <row r="72" spans="1:10" x14ac:dyDescent="0.3">
      <c r="A72" t="s">
        <v>32</v>
      </c>
      <c r="B72" s="12" t="e">
        <f>B49</f>
        <v>#VALUE!</v>
      </c>
      <c r="D72" s="12" t="e">
        <f t="shared" si="13"/>
        <v>#VALUE!</v>
      </c>
      <c r="E72" s="12" t="e">
        <f t="shared" si="13"/>
        <v>#VALUE!</v>
      </c>
      <c r="F72" s="12" t="e">
        <f t="shared" si="13"/>
        <v>#VALUE!</v>
      </c>
      <c r="G72" s="12" t="e">
        <f t="shared" si="13"/>
        <v>#VALUE!</v>
      </c>
      <c r="H72" t="e">
        <f>STDEV(H49:H49)</f>
        <v>#DIV/0!</v>
      </c>
    </row>
    <row r="73" spans="1:10" x14ac:dyDescent="0.3">
      <c r="A73" t="s">
        <v>33</v>
      </c>
      <c r="B73" s="1" t="e">
        <f>B53</f>
        <v>#VALUE!</v>
      </c>
      <c r="D73" s="1" t="e">
        <f>#REF!</f>
        <v>#REF!</v>
      </c>
      <c r="E73" s="1" t="e">
        <f>D53</f>
        <v>#VALUE!</v>
      </c>
      <c r="F73" s="1" t="e">
        <f>E53</f>
        <v>#VALUE!</v>
      </c>
      <c r="G73" s="1" t="e">
        <f>F53</f>
        <v>#VALUE!</v>
      </c>
      <c r="H73" s="1" t="e">
        <f>G53</f>
        <v>#VALUE!</v>
      </c>
      <c r="I73" s="1"/>
    </row>
    <row r="74" spans="1:10" x14ac:dyDescent="0.3">
      <c r="A74" t="s">
        <v>31</v>
      </c>
      <c r="B74" s="22" t="e">
        <f>B71/B$62</f>
        <v>#VALUE!</v>
      </c>
      <c r="C74" s="22"/>
      <c r="D74" s="22" t="e">
        <f t="shared" ref="D74:H74" si="14">D71/D$62</f>
        <v>#VALUE!</v>
      </c>
      <c r="E74" s="22" t="e">
        <f t="shared" si="14"/>
        <v>#VALUE!</v>
      </c>
      <c r="F74" s="22" t="e">
        <f t="shared" si="14"/>
        <v>#VALUE!</v>
      </c>
      <c r="G74" s="22" t="e">
        <f t="shared" si="14"/>
        <v>#VALUE!</v>
      </c>
      <c r="H74" s="22">
        <f t="shared" si="14"/>
        <v>0</v>
      </c>
    </row>
    <row r="79" spans="1:10" x14ac:dyDescent="0.3">
      <c r="A79" s="12">
        <f>LOG(A21)</f>
        <v>1.3010299956639813</v>
      </c>
      <c r="B79" s="12" t="e">
        <f>LOG(#REF!)</f>
        <v>#REF!</v>
      </c>
      <c r="C79" s="12"/>
      <c r="D79" s="12"/>
      <c r="E79" s="12"/>
      <c r="F79" s="12"/>
      <c r="G79" s="12"/>
      <c r="H79" s="12"/>
      <c r="I79" s="12"/>
      <c r="J79" s="12"/>
    </row>
    <row r="80" spans="1:10" x14ac:dyDescent="0.3">
      <c r="A80" s="12">
        <f>LOG(A22)</f>
        <v>1.7781512503836436</v>
      </c>
      <c r="B80" s="12" t="e">
        <f>LOG(#REF!)</f>
        <v>#REF!</v>
      </c>
      <c r="C80" s="12"/>
      <c r="D80" s="12"/>
      <c r="E80" s="12"/>
      <c r="F80" s="12"/>
      <c r="G80" s="12"/>
      <c r="H80" s="12"/>
      <c r="I80" s="12"/>
      <c r="J80" s="12"/>
    </row>
    <row r="81" spans="1:10" x14ac:dyDescent="0.3">
      <c r="A81" s="12">
        <f>LOG(A23)</f>
        <v>2</v>
      </c>
      <c r="B81" s="12" t="e">
        <f>LOG(#REF!)</f>
        <v>#REF!</v>
      </c>
      <c r="C81" s="12" t="e">
        <f>LOG(#REF!)</f>
        <v>#REF!</v>
      </c>
      <c r="D81" s="12" t="e">
        <f>LOG(#REF!)</f>
        <v>#REF!</v>
      </c>
      <c r="E81" s="12" t="e">
        <f>LOG(#REF!)</f>
        <v>#REF!</v>
      </c>
      <c r="F81" s="12"/>
      <c r="G81" s="12"/>
      <c r="H81" s="12" t="e">
        <f>LOG(#REF!)</f>
        <v>#REF!</v>
      </c>
      <c r="I81" s="12"/>
      <c r="J81" s="12"/>
    </row>
    <row r="82" spans="1:10" x14ac:dyDescent="0.3">
      <c r="A82" s="12" t="e">
        <f>LOG(#REF!)</f>
        <v>#REF!</v>
      </c>
      <c r="B82" s="12" t="e">
        <f>LOG(#REF!)</f>
        <v>#REF!</v>
      </c>
      <c r="C82" s="12" t="e">
        <f>LOG(#REF!)</f>
        <v>#REF!</v>
      </c>
      <c r="D82" s="12" t="e">
        <f>LOG(#REF!)</f>
        <v>#REF!</v>
      </c>
      <c r="E82" s="12" t="e">
        <f>LOG(#REF!)</f>
        <v>#REF!</v>
      </c>
      <c r="F82" s="12"/>
      <c r="G82" s="12" t="e">
        <f>LOG(#REF!)</f>
        <v>#REF!</v>
      </c>
      <c r="H82" s="12" t="e">
        <f>LOG(#REF!)</f>
        <v>#REF!</v>
      </c>
      <c r="I82" s="12"/>
      <c r="J82" s="12"/>
    </row>
    <row r="83" spans="1:10" x14ac:dyDescent="0.3">
      <c r="A83" s="12" t="e">
        <f>LOG(#REF!)</f>
        <v>#REF!</v>
      </c>
      <c r="B83" s="12" t="e">
        <f>LOG(#REF!)</f>
        <v>#REF!</v>
      </c>
      <c r="C83" s="12" t="e">
        <f>LOG(#REF!)</f>
        <v>#REF!</v>
      </c>
      <c r="D83" s="12" t="e">
        <f>LOG(#REF!)</f>
        <v>#REF!</v>
      </c>
      <c r="E83" s="12" t="e">
        <f>LOG(#REF!)</f>
        <v>#REF!</v>
      </c>
      <c r="F83" s="12" t="e">
        <f>LOG(#REF!)</f>
        <v>#REF!</v>
      </c>
      <c r="G83" s="12" t="e">
        <f>LOG(#REF!)</f>
        <v>#REF!</v>
      </c>
      <c r="H83" s="12" t="e">
        <f>LOG(#REF!)</f>
        <v>#REF!</v>
      </c>
      <c r="I83" s="12"/>
      <c r="J83" s="12"/>
    </row>
    <row r="84" spans="1:10" x14ac:dyDescent="0.3">
      <c r="A84" s="12" t="e">
        <f>LOG(#REF!)</f>
        <v>#REF!</v>
      </c>
      <c r="B84" s="12" t="e">
        <f>LOG(#REF!)</f>
        <v>#REF!</v>
      </c>
      <c r="C84" s="12" t="e">
        <f>LOG(#REF!)</f>
        <v>#REF!</v>
      </c>
      <c r="D84" s="12" t="e">
        <f>LOG(#REF!)</f>
        <v>#REF!</v>
      </c>
      <c r="E84" s="12" t="e">
        <f>LOG(#REF!)</f>
        <v>#REF!</v>
      </c>
      <c r="F84" s="12" t="e">
        <f>LOG(#REF!)</f>
        <v>#REF!</v>
      </c>
      <c r="G84" s="12" t="e">
        <f>LOG(#REF!)</f>
        <v>#REF!</v>
      </c>
      <c r="H84" s="12" t="e">
        <f>LOG(#REF!)</f>
        <v>#REF!</v>
      </c>
      <c r="I84" s="12"/>
      <c r="J84" s="12"/>
    </row>
    <row r="85" spans="1:10" x14ac:dyDescent="0.3">
      <c r="A85" s="12" t="e">
        <f>LOG(#REF!)</f>
        <v>#REF!</v>
      </c>
      <c r="B85" s="12" t="e">
        <f>LOG(#REF!)</f>
        <v>#REF!</v>
      </c>
      <c r="C85" s="12" t="e">
        <f>LOG(#REF!)</f>
        <v>#REF!</v>
      </c>
      <c r="D85" s="12" t="e">
        <f>LOG(#REF!)</f>
        <v>#REF!</v>
      </c>
      <c r="E85" s="12" t="e">
        <f>LOG(#REF!)</f>
        <v>#REF!</v>
      </c>
      <c r="F85" s="12" t="e">
        <f>LOG(#REF!)</f>
        <v>#REF!</v>
      </c>
      <c r="G85" s="12" t="e">
        <f>LOG(#REF!)</f>
        <v>#REF!</v>
      </c>
      <c r="H85" s="12" t="e">
        <f>LOG(#REF!)</f>
        <v>#REF!</v>
      </c>
      <c r="I85" s="12"/>
      <c r="J85" s="12"/>
    </row>
    <row r="86" spans="1:10" x14ac:dyDescent="0.3">
      <c r="A86" s="12">
        <f>LOG(A21)</f>
        <v>1.3010299956639813</v>
      </c>
      <c r="B86" s="12" t="e">
        <f>LOG(B21)</f>
        <v>#NUM!</v>
      </c>
      <c r="C86" s="12" t="e">
        <f>LOG(D21)</f>
        <v>#NUM!</v>
      </c>
      <c r="D86" s="12" t="e">
        <f>LOG(E21)</f>
        <v>#NUM!</v>
      </c>
      <c r="E86" s="12" t="e">
        <f>LOG(F21)</f>
        <v>#NUM!</v>
      </c>
      <c r="F86" s="12" t="e">
        <f>LOG(G21)</f>
        <v>#NUM!</v>
      </c>
      <c r="G86" s="12">
        <f>LOG(H21)</f>
        <v>8.0797322303356154</v>
      </c>
      <c r="H86" s="12" t="e">
        <f>LOG(#REF!)</f>
        <v>#REF!</v>
      </c>
      <c r="I86" s="12" t="e">
        <f>LOG(I21)</f>
        <v>#NUM!</v>
      </c>
      <c r="J86" s="12" t="e">
        <f>LOG(#REF!)</f>
        <v>#REF!</v>
      </c>
    </row>
    <row r="87" spans="1:10" x14ac:dyDescent="0.3">
      <c r="A87" s="12">
        <f>LOG(A22)</f>
        <v>1.7781512503836436</v>
      </c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3">
      <c r="A88" s="12">
        <f>LOG(A23)</f>
        <v>2</v>
      </c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3">
      <c r="A89" s="12"/>
      <c r="B89" s="12"/>
    </row>
    <row r="90" spans="1:10" x14ac:dyDescent="0.3">
      <c r="B90" t="s">
        <v>5</v>
      </c>
      <c r="C90" t="s">
        <v>6</v>
      </c>
      <c r="D90" t="s">
        <v>4</v>
      </c>
      <c r="E90" t="s">
        <v>3</v>
      </c>
      <c r="F90" t="s">
        <v>2</v>
      </c>
      <c r="G90" t="s">
        <v>8</v>
      </c>
      <c r="H90" t="s">
        <v>9</v>
      </c>
    </row>
    <row r="91" spans="1:10" x14ac:dyDescent="0.3">
      <c r="A91" t="s">
        <v>17</v>
      </c>
      <c r="B91" s="12" t="e">
        <f t="array" ref="B91:B95">LINEST(B81:B86,$A81:$A86,,TRUE)</f>
        <v>#VALUE!</v>
      </c>
      <c r="C91" s="12" t="e">
        <f t="array" ref="C91:C95">LINEST(C83:C86,$A83:$A86,,TRUE)</f>
        <v>#VALUE!</v>
      </c>
      <c r="D91" s="12" t="e">
        <f t="array" ref="D91:D95">LINEST(D83:D86,$A83:$A86,,TRUE)</f>
        <v>#VALUE!</v>
      </c>
      <c r="E91" s="12" t="e">
        <f t="array" ref="E91:E95">LINEST(E83:E86,$A83:$A86,,TRUE)</f>
        <v>#VALUE!</v>
      </c>
      <c r="F91" s="12" t="e">
        <f t="array" ref="F91:F95">LINEST(F84:F86,$A84:$A86,,TRUE)</f>
        <v>#VALUE!</v>
      </c>
      <c r="G91" s="12" t="e">
        <f t="array" ref="G91:G95">LINEST(G83:G86,$A83:$A86,,TRUE)</f>
        <v>#VALUE!</v>
      </c>
      <c r="H91" s="12" t="e">
        <f t="array" ref="H91:H95">LINEST(H81:H86,$A81:$A86,,TRUE)</f>
        <v>#VALUE!</v>
      </c>
      <c r="J91" t="e">
        <f>AVERAGE(B91:H91)</f>
        <v>#VALUE!</v>
      </c>
    </row>
    <row r="92" spans="1:10" x14ac:dyDescent="0.3">
      <c r="A92" t="s">
        <v>18</v>
      </c>
      <c r="B92" s="12" t="e">
        <v>#VALUE!</v>
      </c>
      <c r="C92" s="12" t="e">
        <v>#VALUE!</v>
      </c>
      <c r="D92" s="12" t="e">
        <v>#VALUE!</v>
      </c>
      <c r="E92" s="12" t="e">
        <v>#VALUE!</v>
      </c>
      <c r="F92" s="12" t="e">
        <v>#VALUE!</v>
      </c>
      <c r="G92" s="12" t="e">
        <v>#VALUE!</v>
      </c>
      <c r="H92" s="12" t="e">
        <v>#VALUE!</v>
      </c>
      <c r="J92" t="e">
        <f>STDEV(B91:H91)/SQRT(COUNT(B91:H91))</f>
        <v>#VALUE!</v>
      </c>
    </row>
    <row r="93" spans="1:10" x14ac:dyDescent="0.3">
      <c r="A93" t="s">
        <v>21</v>
      </c>
      <c r="B93" s="12" t="e">
        <v>#VALUE!</v>
      </c>
      <c r="C93" s="12" t="e">
        <v>#VALUE!</v>
      </c>
      <c r="D93" s="12" t="e">
        <v>#VALUE!</v>
      </c>
      <c r="E93" s="12" t="e">
        <v>#VALUE!</v>
      </c>
      <c r="F93" s="12" t="e">
        <v>#VALUE!</v>
      </c>
      <c r="G93" s="12" t="e">
        <v>#VALUE!</v>
      </c>
      <c r="H93" s="12" t="e">
        <v>#VALUE!</v>
      </c>
    </row>
    <row r="94" spans="1:10" x14ac:dyDescent="0.3">
      <c r="A94" t="s">
        <v>19</v>
      </c>
      <c r="B94" s="13" t="e">
        <v>#VALUE!</v>
      </c>
      <c r="C94" s="13" t="e">
        <v>#VALUE!</v>
      </c>
      <c r="D94" s="13" t="e">
        <v>#VALUE!</v>
      </c>
      <c r="E94" s="13" t="e">
        <v>#VALUE!</v>
      </c>
      <c r="F94" s="13" t="e">
        <v>#VALUE!</v>
      </c>
      <c r="G94" s="13" t="e">
        <v>#VALUE!</v>
      </c>
      <c r="H94" s="13" t="e">
        <v>#VALUE!</v>
      </c>
    </row>
    <row r="95" spans="1:10" x14ac:dyDescent="0.3">
      <c r="A95" t="s">
        <v>20</v>
      </c>
      <c r="B95" s="11" t="e">
        <v>#VALUE!</v>
      </c>
      <c r="C95" s="11" t="e">
        <v>#VALUE!</v>
      </c>
      <c r="D95" s="11" t="e">
        <v>#VALUE!</v>
      </c>
      <c r="E95" s="11" t="e">
        <v>#VALUE!</v>
      </c>
      <c r="F95" s="11" t="e">
        <v>#VALUE!</v>
      </c>
      <c r="G95" s="11" t="e">
        <v>#VALUE!</v>
      </c>
      <c r="H95" s="11" t="e">
        <v>#VALUE!</v>
      </c>
    </row>
    <row r="97" spans="1:8" x14ac:dyDescent="0.3">
      <c r="B97" t="s">
        <v>5</v>
      </c>
      <c r="C97" t="s">
        <v>6</v>
      </c>
      <c r="D97" t="s">
        <v>4</v>
      </c>
      <c r="E97" t="s">
        <v>3</v>
      </c>
      <c r="F97" t="s">
        <v>2</v>
      </c>
      <c r="G97" t="s">
        <v>8</v>
      </c>
      <c r="H97" t="s">
        <v>9</v>
      </c>
    </row>
    <row r="98" spans="1:8" x14ac:dyDescent="0.3">
      <c r="A98" t="s">
        <v>23</v>
      </c>
      <c r="B98" s="12" t="e">
        <f>B91+B92</f>
        <v>#VALUE!</v>
      </c>
      <c r="C98" s="12" t="e">
        <f t="shared" ref="C98:H98" si="15">C91+C92</f>
        <v>#VALUE!</v>
      </c>
      <c r="D98" s="12" t="e">
        <f t="shared" si="15"/>
        <v>#VALUE!</v>
      </c>
      <c r="E98" s="12" t="e">
        <f t="shared" si="15"/>
        <v>#VALUE!</v>
      </c>
      <c r="F98" s="12" t="e">
        <f t="shared" si="15"/>
        <v>#VALUE!</v>
      </c>
      <c r="G98" s="12" t="e">
        <f t="shared" si="15"/>
        <v>#VALUE!</v>
      </c>
      <c r="H98" s="12" t="e">
        <f t="shared" si="15"/>
        <v>#VALUE!</v>
      </c>
    </row>
    <row r="99" spans="1:8" x14ac:dyDescent="0.3">
      <c r="A99" t="s">
        <v>17</v>
      </c>
      <c r="B99" s="12" t="e">
        <f>B91</f>
        <v>#VALUE!</v>
      </c>
      <c r="C99" s="12" t="e">
        <f t="shared" ref="C99:H99" si="16">C91</f>
        <v>#VALUE!</v>
      </c>
      <c r="D99" s="12" t="e">
        <f t="shared" si="16"/>
        <v>#VALUE!</v>
      </c>
      <c r="E99" s="12" t="e">
        <f t="shared" si="16"/>
        <v>#VALUE!</v>
      </c>
      <c r="F99" s="12" t="e">
        <f t="shared" si="16"/>
        <v>#VALUE!</v>
      </c>
      <c r="G99" s="12" t="e">
        <f t="shared" si="16"/>
        <v>#VALUE!</v>
      </c>
      <c r="H99" s="12" t="e">
        <f t="shared" si="16"/>
        <v>#VALUE!</v>
      </c>
    </row>
    <row r="100" spans="1:8" x14ac:dyDescent="0.3">
      <c r="A100" t="s">
        <v>22</v>
      </c>
      <c r="B100" s="12" t="e">
        <f>B91-B92</f>
        <v>#VALUE!</v>
      </c>
      <c r="C100" s="12" t="e">
        <f t="shared" ref="C100:H100" si="17">C91-C92</f>
        <v>#VALUE!</v>
      </c>
      <c r="D100" s="12" t="e">
        <f t="shared" si="17"/>
        <v>#VALUE!</v>
      </c>
      <c r="E100" s="12" t="e">
        <f t="shared" si="17"/>
        <v>#VALUE!</v>
      </c>
      <c r="F100" s="12" t="e">
        <f t="shared" si="17"/>
        <v>#VALUE!</v>
      </c>
      <c r="G100" s="12" t="e">
        <f t="shared" si="17"/>
        <v>#VALUE!</v>
      </c>
      <c r="H100" s="12" t="e">
        <f t="shared" si="17"/>
        <v>#VALUE!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opLeftCell="A28" zoomScale="70" zoomScaleNormal="70" workbookViewId="0">
      <selection activeCell="A56" sqref="A56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39</v>
      </c>
      <c r="D1" t="s">
        <v>40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9" x14ac:dyDescent="0.3">
      <c r="A3" s="6">
        <v>20</v>
      </c>
      <c r="B3" s="5"/>
      <c r="C3" s="5"/>
      <c r="D3" s="5"/>
      <c r="E3" s="5"/>
      <c r="F3" s="5"/>
      <c r="G3" s="5"/>
      <c r="H3" s="27">
        <v>12440450</v>
      </c>
      <c r="I3" s="5"/>
    </row>
    <row r="4" spans="1:9" x14ac:dyDescent="0.3">
      <c r="A4" s="6">
        <v>60</v>
      </c>
      <c r="B4" s="5"/>
      <c r="C4" s="5"/>
      <c r="D4" s="5"/>
      <c r="E4" s="27">
        <v>66815000</v>
      </c>
      <c r="F4" s="5"/>
      <c r="G4" s="27">
        <v>8479780</v>
      </c>
      <c r="H4" s="5"/>
      <c r="I4" s="5"/>
    </row>
    <row r="5" spans="1:9" x14ac:dyDescent="0.3">
      <c r="A5" s="6">
        <v>100</v>
      </c>
      <c r="B5" s="5"/>
      <c r="C5" s="27">
        <v>906136</v>
      </c>
      <c r="D5" s="5"/>
      <c r="E5" s="5"/>
      <c r="F5" s="5"/>
      <c r="G5" s="3"/>
      <c r="H5" s="5"/>
      <c r="I5" s="27">
        <v>1306377</v>
      </c>
    </row>
    <row r="7" spans="1:9" x14ac:dyDescent="0.3">
      <c r="A7" t="s">
        <v>41</v>
      </c>
      <c r="D7" t="s">
        <v>40</v>
      </c>
    </row>
    <row r="8" spans="1:9" x14ac:dyDescent="0.3">
      <c r="A8" s="4" t="s">
        <v>35</v>
      </c>
      <c r="B8" s="8" t="s">
        <v>5</v>
      </c>
      <c r="C8" s="8" t="s">
        <v>7</v>
      </c>
      <c r="D8" s="8" t="s">
        <v>6</v>
      </c>
      <c r="E8" s="8" t="s">
        <v>4</v>
      </c>
      <c r="F8" s="8" t="s">
        <v>3</v>
      </c>
      <c r="G8" s="8" t="s">
        <v>2</v>
      </c>
      <c r="H8" s="8" t="s">
        <v>8</v>
      </c>
      <c r="I8" s="8" t="s">
        <v>1</v>
      </c>
    </row>
    <row r="9" spans="1:9" x14ac:dyDescent="0.3">
      <c r="A9" s="6">
        <v>20</v>
      </c>
      <c r="B9" s="5"/>
      <c r="C9" s="5"/>
      <c r="D9" s="5"/>
      <c r="E9" s="5"/>
      <c r="F9" s="5"/>
      <c r="G9" s="5"/>
      <c r="H9" s="23">
        <v>144</v>
      </c>
      <c r="I9" s="5"/>
    </row>
    <row r="10" spans="1:9" x14ac:dyDescent="0.3">
      <c r="A10" s="6">
        <v>60</v>
      </c>
      <c r="B10" s="5"/>
      <c r="C10" s="5"/>
      <c r="D10" s="5"/>
      <c r="E10" s="27">
        <v>144</v>
      </c>
      <c r="F10" s="5"/>
      <c r="G10" s="23">
        <v>144</v>
      </c>
      <c r="H10" s="5"/>
      <c r="I10" s="5"/>
    </row>
    <row r="11" spans="1:9" x14ac:dyDescent="0.3">
      <c r="A11" s="6">
        <v>100</v>
      </c>
      <c r="B11" s="5"/>
      <c r="C11" s="23">
        <v>144</v>
      </c>
      <c r="D11" s="5"/>
      <c r="E11" s="5"/>
      <c r="F11" s="5"/>
      <c r="G11" s="3"/>
      <c r="H11" s="5"/>
      <c r="I11" s="23">
        <v>210</v>
      </c>
    </row>
    <row r="13" spans="1:9" x14ac:dyDescent="0.3">
      <c r="A13" t="s">
        <v>42</v>
      </c>
      <c r="D13" t="s">
        <v>40</v>
      </c>
    </row>
    <row r="14" spans="1:9" x14ac:dyDescent="0.3">
      <c r="A14" s="4" t="s">
        <v>35</v>
      </c>
      <c r="B14" s="8" t="s">
        <v>5</v>
      </c>
      <c r="C14" s="8" t="s">
        <v>7</v>
      </c>
      <c r="D14" s="8" t="s">
        <v>6</v>
      </c>
      <c r="E14" s="8" t="s">
        <v>4</v>
      </c>
      <c r="F14" s="8" t="s">
        <v>3</v>
      </c>
      <c r="G14" s="8" t="s">
        <v>2</v>
      </c>
      <c r="H14" s="8" t="s">
        <v>8</v>
      </c>
      <c r="I14" s="8" t="s">
        <v>1</v>
      </c>
    </row>
    <row r="15" spans="1:9" x14ac:dyDescent="0.3">
      <c r="A15" s="6">
        <v>20</v>
      </c>
      <c r="B15" s="5"/>
      <c r="C15" s="5"/>
      <c r="D15" s="5"/>
      <c r="E15" s="5"/>
      <c r="F15" s="5"/>
      <c r="G15" s="5"/>
      <c r="H15" s="23">
        <v>2331.6999999999998</v>
      </c>
      <c r="I15" s="5"/>
    </row>
    <row r="16" spans="1:9" x14ac:dyDescent="0.3">
      <c r="A16" s="6">
        <v>60</v>
      </c>
      <c r="B16" s="5"/>
      <c r="C16" s="5"/>
      <c r="D16" s="5"/>
      <c r="E16" s="27">
        <v>2880</v>
      </c>
      <c r="F16" s="5"/>
      <c r="G16" s="23">
        <v>2812.7</v>
      </c>
      <c r="H16" s="5"/>
      <c r="I16" s="5"/>
    </row>
    <row r="17" spans="1:11" x14ac:dyDescent="0.3">
      <c r="A17" s="6">
        <v>100</v>
      </c>
      <c r="B17" s="5"/>
      <c r="C17" s="23">
        <v>2330.8000000000002</v>
      </c>
      <c r="D17" s="5"/>
      <c r="E17" s="5"/>
      <c r="F17" s="5"/>
      <c r="G17" s="3"/>
      <c r="H17" s="5"/>
      <c r="I17" s="23">
        <v>2779</v>
      </c>
    </row>
    <row r="19" spans="1:11" x14ac:dyDescent="0.3">
      <c r="A19" t="s">
        <v>43</v>
      </c>
    </row>
    <row r="20" spans="1:11" x14ac:dyDescent="0.3">
      <c r="A20" s="4" t="s">
        <v>35</v>
      </c>
      <c r="B20" s="8" t="s">
        <v>5</v>
      </c>
      <c r="C20" s="8" t="s">
        <v>7</v>
      </c>
      <c r="D20" s="8" t="s">
        <v>6</v>
      </c>
      <c r="E20" s="8" t="s">
        <v>4</v>
      </c>
      <c r="F20" s="8" t="s">
        <v>3</v>
      </c>
      <c r="G20" s="8" t="s">
        <v>2</v>
      </c>
      <c r="H20" s="8" t="s">
        <v>8</v>
      </c>
      <c r="I20" s="8" t="s">
        <v>1</v>
      </c>
      <c r="K20">
        <v>1960182.28</v>
      </c>
    </row>
    <row r="21" spans="1:11" x14ac:dyDescent="0.3">
      <c r="A21" s="6">
        <v>20</v>
      </c>
      <c r="B21" s="28"/>
      <c r="C21" s="28"/>
      <c r="D21" s="28"/>
      <c r="E21" s="28"/>
      <c r="F21" s="28"/>
      <c r="G21" s="34"/>
      <c r="H21" s="35"/>
      <c r="I21" s="34"/>
      <c r="K21">
        <v>1896228.888</v>
      </c>
    </row>
    <row r="22" spans="1:11" x14ac:dyDescent="0.3">
      <c r="A22" s="6">
        <v>60</v>
      </c>
      <c r="B22" s="28"/>
      <c r="C22" s="28"/>
      <c r="D22" s="28"/>
      <c r="E22" s="3"/>
      <c r="F22" s="3"/>
      <c r="G22" s="36"/>
      <c r="H22" s="34"/>
      <c r="I22" s="34"/>
      <c r="K22">
        <v>3858121.96</v>
      </c>
    </row>
    <row r="23" spans="1:11" x14ac:dyDescent="0.3">
      <c r="A23" s="6">
        <v>100</v>
      </c>
      <c r="B23" s="28"/>
      <c r="C23">
        <v>14598.983799999998</v>
      </c>
      <c r="D23">
        <v>1912398.0160000001</v>
      </c>
      <c r="E23">
        <v>3858121.96</v>
      </c>
      <c r="F23">
        <v>1896228.888</v>
      </c>
      <c r="G23" s="16"/>
      <c r="H23">
        <v>1960182.28</v>
      </c>
      <c r="I23" s="36"/>
      <c r="K23">
        <v>1912398.0160000001</v>
      </c>
    </row>
    <row r="24" spans="1:11" x14ac:dyDescent="0.3">
      <c r="E24" s="18"/>
      <c r="F24" s="19"/>
      <c r="K24">
        <v>14598.983799999998</v>
      </c>
    </row>
    <row r="25" spans="1:11" x14ac:dyDescent="0.3">
      <c r="A25" t="s">
        <v>44</v>
      </c>
    </row>
    <row r="26" spans="1:11" x14ac:dyDescent="0.3">
      <c r="A26" s="4" t="s">
        <v>35</v>
      </c>
      <c r="B26" s="8" t="s">
        <v>5</v>
      </c>
      <c r="C26" s="8" t="s">
        <v>7</v>
      </c>
      <c r="D26" s="8" t="s">
        <v>6</v>
      </c>
      <c r="E26" s="8" t="s">
        <v>4</v>
      </c>
      <c r="F26" s="8" t="s">
        <v>3</v>
      </c>
      <c r="G26" s="8" t="s">
        <v>2</v>
      </c>
      <c r="H26" s="8" t="s">
        <v>8</v>
      </c>
      <c r="I26" s="8" t="s">
        <v>1</v>
      </c>
    </row>
    <row r="27" spans="1:11" x14ac:dyDescent="0.3">
      <c r="A27" s="6">
        <v>20</v>
      </c>
      <c r="B27" s="28"/>
      <c r="C27" s="28"/>
      <c r="D27" s="28"/>
      <c r="E27" s="3"/>
      <c r="F27" s="3"/>
      <c r="G27" s="3"/>
      <c r="H27" s="3"/>
      <c r="I27" s="28"/>
    </row>
    <row r="28" spans="1:11" x14ac:dyDescent="0.3">
      <c r="A28" s="6">
        <v>60</v>
      </c>
      <c r="B28" s="28"/>
      <c r="C28" s="28"/>
      <c r="D28" s="28"/>
      <c r="E28" s="3"/>
      <c r="F28" s="3"/>
      <c r="G28" s="3"/>
      <c r="H28" s="3"/>
      <c r="I28" s="28"/>
    </row>
    <row r="29" spans="1:11" x14ac:dyDescent="0.3">
      <c r="A29" s="6">
        <v>100</v>
      </c>
      <c r="B29" s="28"/>
      <c r="C29">
        <v>36</v>
      </c>
      <c r="D29">
        <v>36</v>
      </c>
      <c r="E29">
        <v>36</v>
      </c>
      <c r="F29">
        <v>36</v>
      </c>
      <c r="G29" s="16"/>
      <c r="H29">
        <v>36</v>
      </c>
      <c r="I29" s="3"/>
    </row>
    <row r="30" spans="1:11" x14ac:dyDescent="0.3">
      <c r="E30" s="18"/>
      <c r="F30" s="19"/>
    </row>
    <row r="31" spans="1:11" x14ac:dyDescent="0.3">
      <c r="E31" s="18"/>
      <c r="F31" s="19"/>
    </row>
    <row r="32" spans="1:11" x14ac:dyDescent="0.3">
      <c r="A32" t="s">
        <v>46</v>
      </c>
      <c r="H32" s="22" t="s">
        <v>47</v>
      </c>
      <c r="I32" s="22">
        <v>0.69779999999999998</v>
      </c>
    </row>
    <row r="33" spans="1:9" x14ac:dyDescent="0.3">
      <c r="A33" s="4" t="str">
        <f t="shared" ref="A33:I33" si="0">A20</f>
        <v>Exposure (s)</v>
      </c>
      <c r="B33" s="8" t="str">
        <f t="shared" si="0"/>
        <v>Clear</v>
      </c>
      <c r="C33" s="8" t="str">
        <f t="shared" si="0"/>
        <v>NUV</v>
      </c>
      <c r="D33" s="8" t="str">
        <f t="shared" si="0"/>
        <v>Blue</v>
      </c>
      <c r="E33" s="8" t="str">
        <f t="shared" si="0"/>
        <v>Green</v>
      </c>
      <c r="F33" s="8" t="str">
        <f t="shared" si="0"/>
        <v>Red</v>
      </c>
      <c r="G33" s="8" t="str">
        <f t="shared" si="0"/>
        <v>Ha</v>
      </c>
      <c r="H33" s="8" t="str">
        <f t="shared" si="0"/>
        <v>NIR1</v>
      </c>
      <c r="I33" s="8" t="str">
        <f t="shared" si="0"/>
        <v>Methane</v>
      </c>
    </row>
    <row r="34" spans="1:9" x14ac:dyDescent="0.3">
      <c r="A34" s="6">
        <f>A21</f>
        <v>20</v>
      </c>
      <c r="B34" s="16"/>
      <c r="C34" s="16"/>
      <c r="D34" s="16"/>
      <c r="E34" s="16"/>
      <c r="F34" s="16"/>
      <c r="G34" s="16"/>
      <c r="H34" s="29"/>
      <c r="I34" s="16"/>
    </row>
    <row r="35" spans="1:9" x14ac:dyDescent="0.3">
      <c r="A35" s="6">
        <f>A22</f>
        <v>60</v>
      </c>
      <c r="B35" s="16"/>
      <c r="C35" s="30"/>
      <c r="D35" s="16"/>
      <c r="E35" s="29"/>
      <c r="F35" s="16"/>
      <c r="G35" s="29"/>
      <c r="H35" s="16"/>
      <c r="I35" s="16"/>
    </row>
    <row r="36" spans="1:9" x14ac:dyDescent="0.3">
      <c r="A36" s="6">
        <f>A23</f>
        <v>100</v>
      </c>
      <c r="B36" s="16"/>
      <c r="C36" s="29">
        <f>(C23/C29)/($I$32^2)</f>
        <v>832.83351857296441</v>
      </c>
      <c r="D36" s="29">
        <f>(D23/D29)/($I$32^2)</f>
        <v>109097.26254900267</v>
      </c>
      <c r="E36" s="29">
        <f>(E23/E29)/($I$32^2)</f>
        <v>220095.68138779784</v>
      </c>
      <c r="F36" s="29">
        <f>(F23/F29)/($I$32^2)</f>
        <v>108174.85644533286</v>
      </c>
      <c r="G36" s="29"/>
      <c r="H36" s="29">
        <f>(H23/H29)/($I$32^2)</f>
        <v>111823.22877135982</v>
      </c>
      <c r="I36" s="29"/>
    </row>
    <row r="38" spans="1:9" s="7" customFormat="1" x14ac:dyDescent="0.3">
      <c r="A38" s="7" t="s">
        <v>29</v>
      </c>
    </row>
    <row r="39" spans="1:9" s="7" customFormat="1" x14ac:dyDescent="0.3">
      <c r="A39" s="14"/>
      <c r="B39" s="14" t="str">
        <f t="shared" ref="B39:I39" si="1">B20</f>
        <v>Clear</v>
      </c>
      <c r="C39" s="14" t="str">
        <f t="shared" si="1"/>
        <v>NUV</v>
      </c>
      <c r="D39" s="14" t="str">
        <f t="shared" si="1"/>
        <v>Blue</v>
      </c>
      <c r="E39" s="14" t="str">
        <f t="shared" si="1"/>
        <v>Green</v>
      </c>
      <c r="F39" s="14" t="str">
        <f t="shared" si="1"/>
        <v>Red</v>
      </c>
      <c r="G39" s="14" t="str">
        <f t="shared" si="1"/>
        <v>Ha</v>
      </c>
      <c r="H39" s="14" t="str">
        <f t="shared" si="1"/>
        <v>NIR1</v>
      </c>
      <c r="I39" s="14" t="str">
        <f t="shared" si="1"/>
        <v>Methane</v>
      </c>
    </row>
    <row r="40" spans="1:9" x14ac:dyDescent="0.3">
      <c r="A40" s="14" t="s">
        <v>10</v>
      </c>
      <c r="B40" s="16" t="e">
        <f>AVERAGE(B34:B34)</f>
        <v>#DIV/0!</v>
      </c>
      <c r="C40" s="16">
        <f>AVERAGE(C34:C36)</f>
        <v>832.83351857296441</v>
      </c>
      <c r="D40" s="16">
        <f t="shared" ref="D40:I40" si="2">AVERAGE(D34:D36)</f>
        <v>109097.26254900267</v>
      </c>
      <c r="E40" s="16">
        <f t="shared" si="2"/>
        <v>220095.68138779784</v>
      </c>
      <c r="F40" s="16">
        <f t="shared" si="2"/>
        <v>108174.85644533286</v>
      </c>
      <c r="G40" s="16" t="e">
        <f t="shared" si="2"/>
        <v>#DIV/0!</v>
      </c>
      <c r="H40" s="16">
        <f t="shared" si="2"/>
        <v>111823.22877135982</v>
      </c>
      <c r="I40" s="16" t="e">
        <f t="shared" si="2"/>
        <v>#DIV/0!</v>
      </c>
    </row>
    <row r="41" spans="1:9" x14ac:dyDescent="0.3">
      <c r="A41" s="14" t="s">
        <v>11</v>
      </c>
      <c r="B41" s="9" t="e">
        <f>STDEV(B34:B36)</f>
        <v>#DIV/0!</v>
      </c>
      <c r="C41" s="9" t="e">
        <f t="shared" ref="C41:I41" si="3">STDEV(C34:C36)</f>
        <v>#DIV/0!</v>
      </c>
      <c r="D41" s="9" t="e">
        <f t="shared" si="3"/>
        <v>#DIV/0!</v>
      </c>
      <c r="E41" s="9" t="e">
        <f t="shared" si="3"/>
        <v>#DIV/0!</v>
      </c>
      <c r="F41" s="9" t="e">
        <f t="shared" si="3"/>
        <v>#DIV/0!</v>
      </c>
      <c r="G41" s="9" t="e">
        <f t="shared" si="3"/>
        <v>#DIV/0!</v>
      </c>
      <c r="H41" s="9" t="e">
        <f t="shared" si="3"/>
        <v>#DIV/0!</v>
      </c>
      <c r="I41" s="9" t="e">
        <f t="shared" si="3"/>
        <v>#DIV/0!</v>
      </c>
    </row>
    <row r="42" spans="1:9" x14ac:dyDescent="0.3">
      <c r="A42" s="14" t="s">
        <v>14</v>
      </c>
      <c r="B42" s="3">
        <f>COUNT(B34:B36)</f>
        <v>0</v>
      </c>
      <c r="C42" s="3">
        <f t="shared" ref="C42:I42" si="4">COUNT(C34:C36)</f>
        <v>1</v>
      </c>
      <c r="D42" s="3">
        <f t="shared" si="4"/>
        <v>1</v>
      </c>
      <c r="E42" s="3">
        <f t="shared" si="4"/>
        <v>1</v>
      </c>
      <c r="F42" s="3">
        <f t="shared" si="4"/>
        <v>1</v>
      </c>
      <c r="G42" s="3">
        <f t="shared" si="4"/>
        <v>0</v>
      </c>
      <c r="H42" s="3">
        <f t="shared" si="4"/>
        <v>1</v>
      </c>
      <c r="I42" s="3">
        <f t="shared" si="4"/>
        <v>0</v>
      </c>
    </row>
    <row r="43" spans="1:9" x14ac:dyDescent="0.3">
      <c r="A43" s="14" t="s">
        <v>12</v>
      </c>
      <c r="B43" s="9" t="e">
        <f t="shared" ref="B43:I43" si="5">B41/SQRT(B42)</f>
        <v>#DIV/0!</v>
      </c>
      <c r="C43" s="9" t="e">
        <f t="shared" si="5"/>
        <v>#DIV/0!</v>
      </c>
      <c r="D43" s="9" t="e">
        <f t="shared" si="5"/>
        <v>#DIV/0!</v>
      </c>
      <c r="E43" s="9" t="e">
        <f t="shared" si="5"/>
        <v>#DIV/0!</v>
      </c>
      <c r="F43" s="9" t="e">
        <f t="shared" si="5"/>
        <v>#DIV/0!</v>
      </c>
      <c r="G43" s="9" t="e">
        <f t="shared" si="5"/>
        <v>#DIV/0!</v>
      </c>
      <c r="H43" s="9" t="e">
        <f t="shared" si="5"/>
        <v>#DIV/0!</v>
      </c>
      <c r="I43" s="9" t="e">
        <f t="shared" si="5"/>
        <v>#DIV/0!</v>
      </c>
    </row>
    <row r="44" spans="1:9" x14ac:dyDescent="0.3">
      <c r="A44" s="14" t="s">
        <v>13</v>
      </c>
      <c r="B44" s="15" t="e">
        <f>B43/B40</f>
        <v>#DIV/0!</v>
      </c>
      <c r="C44" s="15" t="e">
        <f t="shared" ref="C44:I44" si="6">C43/C40</f>
        <v>#DIV/0!</v>
      </c>
      <c r="D44" s="15" t="e">
        <f t="shared" si="6"/>
        <v>#DIV/0!</v>
      </c>
      <c r="E44" s="15" t="e">
        <f t="shared" si="6"/>
        <v>#DIV/0!</v>
      </c>
      <c r="F44" s="15" t="e">
        <f t="shared" si="6"/>
        <v>#DIV/0!</v>
      </c>
      <c r="G44" s="15" t="e">
        <f t="shared" si="6"/>
        <v>#DIV/0!</v>
      </c>
      <c r="H44" s="15" t="e">
        <f t="shared" si="6"/>
        <v>#DIV/0!</v>
      </c>
      <c r="I44" s="15" t="e">
        <f t="shared" si="6"/>
        <v>#DIV/0!</v>
      </c>
    </row>
    <row r="46" spans="1:9" x14ac:dyDescent="0.3">
      <c r="A46" s="7" t="s">
        <v>30</v>
      </c>
    </row>
    <row r="47" spans="1:9" x14ac:dyDescent="0.3">
      <c r="A47" s="4"/>
      <c r="B47" s="4" t="str">
        <f t="shared" ref="B47:I47" si="7">B20</f>
        <v>Clear</v>
      </c>
      <c r="C47" s="4" t="str">
        <f t="shared" si="7"/>
        <v>NUV</v>
      </c>
      <c r="D47" s="4" t="str">
        <f t="shared" si="7"/>
        <v>Blue</v>
      </c>
      <c r="E47" s="4" t="str">
        <f t="shared" si="7"/>
        <v>Green</v>
      </c>
      <c r="F47" s="4" t="str">
        <f t="shared" si="7"/>
        <v>Red</v>
      </c>
      <c r="G47" s="4" t="str">
        <f t="shared" si="7"/>
        <v>Ha</v>
      </c>
      <c r="H47" s="4" t="str">
        <f t="shared" si="7"/>
        <v>NIR1</v>
      </c>
      <c r="I47" s="4" t="str">
        <f t="shared" si="7"/>
        <v>Methane</v>
      </c>
    </row>
    <row r="48" spans="1:9" x14ac:dyDescent="0.3">
      <c r="A48" s="4" t="s">
        <v>17</v>
      </c>
      <c r="B48" s="9" t="e">
        <f t="array" ref="B48:B52">LINEST(B21:B21,$A21:$A21,,TRUE)</f>
        <v>#VALUE!</v>
      </c>
      <c r="C48" s="9"/>
      <c r="D48" s="9" t="e">
        <f t="array" ref="D48:D52">LINEST(D21:D21,$A21:$A21,,TRUE)</f>
        <v>#VALUE!</v>
      </c>
      <c r="E48" s="9" t="e">
        <f t="array" ref="E48:E52">LINEST(E21:E21,$A21:$A21,,TRUE)</f>
        <v>#VALUE!</v>
      </c>
      <c r="F48" s="9" t="e">
        <f t="array" ref="F48:F52">LINEST(F21:F21,$A21:$A21,,TRUE)</f>
        <v>#VALUE!</v>
      </c>
      <c r="G48" s="9" t="e">
        <f t="array" ref="G48:G52">LINEST(G21:G21,$A21:$A21,,TRUE)</f>
        <v>#VALUE!</v>
      </c>
      <c r="H48" s="9" t="e">
        <f t="array" ref="H48:H52">LINEST(H21:H21,$A21:$A21,,TRUE)</f>
        <v>#VALUE!</v>
      </c>
      <c r="I48" s="3"/>
    </row>
    <row r="49" spans="1:11" x14ac:dyDescent="0.3">
      <c r="A49" s="4" t="s">
        <v>18</v>
      </c>
      <c r="B49" s="9" t="e">
        <v>#VALUE!</v>
      </c>
      <c r="C49" s="9"/>
      <c r="D49" s="9" t="e">
        <v>#VALUE!</v>
      </c>
      <c r="E49" s="9" t="e">
        <v>#VALUE!</v>
      </c>
      <c r="F49" s="9" t="e">
        <v>#VALUE!</v>
      </c>
      <c r="G49" s="9" t="e">
        <v>#VALUE!</v>
      </c>
      <c r="H49" s="9" t="e">
        <v>#VALUE!</v>
      </c>
      <c r="I49" s="3"/>
    </row>
    <row r="50" spans="1:11" x14ac:dyDescent="0.3">
      <c r="A50" s="4" t="s">
        <v>21</v>
      </c>
      <c r="B50" s="10" t="e">
        <v>#VALUE!</v>
      </c>
      <c r="C50" s="10"/>
      <c r="D50" s="10" t="e">
        <v>#VALUE!</v>
      </c>
      <c r="E50" s="10" t="e">
        <v>#VALUE!</v>
      </c>
      <c r="F50" s="10" t="e">
        <v>#VALUE!</v>
      </c>
      <c r="G50" s="10" t="e">
        <v>#VALUE!</v>
      </c>
      <c r="H50" s="10" t="e">
        <v>#VALUE!</v>
      </c>
      <c r="I50" s="3"/>
    </row>
    <row r="51" spans="1:11" x14ac:dyDescent="0.3">
      <c r="A51" s="4" t="s">
        <v>19</v>
      </c>
      <c r="B51" s="9" t="e">
        <v>#VALUE!</v>
      </c>
      <c r="C51" s="9"/>
      <c r="D51" s="9" t="e">
        <v>#VALUE!</v>
      </c>
      <c r="E51" s="9" t="e">
        <v>#VALUE!</v>
      </c>
      <c r="F51" s="9" t="e">
        <v>#VALUE!</v>
      </c>
      <c r="G51" s="9" t="e">
        <v>#VALUE!</v>
      </c>
      <c r="H51" s="9" t="e">
        <v>#VALUE!</v>
      </c>
      <c r="I51" s="3"/>
    </row>
    <row r="52" spans="1:11" x14ac:dyDescent="0.3">
      <c r="A52" s="4" t="s">
        <v>20</v>
      </c>
      <c r="B52" s="16" t="e">
        <v>#VALUE!</v>
      </c>
      <c r="C52" s="16"/>
      <c r="D52" s="16" t="e">
        <v>#VALUE!</v>
      </c>
      <c r="E52" s="16" t="e">
        <v>#VALUE!</v>
      </c>
      <c r="F52" s="16" t="e">
        <v>#VALUE!</v>
      </c>
      <c r="G52" s="16" t="e">
        <v>#VALUE!</v>
      </c>
      <c r="H52" s="16" t="e">
        <v>#VALUE!</v>
      </c>
      <c r="I52" s="3"/>
    </row>
    <row r="53" spans="1:11" x14ac:dyDescent="0.3">
      <c r="A53" s="14" t="s">
        <v>13</v>
      </c>
      <c r="B53" s="15" t="e">
        <f>B49/B48</f>
        <v>#VALUE!</v>
      </c>
      <c r="C53" s="15"/>
      <c r="D53" s="15" t="e">
        <f t="shared" ref="D53:H53" si="8">D49/D48</f>
        <v>#VALUE!</v>
      </c>
      <c r="E53" s="15" t="e">
        <f t="shared" si="8"/>
        <v>#VALUE!</v>
      </c>
      <c r="F53" s="15" t="e">
        <f t="shared" si="8"/>
        <v>#VALUE!</v>
      </c>
      <c r="G53" s="15" t="e">
        <f t="shared" si="8"/>
        <v>#VALUE!</v>
      </c>
      <c r="H53" s="15" t="e">
        <f t="shared" si="8"/>
        <v>#VALUE!</v>
      </c>
      <c r="I53" s="15"/>
    </row>
    <row r="54" spans="1:11" x14ac:dyDescent="0.3">
      <c r="A54" s="17" t="s">
        <v>34</v>
      </c>
    </row>
    <row r="55" spans="1:11" x14ac:dyDescent="0.3">
      <c r="A55" s="17" t="s">
        <v>36</v>
      </c>
    </row>
    <row r="56" spans="1:11" x14ac:dyDescent="0.3">
      <c r="A56" s="32" t="s">
        <v>48</v>
      </c>
    </row>
    <row r="57" spans="1:11" x14ac:dyDescent="0.3">
      <c r="A57" s="26" t="s">
        <v>38</v>
      </c>
    </row>
    <row r="58" spans="1:11" x14ac:dyDescent="0.3">
      <c r="B58" t="s">
        <v>5</v>
      </c>
      <c r="C58" t="s">
        <v>7</v>
      </c>
      <c r="D58" t="s">
        <v>6</v>
      </c>
      <c r="E58" s="21" t="s">
        <v>4</v>
      </c>
      <c r="F58" t="s">
        <v>3</v>
      </c>
      <c r="G58" t="s">
        <v>2</v>
      </c>
      <c r="H58" t="s">
        <v>0</v>
      </c>
      <c r="I58" t="s">
        <v>1</v>
      </c>
    </row>
    <row r="59" spans="1:11" x14ac:dyDescent="0.3">
      <c r="A59" t="s">
        <v>24</v>
      </c>
      <c r="D59">
        <v>3950</v>
      </c>
      <c r="E59">
        <f>E60-E62/2</f>
        <v>4931.8399999999992</v>
      </c>
      <c r="F59">
        <f>F60-F62/2</f>
        <v>6169.5430000000006</v>
      </c>
      <c r="G59">
        <v>6528</v>
      </c>
      <c r="H59">
        <v>6700</v>
      </c>
    </row>
    <row r="60" spans="1:11" x14ac:dyDescent="0.3">
      <c r="A60" t="s">
        <v>25</v>
      </c>
      <c r="C60">
        <v>3500</v>
      </c>
      <c r="D60">
        <f ca="1">AVERAGE(D59:D61)</f>
        <v>4500</v>
      </c>
      <c r="E60">
        <v>5408.9</v>
      </c>
      <c r="F60">
        <v>6483.4030000000002</v>
      </c>
      <c r="G60">
        <f ca="1">AVERAGE(G59:G61)</f>
        <v>6563</v>
      </c>
      <c r="H60">
        <f ca="1">AVERAGE(H59:H61)</f>
        <v>7350</v>
      </c>
      <c r="I60">
        <v>8890</v>
      </c>
    </row>
    <row r="61" spans="1:11" x14ac:dyDescent="0.3">
      <c r="A61" t="s">
        <v>26</v>
      </c>
      <c r="D61">
        <v>5050</v>
      </c>
      <c r="E61">
        <f>E60+E62/2</f>
        <v>5885.96</v>
      </c>
      <c r="F61">
        <f>F60+F62/2</f>
        <v>6797.2629999999999</v>
      </c>
      <c r="G61">
        <v>6598</v>
      </c>
      <c r="H61">
        <v>8000</v>
      </c>
      <c r="K61">
        <v>1000</v>
      </c>
    </row>
    <row r="62" spans="1:11" x14ac:dyDescent="0.3">
      <c r="A62" t="s">
        <v>27</v>
      </c>
      <c r="B62">
        <v>4000</v>
      </c>
      <c r="C62">
        <v>500</v>
      </c>
      <c r="D62">
        <f>D61-D59</f>
        <v>1100</v>
      </c>
      <c r="E62" s="2">
        <v>954.12</v>
      </c>
      <c r="F62" s="2">
        <v>627.72</v>
      </c>
      <c r="G62" s="2">
        <v>98</v>
      </c>
      <c r="H62">
        <f>H61-H59</f>
        <v>1300</v>
      </c>
      <c r="I62">
        <v>100</v>
      </c>
    </row>
    <row r="63" spans="1:11" x14ac:dyDescent="0.3">
      <c r="G63" s="2"/>
    </row>
    <row r="64" spans="1:11" x14ac:dyDescent="0.3">
      <c r="G64" s="2"/>
    </row>
    <row r="65" spans="1:10" x14ac:dyDescent="0.3">
      <c r="A65" t="s">
        <v>28</v>
      </c>
      <c r="B65" s="18" t="e">
        <f>B40</f>
        <v>#DIV/0!</v>
      </c>
      <c r="C65" s="18">
        <f>AVERAGE(C40:C40)</f>
        <v>832.83351857296441</v>
      </c>
      <c r="D65" s="18">
        <f>D40</f>
        <v>109097.26254900267</v>
      </c>
      <c r="E65" s="18">
        <f>E40</f>
        <v>220095.68138779784</v>
      </c>
      <c r="F65" s="18">
        <f>F40</f>
        <v>108174.85644533286</v>
      </c>
      <c r="G65" s="18" t="e">
        <f>G40</f>
        <v>#DIV/0!</v>
      </c>
      <c r="H65" s="18">
        <f t="shared" ref="H65:I65" si="9">H40</f>
        <v>111823.22877135982</v>
      </c>
      <c r="I65" s="18" t="e">
        <f t="shared" si="9"/>
        <v>#DIV/0!</v>
      </c>
    </row>
    <row r="66" spans="1:10" x14ac:dyDescent="0.3">
      <c r="A66" t="s">
        <v>32</v>
      </c>
      <c r="B66" t="e">
        <f>B43</f>
        <v>#DIV/0!</v>
      </c>
      <c r="D66" t="e">
        <f t="shared" ref="D66:H67" si="10">D43</f>
        <v>#DIV/0!</v>
      </c>
      <c r="E66" t="e">
        <f t="shared" si="10"/>
        <v>#DIV/0!</v>
      </c>
      <c r="F66" t="e">
        <f t="shared" si="10"/>
        <v>#DIV/0!</v>
      </c>
      <c r="G66" t="e">
        <f t="shared" si="10"/>
        <v>#DIV/0!</v>
      </c>
      <c r="H66" t="e">
        <f t="shared" si="10"/>
        <v>#DIV/0!</v>
      </c>
      <c r="I66" t="e">
        <f>#REF!</f>
        <v>#REF!</v>
      </c>
    </row>
    <row r="67" spans="1:10" x14ac:dyDescent="0.3">
      <c r="A67" t="s">
        <v>33</v>
      </c>
      <c r="B67" s="1" t="e">
        <f>B44</f>
        <v>#DIV/0!</v>
      </c>
      <c r="D67" s="1" t="e">
        <f t="shared" si="10"/>
        <v>#DIV/0!</v>
      </c>
      <c r="E67" s="1" t="e">
        <f t="shared" si="10"/>
        <v>#DIV/0!</v>
      </c>
      <c r="F67" s="1" t="e">
        <f t="shared" si="10"/>
        <v>#DIV/0!</v>
      </c>
      <c r="G67" s="1" t="e">
        <f t="shared" si="10"/>
        <v>#DIV/0!</v>
      </c>
      <c r="H67" s="1" t="e">
        <f t="shared" si="10"/>
        <v>#DIV/0!</v>
      </c>
      <c r="I67" s="1" t="e">
        <f>#REF!</f>
        <v>#REF!</v>
      </c>
    </row>
    <row r="68" spans="1:10" x14ac:dyDescent="0.3">
      <c r="A68" t="s">
        <v>31</v>
      </c>
      <c r="B68" s="22" t="e">
        <f>B65/B$62</f>
        <v>#DIV/0!</v>
      </c>
      <c r="C68" s="22">
        <f t="shared" ref="C68:I68" si="11">C65/C$62</f>
        <v>1.6656670371459288</v>
      </c>
      <c r="D68" s="22">
        <f t="shared" si="11"/>
        <v>99.179329590002425</v>
      </c>
      <c r="E68" s="22">
        <f t="shared" si="11"/>
        <v>230.67924515553372</v>
      </c>
      <c r="F68" s="22">
        <f t="shared" si="11"/>
        <v>172.32979106183149</v>
      </c>
      <c r="G68" s="22" t="e">
        <f t="shared" si="11"/>
        <v>#DIV/0!</v>
      </c>
      <c r="H68" s="22">
        <f t="shared" si="11"/>
        <v>86.017868285661393</v>
      </c>
      <c r="I68" s="22" t="e">
        <f t="shared" si="11"/>
        <v>#DIV/0!</v>
      </c>
    </row>
    <row r="69" spans="1:10" x14ac:dyDescent="0.3">
      <c r="A69" t="s">
        <v>37</v>
      </c>
      <c r="B69" t="e">
        <f>B66/B62</f>
        <v>#DIV/0!</v>
      </c>
      <c r="D69" t="e">
        <f t="shared" ref="D69:I69" si="12">D66/D62</f>
        <v>#DIV/0!</v>
      </c>
      <c r="E69" t="e">
        <f t="shared" si="12"/>
        <v>#DIV/0!</v>
      </c>
      <c r="F69" t="e">
        <f t="shared" si="12"/>
        <v>#DIV/0!</v>
      </c>
      <c r="G69" t="e">
        <f t="shared" si="12"/>
        <v>#DIV/0!</v>
      </c>
      <c r="H69" t="e">
        <f t="shared" si="12"/>
        <v>#DIV/0!</v>
      </c>
      <c r="I69" t="e">
        <f t="shared" si="12"/>
        <v>#REF!</v>
      </c>
    </row>
    <row r="71" spans="1:10" x14ac:dyDescent="0.3">
      <c r="A71" t="s">
        <v>28</v>
      </c>
      <c r="B71" s="12" t="e">
        <f>B48</f>
        <v>#VALUE!</v>
      </c>
      <c r="D71" s="12" t="e">
        <f t="shared" ref="D71:G72" si="13">D48</f>
        <v>#VALUE!</v>
      </c>
      <c r="E71" s="20" t="e">
        <f t="shared" si="13"/>
        <v>#VALUE!</v>
      </c>
      <c r="F71" s="20" t="e">
        <f t="shared" si="13"/>
        <v>#VALUE!</v>
      </c>
      <c r="G71" s="12" t="e">
        <f t="shared" si="13"/>
        <v>#VALUE!</v>
      </c>
      <c r="H71" s="12" t="e">
        <f>AVERAGE(H48:H48)</f>
        <v>#VALUE!</v>
      </c>
    </row>
    <row r="72" spans="1:10" x14ac:dyDescent="0.3">
      <c r="A72" t="s">
        <v>32</v>
      </c>
      <c r="B72" s="12" t="e">
        <f>B49</f>
        <v>#VALUE!</v>
      </c>
      <c r="D72" s="12" t="e">
        <f t="shared" si="13"/>
        <v>#VALUE!</v>
      </c>
      <c r="E72" s="12" t="e">
        <f t="shared" si="13"/>
        <v>#VALUE!</v>
      </c>
      <c r="F72" s="12" t="e">
        <f t="shared" si="13"/>
        <v>#VALUE!</v>
      </c>
      <c r="G72" s="12" t="e">
        <f t="shared" si="13"/>
        <v>#VALUE!</v>
      </c>
      <c r="H72" t="e">
        <f>STDEV(H49:H49)</f>
        <v>#VALUE!</v>
      </c>
    </row>
    <row r="73" spans="1:10" x14ac:dyDescent="0.3">
      <c r="A73" t="s">
        <v>33</v>
      </c>
      <c r="B73" s="1" t="e">
        <f>B53</f>
        <v>#VALUE!</v>
      </c>
      <c r="D73" s="1" t="e">
        <f>#REF!</f>
        <v>#REF!</v>
      </c>
      <c r="E73" s="1" t="e">
        <f>D53</f>
        <v>#VALUE!</v>
      </c>
      <c r="F73" s="1" t="e">
        <f>E53</f>
        <v>#VALUE!</v>
      </c>
      <c r="G73" s="1" t="e">
        <f>F53</f>
        <v>#VALUE!</v>
      </c>
      <c r="H73" s="1" t="e">
        <f>G53</f>
        <v>#VALUE!</v>
      </c>
      <c r="I73" s="1"/>
    </row>
    <row r="74" spans="1:10" x14ac:dyDescent="0.3">
      <c r="A74" t="s">
        <v>31</v>
      </c>
      <c r="B74" s="22" t="e">
        <f>B71/B$62</f>
        <v>#VALUE!</v>
      </c>
      <c r="C74" s="22"/>
      <c r="D74" s="22" t="e">
        <f t="shared" ref="D74:H74" si="14">D71/D$62</f>
        <v>#VALUE!</v>
      </c>
      <c r="E74" s="22" t="e">
        <f t="shared" si="14"/>
        <v>#VALUE!</v>
      </c>
      <c r="F74" s="22" t="e">
        <f t="shared" si="14"/>
        <v>#VALUE!</v>
      </c>
      <c r="G74" s="22" t="e">
        <f t="shared" si="14"/>
        <v>#VALUE!</v>
      </c>
      <c r="H74" s="22" t="e">
        <f t="shared" si="14"/>
        <v>#VALUE!</v>
      </c>
    </row>
    <row r="79" spans="1:10" x14ac:dyDescent="0.3">
      <c r="A79" s="12">
        <f>LOG(A21)</f>
        <v>1.3010299956639813</v>
      </c>
      <c r="B79" s="12" t="e">
        <f>LOG(#REF!)</f>
        <v>#REF!</v>
      </c>
      <c r="C79" s="12"/>
      <c r="D79" s="12"/>
      <c r="E79" s="12"/>
      <c r="F79" s="12"/>
      <c r="G79" s="12"/>
      <c r="H79" s="12"/>
      <c r="I79" s="12"/>
      <c r="J79" s="12"/>
    </row>
    <row r="80" spans="1:10" x14ac:dyDescent="0.3">
      <c r="A80" s="12">
        <f>LOG(A22)</f>
        <v>1.7781512503836436</v>
      </c>
      <c r="B80" s="12" t="e">
        <f>LOG(#REF!)</f>
        <v>#REF!</v>
      </c>
      <c r="C80" s="12"/>
      <c r="D80" s="12"/>
      <c r="E80" s="12"/>
      <c r="F80" s="12"/>
      <c r="G80" s="12"/>
      <c r="H80" s="12"/>
      <c r="I80" s="12"/>
      <c r="J80" s="12"/>
    </row>
    <row r="81" spans="1:10" x14ac:dyDescent="0.3">
      <c r="A81" s="12">
        <f>LOG(A23)</f>
        <v>2</v>
      </c>
      <c r="B81" s="12" t="e">
        <f>LOG(#REF!)</f>
        <v>#REF!</v>
      </c>
      <c r="C81" s="12" t="e">
        <f>LOG(#REF!)</f>
        <v>#REF!</v>
      </c>
      <c r="D81" s="12" t="e">
        <f>LOG(#REF!)</f>
        <v>#REF!</v>
      </c>
      <c r="E81" s="12" t="e">
        <f>LOG(#REF!)</f>
        <v>#REF!</v>
      </c>
      <c r="F81" s="12"/>
      <c r="G81" s="12"/>
      <c r="H81" s="12" t="e">
        <f>LOG(#REF!)</f>
        <v>#REF!</v>
      </c>
      <c r="I81" s="12"/>
      <c r="J81" s="12"/>
    </row>
    <row r="82" spans="1:10" x14ac:dyDescent="0.3">
      <c r="A82" s="12" t="e">
        <f>LOG(#REF!)</f>
        <v>#REF!</v>
      </c>
      <c r="B82" s="12" t="e">
        <f>LOG(#REF!)</f>
        <v>#REF!</v>
      </c>
      <c r="C82" s="12" t="e">
        <f>LOG(#REF!)</f>
        <v>#REF!</v>
      </c>
      <c r="D82" s="12" t="e">
        <f>LOG(#REF!)</f>
        <v>#REF!</v>
      </c>
      <c r="E82" s="12" t="e">
        <f>LOG(#REF!)</f>
        <v>#REF!</v>
      </c>
      <c r="F82" s="12"/>
      <c r="G82" s="12" t="e">
        <f>LOG(#REF!)</f>
        <v>#REF!</v>
      </c>
      <c r="H82" s="12" t="e">
        <f>LOG(#REF!)</f>
        <v>#REF!</v>
      </c>
      <c r="I82" s="12"/>
      <c r="J82" s="12"/>
    </row>
    <row r="83" spans="1:10" x14ac:dyDescent="0.3">
      <c r="A83" s="12" t="e">
        <f>LOG(#REF!)</f>
        <v>#REF!</v>
      </c>
      <c r="B83" s="12" t="e">
        <f>LOG(#REF!)</f>
        <v>#REF!</v>
      </c>
      <c r="C83" s="12" t="e">
        <f>LOG(#REF!)</f>
        <v>#REF!</v>
      </c>
      <c r="D83" s="12" t="e">
        <f>LOG(#REF!)</f>
        <v>#REF!</v>
      </c>
      <c r="E83" s="12" t="e">
        <f>LOG(#REF!)</f>
        <v>#REF!</v>
      </c>
      <c r="F83" s="12" t="e">
        <f>LOG(#REF!)</f>
        <v>#REF!</v>
      </c>
      <c r="G83" s="12" t="e">
        <f>LOG(#REF!)</f>
        <v>#REF!</v>
      </c>
      <c r="H83" s="12" t="e">
        <f>LOG(#REF!)</f>
        <v>#REF!</v>
      </c>
      <c r="I83" s="12"/>
      <c r="J83" s="12"/>
    </row>
    <row r="84" spans="1:10" x14ac:dyDescent="0.3">
      <c r="A84" s="12" t="e">
        <f>LOG(#REF!)</f>
        <v>#REF!</v>
      </c>
      <c r="B84" s="12" t="e">
        <f>LOG(#REF!)</f>
        <v>#REF!</v>
      </c>
      <c r="C84" s="12" t="e">
        <f>LOG(#REF!)</f>
        <v>#REF!</v>
      </c>
      <c r="D84" s="12" t="e">
        <f>LOG(#REF!)</f>
        <v>#REF!</v>
      </c>
      <c r="E84" s="12" t="e">
        <f>LOG(#REF!)</f>
        <v>#REF!</v>
      </c>
      <c r="F84" s="12" t="e">
        <f>LOG(#REF!)</f>
        <v>#REF!</v>
      </c>
      <c r="G84" s="12" t="e">
        <f>LOG(#REF!)</f>
        <v>#REF!</v>
      </c>
      <c r="H84" s="12" t="e">
        <f>LOG(#REF!)</f>
        <v>#REF!</v>
      </c>
      <c r="I84" s="12"/>
      <c r="J84" s="12"/>
    </row>
    <row r="85" spans="1:10" x14ac:dyDescent="0.3">
      <c r="A85" s="12" t="e">
        <f>LOG(#REF!)</f>
        <v>#REF!</v>
      </c>
      <c r="B85" s="12" t="e">
        <f>LOG(#REF!)</f>
        <v>#REF!</v>
      </c>
      <c r="C85" s="12" t="e">
        <f>LOG(#REF!)</f>
        <v>#REF!</v>
      </c>
      <c r="D85" s="12" t="e">
        <f>LOG(#REF!)</f>
        <v>#REF!</v>
      </c>
      <c r="E85" s="12" t="e">
        <f>LOG(#REF!)</f>
        <v>#REF!</v>
      </c>
      <c r="F85" s="12" t="e">
        <f>LOG(#REF!)</f>
        <v>#REF!</v>
      </c>
      <c r="G85" s="12" t="e">
        <f>LOG(#REF!)</f>
        <v>#REF!</v>
      </c>
      <c r="H85" s="12" t="e">
        <f>LOG(#REF!)</f>
        <v>#REF!</v>
      </c>
      <c r="I85" s="12"/>
      <c r="J85" s="12"/>
    </row>
    <row r="86" spans="1:10" x14ac:dyDescent="0.3">
      <c r="A86" s="12">
        <f>LOG(A21)</f>
        <v>1.3010299956639813</v>
      </c>
      <c r="B86" s="12" t="e">
        <f>LOG(B21)</f>
        <v>#NUM!</v>
      </c>
      <c r="C86" s="12" t="e">
        <f>LOG(D21)</f>
        <v>#NUM!</v>
      </c>
      <c r="D86" s="12" t="e">
        <f>LOG(E21)</f>
        <v>#NUM!</v>
      </c>
      <c r="E86" s="12" t="e">
        <f>LOG(F21)</f>
        <v>#NUM!</v>
      </c>
      <c r="F86" s="12" t="e">
        <f>LOG(G21)</f>
        <v>#NUM!</v>
      </c>
      <c r="G86" s="12" t="e">
        <f>LOG(H21)</f>
        <v>#NUM!</v>
      </c>
      <c r="H86" s="12" t="e">
        <f>LOG(#REF!)</f>
        <v>#REF!</v>
      </c>
      <c r="I86" s="12" t="e">
        <f>LOG(I21)</f>
        <v>#NUM!</v>
      </c>
      <c r="J86" s="12" t="e">
        <f>LOG(#REF!)</f>
        <v>#REF!</v>
      </c>
    </row>
    <row r="87" spans="1:10" x14ac:dyDescent="0.3">
      <c r="A87" s="12">
        <f>LOG(A22)</f>
        <v>1.7781512503836436</v>
      </c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3">
      <c r="A88" s="12">
        <f>LOG(A23)</f>
        <v>2</v>
      </c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3">
      <c r="A89" s="12"/>
      <c r="B89" s="12"/>
    </row>
    <row r="90" spans="1:10" x14ac:dyDescent="0.3">
      <c r="B90" t="s">
        <v>5</v>
      </c>
      <c r="C90" t="s">
        <v>6</v>
      </c>
      <c r="D90" t="s">
        <v>4</v>
      </c>
      <c r="E90" t="s">
        <v>3</v>
      </c>
      <c r="F90" t="s">
        <v>2</v>
      </c>
      <c r="G90" t="s">
        <v>8</v>
      </c>
      <c r="H90" t="s">
        <v>9</v>
      </c>
    </row>
    <row r="91" spans="1:10" x14ac:dyDescent="0.3">
      <c r="A91" t="s">
        <v>17</v>
      </c>
      <c r="B91" s="12" t="e">
        <f t="array" ref="B91:B95">LINEST(B81:B86,$A81:$A86,,TRUE)</f>
        <v>#VALUE!</v>
      </c>
      <c r="C91" s="12" t="e">
        <f t="array" ref="C91:C95">LINEST(C83:C86,$A83:$A86,,TRUE)</f>
        <v>#VALUE!</v>
      </c>
      <c r="D91" s="12" t="e">
        <f t="array" ref="D91:D95">LINEST(D83:D86,$A83:$A86,,TRUE)</f>
        <v>#VALUE!</v>
      </c>
      <c r="E91" s="12" t="e">
        <f t="array" ref="E91:E95">LINEST(E83:E86,$A83:$A86,,TRUE)</f>
        <v>#VALUE!</v>
      </c>
      <c r="F91" s="12" t="e">
        <f t="array" ref="F91:F95">LINEST(F84:F86,$A84:$A86,,TRUE)</f>
        <v>#VALUE!</v>
      </c>
      <c r="G91" s="12" t="e">
        <f t="array" ref="G91:G95">LINEST(G83:G86,$A83:$A86,,TRUE)</f>
        <v>#VALUE!</v>
      </c>
      <c r="H91" s="12" t="e">
        <f t="array" ref="H91:H95">LINEST(H81:H86,$A81:$A86,,TRUE)</f>
        <v>#VALUE!</v>
      </c>
      <c r="J91" t="e">
        <f>AVERAGE(B91:H91)</f>
        <v>#VALUE!</v>
      </c>
    </row>
    <row r="92" spans="1:10" x14ac:dyDescent="0.3">
      <c r="A92" t="s">
        <v>18</v>
      </c>
      <c r="B92" s="12" t="e">
        <v>#VALUE!</v>
      </c>
      <c r="C92" s="12" t="e">
        <v>#VALUE!</v>
      </c>
      <c r="D92" s="12" t="e">
        <v>#VALUE!</v>
      </c>
      <c r="E92" s="12" t="e">
        <v>#VALUE!</v>
      </c>
      <c r="F92" s="12" t="e">
        <v>#VALUE!</v>
      </c>
      <c r="G92" s="12" t="e">
        <v>#VALUE!</v>
      </c>
      <c r="H92" s="12" t="e">
        <v>#VALUE!</v>
      </c>
      <c r="J92" t="e">
        <f>STDEV(B91:H91)/SQRT(COUNT(B91:H91))</f>
        <v>#VALUE!</v>
      </c>
    </row>
    <row r="93" spans="1:10" x14ac:dyDescent="0.3">
      <c r="A93" t="s">
        <v>21</v>
      </c>
      <c r="B93" s="12" t="e">
        <v>#VALUE!</v>
      </c>
      <c r="C93" s="12" t="e">
        <v>#VALUE!</v>
      </c>
      <c r="D93" s="12" t="e">
        <v>#VALUE!</v>
      </c>
      <c r="E93" s="12" t="e">
        <v>#VALUE!</v>
      </c>
      <c r="F93" s="12" t="e">
        <v>#VALUE!</v>
      </c>
      <c r="G93" s="12" t="e">
        <v>#VALUE!</v>
      </c>
      <c r="H93" s="12" t="e">
        <v>#VALUE!</v>
      </c>
    </row>
    <row r="94" spans="1:10" x14ac:dyDescent="0.3">
      <c r="A94" t="s">
        <v>19</v>
      </c>
      <c r="B94" s="13" t="e">
        <v>#VALUE!</v>
      </c>
      <c r="C94" s="13" t="e">
        <v>#VALUE!</v>
      </c>
      <c r="D94" s="13" t="e">
        <v>#VALUE!</v>
      </c>
      <c r="E94" s="13" t="e">
        <v>#VALUE!</v>
      </c>
      <c r="F94" s="13" t="e">
        <v>#VALUE!</v>
      </c>
      <c r="G94" s="13" t="e">
        <v>#VALUE!</v>
      </c>
      <c r="H94" s="13" t="e">
        <v>#VALUE!</v>
      </c>
    </row>
    <row r="95" spans="1:10" x14ac:dyDescent="0.3">
      <c r="A95" t="s">
        <v>20</v>
      </c>
      <c r="B95" s="11" t="e">
        <v>#VALUE!</v>
      </c>
      <c r="C95" s="11" t="e">
        <v>#VALUE!</v>
      </c>
      <c r="D95" s="11" t="e">
        <v>#VALUE!</v>
      </c>
      <c r="E95" s="11" t="e">
        <v>#VALUE!</v>
      </c>
      <c r="F95" s="11" t="e">
        <v>#VALUE!</v>
      </c>
      <c r="G95" s="11" t="e">
        <v>#VALUE!</v>
      </c>
      <c r="H95" s="11" t="e">
        <v>#VALUE!</v>
      </c>
    </row>
    <row r="97" spans="1:8" x14ac:dyDescent="0.3">
      <c r="B97" t="s">
        <v>5</v>
      </c>
      <c r="C97" t="s">
        <v>6</v>
      </c>
      <c r="D97" t="s">
        <v>4</v>
      </c>
      <c r="E97" t="s">
        <v>3</v>
      </c>
      <c r="F97" t="s">
        <v>2</v>
      </c>
      <c r="G97" t="s">
        <v>8</v>
      </c>
      <c r="H97" t="s">
        <v>9</v>
      </c>
    </row>
    <row r="98" spans="1:8" x14ac:dyDescent="0.3">
      <c r="A98" t="s">
        <v>23</v>
      </c>
      <c r="B98" s="12" t="e">
        <f>B91+B92</f>
        <v>#VALUE!</v>
      </c>
      <c r="C98" s="12" t="e">
        <f t="shared" ref="C98:H98" si="15">C91+C92</f>
        <v>#VALUE!</v>
      </c>
      <c r="D98" s="12" t="e">
        <f t="shared" si="15"/>
        <v>#VALUE!</v>
      </c>
      <c r="E98" s="12" t="e">
        <f t="shared" si="15"/>
        <v>#VALUE!</v>
      </c>
      <c r="F98" s="12" t="e">
        <f t="shared" si="15"/>
        <v>#VALUE!</v>
      </c>
      <c r="G98" s="12" t="e">
        <f t="shared" si="15"/>
        <v>#VALUE!</v>
      </c>
      <c r="H98" s="12" t="e">
        <f t="shared" si="15"/>
        <v>#VALUE!</v>
      </c>
    </row>
    <row r="99" spans="1:8" x14ac:dyDescent="0.3">
      <c r="A99" t="s">
        <v>17</v>
      </c>
      <c r="B99" s="12" t="e">
        <f>B91</f>
        <v>#VALUE!</v>
      </c>
      <c r="C99" s="12" t="e">
        <f t="shared" ref="C99:H99" si="16">C91</f>
        <v>#VALUE!</v>
      </c>
      <c r="D99" s="12" t="e">
        <f t="shared" si="16"/>
        <v>#VALUE!</v>
      </c>
      <c r="E99" s="12" t="e">
        <f t="shared" si="16"/>
        <v>#VALUE!</v>
      </c>
      <c r="F99" s="12" t="e">
        <f t="shared" si="16"/>
        <v>#VALUE!</v>
      </c>
      <c r="G99" s="12" t="e">
        <f t="shared" si="16"/>
        <v>#VALUE!</v>
      </c>
      <c r="H99" s="12" t="e">
        <f t="shared" si="16"/>
        <v>#VALUE!</v>
      </c>
    </row>
    <row r="100" spans="1:8" x14ac:dyDescent="0.3">
      <c r="A100" t="s">
        <v>22</v>
      </c>
      <c r="B100" s="12" t="e">
        <f>B91-B92</f>
        <v>#VALUE!</v>
      </c>
      <c r="C100" s="12" t="e">
        <f t="shared" ref="C100:H100" si="17">C91-C92</f>
        <v>#VALUE!</v>
      </c>
      <c r="D100" s="12" t="e">
        <f t="shared" si="17"/>
        <v>#VALUE!</v>
      </c>
      <c r="E100" s="12" t="e">
        <f t="shared" si="17"/>
        <v>#VALUE!</v>
      </c>
      <c r="F100" s="12" t="e">
        <f t="shared" si="17"/>
        <v>#VALUE!</v>
      </c>
      <c r="G100" s="12" t="e">
        <f t="shared" si="17"/>
        <v>#VALUE!</v>
      </c>
      <c r="H100" s="12" t="e">
        <f t="shared" si="17"/>
        <v>#VALUE!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opLeftCell="A28" zoomScale="70" zoomScaleNormal="70" workbookViewId="0">
      <selection activeCell="A56" sqref="A56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39</v>
      </c>
      <c r="D1" t="s">
        <v>40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9" x14ac:dyDescent="0.3">
      <c r="A3" s="6">
        <v>20</v>
      </c>
      <c r="B3" s="5"/>
      <c r="C3" s="5"/>
      <c r="D3" s="5"/>
      <c r="E3" s="5"/>
      <c r="F3" s="5"/>
      <c r="G3" s="5"/>
      <c r="H3" s="27">
        <v>12440450</v>
      </c>
      <c r="I3" s="5"/>
    </row>
    <row r="4" spans="1:9" x14ac:dyDescent="0.3">
      <c r="A4" s="6">
        <v>60</v>
      </c>
      <c r="B4" s="5"/>
      <c r="C4" s="5"/>
      <c r="D4" s="5"/>
      <c r="E4" s="27">
        <v>66815000</v>
      </c>
      <c r="F4" s="5"/>
      <c r="G4" s="27">
        <v>8479780</v>
      </c>
      <c r="H4" s="5"/>
      <c r="I4" s="5"/>
    </row>
    <row r="5" spans="1:9" x14ac:dyDescent="0.3">
      <c r="A5" s="6">
        <v>100</v>
      </c>
      <c r="B5" s="5"/>
      <c r="C5" s="27">
        <v>906136</v>
      </c>
      <c r="D5" s="5"/>
      <c r="E5" s="5"/>
      <c r="F5" s="5"/>
      <c r="G5" s="3"/>
      <c r="H5" s="5"/>
      <c r="I5" s="27">
        <v>1306377</v>
      </c>
    </row>
    <row r="7" spans="1:9" x14ac:dyDescent="0.3">
      <c r="A7" t="s">
        <v>41</v>
      </c>
      <c r="D7" t="s">
        <v>40</v>
      </c>
    </row>
    <row r="8" spans="1:9" x14ac:dyDescent="0.3">
      <c r="A8" s="4" t="s">
        <v>35</v>
      </c>
      <c r="B8" s="8" t="s">
        <v>5</v>
      </c>
      <c r="C8" s="8" t="s">
        <v>7</v>
      </c>
      <c r="D8" s="8" t="s">
        <v>6</v>
      </c>
      <c r="E8" s="8" t="s">
        <v>4</v>
      </c>
      <c r="F8" s="8" t="s">
        <v>3</v>
      </c>
      <c r="G8" s="8" t="s">
        <v>2</v>
      </c>
      <c r="H8" s="8" t="s">
        <v>8</v>
      </c>
      <c r="I8" s="8" t="s">
        <v>1</v>
      </c>
    </row>
    <row r="9" spans="1:9" x14ac:dyDescent="0.3">
      <c r="A9" s="6">
        <v>20</v>
      </c>
      <c r="B9" s="5"/>
      <c r="C9" s="5"/>
      <c r="D9" s="5"/>
      <c r="E9" s="5"/>
      <c r="F9" s="5"/>
      <c r="G9" s="5"/>
      <c r="H9" s="23">
        <v>144</v>
      </c>
      <c r="I9" s="5"/>
    </row>
    <row r="10" spans="1:9" x14ac:dyDescent="0.3">
      <c r="A10" s="6">
        <v>60</v>
      </c>
      <c r="B10" s="5"/>
      <c r="C10" s="5"/>
      <c r="D10" s="5"/>
      <c r="E10" s="27">
        <v>144</v>
      </c>
      <c r="F10" s="5"/>
      <c r="G10" s="23">
        <v>144</v>
      </c>
      <c r="H10" s="5"/>
      <c r="I10" s="5"/>
    </row>
    <row r="11" spans="1:9" x14ac:dyDescent="0.3">
      <c r="A11" s="6">
        <v>100</v>
      </c>
      <c r="B11" s="5"/>
      <c r="C11" s="23">
        <v>144</v>
      </c>
      <c r="D11" s="5"/>
      <c r="E11" s="5"/>
      <c r="F11" s="5"/>
      <c r="G11" s="3"/>
      <c r="H11" s="5"/>
      <c r="I11" s="23">
        <v>210</v>
      </c>
    </row>
    <row r="13" spans="1:9" x14ac:dyDescent="0.3">
      <c r="A13" t="s">
        <v>42</v>
      </c>
      <c r="D13" t="s">
        <v>40</v>
      </c>
    </row>
    <row r="14" spans="1:9" x14ac:dyDescent="0.3">
      <c r="A14" s="4" t="s">
        <v>35</v>
      </c>
      <c r="B14" s="8" t="s">
        <v>5</v>
      </c>
      <c r="C14" s="8" t="s">
        <v>7</v>
      </c>
      <c r="D14" s="8" t="s">
        <v>6</v>
      </c>
      <c r="E14" s="8" t="s">
        <v>4</v>
      </c>
      <c r="F14" s="8" t="s">
        <v>3</v>
      </c>
      <c r="G14" s="8" t="s">
        <v>2</v>
      </c>
      <c r="H14" s="8" t="s">
        <v>8</v>
      </c>
      <c r="I14" s="8" t="s">
        <v>1</v>
      </c>
    </row>
    <row r="15" spans="1:9" x14ac:dyDescent="0.3">
      <c r="A15" s="6">
        <v>20</v>
      </c>
      <c r="B15" s="5"/>
      <c r="C15" s="5"/>
      <c r="D15" s="5"/>
      <c r="E15" s="5"/>
      <c r="F15" s="5"/>
      <c r="G15" s="5"/>
      <c r="H15" s="23">
        <v>2331.6999999999998</v>
      </c>
      <c r="I15" s="5"/>
    </row>
    <row r="16" spans="1:9" x14ac:dyDescent="0.3">
      <c r="A16" s="6">
        <v>60</v>
      </c>
      <c r="B16" s="5"/>
      <c r="C16" s="5"/>
      <c r="D16" s="5"/>
      <c r="E16" s="27">
        <v>2880</v>
      </c>
      <c r="F16" s="5"/>
      <c r="G16" s="23">
        <v>2812.7</v>
      </c>
      <c r="H16" s="5"/>
      <c r="I16" s="5"/>
    </row>
    <row r="17" spans="1:11" x14ac:dyDescent="0.3">
      <c r="A17" s="6">
        <v>100</v>
      </c>
      <c r="B17" s="5"/>
      <c r="C17" s="23">
        <v>2330.8000000000002</v>
      </c>
      <c r="D17" s="5"/>
      <c r="E17" s="5"/>
      <c r="F17" s="5"/>
      <c r="G17" s="3"/>
      <c r="H17" s="5"/>
      <c r="I17" s="23">
        <v>2779</v>
      </c>
    </row>
    <row r="19" spans="1:11" x14ac:dyDescent="0.3">
      <c r="A19" t="s">
        <v>43</v>
      </c>
    </row>
    <row r="20" spans="1:11" x14ac:dyDescent="0.3">
      <c r="A20" s="4" t="s">
        <v>35</v>
      </c>
      <c r="B20" s="8" t="s">
        <v>5</v>
      </c>
      <c r="C20" s="8" t="s">
        <v>7</v>
      </c>
      <c r="D20" s="8" t="s">
        <v>6</v>
      </c>
      <c r="E20" s="8" t="s">
        <v>4</v>
      </c>
      <c r="F20" s="8" t="s">
        <v>3</v>
      </c>
      <c r="G20" s="8" t="s">
        <v>2</v>
      </c>
      <c r="H20" s="8" t="s">
        <v>8</v>
      </c>
      <c r="I20" s="8" t="s">
        <v>1</v>
      </c>
      <c r="K20">
        <v>1845622.28</v>
      </c>
    </row>
    <row r="21" spans="1:11" x14ac:dyDescent="0.3">
      <c r="A21" s="6">
        <v>20</v>
      </c>
      <c r="B21" s="28"/>
      <c r="C21" s="28"/>
      <c r="D21" s="28"/>
      <c r="E21" s="28"/>
      <c r="F21" s="28"/>
      <c r="G21" s="34"/>
      <c r="H21" s="35"/>
      <c r="I21" s="34"/>
      <c r="K21">
        <v>1817644.888</v>
      </c>
    </row>
    <row r="22" spans="1:11" x14ac:dyDescent="0.3">
      <c r="A22" s="6">
        <v>60</v>
      </c>
      <c r="B22" s="28"/>
      <c r="C22" s="28"/>
      <c r="D22" s="28"/>
      <c r="E22" s="3"/>
      <c r="F22" s="3"/>
      <c r="G22" s="36"/>
      <c r="H22" s="34"/>
      <c r="I22" s="34"/>
      <c r="K22">
        <v>3755618.6266666669</v>
      </c>
    </row>
    <row r="23" spans="1:11" x14ac:dyDescent="0.3">
      <c r="A23" s="6">
        <v>100</v>
      </c>
      <c r="B23" s="28"/>
      <c r="C23">
        <v>14914.3838</v>
      </c>
      <c r="D23">
        <v>1886010.0160000001</v>
      </c>
      <c r="E23">
        <v>3755618.6266666669</v>
      </c>
      <c r="F23">
        <v>1817644.888</v>
      </c>
      <c r="G23" s="16"/>
      <c r="H23">
        <v>1845622.28</v>
      </c>
      <c r="I23" s="36"/>
      <c r="K23">
        <v>1886010.0160000001</v>
      </c>
    </row>
    <row r="24" spans="1:11" x14ac:dyDescent="0.3">
      <c r="E24" s="18"/>
      <c r="F24" s="19"/>
      <c r="K24">
        <v>14914.3838</v>
      </c>
    </row>
    <row r="25" spans="1:11" x14ac:dyDescent="0.3">
      <c r="A25" t="s">
        <v>44</v>
      </c>
    </row>
    <row r="26" spans="1:11" x14ac:dyDescent="0.3">
      <c r="A26" s="4" t="s">
        <v>35</v>
      </c>
      <c r="B26" s="8" t="s">
        <v>5</v>
      </c>
      <c r="C26" s="8" t="s">
        <v>7</v>
      </c>
      <c r="D26" s="8" t="s">
        <v>6</v>
      </c>
      <c r="E26" s="8" t="s">
        <v>4</v>
      </c>
      <c r="F26" s="8" t="s">
        <v>3</v>
      </c>
      <c r="G26" s="8" t="s">
        <v>2</v>
      </c>
      <c r="H26" s="8" t="s">
        <v>8</v>
      </c>
      <c r="I26" s="8" t="s">
        <v>1</v>
      </c>
    </row>
    <row r="27" spans="1:11" x14ac:dyDescent="0.3">
      <c r="A27" s="6">
        <v>20</v>
      </c>
      <c r="B27" s="28"/>
      <c r="C27" s="28"/>
      <c r="D27" s="28"/>
      <c r="E27" s="3"/>
      <c r="F27" s="3"/>
      <c r="G27" s="3"/>
      <c r="H27" s="3"/>
      <c r="I27" s="28"/>
    </row>
    <row r="28" spans="1:11" x14ac:dyDescent="0.3">
      <c r="A28" s="6">
        <v>60</v>
      </c>
      <c r="B28" s="28"/>
      <c r="C28" s="28"/>
      <c r="D28" s="28"/>
      <c r="E28" s="3"/>
      <c r="F28" s="3"/>
      <c r="G28" s="3"/>
      <c r="H28" s="3"/>
      <c r="I28" s="28"/>
    </row>
    <row r="29" spans="1:11" x14ac:dyDescent="0.3">
      <c r="A29" s="6">
        <v>100</v>
      </c>
      <c r="B29" s="28"/>
      <c r="C29">
        <v>36</v>
      </c>
      <c r="D29">
        <v>36</v>
      </c>
      <c r="E29">
        <v>36</v>
      </c>
      <c r="F29">
        <v>36</v>
      </c>
      <c r="G29" s="16"/>
      <c r="H29">
        <v>36</v>
      </c>
      <c r="I29" s="3"/>
    </row>
    <row r="30" spans="1:11" x14ac:dyDescent="0.3">
      <c r="E30" s="18"/>
      <c r="F30" s="19"/>
    </row>
    <row r="31" spans="1:11" x14ac:dyDescent="0.3">
      <c r="E31" s="18"/>
      <c r="F31" s="19"/>
    </row>
    <row r="32" spans="1:11" x14ac:dyDescent="0.3">
      <c r="A32" t="s">
        <v>46</v>
      </c>
      <c r="H32" s="22" t="s">
        <v>47</v>
      </c>
      <c r="I32" s="22">
        <v>0.69779999999999998</v>
      </c>
    </row>
    <row r="33" spans="1:9" x14ac:dyDescent="0.3">
      <c r="A33" s="4" t="str">
        <f t="shared" ref="A33:I33" si="0">A20</f>
        <v>Exposure (s)</v>
      </c>
      <c r="B33" s="8" t="str">
        <f t="shared" si="0"/>
        <v>Clear</v>
      </c>
      <c r="C33" s="8" t="str">
        <f t="shared" si="0"/>
        <v>NUV</v>
      </c>
      <c r="D33" s="8" t="str">
        <f t="shared" si="0"/>
        <v>Blue</v>
      </c>
      <c r="E33" s="8" t="str">
        <f t="shared" si="0"/>
        <v>Green</v>
      </c>
      <c r="F33" s="8" t="str">
        <f t="shared" si="0"/>
        <v>Red</v>
      </c>
      <c r="G33" s="8" t="str">
        <f t="shared" si="0"/>
        <v>Ha</v>
      </c>
      <c r="H33" s="8" t="str">
        <f t="shared" si="0"/>
        <v>NIR1</v>
      </c>
      <c r="I33" s="8" t="str">
        <f t="shared" si="0"/>
        <v>Methane</v>
      </c>
    </row>
    <row r="34" spans="1:9" x14ac:dyDescent="0.3">
      <c r="A34" s="6">
        <f>A21</f>
        <v>20</v>
      </c>
      <c r="B34" s="16"/>
      <c r="C34" s="16"/>
      <c r="D34" s="16"/>
      <c r="E34" s="16"/>
      <c r="F34" s="16"/>
      <c r="G34" s="16"/>
      <c r="H34" s="29"/>
      <c r="I34" s="16"/>
    </row>
    <row r="35" spans="1:9" x14ac:dyDescent="0.3">
      <c r="A35" s="6">
        <f>A22</f>
        <v>60</v>
      </c>
      <c r="B35" s="16"/>
      <c r="C35" s="30"/>
      <c r="D35" s="16"/>
      <c r="E35" s="29"/>
      <c r="F35" s="16"/>
      <c r="G35" s="29"/>
      <c r="H35" s="16"/>
      <c r="I35" s="16"/>
    </row>
    <row r="36" spans="1:9" x14ac:dyDescent="0.3">
      <c r="A36" s="6">
        <f>A23</f>
        <v>100</v>
      </c>
      <c r="B36" s="16"/>
      <c r="C36" s="29">
        <f>(C23/C29)/($I$32^2)</f>
        <v>850.82625665367357</v>
      </c>
      <c r="D36" s="29">
        <f>(D23/D29)/($I$32^2)</f>
        <v>107591.89675168578</v>
      </c>
      <c r="E36" s="29">
        <f>(E23/E29)/($I$32^2)</f>
        <v>214248.1365905047</v>
      </c>
      <c r="F36" s="29">
        <f>(F23/F29)/($I$32^2)</f>
        <v>103691.84652353695</v>
      </c>
      <c r="G36" s="29"/>
      <c r="H36" s="29">
        <f>(H23/H29)/($I$32^2)</f>
        <v>105287.88294217145</v>
      </c>
      <c r="I36" s="29"/>
    </row>
    <row r="38" spans="1:9" s="7" customFormat="1" x14ac:dyDescent="0.3">
      <c r="A38" s="7" t="s">
        <v>29</v>
      </c>
    </row>
    <row r="39" spans="1:9" s="7" customFormat="1" x14ac:dyDescent="0.3">
      <c r="A39" s="14"/>
      <c r="B39" s="14" t="str">
        <f t="shared" ref="B39:I39" si="1">B20</f>
        <v>Clear</v>
      </c>
      <c r="C39" s="14" t="str">
        <f t="shared" si="1"/>
        <v>NUV</v>
      </c>
      <c r="D39" s="14" t="str">
        <f t="shared" si="1"/>
        <v>Blue</v>
      </c>
      <c r="E39" s="14" t="str">
        <f t="shared" si="1"/>
        <v>Green</v>
      </c>
      <c r="F39" s="14" t="str">
        <f t="shared" si="1"/>
        <v>Red</v>
      </c>
      <c r="G39" s="14" t="str">
        <f t="shared" si="1"/>
        <v>Ha</v>
      </c>
      <c r="H39" s="14" t="str">
        <f t="shared" si="1"/>
        <v>NIR1</v>
      </c>
      <c r="I39" s="14" t="str">
        <f t="shared" si="1"/>
        <v>Methane</v>
      </c>
    </row>
    <row r="40" spans="1:9" x14ac:dyDescent="0.3">
      <c r="A40" s="14" t="s">
        <v>10</v>
      </c>
      <c r="B40" s="16" t="e">
        <f>AVERAGE(B34:B34)</f>
        <v>#DIV/0!</v>
      </c>
      <c r="C40" s="16">
        <f>AVERAGE(C34:C36)</f>
        <v>850.82625665367357</v>
      </c>
      <c r="D40" s="16">
        <f t="shared" ref="D40:I40" si="2">AVERAGE(D34:D36)</f>
        <v>107591.89675168578</v>
      </c>
      <c r="E40" s="16">
        <f t="shared" si="2"/>
        <v>214248.1365905047</v>
      </c>
      <c r="F40" s="16">
        <f t="shared" si="2"/>
        <v>103691.84652353695</v>
      </c>
      <c r="G40" s="16" t="e">
        <f t="shared" si="2"/>
        <v>#DIV/0!</v>
      </c>
      <c r="H40" s="16">
        <f t="shared" si="2"/>
        <v>105287.88294217145</v>
      </c>
      <c r="I40" s="16" t="e">
        <f t="shared" si="2"/>
        <v>#DIV/0!</v>
      </c>
    </row>
    <row r="41" spans="1:9" x14ac:dyDescent="0.3">
      <c r="A41" s="14" t="s">
        <v>11</v>
      </c>
      <c r="B41" s="9" t="e">
        <f>STDEV(B34:B36)</f>
        <v>#DIV/0!</v>
      </c>
      <c r="C41" s="9" t="e">
        <f t="shared" ref="C41:I41" si="3">STDEV(C34:C36)</f>
        <v>#DIV/0!</v>
      </c>
      <c r="D41" s="9" t="e">
        <f t="shared" si="3"/>
        <v>#DIV/0!</v>
      </c>
      <c r="E41" s="9" t="e">
        <f t="shared" si="3"/>
        <v>#DIV/0!</v>
      </c>
      <c r="F41" s="9" t="e">
        <f t="shared" si="3"/>
        <v>#DIV/0!</v>
      </c>
      <c r="G41" s="9" t="e">
        <f t="shared" si="3"/>
        <v>#DIV/0!</v>
      </c>
      <c r="H41" s="9" t="e">
        <f t="shared" si="3"/>
        <v>#DIV/0!</v>
      </c>
      <c r="I41" s="9" t="e">
        <f t="shared" si="3"/>
        <v>#DIV/0!</v>
      </c>
    </row>
    <row r="42" spans="1:9" x14ac:dyDescent="0.3">
      <c r="A42" s="14" t="s">
        <v>14</v>
      </c>
      <c r="B42" s="3">
        <f>COUNT(B34:B36)</f>
        <v>0</v>
      </c>
      <c r="C42" s="3">
        <f t="shared" ref="C42:I42" si="4">COUNT(C34:C36)</f>
        <v>1</v>
      </c>
      <c r="D42" s="3">
        <f t="shared" si="4"/>
        <v>1</v>
      </c>
      <c r="E42" s="3">
        <f t="shared" si="4"/>
        <v>1</v>
      </c>
      <c r="F42" s="3">
        <f t="shared" si="4"/>
        <v>1</v>
      </c>
      <c r="G42" s="3">
        <f t="shared" si="4"/>
        <v>0</v>
      </c>
      <c r="H42" s="3">
        <f t="shared" si="4"/>
        <v>1</v>
      </c>
      <c r="I42" s="3">
        <f t="shared" si="4"/>
        <v>0</v>
      </c>
    </row>
    <row r="43" spans="1:9" x14ac:dyDescent="0.3">
      <c r="A43" s="14" t="s">
        <v>12</v>
      </c>
      <c r="B43" s="9" t="e">
        <f t="shared" ref="B43:I43" si="5">B41/SQRT(B42)</f>
        <v>#DIV/0!</v>
      </c>
      <c r="C43" s="9" t="e">
        <f t="shared" si="5"/>
        <v>#DIV/0!</v>
      </c>
      <c r="D43" s="9" t="e">
        <f t="shared" si="5"/>
        <v>#DIV/0!</v>
      </c>
      <c r="E43" s="9" t="e">
        <f t="shared" si="5"/>
        <v>#DIV/0!</v>
      </c>
      <c r="F43" s="9" t="e">
        <f t="shared" si="5"/>
        <v>#DIV/0!</v>
      </c>
      <c r="G43" s="9" t="e">
        <f t="shared" si="5"/>
        <v>#DIV/0!</v>
      </c>
      <c r="H43" s="9" t="e">
        <f t="shared" si="5"/>
        <v>#DIV/0!</v>
      </c>
      <c r="I43" s="9" t="e">
        <f t="shared" si="5"/>
        <v>#DIV/0!</v>
      </c>
    </row>
    <row r="44" spans="1:9" x14ac:dyDescent="0.3">
      <c r="A44" s="14" t="s">
        <v>13</v>
      </c>
      <c r="B44" s="15" t="e">
        <f>B43/B40</f>
        <v>#DIV/0!</v>
      </c>
      <c r="C44" s="15" t="e">
        <f t="shared" ref="C44:I44" si="6">C43/C40</f>
        <v>#DIV/0!</v>
      </c>
      <c r="D44" s="15" t="e">
        <f t="shared" si="6"/>
        <v>#DIV/0!</v>
      </c>
      <c r="E44" s="15" t="e">
        <f t="shared" si="6"/>
        <v>#DIV/0!</v>
      </c>
      <c r="F44" s="15" t="e">
        <f t="shared" si="6"/>
        <v>#DIV/0!</v>
      </c>
      <c r="G44" s="15" t="e">
        <f t="shared" si="6"/>
        <v>#DIV/0!</v>
      </c>
      <c r="H44" s="15" t="e">
        <f t="shared" si="6"/>
        <v>#DIV/0!</v>
      </c>
      <c r="I44" s="15" t="e">
        <f t="shared" si="6"/>
        <v>#DIV/0!</v>
      </c>
    </row>
    <row r="46" spans="1:9" x14ac:dyDescent="0.3">
      <c r="A46" s="7" t="s">
        <v>30</v>
      </c>
    </row>
    <row r="47" spans="1:9" x14ac:dyDescent="0.3">
      <c r="A47" s="4"/>
      <c r="B47" s="4" t="str">
        <f t="shared" ref="B47:I47" si="7">B20</f>
        <v>Clear</v>
      </c>
      <c r="C47" s="4" t="str">
        <f t="shared" si="7"/>
        <v>NUV</v>
      </c>
      <c r="D47" s="4" t="str">
        <f t="shared" si="7"/>
        <v>Blue</v>
      </c>
      <c r="E47" s="4" t="str">
        <f t="shared" si="7"/>
        <v>Green</v>
      </c>
      <c r="F47" s="4" t="str">
        <f t="shared" si="7"/>
        <v>Red</v>
      </c>
      <c r="G47" s="4" t="str">
        <f t="shared" si="7"/>
        <v>Ha</v>
      </c>
      <c r="H47" s="4" t="str">
        <f t="shared" si="7"/>
        <v>NIR1</v>
      </c>
      <c r="I47" s="4" t="str">
        <f t="shared" si="7"/>
        <v>Methane</v>
      </c>
    </row>
    <row r="48" spans="1:9" x14ac:dyDescent="0.3">
      <c r="A48" s="4" t="s">
        <v>17</v>
      </c>
      <c r="B48" s="9" t="e">
        <f t="array" ref="B48:B52">LINEST(B21:B21,$A21:$A21,,TRUE)</f>
        <v>#VALUE!</v>
      </c>
      <c r="C48" s="9"/>
      <c r="D48" s="9" t="e">
        <f t="array" ref="D48:D52">LINEST(D21:D21,$A21:$A21,,TRUE)</f>
        <v>#VALUE!</v>
      </c>
      <c r="E48" s="9" t="e">
        <f t="array" ref="E48:E52">LINEST(E21:E21,$A21:$A21,,TRUE)</f>
        <v>#VALUE!</v>
      </c>
      <c r="F48" s="9" t="e">
        <f t="array" ref="F48:F52">LINEST(F21:F21,$A21:$A21,,TRUE)</f>
        <v>#VALUE!</v>
      </c>
      <c r="G48" s="9" t="e">
        <f t="array" ref="G48:G52">LINEST(G21:G21,$A21:$A21,,TRUE)</f>
        <v>#VALUE!</v>
      </c>
      <c r="H48" s="9" t="e">
        <f t="array" ref="H48:H52">LINEST(H21:H21,$A21:$A21,,TRUE)</f>
        <v>#VALUE!</v>
      </c>
      <c r="I48" s="3"/>
    </row>
    <row r="49" spans="1:11" x14ac:dyDescent="0.3">
      <c r="A49" s="4" t="s">
        <v>18</v>
      </c>
      <c r="B49" s="9" t="e">
        <v>#VALUE!</v>
      </c>
      <c r="C49" s="9"/>
      <c r="D49" s="9" t="e">
        <v>#VALUE!</v>
      </c>
      <c r="E49" s="9" t="e">
        <v>#VALUE!</v>
      </c>
      <c r="F49" s="9" t="e">
        <v>#VALUE!</v>
      </c>
      <c r="G49" s="9" t="e">
        <v>#VALUE!</v>
      </c>
      <c r="H49" s="9" t="e">
        <v>#VALUE!</v>
      </c>
      <c r="I49" s="3"/>
    </row>
    <row r="50" spans="1:11" x14ac:dyDescent="0.3">
      <c r="A50" s="4" t="s">
        <v>21</v>
      </c>
      <c r="B50" s="10" t="e">
        <v>#VALUE!</v>
      </c>
      <c r="C50" s="10"/>
      <c r="D50" s="10" t="e">
        <v>#VALUE!</v>
      </c>
      <c r="E50" s="10" t="e">
        <v>#VALUE!</v>
      </c>
      <c r="F50" s="10" t="e">
        <v>#VALUE!</v>
      </c>
      <c r="G50" s="10" t="e">
        <v>#VALUE!</v>
      </c>
      <c r="H50" s="10" t="e">
        <v>#VALUE!</v>
      </c>
      <c r="I50" s="3"/>
    </row>
    <row r="51" spans="1:11" x14ac:dyDescent="0.3">
      <c r="A51" s="4" t="s">
        <v>19</v>
      </c>
      <c r="B51" s="9" t="e">
        <v>#VALUE!</v>
      </c>
      <c r="C51" s="9"/>
      <c r="D51" s="9" t="e">
        <v>#VALUE!</v>
      </c>
      <c r="E51" s="9" t="e">
        <v>#VALUE!</v>
      </c>
      <c r="F51" s="9" t="e">
        <v>#VALUE!</v>
      </c>
      <c r="G51" s="9" t="e">
        <v>#VALUE!</v>
      </c>
      <c r="H51" s="9" t="e">
        <v>#VALUE!</v>
      </c>
      <c r="I51" s="3"/>
    </row>
    <row r="52" spans="1:11" x14ac:dyDescent="0.3">
      <c r="A52" s="4" t="s">
        <v>20</v>
      </c>
      <c r="B52" s="16" t="e">
        <v>#VALUE!</v>
      </c>
      <c r="C52" s="16"/>
      <c r="D52" s="16" t="e">
        <v>#VALUE!</v>
      </c>
      <c r="E52" s="16" t="e">
        <v>#VALUE!</v>
      </c>
      <c r="F52" s="16" t="e">
        <v>#VALUE!</v>
      </c>
      <c r="G52" s="16" t="e">
        <v>#VALUE!</v>
      </c>
      <c r="H52" s="16" t="e">
        <v>#VALUE!</v>
      </c>
      <c r="I52" s="3"/>
    </row>
    <row r="53" spans="1:11" x14ac:dyDescent="0.3">
      <c r="A53" s="14" t="s">
        <v>13</v>
      </c>
      <c r="B53" s="15" t="e">
        <f>B49/B48</f>
        <v>#VALUE!</v>
      </c>
      <c r="C53" s="15"/>
      <c r="D53" s="15" t="e">
        <f t="shared" ref="D53:H53" si="8">D49/D48</f>
        <v>#VALUE!</v>
      </c>
      <c r="E53" s="15" t="e">
        <f t="shared" si="8"/>
        <v>#VALUE!</v>
      </c>
      <c r="F53" s="15" t="e">
        <f t="shared" si="8"/>
        <v>#VALUE!</v>
      </c>
      <c r="G53" s="15" t="e">
        <f t="shared" si="8"/>
        <v>#VALUE!</v>
      </c>
      <c r="H53" s="15" t="e">
        <f t="shared" si="8"/>
        <v>#VALUE!</v>
      </c>
      <c r="I53" s="15"/>
    </row>
    <row r="54" spans="1:11" x14ac:dyDescent="0.3">
      <c r="A54" s="17" t="s">
        <v>34</v>
      </c>
    </row>
    <row r="55" spans="1:11" x14ac:dyDescent="0.3">
      <c r="A55" s="17" t="s">
        <v>36</v>
      </c>
    </row>
    <row r="56" spans="1:11" x14ac:dyDescent="0.3">
      <c r="A56" s="32" t="s">
        <v>53</v>
      </c>
    </row>
    <row r="57" spans="1:11" x14ac:dyDescent="0.3">
      <c r="A57" s="26" t="s">
        <v>38</v>
      </c>
    </row>
    <row r="58" spans="1:11" x14ac:dyDescent="0.3">
      <c r="B58" t="s">
        <v>5</v>
      </c>
      <c r="C58" t="s">
        <v>7</v>
      </c>
      <c r="D58" t="s">
        <v>6</v>
      </c>
      <c r="E58" s="21" t="s">
        <v>4</v>
      </c>
      <c r="F58" t="s">
        <v>3</v>
      </c>
      <c r="G58" t="s">
        <v>2</v>
      </c>
      <c r="H58" t="s">
        <v>0</v>
      </c>
      <c r="I58" t="s">
        <v>1</v>
      </c>
    </row>
    <row r="59" spans="1:11" x14ac:dyDescent="0.3">
      <c r="A59" t="s">
        <v>24</v>
      </c>
      <c r="D59">
        <v>3950</v>
      </c>
      <c r="E59">
        <f>E60-E62/2</f>
        <v>4931.8399999999992</v>
      </c>
      <c r="F59">
        <f>F60-F62/2</f>
        <v>6169.5430000000006</v>
      </c>
      <c r="G59">
        <v>6528</v>
      </c>
      <c r="H59">
        <v>6700</v>
      </c>
    </row>
    <row r="60" spans="1:11" x14ac:dyDescent="0.3">
      <c r="A60" t="s">
        <v>25</v>
      </c>
      <c r="C60">
        <v>3500</v>
      </c>
      <c r="D60">
        <f ca="1">AVERAGE(D59:D61)</f>
        <v>4500</v>
      </c>
      <c r="E60">
        <v>5408.9</v>
      </c>
      <c r="F60">
        <v>6483.4030000000002</v>
      </c>
      <c r="G60">
        <f ca="1">AVERAGE(G59:G61)</f>
        <v>6563</v>
      </c>
      <c r="H60">
        <f ca="1">AVERAGE(H59:H61)</f>
        <v>7350</v>
      </c>
      <c r="I60">
        <v>8890</v>
      </c>
    </row>
    <row r="61" spans="1:11" x14ac:dyDescent="0.3">
      <c r="A61" t="s">
        <v>26</v>
      </c>
      <c r="D61">
        <v>5050</v>
      </c>
      <c r="E61">
        <f>E60+E62/2</f>
        <v>5885.96</v>
      </c>
      <c r="F61">
        <f>F60+F62/2</f>
        <v>6797.2629999999999</v>
      </c>
      <c r="G61">
        <v>6598</v>
      </c>
      <c r="H61">
        <v>8000</v>
      </c>
      <c r="K61">
        <v>1000</v>
      </c>
    </row>
    <row r="62" spans="1:11" x14ac:dyDescent="0.3">
      <c r="A62" t="s">
        <v>27</v>
      </c>
      <c r="B62">
        <v>4000</v>
      </c>
      <c r="C62">
        <v>500</v>
      </c>
      <c r="D62">
        <f>D61-D59</f>
        <v>1100</v>
      </c>
      <c r="E62" s="2">
        <v>954.12</v>
      </c>
      <c r="F62" s="2">
        <v>627.72</v>
      </c>
      <c r="G62" s="2">
        <v>98</v>
      </c>
      <c r="H62">
        <f>H61-H59</f>
        <v>1300</v>
      </c>
      <c r="I62">
        <v>100</v>
      </c>
    </row>
    <row r="63" spans="1:11" x14ac:dyDescent="0.3">
      <c r="G63" s="2"/>
    </row>
    <row r="64" spans="1:11" x14ac:dyDescent="0.3">
      <c r="G64" s="2"/>
    </row>
    <row r="65" spans="1:10" x14ac:dyDescent="0.3">
      <c r="A65" t="s">
        <v>28</v>
      </c>
      <c r="B65" s="18" t="e">
        <f>B40</f>
        <v>#DIV/0!</v>
      </c>
      <c r="C65" s="18">
        <f>AVERAGE(C40:C40)</f>
        <v>850.82625665367357</v>
      </c>
      <c r="D65" s="18">
        <f>D40</f>
        <v>107591.89675168578</v>
      </c>
      <c r="E65" s="18">
        <f>E40</f>
        <v>214248.1365905047</v>
      </c>
      <c r="F65" s="18">
        <f>F40</f>
        <v>103691.84652353695</v>
      </c>
      <c r="G65" s="18" t="e">
        <f>G40</f>
        <v>#DIV/0!</v>
      </c>
      <c r="H65" s="18">
        <f t="shared" ref="H65:I65" si="9">H40</f>
        <v>105287.88294217145</v>
      </c>
      <c r="I65" s="18" t="e">
        <f t="shared" si="9"/>
        <v>#DIV/0!</v>
      </c>
    </row>
    <row r="66" spans="1:10" x14ac:dyDescent="0.3">
      <c r="A66" t="s">
        <v>32</v>
      </c>
      <c r="B66" t="e">
        <f>B43</f>
        <v>#DIV/0!</v>
      </c>
      <c r="D66" t="e">
        <f t="shared" ref="D66:H67" si="10">D43</f>
        <v>#DIV/0!</v>
      </c>
      <c r="E66" t="e">
        <f t="shared" si="10"/>
        <v>#DIV/0!</v>
      </c>
      <c r="F66" t="e">
        <f t="shared" si="10"/>
        <v>#DIV/0!</v>
      </c>
      <c r="G66" t="e">
        <f t="shared" si="10"/>
        <v>#DIV/0!</v>
      </c>
      <c r="H66" t="e">
        <f t="shared" si="10"/>
        <v>#DIV/0!</v>
      </c>
      <c r="I66" t="e">
        <f>#REF!</f>
        <v>#REF!</v>
      </c>
    </row>
    <row r="67" spans="1:10" x14ac:dyDescent="0.3">
      <c r="A67" t="s">
        <v>33</v>
      </c>
      <c r="B67" s="1" t="e">
        <f>B44</f>
        <v>#DIV/0!</v>
      </c>
      <c r="D67" s="1" t="e">
        <f t="shared" si="10"/>
        <v>#DIV/0!</v>
      </c>
      <c r="E67" s="1" t="e">
        <f t="shared" si="10"/>
        <v>#DIV/0!</v>
      </c>
      <c r="F67" s="1" t="e">
        <f t="shared" si="10"/>
        <v>#DIV/0!</v>
      </c>
      <c r="G67" s="1" t="e">
        <f t="shared" si="10"/>
        <v>#DIV/0!</v>
      </c>
      <c r="H67" s="1" t="e">
        <f t="shared" si="10"/>
        <v>#DIV/0!</v>
      </c>
      <c r="I67" s="1" t="e">
        <f>#REF!</f>
        <v>#REF!</v>
      </c>
    </row>
    <row r="68" spans="1:10" x14ac:dyDescent="0.3">
      <c r="A68" t="s">
        <v>31</v>
      </c>
      <c r="B68" s="22" t="e">
        <f>B65/B$62</f>
        <v>#DIV/0!</v>
      </c>
      <c r="C68" s="22">
        <f t="shared" ref="C68:I68" si="11">C65/C$62</f>
        <v>1.7016525133073472</v>
      </c>
      <c r="D68" s="22">
        <f t="shared" si="11"/>
        <v>97.810815228805254</v>
      </c>
      <c r="E68" s="22">
        <f t="shared" si="11"/>
        <v>224.55051418113518</v>
      </c>
      <c r="F68" s="22">
        <f t="shared" si="11"/>
        <v>165.18805601786934</v>
      </c>
      <c r="G68" s="22" t="e">
        <f t="shared" si="11"/>
        <v>#DIV/0!</v>
      </c>
      <c r="H68" s="22">
        <f t="shared" si="11"/>
        <v>80.990679186285732</v>
      </c>
      <c r="I68" s="22" t="e">
        <f t="shared" si="11"/>
        <v>#DIV/0!</v>
      </c>
    </row>
    <row r="69" spans="1:10" x14ac:dyDescent="0.3">
      <c r="A69" t="s">
        <v>37</v>
      </c>
      <c r="B69" t="e">
        <f>B66/B62</f>
        <v>#DIV/0!</v>
      </c>
      <c r="D69" t="e">
        <f t="shared" ref="D69:I69" si="12">D66/D62</f>
        <v>#DIV/0!</v>
      </c>
      <c r="E69" t="e">
        <f t="shared" si="12"/>
        <v>#DIV/0!</v>
      </c>
      <c r="F69" t="e">
        <f t="shared" si="12"/>
        <v>#DIV/0!</v>
      </c>
      <c r="G69" t="e">
        <f t="shared" si="12"/>
        <v>#DIV/0!</v>
      </c>
      <c r="H69" t="e">
        <f t="shared" si="12"/>
        <v>#DIV/0!</v>
      </c>
      <c r="I69" t="e">
        <f t="shared" si="12"/>
        <v>#REF!</v>
      </c>
    </row>
    <row r="71" spans="1:10" x14ac:dyDescent="0.3">
      <c r="A71" t="s">
        <v>28</v>
      </c>
      <c r="B71" s="12" t="e">
        <f>B48</f>
        <v>#VALUE!</v>
      </c>
      <c r="D71" s="12" t="e">
        <f t="shared" ref="D71:G72" si="13">D48</f>
        <v>#VALUE!</v>
      </c>
      <c r="E71" s="20" t="e">
        <f t="shared" si="13"/>
        <v>#VALUE!</v>
      </c>
      <c r="F71" s="20" t="e">
        <f t="shared" si="13"/>
        <v>#VALUE!</v>
      </c>
      <c r="G71" s="12" t="e">
        <f t="shared" si="13"/>
        <v>#VALUE!</v>
      </c>
      <c r="H71" s="12" t="e">
        <f>AVERAGE(H48:H48)</f>
        <v>#VALUE!</v>
      </c>
    </row>
    <row r="72" spans="1:10" x14ac:dyDescent="0.3">
      <c r="A72" t="s">
        <v>32</v>
      </c>
      <c r="B72" s="12" t="e">
        <f>B49</f>
        <v>#VALUE!</v>
      </c>
      <c r="D72" s="12" t="e">
        <f t="shared" si="13"/>
        <v>#VALUE!</v>
      </c>
      <c r="E72" s="12" t="e">
        <f t="shared" si="13"/>
        <v>#VALUE!</v>
      </c>
      <c r="F72" s="12" t="e">
        <f t="shared" si="13"/>
        <v>#VALUE!</v>
      </c>
      <c r="G72" s="12" t="e">
        <f t="shared" si="13"/>
        <v>#VALUE!</v>
      </c>
      <c r="H72" t="e">
        <f>STDEV(H49:H49)</f>
        <v>#VALUE!</v>
      </c>
    </row>
    <row r="73" spans="1:10" x14ac:dyDescent="0.3">
      <c r="A73" t="s">
        <v>33</v>
      </c>
      <c r="B73" s="1" t="e">
        <f>B53</f>
        <v>#VALUE!</v>
      </c>
      <c r="D73" s="1" t="e">
        <f>#REF!</f>
        <v>#REF!</v>
      </c>
      <c r="E73" s="1" t="e">
        <f>D53</f>
        <v>#VALUE!</v>
      </c>
      <c r="F73" s="1" t="e">
        <f>E53</f>
        <v>#VALUE!</v>
      </c>
      <c r="G73" s="1" t="e">
        <f>F53</f>
        <v>#VALUE!</v>
      </c>
      <c r="H73" s="1" t="e">
        <f>G53</f>
        <v>#VALUE!</v>
      </c>
      <c r="I73" s="1"/>
    </row>
    <row r="74" spans="1:10" x14ac:dyDescent="0.3">
      <c r="A74" t="s">
        <v>31</v>
      </c>
      <c r="B74" s="22" t="e">
        <f>B71/B$62</f>
        <v>#VALUE!</v>
      </c>
      <c r="C74" s="22"/>
      <c r="D74" s="22" t="e">
        <f t="shared" ref="D74:H74" si="14">D71/D$62</f>
        <v>#VALUE!</v>
      </c>
      <c r="E74" s="22" t="e">
        <f t="shared" si="14"/>
        <v>#VALUE!</v>
      </c>
      <c r="F74" s="22" t="e">
        <f t="shared" si="14"/>
        <v>#VALUE!</v>
      </c>
      <c r="G74" s="22" t="e">
        <f t="shared" si="14"/>
        <v>#VALUE!</v>
      </c>
      <c r="H74" s="22" t="e">
        <f t="shared" si="14"/>
        <v>#VALUE!</v>
      </c>
    </row>
    <row r="79" spans="1:10" x14ac:dyDescent="0.3">
      <c r="A79" s="12">
        <f>LOG(A21)</f>
        <v>1.3010299956639813</v>
      </c>
      <c r="B79" s="12" t="e">
        <f>LOG(#REF!)</f>
        <v>#REF!</v>
      </c>
      <c r="C79" s="12"/>
      <c r="D79" s="12"/>
      <c r="E79" s="12"/>
      <c r="F79" s="12"/>
      <c r="G79" s="12"/>
      <c r="H79" s="12"/>
      <c r="I79" s="12"/>
      <c r="J79" s="12"/>
    </row>
    <row r="80" spans="1:10" x14ac:dyDescent="0.3">
      <c r="A80" s="12">
        <f>LOG(A22)</f>
        <v>1.7781512503836436</v>
      </c>
      <c r="B80" s="12" t="e">
        <f>LOG(#REF!)</f>
        <v>#REF!</v>
      </c>
      <c r="C80" s="12"/>
      <c r="D80" s="12"/>
      <c r="E80" s="12"/>
      <c r="F80" s="12"/>
      <c r="G80" s="12"/>
      <c r="H80" s="12"/>
      <c r="I80" s="12"/>
      <c r="J80" s="12"/>
    </row>
    <row r="81" spans="1:10" x14ac:dyDescent="0.3">
      <c r="A81" s="12">
        <f>LOG(A23)</f>
        <v>2</v>
      </c>
      <c r="B81" s="12" t="e">
        <f>LOG(#REF!)</f>
        <v>#REF!</v>
      </c>
      <c r="C81" s="12" t="e">
        <f>LOG(#REF!)</f>
        <v>#REF!</v>
      </c>
      <c r="D81" s="12" t="e">
        <f>LOG(#REF!)</f>
        <v>#REF!</v>
      </c>
      <c r="E81" s="12" t="e">
        <f>LOG(#REF!)</f>
        <v>#REF!</v>
      </c>
      <c r="F81" s="12"/>
      <c r="G81" s="12"/>
      <c r="H81" s="12" t="e">
        <f>LOG(#REF!)</f>
        <v>#REF!</v>
      </c>
      <c r="I81" s="12"/>
      <c r="J81" s="12"/>
    </row>
    <row r="82" spans="1:10" x14ac:dyDescent="0.3">
      <c r="A82" s="12" t="e">
        <f>LOG(#REF!)</f>
        <v>#REF!</v>
      </c>
      <c r="B82" s="12" t="e">
        <f>LOG(#REF!)</f>
        <v>#REF!</v>
      </c>
      <c r="C82" s="12" t="e">
        <f>LOG(#REF!)</f>
        <v>#REF!</v>
      </c>
      <c r="D82" s="12" t="e">
        <f>LOG(#REF!)</f>
        <v>#REF!</v>
      </c>
      <c r="E82" s="12" t="e">
        <f>LOG(#REF!)</f>
        <v>#REF!</v>
      </c>
      <c r="F82" s="12"/>
      <c r="G82" s="12" t="e">
        <f>LOG(#REF!)</f>
        <v>#REF!</v>
      </c>
      <c r="H82" s="12" t="e">
        <f>LOG(#REF!)</f>
        <v>#REF!</v>
      </c>
      <c r="I82" s="12"/>
      <c r="J82" s="12"/>
    </row>
    <row r="83" spans="1:10" x14ac:dyDescent="0.3">
      <c r="A83" s="12" t="e">
        <f>LOG(#REF!)</f>
        <v>#REF!</v>
      </c>
      <c r="B83" s="12" t="e">
        <f>LOG(#REF!)</f>
        <v>#REF!</v>
      </c>
      <c r="C83" s="12" t="e">
        <f>LOG(#REF!)</f>
        <v>#REF!</v>
      </c>
      <c r="D83" s="12" t="e">
        <f>LOG(#REF!)</f>
        <v>#REF!</v>
      </c>
      <c r="E83" s="12" t="e">
        <f>LOG(#REF!)</f>
        <v>#REF!</v>
      </c>
      <c r="F83" s="12" t="e">
        <f>LOG(#REF!)</f>
        <v>#REF!</v>
      </c>
      <c r="G83" s="12" t="e">
        <f>LOG(#REF!)</f>
        <v>#REF!</v>
      </c>
      <c r="H83" s="12" t="e">
        <f>LOG(#REF!)</f>
        <v>#REF!</v>
      </c>
      <c r="I83" s="12"/>
      <c r="J83" s="12"/>
    </row>
    <row r="84" spans="1:10" x14ac:dyDescent="0.3">
      <c r="A84" s="12" t="e">
        <f>LOG(#REF!)</f>
        <v>#REF!</v>
      </c>
      <c r="B84" s="12" t="e">
        <f>LOG(#REF!)</f>
        <v>#REF!</v>
      </c>
      <c r="C84" s="12" t="e">
        <f>LOG(#REF!)</f>
        <v>#REF!</v>
      </c>
      <c r="D84" s="12" t="e">
        <f>LOG(#REF!)</f>
        <v>#REF!</v>
      </c>
      <c r="E84" s="12" t="e">
        <f>LOG(#REF!)</f>
        <v>#REF!</v>
      </c>
      <c r="F84" s="12" t="e">
        <f>LOG(#REF!)</f>
        <v>#REF!</v>
      </c>
      <c r="G84" s="12" t="e">
        <f>LOG(#REF!)</f>
        <v>#REF!</v>
      </c>
      <c r="H84" s="12" t="e">
        <f>LOG(#REF!)</f>
        <v>#REF!</v>
      </c>
      <c r="I84" s="12"/>
      <c r="J84" s="12"/>
    </row>
    <row r="85" spans="1:10" x14ac:dyDescent="0.3">
      <c r="A85" s="12" t="e">
        <f>LOG(#REF!)</f>
        <v>#REF!</v>
      </c>
      <c r="B85" s="12" t="e">
        <f>LOG(#REF!)</f>
        <v>#REF!</v>
      </c>
      <c r="C85" s="12" t="e">
        <f>LOG(#REF!)</f>
        <v>#REF!</v>
      </c>
      <c r="D85" s="12" t="e">
        <f>LOG(#REF!)</f>
        <v>#REF!</v>
      </c>
      <c r="E85" s="12" t="e">
        <f>LOG(#REF!)</f>
        <v>#REF!</v>
      </c>
      <c r="F85" s="12" t="e">
        <f>LOG(#REF!)</f>
        <v>#REF!</v>
      </c>
      <c r="G85" s="12" t="e">
        <f>LOG(#REF!)</f>
        <v>#REF!</v>
      </c>
      <c r="H85" s="12" t="e">
        <f>LOG(#REF!)</f>
        <v>#REF!</v>
      </c>
      <c r="I85" s="12"/>
      <c r="J85" s="12"/>
    </row>
    <row r="86" spans="1:10" x14ac:dyDescent="0.3">
      <c r="A86" s="12">
        <f>LOG(A21)</f>
        <v>1.3010299956639813</v>
      </c>
      <c r="B86" s="12" t="e">
        <f>LOG(B21)</f>
        <v>#NUM!</v>
      </c>
      <c r="C86" s="12" t="e">
        <f>LOG(D21)</f>
        <v>#NUM!</v>
      </c>
      <c r="D86" s="12" t="e">
        <f>LOG(E21)</f>
        <v>#NUM!</v>
      </c>
      <c r="E86" s="12" t="e">
        <f>LOG(F21)</f>
        <v>#NUM!</v>
      </c>
      <c r="F86" s="12" t="e">
        <f>LOG(G21)</f>
        <v>#NUM!</v>
      </c>
      <c r="G86" s="12" t="e">
        <f>LOG(H21)</f>
        <v>#NUM!</v>
      </c>
      <c r="H86" s="12" t="e">
        <f>LOG(#REF!)</f>
        <v>#REF!</v>
      </c>
      <c r="I86" s="12" t="e">
        <f>LOG(I21)</f>
        <v>#NUM!</v>
      </c>
      <c r="J86" s="12" t="e">
        <f>LOG(#REF!)</f>
        <v>#REF!</v>
      </c>
    </row>
    <row r="87" spans="1:10" x14ac:dyDescent="0.3">
      <c r="A87" s="12">
        <f>LOG(A22)</f>
        <v>1.7781512503836436</v>
      </c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3">
      <c r="A88" s="12">
        <f>LOG(A23)</f>
        <v>2</v>
      </c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3">
      <c r="A89" s="12"/>
      <c r="B89" s="12"/>
    </row>
    <row r="90" spans="1:10" x14ac:dyDescent="0.3">
      <c r="B90" t="s">
        <v>5</v>
      </c>
      <c r="C90" t="s">
        <v>6</v>
      </c>
      <c r="D90" t="s">
        <v>4</v>
      </c>
      <c r="E90" t="s">
        <v>3</v>
      </c>
      <c r="F90" t="s">
        <v>2</v>
      </c>
      <c r="G90" t="s">
        <v>8</v>
      </c>
      <c r="H90" t="s">
        <v>9</v>
      </c>
    </row>
    <row r="91" spans="1:10" x14ac:dyDescent="0.3">
      <c r="A91" t="s">
        <v>17</v>
      </c>
      <c r="B91" s="12" t="e">
        <f t="array" ref="B91:B95">LINEST(B81:B86,$A81:$A86,,TRUE)</f>
        <v>#VALUE!</v>
      </c>
      <c r="C91" s="12" t="e">
        <f t="array" ref="C91:C95">LINEST(C83:C86,$A83:$A86,,TRUE)</f>
        <v>#VALUE!</v>
      </c>
      <c r="D91" s="12" t="e">
        <f t="array" ref="D91:D95">LINEST(D83:D86,$A83:$A86,,TRUE)</f>
        <v>#VALUE!</v>
      </c>
      <c r="E91" s="12" t="e">
        <f t="array" ref="E91:E95">LINEST(E83:E86,$A83:$A86,,TRUE)</f>
        <v>#VALUE!</v>
      </c>
      <c r="F91" s="12" t="e">
        <f t="array" ref="F91:F95">LINEST(F84:F86,$A84:$A86,,TRUE)</f>
        <v>#VALUE!</v>
      </c>
      <c r="G91" s="12" t="e">
        <f t="array" ref="G91:G95">LINEST(G83:G86,$A83:$A86,,TRUE)</f>
        <v>#VALUE!</v>
      </c>
      <c r="H91" s="12" t="e">
        <f t="array" ref="H91:H95">LINEST(H81:H86,$A81:$A86,,TRUE)</f>
        <v>#VALUE!</v>
      </c>
      <c r="J91" t="e">
        <f>AVERAGE(B91:H91)</f>
        <v>#VALUE!</v>
      </c>
    </row>
    <row r="92" spans="1:10" x14ac:dyDescent="0.3">
      <c r="A92" t="s">
        <v>18</v>
      </c>
      <c r="B92" s="12" t="e">
        <v>#VALUE!</v>
      </c>
      <c r="C92" s="12" t="e">
        <v>#VALUE!</v>
      </c>
      <c r="D92" s="12" t="e">
        <v>#VALUE!</v>
      </c>
      <c r="E92" s="12" t="e">
        <v>#VALUE!</v>
      </c>
      <c r="F92" s="12" t="e">
        <v>#VALUE!</v>
      </c>
      <c r="G92" s="12" t="e">
        <v>#VALUE!</v>
      </c>
      <c r="H92" s="12" t="e">
        <v>#VALUE!</v>
      </c>
      <c r="J92" t="e">
        <f>STDEV(B91:H91)/SQRT(COUNT(B91:H91))</f>
        <v>#VALUE!</v>
      </c>
    </row>
    <row r="93" spans="1:10" x14ac:dyDescent="0.3">
      <c r="A93" t="s">
        <v>21</v>
      </c>
      <c r="B93" s="12" t="e">
        <v>#VALUE!</v>
      </c>
      <c r="C93" s="12" t="e">
        <v>#VALUE!</v>
      </c>
      <c r="D93" s="12" t="e">
        <v>#VALUE!</v>
      </c>
      <c r="E93" s="12" t="e">
        <v>#VALUE!</v>
      </c>
      <c r="F93" s="12" t="e">
        <v>#VALUE!</v>
      </c>
      <c r="G93" s="12" t="e">
        <v>#VALUE!</v>
      </c>
      <c r="H93" s="12" t="e">
        <v>#VALUE!</v>
      </c>
    </row>
    <row r="94" spans="1:10" x14ac:dyDescent="0.3">
      <c r="A94" t="s">
        <v>19</v>
      </c>
      <c r="B94" s="13" t="e">
        <v>#VALUE!</v>
      </c>
      <c r="C94" s="13" t="e">
        <v>#VALUE!</v>
      </c>
      <c r="D94" s="13" t="e">
        <v>#VALUE!</v>
      </c>
      <c r="E94" s="13" t="e">
        <v>#VALUE!</v>
      </c>
      <c r="F94" s="13" t="e">
        <v>#VALUE!</v>
      </c>
      <c r="G94" s="13" t="e">
        <v>#VALUE!</v>
      </c>
      <c r="H94" s="13" t="e">
        <v>#VALUE!</v>
      </c>
    </row>
    <row r="95" spans="1:10" x14ac:dyDescent="0.3">
      <c r="A95" t="s">
        <v>20</v>
      </c>
      <c r="B95" s="11" t="e">
        <v>#VALUE!</v>
      </c>
      <c r="C95" s="11" t="e">
        <v>#VALUE!</v>
      </c>
      <c r="D95" s="11" t="e">
        <v>#VALUE!</v>
      </c>
      <c r="E95" s="11" t="e">
        <v>#VALUE!</v>
      </c>
      <c r="F95" s="11" t="e">
        <v>#VALUE!</v>
      </c>
      <c r="G95" s="11" t="e">
        <v>#VALUE!</v>
      </c>
      <c r="H95" s="11" t="e">
        <v>#VALUE!</v>
      </c>
    </row>
    <row r="97" spans="1:8" x14ac:dyDescent="0.3">
      <c r="B97" t="s">
        <v>5</v>
      </c>
      <c r="C97" t="s">
        <v>6</v>
      </c>
      <c r="D97" t="s">
        <v>4</v>
      </c>
      <c r="E97" t="s">
        <v>3</v>
      </c>
      <c r="F97" t="s">
        <v>2</v>
      </c>
      <c r="G97" t="s">
        <v>8</v>
      </c>
      <c r="H97" t="s">
        <v>9</v>
      </c>
    </row>
    <row r="98" spans="1:8" x14ac:dyDescent="0.3">
      <c r="A98" t="s">
        <v>23</v>
      </c>
      <c r="B98" s="12" t="e">
        <f>B91+B92</f>
        <v>#VALUE!</v>
      </c>
      <c r="C98" s="12" t="e">
        <f t="shared" ref="C98:H98" si="15">C91+C92</f>
        <v>#VALUE!</v>
      </c>
      <c r="D98" s="12" t="e">
        <f t="shared" si="15"/>
        <v>#VALUE!</v>
      </c>
      <c r="E98" s="12" t="e">
        <f t="shared" si="15"/>
        <v>#VALUE!</v>
      </c>
      <c r="F98" s="12" t="e">
        <f t="shared" si="15"/>
        <v>#VALUE!</v>
      </c>
      <c r="G98" s="12" t="e">
        <f t="shared" si="15"/>
        <v>#VALUE!</v>
      </c>
      <c r="H98" s="12" t="e">
        <f t="shared" si="15"/>
        <v>#VALUE!</v>
      </c>
    </row>
    <row r="99" spans="1:8" x14ac:dyDescent="0.3">
      <c r="A99" t="s">
        <v>17</v>
      </c>
      <c r="B99" s="12" t="e">
        <f>B91</f>
        <v>#VALUE!</v>
      </c>
      <c r="C99" s="12" t="e">
        <f t="shared" ref="C99:H99" si="16">C91</f>
        <v>#VALUE!</v>
      </c>
      <c r="D99" s="12" t="e">
        <f t="shared" si="16"/>
        <v>#VALUE!</v>
      </c>
      <c r="E99" s="12" t="e">
        <f t="shared" si="16"/>
        <v>#VALUE!</v>
      </c>
      <c r="F99" s="12" t="e">
        <f t="shared" si="16"/>
        <v>#VALUE!</v>
      </c>
      <c r="G99" s="12" t="e">
        <f t="shared" si="16"/>
        <v>#VALUE!</v>
      </c>
      <c r="H99" s="12" t="e">
        <f t="shared" si="16"/>
        <v>#VALUE!</v>
      </c>
    </row>
    <row r="100" spans="1:8" x14ac:dyDescent="0.3">
      <c r="A100" t="s">
        <v>22</v>
      </c>
      <c r="B100" s="12" t="e">
        <f>B91-B92</f>
        <v>#VALUE!</v>
      </c>
      <c r="C100" s="12" t="e">
        <f t="shared" ref="C100:H100" si="17">C91-C92</f>
        <v>#VALUE!</v>
      </c>
      <c r="D100" s="12" t="e">
        <f t="shared" si="17"/>
        <v>#VALUE!</v>
      </c>
      <c r="E100" s="12" t="e">
        <f t="shared" si="17"/>
        <v>#VALUE!</v>
      </c>
      <c r="F100" s="12" t="e">
        <f t="shared" si="17"/>
        <v>#VALUE!</v>
      </c>
      <c r="G100" s="12" t="e">
        <f t="shared" si="17"/>
        <v>#VALUE!</v>
      </c>
      <c r="H100" s="12" t="e">
        <f t="shared" si="17"/>
        <v>#VALUE!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opLeftCell="A31" zoomScale="70" zoomScaleNormal="70" workbookViewId="0">
      <selection activeCell="A56" sqref="A56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39</v>
      </c>
      <c r="D1" t="s">
        <v>40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9" x14ac:dyDescent="0.3">
      <c r="A3" s="6">
        <v>20</v>
      </c>
      <c r="B3" s="5"/>
      <c r="C3" s="5"/>
      <c r="D3" s="5"/>
      <c r="E3" s="5"/>
      <c r="F3" s="5"/>
      <c r="G3" s="5"/>
      <c r="H3" s="27">
        <v>12440450</v>
      </c>
      <c r="I3" s="5"/>
    </row>
    <row r="4" spans="1:9" x14ac:dyDescent="0.3">
      <c r="A4" s="6">
        <v>60</v>
      </c>
      <c r="B4" s="5"/>
      <c r="C4" s="5"/>
      <c r="D4" s="5"/>
      <c r="E4" s="27">
        <v>66815000</v>
      </c>
      <c r="F4" s="5"/>
      <c r="G4" s="27">
        <v>8479780</v>
      </c>
      <c r="H4" s="5"/>
      <c r="I4" s="5"/>
    </row>
    <row r="5" spans="1:9" x14ac:dyDescent="0.3">
      <c r="A5" s="6">
        <v>100</v>
      </c>
      <c r="B5" s="5"/>
      <c r="C5" s="27">
        <v>906136</v>
      </c>
      <c r="D5" s="5"/>
      <c r="E5" s="5"/>
      <c r="F5" s="5"/>
      <c r="G5" s="3"/>
      <c r="H5" s="5"/>
      <c r="I5" s="27">
        <v>1306377</v>
      </c>
    </row>
    <row r="7" spans="1:9" x14ac:dyDescent="0.3">
      <c r="A7" t="s">
        <v>41</v>
      </c>
      <c r="D7" t="s">
        <v>40</v>
      </c>
    </row>
    <row r="8" spans="1:9" x14ac:dyDescent="0.3">
      <c r="A8" s="4" t="s">
        <v>35</v>
      </c>
      <c r="B8" s="8" t="s">
        <v>5</v>
      </c>
      <c r="C8" s="8" t="s">
        <v>7</v>
      </c>
      <c r="D8" s="8" t="s">
        <v>6</v>
      </c>
      <c r="E8" s="8" t="s">
        <v>4</v>
      </c>
      <c r="F8" s="8" t="s">
        <v>3</v>
      </c>
      <c r="G8" s="8" t="s">
        <v>2</v>
      </c>
      <c r="H8" s="8" t="s">
        <v>8</v>
      </c>
      <c r="I8" s="8" t="s">
        <v>1</v>
      </c>
    </row>
    <row r="9" spans="1:9" x14ac:dyDescent="0.3">
      <c r="A9" s="6">
        <v>20</v>
      </c>
      <c r="B9" s="5"/>
      <c r="C9" s="5"/>
      <c r="D9" s="5"/>
      <c r="E9" s="5"/>
      <c r="F9" s="5"/>
      <c r="G9" s="5"/>
      <c r="H9" s="23">
        <v>144</v>
      </c>
      <c r="I9" s="5"/>
    </row>
    <row r="10" spans="1:9" x14ac:dyDescent="0.3">
      <c r="A10" s="6">
        <v>60</v>
      </c>
      <c r="B10" s="5"/>
      <c r="C10" s="5"/>
      <c r="D10" s="5"/>
      <c r="E10" s="27">
        <v>144</v>
      </c>
      <c r="F10" s="5"/>
      <c r="G10" s="23">
        <v>144</v>
      </c>
      <c r="H10" s="5"/>
      <c r="I10" s="5"/>
    </row>
    <row r="11" spans="1:9" x14ac:dyDescent="0.3">
      <c r="A11" s="6">
        <v>100</v>
      </c>
      <c r="B11" s="5"/>
      <c r="C11" s="23">
        <v>144</v>
      </c>
      <c r="D11" s="5"/>
      <c r="E11" s="5"/>
      <c r="F11" s="5"/>
      <c r="G11" s="3"/>
      <c r="H11" s="5"/>
      <c r="I11" s="23">
        <v>210</v>
      </c>
    </row>
    <row r="13" spans="1:9" x14ac:dyDescent="0.3">
      <c r="A13" t="s">
        <v>42</v>
      </c>
      <c r="D13" t="s">
        <v>40</v>
      </c>
    </row>
    <row r="14" spans="1:9" x14ac:dyDescent="0.3">
      <c r="A14" s="4" t="s">
        <v>35</v>
      </c>
      <c r="B14" s="8" t="s">
        <v>5</v>
      </c>
      <c r="C14" s="8" t="s">
        <v>7</v>
      </c>
      <c r="D14" s="8" t="s">
        <v>6</v>
      </c>
      <c r="E14" s="8" t="s">
        <v>4</v>
      </c>
      <c r="F14" s="8" t="s">
        <v>3</v>
      </c>
      <c r="G14" s="8" t="s">
        <v>2</v>
      </c>
      <c r="H14" s="8" t="s">
        <v>8</v>
      </c>
      <c r="I14" s="8" t="s">
        <v>1</v>
      </c>
    </row>
    <row r="15" spans="1:9" x14ac:dyDescent="0.3">
      <c r="A15" s="6">
        <v>20</v>
      </c>
      <c r="B15" s="5"/>
      <c r="C15" s="5"/>
      <c r="D15" s="5"/>
      <c r="E15" s="5"/>
      <c r="F15" s="5"/>
      <c r="G15" s="5"/>
      <c r="H15" s="23">
        <v>2331.6999999999998</v>
      </c>
      <c r="I15" s="5"/>
    </row>
    <row r="16" spans="1:9" x14ac:dyDescent="0.3">
      <c r="A16" s="6">
        <v>60</v>
      </c>
      <c r="B16" s="5"/>
      <c r="C16" s="5"/>
      <c r="D16" s="5"/>
      <c r="E16" s="27">
        <v>2880</v>
      </c>
      <c r="F16" s="5"/>
      <c r="G16" s="23">
        <v>2812.7</v>
      </c>
      <c r="H16" s="5"/>
      <c r="I16" s="5"/>
    </row>
    <row r="17" spans="1:11" x14ac:dyDescent="0.3">
      <c r="A17" s="6">
        <v>100</v>
      </c>
      <c r="B17" s="5"/>
      <c r="C17" s="23">
        <v>2330.8000000000002</v>
      </c>
      <c r="D17" s="5"/>
      <c r="E17" s="5"/>
      <c r="F17" s="5"/>
      <c r="G17" s="3"/>
      <c r="H17" s="5"/>
      <c r="I17" s="23">
        <v>2779</v>
      </c>
    </row>
    <row r="19" spans="1:11" x14ac:dyDescent="0.3">
      <c r="A19" t="s">
        <v>43</v>
      </c>
    </row>
    <row r="20" spans="1:11" x14ac:dyDescent="0.3">
      <c r="A20" s="4" t="s">
        <v>35</v>
      </c>
      <c r="B20" s="8" t="s">
        <v>5</v>
      </c>
      <c r="C20" s="8" t="s">
        <v>7</v>
      </c>
      <c r="D20" s="8" t="s">
        <v>6</v>
      </c>
      <c r="E20" s="8" t="s">
        <v>4</v>
      </c>
      <c r="F20" s="8" t="s">
        <v>3</v>
      </c>
      <c r="G20" s="8" t="s">
        <v>2</v>
      </c>
      <c r="H20" s="8" t="s">
        <v>8</v>
      </c>
      <c r="I20" s="8" t="s">
        <v>1</v>
      </c>
      <c r="K20">
        <v>1358452.28</v>
      </c>
    </row>
    <row r="21" spans="1:11" x14ac:dyDescent="0.3">
      <c r="A21" s="6">
        <v>20</v>
      </c>
      <c r="B21" s="28"/>
      <c r="C21" s="28"/>
      <c r="D21" s="28"/>
      <c r="E21" s="28"/>
      <c r="F21" s="28"/>
      <c r="G21" s="34"/>
      <c r="H21" s="35"/>
      <c r="I21" s="34"/>
      <c r="K21">
        <v>1347304.888</v>
      </c>
    </row>
    <row r="22" spans="1:11" x14ac:dyDescent="0.3">
      <c r="A22" s="6">
        <v>60</v>
      </c>
      <c r="B22" s="28"/>
      <c r="C22" s="28"/>
      <c r="D22" s="28"/>
      <c r="E22" s="3"/>
      <c r="F22" s="3"/>
      <c r="G22" s="36"/>
      <c r="H22" s="34"/>
      <c r="I22" s="34"/>
      <c r="K22">
        <v>2960525.2933333335</v>
      </c>
    </row>
    <row r="23" spans="1:11" x14ac:dyDescent="0.3">
      <c r="A23" s="6">
        <v>100</v>
      </c>
      <c r="B23" s="28"/>
      <c r="C23">
        <v>12695.0838</v>
      </c>
      <c r="D23">
        <v>1638482.0160000001</v>
      </c>
      <c r="E23">
        <v>2960525.2933333335</v>
      </c>
      <c r="F23">
        <v>1347304.888</v>
      </c>
      <c r="G23" s="16"/>
      <c r="H23">
        <v>1358452.28</v>
      </c>
      <c r="I23" s="36"/>
      <c r="K23">
        <v>1638482.0160000001</v>
      </c>
    </row>
    <row r="24" spans="1:11" x14ac:dyDescent="0.3">
      <c r="E24" s="18"/>
      <c r="F24" s="19"/>
      <c r="K24">
        <v>12695.0838</v>
      </c>
    </row>
    <row r="25" spans="1:11" x14ac:dyDescent="0.3">
      <c r="A25" t="s">
        <v>44</v>
      </c>
    </row>
    <row r="26" spans="1:11" x14ac:dyDescent="0.3">
      <c r="A26" s="4" t="s">
        <v>35</v>
      </c>
      <c r="B26" s="8" t="s">
        <v>5</v>
      </c>
      <c r="C26" s="8" t="s">
        <v>7</v>
      </c>
      <c r="D26" s="8" t="s">
        <v>6</v>
      </c>
      <c r="E26" s="8" t="s">
        <v>4</v>
      </c>
      <c r="F26" s="8" t="s">
        <v>3</v>
      </c>
      <c r="G26" s="8" t="s">
        <v>2</v>
      </c>
      <c r="H26" s="8" t="s">
        <v>8</v>
      </c>
      <c r="I26" s="8" t="s">
        <v>1</v>
      </c>
    </row>
    <row r="27" spans="1:11" x14ac:dyDescent="0.3">
      <c r="A27" s="6">
        <v>20</v>
      </c>
      <c r="B27" s="28"/>
      <c r="C27" s="28"/>
      <c r="D27" s="28"/>
      <c r="E27" s="3"/>
      <c r="F27" s="3"/>
      <c r="G27" s="3"/>
      <c r="H27" s="3"/>
      <c r="I27" s="28"/>
    </row>
    <row r="28" spans="1:11" x14ac:dyDescent="0.3">
      <c r="A28" s="6">
        <v>60</v>
      </c>
      <c r="B28" s="28"/>
      <c r="C28" s="28"/>
      <c r="D28" s="28"/>
      <c r="E28" s="3"/>
      <c r="F28" s="3"/>
      <c r="G28" s="3"/>
      <c r="H28" s="3"/>
      <c r="I28" s="28"/>
    </row>
    <row r="29" spans="1:11" x14ac:dyDescent="0.3">
      <c r="A29" s="6">
        <v>100</v>
      </c>
      <c r="B29" s="28"/>
      <c r="C29">
        <v>36</v>
      </c>
      <c r="D29">
        <v>36</v>
      </c>
      <c r="E29">
        <v>36</v>
      </c>
      <c r="F29">
        <v>36</v>
      </c>
      <c r="G29" s="16"/>
      <c r="H29">
        <v>36</v>
      </c>
      <c r="I29" s="3"/>
    </row>
    <row r="30" spans="1:11" x14ac:dyDescent="0.3">
      <c r="E30" s="18"/>
      <c r="F30" s="19"/>
    </row>
    <row r="31" spans="1:11" x14ac:dyDescent="0.3">
      <c r="E31" s="18"/>
      <c r="F31" s="19"/>
    </row>
    <row r="32" spans="1:11" x14ac:dyDescent="0.3">
      <c r="A32" t="s">
        <v>46</v>
      </c>
      <c r="H32" s="22" t="s">
        <v>47</v>
      </c>
      <c r="I32" s="22">
        <v>0.69779999999999998</v>
      </c>
    </row>
    <row r="33" spans="1:9" x14ac:dyDescent="0.3">
      <c r="A33" s="4" t="str">
        <f t="shared" ref="A33:I33" si="0">A20</f>
        <v>Exposure (s)</v>
      </c>
      <c r="B33" s="8" t="str">
        <f t="shared" si="0"/>
        <v>Clear</v>
      </c>
      <c r="C33" s="8" t="str">
        <f t="shared" si="0"/>
        <v>NUV</v>
      </c>
      <c r="D33" s="8" t="str">
        <f t="shared" si="0"/>
        <v>Blue</v>
      </c>
      <c r="E33" s="8" t="str">
        <f t="shared" si="0"/>
        <v>Green</v>
      </c>
      <c r="F33" s="8" t="str">
        <f t="shared" si="0"/>
        <v>Red</v>
      </c>
      <c r="G33" s="8" t="str">
        <f t="shared" si="0"/>
        <v>Ha</v>
      </c>
      <c r="H33" s="8" t="str">
        <f t="shared" si="0"/>
        <v>NIR1</v>
      </c>
      <c r="I33" s="8" t="str">
        <f t="shared" si="0"/>
        <v>Methane</v>
      </c>
    </row>
    <row r="34" spans="1:9" x14ac:dyDescent="0.3">
      <c r="A34" s="6">
        <f>A21</f>
        <v>20</v>
      </c>
      <c r="B34" s="16"/>
      <c r="C34" s="16"/>
      <c r="D34" s="16"/>
      <c r="E34" s="16"/>
      <c r="F34" s="16"/>
      <c r="G34" s="16"/>
      <c r="H34" s="29"/>
      <c r="I34" s="16"/>
    </row>
    <row r="35" spans="1:9" x14ac:dyDescent="0.3">
      <c r="A35" s="6">
        <f>A22</f>
        <v>60</v>
      </c>
      <c r="B35" s="16"/>
      <c r="C35" s="30"/>
      <c r="D35" s="16"/>
      <c r="E35" s="29"/>
      <c r="F35" s="16"/>
      <c r="G35" s="29"/>
      <c r="H35" s="16"/>
      <c r="I35" s="16"/>
    </row>
    <row r="36" spans="1:9" x14ac:dyDescent="0.3">
      <c r="A36" s="6">
        <f>A23</f>
        <v>100</v>
      </c>
      <c r="B36" s="16"/>
      <c r="C36" s="29">
        <f>(C23/C29)/($I$32^2)</f>
        <v>724.22104542184923</v>
      </c>
      <c r="D36" s="29">
        <f>(D23/D29)/($I$32^2)</f>
        <v>93471.077247431735</v>
      </c>
      <c r="E36" s="29">
        <f>(E23/E29)/($I$32^2)</f>
        <v>168890.15911306499</v>
      </c>
      <c r="F36" s="29">
        <f>(F23/F29)/($I$32^2)</f>
        <v>76860.190122520318</v>
      </c>
      <c r="G36" s="29"/>
      <c r="H36" s="29">
        <f>(H23/H29)/($I$32^2)</f>
        <v>77496.119433043423</v>
      </c>
      <c r="I36" s="29"/>
    </row>
    <row r="38" spans="1:9" s="7" customFormat="1" x14ac:dyDescent="0.3">
      <c r="A38" s="7" t="s">
        <v>29</v>
      </c>
    </row>
    <row r="39" spans="1:9" s="7" customFormat="1" x14ac:dyDescent="0.3">
      <c r="A39" s="14"/>
      <c r="B39" s="14" t="str">
        <f t="shared" ref="B39:I39" si="1">B20</f>
        <v>Clear</v>
      </c>
      <c r="C39" s="14" t="str">
        <f t="shared" si="1"/>
        <v>NUV</v>
      </c>
      <c r="D39" s="14" t="str">
        <f t="shared" si="1"/>
        <v>Blue</v>
      </c>
      <c r="E39" s="14" t="str">
        <f t="shared" si="1"/>
        <v>Green</v>
      </c>
      <c r="F39" s="14" t="str">
        <f t="shared" si="1"/>
        <v>Red</v>
      </c>
      <c r="G39" s="14" t="str">
        <f t="shared" si="1"/>
        <v>Ha</v>
      </c>
      <c r="H39" s="14" t="str">
        <f t="shared" si="1"/>
        <v>NIR1</v>
      </c>
      <c r="I39" s="14" t="str">
        <f t="shared" si="1"/>
        <v>Methane</v>
      </c>
    </row>
    <row r="40" spans="1:9" x14ac:dyDescent="0.3">
      <c r="A40" s="14" t="s">
        <v>10</v>
      </c>
      <c r="B40" s="16" t="e">
        <f>AVERAGE(B34:B34)</f>
        <v>#DIV/0!</v>
      </c>
      <c r="C40" s="16">
        <f>AVERAGE(C34:C36)</f>
        <v>724.22104542184923</v>
      </c>
      <c r="D40" s="16">
        <f t="shared" ref="D40:I40" si="2">AVERAGE(D34:D36)</f>
        <v>93471.077247431735</v>
      </c>
      <c r="E40" s="16">
        <f t="shared" si="2"/>
        <v>168890.15911306499</v>
      </c>
      <c r="F40" s="16">
        <f t="shared" si="2"/>
        <v>76860.190122520318</v>
      </c>
      <c r="G40" s="16" t="e">
        <f t="shared" si="2"/>
        <v>#DIV/0!</v>
      </c>
      <c r="H40" s="16">
        <f t="shared" si="2"/>
        <v>77496.119433043423</v>
      </c>
      <c r="I40" s="16" t="e">
        <f t="shared" si="2"/>
        <v>#DIV/0!</v>
      </c>
    </row>
    <row r="41" spans="1:9" x14ac:dyDescent="0.3">
      <c r="A41" s="14" t="s">
        <v>11</v>
      </c>
      <c r="B41" s="9" t="e">
        <f>STDEV(B34:B36)</f>
        <v>#DIV/0!</v>
      </c>
      <c r="C41" s="9" t="e">
        <f t="shared" ref="C41:I41" si="3">STDEV(C34:C36)</f>
        <v>#DIV/0!</v>
      </c>
      <c r="D41" s="9" t="e">
        <f t="shared" si="3"/>
        <v>#DIV/0!</v>
      </c>
      <c r="E41" s="9" t="e">
        <f t="shared" si="3"/>
        <v>#DIV/0!</v>
      </c>
      <c r="F41" s="9" t="e">
        <f t="shared" si="3"/>
        <v>#DIV/0!</v>
      </c>
      <c r="G41" s="9" t="e">
        <f t="shared" si="3"/>
        <v>#DIV/0!</v>
      </c>
      <c r="H41" s="9" t="e">
        <f t="shared" si="3"/>
        <v>#DIV/0!</v>
      </c>
      <c r="I41" s="9" t="e">
        <f t="shared" si="3"/>
        <v>#DIV/0!</v>
      </c>
    </row>
    <row r="42" spans="1:9" x14ac:dyDescent="0.3">
      <c r="A42" s="14" t="s">
        <v>14</v>
      </c>
      <c r="B42" s="3">
        <f>COUNT(B34:B36)</f>
        <v>0</v>
      </c>
      <c r="C42" s="3">
        <f t="shared" ref="C42:I42" si="4">COUNT(C34:C36)</f>
        <v>1</v>
      </c>
      <c r="D42" s="3">
        <f t="shared" si="4"/>
        <v>1</v>
      </c>
      <c r="E42" s="3">
        <f t="shared" si="4"/>
        <v>1</v>
      </c>
      <c r="F42" s="3">
        <f t="shared" si="4"/>
        <v>1</v>
      </c>
      <c r="G42" s="3">
        <f t="shared" si="4"/>
        <v>0</v>
      </c>
      <c r="H42" s="3">
        <f t="shared" si="4"/>
        <v>1</v>
      </c>
      <c r="I42" s="3">
        <f t="shared" si="4"/>
        <v>0</v>
      </c>
    </row>
    <row r="43" spans="1:9" x14ac:dyDescent="0.3">
      <c r="A43" s="14" t="s">
        <v>12</v>
      </c>
      <c r="B43" s="9" t="e">
        <f t="shared" ref="B43:I43" si="5">B41/SQRT(B42)</f>
        <v>#DIV/0!</v>
      </c>
      <c r="C43" s="9" t="e">
        <f t="shared" si="5"/>
        <v>#DIV/0!</v>
      </c>
      <c r="D43" s="9" t="e">
        <f t="shared" si="5"/>
        <v>#DIV/0!</v>
      </c>
      <c r="E43" s="9" t="e">
        <f t="shared" si="5"/>
        <v>#DIV/0!</v>
      </c>
      <c r="F43" s="9" t="e">
        <f t="shared" si="5"/>
        <v>#DIV/0!</v>
      </c>
      <c r="G43" s="9" t="e">
        <f t="shared" si="5"/>
        <v>#DIV/0!</v>
      </c>
      <c r="H43" s="9" t="e">
        <f t="shared" si="5"/>
        <v>#DIV/0!</v>
      </c>
      <c r="I43" s="9" t="e">
        <f t="shared" si="5"/>
        <v>#DIV/0!</v>
      </c>
    </row>
    <row r="44" spans="1:9" x14ac:dyDescent="0.3">
      <c r="A44" s="14" t="s">
        <v>13</v>
      </c>
      <c r="B44" s="15" t="e">
        <f>B43/B40</f>
        <v>#DIV/0!</v>
      </c>
      <c r="C44" s="15" t="e">
        <f t="shared" ref="C44:I44" si="6">C43/C40</f>
        <v>#DIV/0!</v>
      </c>
      <c r="D44" s="15" t="e">
        <f t="shared" si="6"/>
        <v>#DIV/0!</v>
      </c>
      <c r="E44" s="15" t="e">
        <f t="shared" si="6"/>
        <v>#DIV/0!</v>
      </c>
      <c r="F44" s="15" t="e">
        <f t="shared" si="6"/>
        <v>#DIV/0!</v>
      </c>
      <c r="G44" s="15" t="e">
        <f t="shared" si="6"/>
        <v>#DIV/0!</v>
      </c>
      <c r="H44" s="15" t="e">
        <f t="shared" si="6"/>
        <v>#DIV/0!</v>
      </c>
      <c r="I44" s="15" t="e">
        <f t="shared" si="6"/>
        <v>#DIV/0!</v>
      </c>
    </row>
    <row r="46" spans="1:9" x14ac:dyDescent="0.3">
      <c r="A46" s="7" t="s">
        <v>30</v>
      </c>
    </row>
    <row r="47" spans="1:9" x14ac:dyDescent="0.3">
      <c r="A47" s="4"/>
      <c r="B47" s="4" t="str">
        <f t="shared" ref="B47:I47" si="7">B20</f>
        <v>Clear</v>
      </c>
      <c r="C47" s="4" t="str">
        <f t="shared" si="7"/>
        <v>NUV</v>
      </c>
      <c r="D47" s="4" t="str">
        <f t="shared" si="7"/>
        <v>Blue</v>
      </c>
      <c r="E47" s="4" t="str">
        <f t="shared" si="7"/>
        <v>Green</v>
      </c>
      <c r="F47" s="4" t="str">
        <f t="shared" si="7"/>
        <v>Red</v>
      </c>
      <c r="G47" s="4" t="str">
        <f t="shared" si="7"/>
        <v>Ha</v>
      </c>
      <c r="H47" s="4" t="str">
        <f t="shared" si="7"/>
        <v>NIR1</v>
      </c>
      <c r="I47" s="4" t="str">
        <f t="shared" si="7"/>
        <v>Methane</v>
      </c>
    </row>
    <row r="48" spans="1:9" x14ac:dyDescent="0.3">
      <c r="A48" s="4" t="s">
        <v>17</v>
      </c>
      <c r="B48" s="9" t="e">
        <f t="array" ref="B48:B52">LINEST(B21:B21,$A21:$A21,,TRUE)</f>
        <v>#VALUE!</v>
      </c>
      <c r="C48" s="9"/>
      <c r="D48" s="9" t="e">
        <f t="array" ref="D48:D52">LINEST(D21:D21,$A21:$A21,,TRUE)</f>
        <v>#VALUE!</v>
      </c>
      <c r="E48" s="9" t="e">
        <f t="array" ref="E48:E52">LINEST(E21:E21,$A21:$A21,,TRUE)</f>
        <v>#VALUE!</v>
      </c>
      <c r="F48" s="9" t="e">
        <f t="array" ref="F48:F52">LINEST(F21:F21,$A21:$A21,,TRUE)</f>
        <v>#VALUE!</v>
      </c>
      <c r="G48" s="9" t="e">
        <f t="array" ref="G48:G52">LINEST(G21:G21,$A21:$A21,,TRUE)</f>
        <v>#VALUE!</v>
      </c>
      <c r="H48" s="9" t="e">
        <f t="array" ref="H48:H52">LINEST(H21:H21,$A21:$A21,,TRUE)</f>
        <v>#VALUE!</v>
      </c>
      <c r="I48" s="3"/>
    </row>
    <row r="49" spans="1:11" x14ac:dyDescent="0.3">
      <c r="A49" s="4" t="s">
        <v>18</v>
      </c>
      <c r="B49" s="9" t="e">
        <v>#VALUE!</v>
      </c>
      <c r="C49" s="9"/>
      <c r="D49" s="9" t="e">
        <v>#VALUE!</v>
      </c>
      <c r="E49" s="9" t="e">
        <v>#VALUE!</v>
      </c>
      <c r="F49" s="9" t="e">
        <v>#VALUE!</v>
      </c>
      <c r="G49" s="9" t="e">
        <v>#VALUE!</v>
      </c>
      <c r="H49" s="9" t="e">
        <v>#VALUE!</v>
      </c>
      <c r="I49" s="3"/>
    </row>
    <row r="50" spans="1:11" x14ac:dyDescent="0.3">
      <c r="A50" s="4" t="s">
        <v>21</v>
      </c>
      <c r="B50" s="10" t="e">
        <v>#VALUE!</v>
      </c>
      <c r="C50" s="10"/>
      <c r="D50" s="10" t="e">
        <v>#VALUE!</v>
      </c>
      <c r="E50" s="10" t="e">
        <v>#VALUE!</v>
      </c>
      <c r="F50" s="10" t="e">
        <v>#VALUE!</v>
      </c>
      <c r="G50" s="10" t="e">
        <v>#VALUE!</v>
      </c>
      <c r="H50" s="10" t="e">
        <v>#VALUE!</v>
      </c>
      <c r="I50" s="3"/>
    </row>
    <row r="51" spans="1:11" x14ac:dyDescent="0.3">
      <c r="A51" s="4" t="s">
        <v>19</v>
      </c>
      <c r="B51" s="9" t="e">
        <v>#VALUE!</v>
      </c>
      <c r="C51" s="9"/>
      <c r="D51" s="9" t="e">
        <v>#VALUE!</v>
      </c>
      <c r="E51" s="9" t="e">
        <v>#VALUE!</v>
      </c>
      <c r="F51" s="9" t="e">
        <v>#VALUE!</v>
      </c>
      <c r="G51" s="9" t="e">
        <v>#VALUE!</v>
      </c>
      <c r="H51" s="9" t="e">
        <v>#VALUE!</v>
      </c>
      <c r="I51" s="3"/>
    </row>
    <row r="52" spans="1:11" x14ac:dyDescent="0.3">
      <c r="A52" s="4" t="s">
        <v>20</v>
      </c>
      <c r="B52" s="16" t="e">
        <v>#VALUE!</v>
      </c>
      <c r="C52" s="16"/>
      <c r="D52" s="16" t="e">
        <v>#VALUE!</v>
      </c>
      <c r="E52" s="16" t="e">
        <v>#VALUE!</v>
      </c>
      <c r="F52" s="16" t="e">
        <v>#VALUE!</v>
      </c>
      <c r="G52" s="16" t="e">
        <v>#VALUE!</v>
      </c>
      <c r="H52" s="16" t="e">
        <v>#VALUE!</v>
      </c>
      <c r="I52" s="3"/>
    </row>
    <row r="53" spans="1:11" x14ac:dyDescent="0.3">
      <c r="A53" s="14" t="s">
        <v>13</v>
      </c>
      <c r="B53" s="15" t="e">
        <f>B49/B48</f>
        <v>#VALUE!</v>
      </c>
      <c r="C53" s="15"/>
      <c r="D53" s="15" t="e">
        <f t="shared" ref="D53:H53" si="8">D49/D48</f>
        <v>#VALUE!</v>
      </c>
      <c r="E53" s="15" t="e">
        <f t="shared" si="8"/>
        <v>#VALUE!</v>
      </c>
      <c r="F53" s="15" t="e">
        <f t="shared" si="8"/>
        <v>#VALUE!</v>
      </c>
      <c r="G53" s="15" t="e">
        <f t="shared" si="8"/>
        <v>#VALUE!</v>
      </c>
      <c r="H53" s="15" t="e">
        <f t="shared" si="8"/>
        <v>#VALUE!</v>
      </c>
      <c r="I53" s="15"/>
    </row>
    <row r="54" spans="1:11" x14ac:dyDescent="0.3">
      <c r="A54" s="17" t="s">
        <v>34</v>
      </c>
    </row>
    <row r="55" spans="1:11" x14ac:dyDescent="0.3">
      <c r="A55" s="17" t="s">
        <v>36</v>
      </c>
    </row>
    <row r="56" spans="1:11" x14ac:dyDescent="0.3">
      <c r="A56" s="32" t="s">
        <v>54</v>
      </c>
    </row>
    <row r="57" spans="1:11" x14ac:dyDescent="0.3">
      <c r="A57" s="26" t="s">
        <v>38</v>
      </c>
    </row>
    <row r="58" spans="1:11" x14ac:dyDescent="0.3">
      <c r="B58" t="s">
        <v>5</v>
      </c>
      <c r="C58" t="s">
        <v>7</v>
      </c>
      <c r="D58" t="s">
        <v>6</v>
      </c>
      <c r="E58" s="21" t="s">
        <v>4</v>
      </c>
      <c r="F58" t="s">
        <v>3</v>
      </c>
      <c r="G58" t="s">
        <v>2</v>
      </c>
      <c r="H58" t="s">
        <v>0</v>
      </c>
      <c r="I58" t="s">
        <v>1</v>
      </c>
    </row>
    <row r="59" spans="1:11" x14ac:dyDescent="0.3">
      <c r="A59" t="s">
        <v>24</v>
      </c>
      <c r="D59">
        <v>3950</v>
      </c>
      <c r="E59">
        <f>E60-E62/2</f>
        <v>4931.8399999999992</v>
      </c>
      <c r="F59">
        <f>F60-F62/2</f>
        <v>6169.5430000000006</v>
      </c>
      <c r="G59">
        <v>6528</v>
      </c>
      <c r="H59">
        <v>6700</v>
      </c>
    </row>
    <row r="60" spans="1:11" x14ac:dyDescent="0.3">
      <c r="A60" t="s">
        <v>25</v>
      </c>
      <c r="C60">
        <v>3500</v>
      </c>
      <c r="D60">
        <f ca="1">AVERAGE(D59:D61)</f>
        <v>4500</v>
      </c>
      <c r="E60">
        <v>5408.9</v>
      </c>
      <c r="F60">
        <v>6483.4030000000002</v>
      </c>
      <c r="G60">
        <f ca="1">AVERAGE(G59:G61)</f>
        <v>6563</v>
      </c>
      <c r="H60">
        <f ca="1">AVERAGE(H59:H61)</f>
        <v>7350</v>
      </c>
      <c r="I60">
        <v>8890</v>
      </c>
    </row>
    <row r="61" spans="1:11" x14ac:dyDescent="0.3">
      <c r="A61" t="s">
        <v>26</v>
      </c>
      <c r="D61">
        <v>5050</v>
      </c>
      <c r="E61">
        <f>E60+E62/2</f>
        <v>5885.96</v>
      </c>
      <c r="F61">
        <f>F60+F62/2</f>
        <v>6797.2629999999999</v>
      </c>
      <c r="G61">
        <v>6598</v>
      </c>
      <c r="H61">
        <v>8000</v>
      </c>
      <c r="K61">
        <v>1000</v>
      </c>
    </row>
    <row r="62" spans="1:11" x14ac:dyDescent="0.3">
      <c r="A62" t="s">
        <v>27</v>
      </c>
      <c r="B62">
        <v>4000</v>
      </c>
      <c r="C62">
        <v>500</v>
      </c>
      <c r="D62">
        <f>D61-D59</f>
        <v>1100</v>
      </c>
      <c r="E62" s="2">
        <v>954.12</v>
      </c>
      <c r="F62" s="2">
        <v>627.72</v>
      </c>
      <c r="G62" s="2">
        <v>98</v>
      </c>
      <c r="H62">
        <f>H61-H59</f>
        <v>1300</v>
      </c>
      <c r="I62">
        <v>100</v>
      </c>
    </row>
    <row r="63" spans="1:11" x14ac:dyDescent="0.3">
      <c r="G63" s="2"/>
    </row>
    <row r="64" spans="1:11" x14ac:dyDescent="0.3">
      <c r="G64" s="2"/>
    </row>
    <row r="65" spans="1:10" x14ac:dyDescent="0.3">
      <c r="A65" t="s">
        <v>28</v>
      </c>
      <c r="B65" s="18" t="e">
        <f>B40</f>
        <v>#DIV/0!</v>
      </c>
      <c r="C65" s="18">
        <f>AVERAGE(C40:C40)</f>
        <v>724.22104542184923</v>
      </c>
      <c r="D65" s="18">
        <f>D40</f>
        <v>93471.077247431735</v>
      </c>
      <c r="E65" s="18">
        <f>E40</f>
        <v>168890.15911306499</v>
      </c>
      <c r="F65" s="18">
        <f>F40</f>
        <v>76860.190122520318</v>
      </c>
      <c r="G65" s="18" t="e">
        <f>G40</f>
        <v>#DIV/0!</v>
      </c>
      <c r="H65" s="18">
        <f t="shared" ref="H65:I65" si="9">H40</f>
        <v>77496.119433043423</v>
      </c>
      <c r="I65" s="18" t="e">
        <f t="shared" si="9"/>
        <v>#DIV/0!</v>
      </c>
    </row>
    <row r="66" spans="1:10" x14ac:dyDescent="0.3">
      <c r="A66" t="s">
        <v>32</v>
      </c>
      <c r="B66" t="e">
        <f>B43</f>
        <v>#DIV/0!</v>
      </c>
      <c r="D66" t="e">
        <f t="shared" ref="D66:H67" si="10">D43</f>
        <v>#DIV/0!</v>
      </c>
      <c r="E66" t="e">
        <f t="shared" si="10"/>
        <v>#DIV/0!</v>
      </c>
      <c r="F66" t="e">
        <f t="shared" si="10"/>
        <v>#DIV/0!</v>
      </c>
      <c r="G66" t="e">
        <f t="shared" si="10"/>
        <v>#DIV/0!</v>
      </c>
      <c r="H66" t="e">
        <f t="shared" si="10"/>
        <v>#DIV/0!</v>
      </c>
      <c r="I66" t="e">
        <f>#REF!</f>
        <v>#REF!</v>
      </c>
    </row>
    <row r="67" spans="1:10" x14ac:dyDescent="0.3">
      <c r="A67" t="s">
        <v>33</v>
      </c>
      <c r="B67" s="1" t="e">
        <f>B44</f>
        <v>#DIV/0!</v>
      </c>
      <c r="D67" s="1" t="e">
        <f t="shared" si="10"/>
        <v>#DIV/0!</v>
      </c>
      <c r="E67" s="1" t="e">
        <f t="shared" si="10"/>
        <v>#DIV/0!</v>
      </c>
      <c r="F67" s="1" t="e">
        <f t="shared" si="10"/>
        <v>#DIV/0!</v>
      </c>
      <c r="G67" s="1" t="e">
        <f t="shared" si="10"/>
        <v>#DIV/0!</v>
      </c>
      <c r="H67" s="1" t="e">
        <f t="shared" si="10"/>
        <v>#DIV/0!</v>
      </c>
      <c r="I67" s="1" t="e">
        <f>#REF!</f>
        <v>#REF!</v>
      </c>
    </row>
    <row r="68" spans="1:10" x14ac:dyDescent="0.3">
      <c r="A68" t="s">
        <v>31</v>
      </c>
      <c r="B68" s="22" t="e">
        <f>B65/B$62</f>
        <v>#DIV/0!</v>
      </c>
      <c r="C68" s="22">
        <f t="shared" ref="C68:I68" si="11">C65/C$62</f>
        <v>1.4484420908436983</v>
      </c>
      <c r="D68" s="22">
        <f t="shared" si="11"/>
        <v>84.973706588574302</v>
      </c>
      <c r="E68" s="22">
        <f t="shared" si="11"/>
        <v>177.0114441716608</v>
      </c>
      <c r="F68" s="22">
        <f t="shared" si="11"/>
        <v>122.44343038698833</v>
      </c>
      <c r="G68" s="22" t="e">
        <f t="shared" si="11"/>
        <v>#DIV/0!</v>
      </c>
      <c r="H68" s="22">
        <f t="shared" si="11"/>
        <v>59.612399563879556</v>
      </c>
      <c r="I68" s="22" t="e">
        <f t="shared" si="11"/>
        <v>#DIV/0!</v>
      </c>
    </row>
    <row r="69" spans="1:10" x14ac:dyDescent="0.3">
      <c r="A69" t="s">
        <v>37</v>
      </c>
      <c r="B69" t="e">
        <f>B66/B62</f>
        <v>#DIV/0!</v>
      </c>
      <c r="D69" t="e">
        <f t="shared" ref="D69:I69" si="12">D66/D62</f>
        <v>#DIV/0!</v>
      </c>
      <c r="E69" t="e">
        <f t="shared" si="12"/>
        <v>#DIV/0!</v>
      </c>
      <c r="F69" t="e">
        <f t="shared" si="12"/>
        <v>#DIV/0!</v>
      </c>
      <c r="G69" t="e">
        <f t="shared" si="12"/>
        <v>#DIV/0!</v>
      </c>
      <c r="H69" t="e">
        <f t="shared" si="12"/>
        <v>#DIV/0!</v>
      </c>
      <c r="I69" t="e">
        <f t="shared" si="12"/>
        <v>#REF!</v>
      </c>
    </row>
    <row r="71" spans="1:10" x14ac:dyDescent="0.3">
      <c r="A71" t="s">
        <v>28</v>
      </c>
      <c r="B71" s="12" t="e">
        <f>B48</f>
        <v>#VALUE!</v>
      </c>
      <c r="D71" s="12" t="e">
        <f t="shared" ref="D71:G72" si="13">D48</f>
        <v>#VALUE!</v>
      </c>
      <c r="E71" s="20" t="e">
        <f t="shared" si="13"/>
        <v>#VALUE!</v>
      </c>
      <c r="F71" s="20" t="e">
        <f t="shared" si="13"/>
        <v>#VALUE!</v>
      </c>
      <c r="G71" s="12" t="e">
        <f t="shared" si="13"/>
        <v>#VALUE!</v>
      </c>
      <c r="H71" s="12" t="e">
        <f>AVERAGE(H48:H48)</f>
        <v>#VALUE!</v>
      </c>
    </row>
    <row r="72" spans="1:10" x14ac:dyDescent="0.3">
      <c r="A72" t="s">
        <v>32</v>
      </c>
      <c r="B72" s="12" t="e">
        <f>B49</f>
        <v>#VALUE!</v>
      </c>
      <c r="D72" s="12" t="e">
        <f t="shared" si="13"/>
        <v>#VALUE!</v>
      </c>
      <c r="E72" s="12" t="e">
        <f t="shared" si="13"/>
        <v>#VALUE!</v>
      </c>
      <c r="F72" s="12" t="e">
        <f t="shared" si="13"/>
        <v>#VALUE!</v>
      </c>
      <c r="G72" s="12" t="e">
        <f t="shared" si="13"/>
        <v>#VALUE!</v>
      </c>
      <c r="H72" t="e">
        <f>STDEV(H49:H49)</f>
        <v>#VALUE!</v>
      </c>
    </row>
    <row r="73" spans="1:10" x14ac:dyDescent="0.3">
      <c r="A73" t="s">
        <v>33</v>
      </c>
      <c r="B73" s="1" t="e">
        <f>B53</f>
        <v>#VALUE!</v>
      </c>
      <c r="D73" s="1" t="e">
        <f>#REF!</f>
        <v>#REF!</v>
      </c>
      <c r="E73" s="1" t="e">
        <f>D53</f>
        <v>#VALUE!</v>
      </c>
      <c r="F73" s="1" t="e">
        <f>E53</f>
        <v>#VALUE!</v>
      </c>
      <c r="G73" s="1" t="e">
        <f>F53</f>
        <v>#VALUE!</v>
      </c>
      <c r="H73" s="1" t="e">
        <f>G53</f>
        <v>#VALUE!</v>
      </c>
      <c r="I73" s="1"/>
    </row>
    <row r="74" spans="1:10" x14ac:dyDescent="0.3">
      <c r="A74" t="s">
        <v>31</v>
      </c>
      <c r="B74" s="22" t="e">
        <f>B71/B$62</f>
        <v>#VALUE!</v>
      </c>
      <c r="C74" s="22"/>
      <c r="D74" s="22" t="e">
        <f t="shared" ref="D74:H74" si="14">D71/D$62</f>
        <v>#VALUE!</v>
      </c>
      <c r="E74" s="22" t="e">
        <f t="shared" si="14"/>
        <v>#VALUE!</v>
      </c>
      <c r="F74" s="22" t="e">
        <f t="shared" si="14"/>
        <v>#VALUE!</v>
      </c>
      <c r="G74" s="22" t="e">
        <f t="shared" si="14"/>
        <v>#VALUE!</v>
      </c>
      <c r="H74" s="22" t="e">
        <f t="shared" si="14"/>
        <v>#VALUE!</v>
      </c>
    </row>
    <row r="79" spans="1:10" x14ac:dyDescent="0.3">
      <c r="A79" s="12">
        <f>LOG(A21)</f>
        <v>1.3010299956639813</v>
      </c>
      <c r="B79" s="12" t="e">
        <f>LOG(#REF!)</f>
        <v>#REF!</v>
      </c>
      <c r="C79" s="12"/>
      <c r="D79" s="12"/>
      <c r="E79" s="12"/>
      <c r="F79" s="12"/>
      <c r="G79" s="12"/>
      <c r="H79" s="12"/>
      <c r="I79" s="12"/>
      <c r="J79" s="12"/>
    </row>
    <row r="80" spans="1:10" x14ac:dyDescent="0.3">
      <c r="A80" s="12">
        <f>LOG(A22)</f>
        <v>1.7781512503836436</v>
      </c>
      <c r="B80" s="12" t="e">
        <f>LOG(#REF!)</f>
        <v>#REF!</v>
      </c>
      <c r="C80" s="12"/>
      <c r="D80" s="12"/>
      <c r="E80" s="12"/>
      <c r="F80" s="12"/>
      <c r="G80" s="12"/>
      <c r="H80" s="12"/>
      <c r="I80" s="12"/>
      <c r="J80" s="12"/>
    </row>
    <row r="81" spans="1:10" x14ac:dyDescent="0.3">
      <c r="A81" s="12">
        <f>LOG(A23)</f>
        <v>2</v>
      </c>
      <c r="B81" s="12" t="e">
        <f>LOG(#REF!)</f>
        <v>#REF!</v>
      </c>
      <c r="C81" s="12" t="e">
        <f>LOG(#REF!)</f>
        <v>#REF!</v>
      </c>
      <c r="D81" s="12" t="e">
        <f>LOG(#REF!)</f>
        <v>#REF!</v>
      </c>
      <c r="E81" s="12" t="e">
        <f>LOG(#REF!)</f>
        <v>#REF!</v>
      </c>
      <c r="F81" s="12"/>
      <c r="G81" s="12"/>
      <c r="H81" s="12" t="e">
        <f>LOG(#REF!)</f>
        <v>#REF!</v>
      </c>
      <c r="I81" s="12"/>
      <c r="J81" s="12"/>
    </row>
    <row r="82" spans="1:10" x14ac:dyDescent="0.3">
      <c r="A82" s="12" t="e">
        <f>LOG(#REF!)</f>
        <v>#REF!</v>
      </c>
      <c r="B82" s="12" t="e">
        <f>LOG(#REF!)</f>
        <v>#REF!</v>
      </c>
      <c r="C82" s="12" t="e">
        <f>LOG(#REF!)</f>
        <v>#REF!</v>
      </c>
      <c r="D82" s="12" t="e">
        <f>LOG(#REF!)</f>
        <v>#REF!</v>
      </c>
      <c r="E82" s="12" t="e">
        <f>LOG(#REF!)</f>
        <v>#REF!</v>
      </c>
      <c r="F82" s="12"/>
      <c r="G82" s="12" t="e">
        <f>LOG(#REF!)</f>
        <v>#REF!</v>
      </c>
      <c r="H82" s="12" t="e">
        <f>LOG(#REF!)</f>
        <v>#REF!</v>
      </c>
      <c r="I82" s="12"/>
      <c r="J82" s="12"/>
    </row>
    <row r="83" spans="1:10" x14ac:dyDescent="0.3">
      <c r="A83" s="12" t="e">
        <f>LOG(#REF!)</f>
        <v>#REF!</v>
      </c>
      <c r="B83" s="12" t="e">
        <f>LOG(#REF!)</f>
        <v>#REF!</v>
      </c>
      <c r="C83" s="12" t="e">
        <f>LOG(#REF!)</f>
        <v>#REF!</v>
      </c>
      <c r="D83" s="12" t="e">
        <f>LOG(#REF!)</f>
        <v>#REF!</v>
      </c>
      <c r="E83" s="12" t="e">
        <f>LOG(#REF!)</f>
        <v>#REF!</v>
      </c>
      <c r="F83" s="12" t="e">
        <f>LOG(#REF!)</f>
        <v>#REF!</v>
      </c>
      <c r="G83" s="12" t="e">
        <f>LOG(#REF!)</f>
        <v>#REF!</v>
      </c>
      <c r="H83" s="12" t="e">
        <f>LOG(#REF!)</f>
        <v>#REF!</v>
      </c>
      <c r="I83" s="12"/>
      <c r="J83" s="12"/>
    </row>
    <row r="84" spans="1:10" x14ac:dyDescent="0.3">
      <c r="A84" s="12" t="e">
        <f>LOG(#REF!)</f>
        <v>#REF!</v>
      </c>
      <c r="B84" s="12" t="e">
        <f>LOG(#REF!)</f>
        <v>#REF!</v>
      </c>
      <c r="C84" s="12" t="e">
        <f>LOG(#REF!)</f>
        <v>#REF!</v>
      </c>
      <c r="D84" s="12" t="e">
        <f>LOG(#REF!)</f>
        <v>#REF!</v>
      </c>
      <c r="E84" s="12" t="e">
        <f>LOG(#REF!)</f>
        <v>#REF!</v>
      </c>
      <c r="F84" s="12" t="e">
        <f>LOG(#REF!)</f>
        <v>#REF!</v>
      </c>
      <c r="G84" s="12" t="e">
        <f>LOG(#REF!)</f>
        <v>#REF!</v>
      </c>
      <c r="H84" s="12" t="e">
        <f>LOG(#REF!)</f>
        <v>#REF!</v>
      </c>
      <c r="I84" s="12"/>
      <c r="J84" s="12"/>
    </row>
    <row r="85" spans="1:10" x14ac:dyDescent="0.3">
      <c r="A85" s="12" t="e">
        <f>LOG(#REF!)</f>
        <v>#REF!</v>
      </c>
      <c r="B85" s="12" t="e">
        <f>LOG(#REF!)</f>
        <v>#REF!</v>
      </c>
      <c r="C85" s="12" t="e">
        <f>LOG(#REF!)</f>
        <v>#REF!</v>
      </c>
      <c r="D85" s="12" t="e">
        <f>LOG(#REF!)</f>
        <v>#REF!</v>
      </c>
      <c r="E85" s="12" t="e">
        <f>LOG(#REF!)</f>
        <v>#REF!</v>
      </c>
      <c r="F85" s="12" t="e">
        <f>LOG(#REF!)</f>
        <v>#REF!</v>
      </c>
      <c r="G85" s="12" t="e">
        <f>LOG(#REF!)</f>
        <v>#REF!</v>
      </c>
      <c r="H85" s="12" t="e">
        <f>LOG(#REF!)</f>
        <v>#REF!</v>
      </c>
      <c r="I85" s="12"/>
      <c r="J85" s="12"/>
    </row>
    <row r="86" spans="1:10" x14ac:dyDescent="0.3">
      <c r="A86" s="12">
        <f>LOG(A21)</f>
        <v>1.3010299956639813</v>
      </c>
      <c r="B86" s="12" t="e">
        <f>LOG(B21)</f>
        <v>#NUM!</v>
      </c>
      <c r="C86" s="12" t="e">
        <f>LOG(D21)</f>
        <v>#NUM!</v>
      </c>
      <c r="D86" s="12" t="e">
        <f>LOG(E21)</f>
        <v>#NUM!</v>
      </c>
      <c r="E86" s="12" t="e">
        <f>LOG(F21)</f>
        <v>#NUM!</v>
      </c>
      <c r="F86" s="12" t="e">
        <f>LOG(G21)</f>
        <v>#NUM!</v>
      </c>
      <c r="G86" s="12" t="e">
        <f>LOG(H21)</f>
        <v>#NUM!</v>
      </c>
      <c r="H86" s="12" t="e">
        <f>LOG(#REF!)</f>
        <v>#REF!</v>
      </c>
      <c r="I86" s="12" t="e">
        <f>LOG(I21)</f>
        <v>#NUM!</v>
      </c>
      <c r="J86" s="12" t="e">
        <f>LOG(#REF!)</f>
        <v>#REF!</v>
      </c>
    </row>
    <row r="87" spans="1:10" x14ac:dyDescent="0.3">
      <c r="A87" s="12">
        <f>LOG(A22)</f>
        <v>1.7781512503836436</v>
      </c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3">
      <c r="A88" s="12">
        <f>LOG(A23)</f>
        <v>2</v>
      </c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3">
      <c r="A89" s="12"/>
      <c r="B89" s="12"/>
    </row>
    <row r="90" spans="1:10" x14ac:dyDescent="0.3">
      <c r="B90" t="s">
        <v>5</v>
      </c>
      <c r="C90" t="s">
        <v>6</v>
      </c>
      <c r="D90" t="s">
        <v>4</v>
      </c>
      <c r="E90" t="s">
        <v>3</v>
      </c>
      <c r="F90" t="s">
        <v>2</v>
      </c>
      <c r="G90" t="s">
        <v>8</v>
      </c>
      <c r="H90" t="s">
        <v>9</v>
      </c>
    </row>
    <row r="91" spans="1:10" x14ac:dyDescent="0.3">
      <c r="A91" t="s">
        <v>17</v>
      </c>
      <c r="B91" s="12" t="e">
        <f t="array" ref="B91:B95">LINEST(B81:B86,$A81:$A86,,TRUE)</f>
        <v>#VALUE!</v>
      </c>
      <c r="C91" s="12" t="e">
        <f t="array" ref="C91:C95">LINEST(C83:C86,$A83:$A86,,TRUE)</f>
        <v>#VALUE!</v>
      </c>
      <c r="D91" s="12" t="e">
        <f t="array" ref="D91:D95">LINEST(D83:D86,$A83:$A86,,TRUE)</f>
        <v>#VALUE!</v>
      </c>
      <c r="E91" s="12" t="e">
        <f t="array" ref="E91:E95">LINEST(E83:E86,$A83:$A86,,TRUE)</f>
        <v>#VALUE!</v>
      </c>
      <c r="F91" s="12" t="e">
        <f t="array" ref="F91:F95">LINEST(F84:F86,$A84:$A86,,TRUE)</f>
        <v>#VALUE!</v>
      </c>
      <c r="G91" s="12" t="e">
        <f t="array" ref="G91:G95">LINEST(G83:G86,$A83:$A86,,TRUE)</f>
        <v>#VALUE!</v>
      </c>
      <c r="H91" s="12" t="e">
        <f t="array" ref="H91:H95">LINEST(H81:H86,$A81:$A86,,TRUE)</f>
        <v>#VALUE!</v>
      </c>
      <c r="J91" t="e">
        <f>AVERAGE(B91:H91)</f>
        <v>#VALUE!</v>
      </c>
    </row>
    <row r="92" spans="1:10" x14ac:dyDescent="0.3">
      <c r="A92" t="s">
        <v>18</v>
      </c>
      <c r="B92" s="12" t="e">
        <v>#VALUE!</v>
      </c>
      <c r="C92" s="12" t="e">
        <v>#VALUE!</v>
      </c>
      <c r="D92" s="12" t="e">
        <v>#VALUE!</v>
      </c>
      <c r="E92" s="12" t="e">
        <v>#VALUE!</v>
      </c>
      <c r="F92" s="12" t="e">
        <v>#VALUE!</v>
      </c>
      <c r="G92" s="12" t="e">
        <v>#VALUE!</v>
      </c>
      <c r="H92" s="12" t="e">
        <v>#VALUE!</v>
      </c>
      <c r="J92" t="e">
        <f>STDEV(B91:H91)/SQRT(COUNT(B91:H91))</f>
        <v>#VALUE!</v>
      </c>
    </row>
    <row r="93" spans="1:10" x14ac:dyDescent="0.3">
      <c r="A93" t="s">
        <v>21</v>
      </c>
      <c r="B93" s="12" t="e">
        <v>#VALUE!</v>
      </c>
      <c r="C93" s="12" t="e">
        <v>#VALUE!</v>
      </c>
      <c r="D93" s="12" t="e">
        <v>#VALUE!</v>
      </c>
      <c r="E93" s="12" t="e">
        <v>#VALUE!</v>
      </c>
      <c r="F93" s="12" t="e">
        <v>#VALUE!</v>
      </c>
      <c r="G93" s="12" t="e">
        <v>#VALUE!</v>
      </c>
      <c r="H93" s="12" t="e">
        <v>#VALUE!</v>
      </c>
    </row>
    <row r="94" spans="1:10" x14ac:dyDescent="0.3">
      <c r="A94" t="s">
        <v>19</v>
      </c>
      <c r="B94" s="13" t="e">
        <v>#VALUE!</v>
      </c>
      <c r="C94" s="13" t="e">
        <v>#VALUE!</v>
      </c>
      <c r="D94" s="13" t="e">
        <v>#VALUE!</v>
      </c>
      <c r="E94" s="13" t="e">
        <v>#VALUE!</v>
      </c>
      <c r="F94" s="13" t="e">
        <v>#VALUE!</v>
      </c>
      <c r="G94" s="13" t="e">
        <v>#VALUE!</v>
      </c>
      <c r="H94" s="13" t="e">
        <v>#VALUE!</v>
      </c>
    </row>
    <row r="95" spans="1:10" x14ac:dyDescent="0.3">
      <c r="A95" t="s">
        <v>20</v>
      </c>
      <c r="B95" s="11" t="e">
        <v>#VALUE!</v>
      </c>
      <c r="C95" s="11" t="e">
        <v>#VALUE!</v>
      </c>
      <c r="D95" s="11" t="e">
        <v>#VALUE!</v>
      </c>
      <c r="E95" s="11" t="e">
        <v>#VALUE!</v>
      </c>
      <c r="F95" s="11" t="e">
        <v>#VALUE!</v>
      </c>
      <c r="G95" s="11" t="e">
        <v>#VALUE!</v>
      </c>
      <c r="H95" s="11" t="e">
        <v>#VALUE!</v>
      </c>
    </row>
    <row r="97" spans="1:8" x14ac:dyDescent="0.3">
      <c r="B97" t="s">
        <v>5</v>
      </c>
      <c r="C97" t="s">
        <v>6</v>
      </c>
      <c r="D97" t="s">
        <v>4</v>
      </c>
      <c r="E97" t="s">
        <v>3</v>
      </c>
      <c r="F97" t="s">
        <v>2</v>
      </c>
      <c r="G97" t="s">
        <v>8</v>
      </c>
      <c r="H97" t="s">
        <v>9</v>
      </c>
    </row>
    <row r="98" spans="1:8" x14ac:dyDescent="0.3">
      <c r="A98" t="s">
        <v>23</v>
      </c>
      <c r="B98" s="12" t="e">
        <f>B91+B92</f>
        <v>#VALUE!</v>
      </c>
      <c r="C98" s="12" t="e">
        <f t="shared" ref="C98:H98" si="15">C91+C92</f>
        <v>#VALUE!</v>
      </c>
      <c r="D98" s="12" t="e">
        <f t="shared" si="15"/>
        <v>#VALUE!</v>
      </c>
      <c r="E98" s="12" t="e">
        <f t="shared" si="15"/>
        <v>#VALUE!</v>
      </c>
      <c r="F98" s="12" t="e">
        <f t="shared" si="15"/>
        <v>#VALUE!</v>
      </c>
      <c r="G98" s="12" t="e">
        <f t="shared" si="15"/>
        <v>#VALUE!</v>
      </c>
      <c r="H98" s="12" t="e">
        <f t="shared" si="15"/>
        <v>#VALUE!</v>
      </c>
    </row>
    <row r="99" spans="1:8" x14ac:dyDescent="0.3">
      <c r="A99" t="s">
        <v>17</v>
      </c>
      <c r="B99" s="12" t="e">
        <f>B91</f>
        <v>#VALUE!</v>
      </c>
      <c r="C99" s="12" t="e">
        <f t="shared" ref="C99:H99" si="16">C91</f>
        <v>#VALUE!</v>
      </c>
      <c r="D99" s="12" t="e">
        <f t="shared" si="16"/>
        <v>#VALUE!</v>
      </c>
      <c r="E99" s="12" t="e">
        <f t="shared" si="16"/>
        <v>#VALUE!</v>
      </c>
      <c r="F99" s="12" t="e">
        <f t="shared" si="16"/>
        <v>#VALUE!</v>
      </c>
      <c r="G99" s="12" t="e">
        <f t="shared" si="16"/>
        <v>#VALUE!</v>
      </c>
      <c r="H99" s="12" t="e">
        <f t="shared" si="16"/>
        <v>#VALUE!</v>
      </c>
    </row>
    <row r="100" spans="1:8" x14ac:dyDescent="0.3">
      <c r="A100" t="s">
        <v>22</v>
      </c>
      <c r="B100" s="12" t="e">
        <f>B91-B92</f>
        <v>#VALUE!</v>
      </c>
      <c r="C100" s="12" t="e">
        <f t="shared" ref="C100:H100" si="17">C91-C92</f>
        <v>#VALUE!</v>
      </c>
      <c r="D100" s="12" t="e">
        <f t="shared" si="17"/>
        <v>#VALUE!</v>
      </c>
      <c r="E100" s="12" t="e">
        <f t="shared" si="17"/>
        <v>#VALUE!</v>
      </c>
      <c r="F100" s="12" t="e">
        <f t="shared" si="17"/>
        <v>#VALUE!</v>
      </c>
      <c r="G100" s="12" t="e">
        <f t="shared" si="17"/>
        <v>#VALUE!</v>
      </c>
      <c r="H100" s="12" t="e">
        <f t="shared" si="17"/>
        <v>#VALUE!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opLeftCell="A25" zoomScale="70" zoomScaleNormal="70" workbookViewId="0">
      <selection activeCell="K49" sqref="K49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39</v>
      </c>
      <c r="D1" t="s">
        <v>40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9" x14ac:dyDescent="0.3">
      <c r="A3" s="6">
        <v>20</v>
      </c>
      <c r="B3" s="5"/>
      <c r="C3" s="5"/>
      <c r="D3" s="5"/>
      <c r="E3" s="5"/>
      <c r="F3" s="5"/>
      <c r="G3" s="5"/>
      <c r="H3" s="27">
        <v>12440450</v>
      </c>
      <c r="I3" s="5"/>
    </row>
    <row r="4" spans="1:9" x14ac:dyDescent="0.3">
      <c r="A4" s="6">
        <v>60</v>
      </c>
      <c r="B4" s="5"/>
      <c r="C4" s="5"/>
      <c r="D4" s="5"/>
      <c r="E4" s="27">
        <v>66815000</v>
      </c>
      <c r="F4" s="5"/>
      <c r="G4" s="27">
        <v>8479780</v>
      </c>
      <c r="H4" s="5"/>
      <c r="I4" s="5"/>
    </row>
    <row r="5" spans="1:9" x14ac:dyDescent="0.3">
      <c r="A5" s="6">
        <v>100</v>
      </c>
      <c r="B5" s="5"/>
      <c r="C5" s="27">
        <v>906136</v>
      </c>
      <c r="D5" s="5"/>
      <c r="E5" s="5"/>
      <c r="F5" s="5"/>
      <c r="G5" s="3"/>
      <c r="H5" s="5"/>
      <c r="I5" s="27">
        <v>1306377</v>
      </c>
    </row>
    <row r="7" spans="1:9" x14ac:dyDescent="0.3">
      <c r="A7" t="s">
        <v>41</v>
      </c>
      <c r="D7" t="s">
        <v>40</v>
      </c>
    </row>
    <row r="8" spans="1:9" x14ac:dyDescent="0.3">
      <c r="A8" s="4" t="s">
        <v>35</v>
      </c>
      <c r="B8" s="8" t="s">
        <v>5</v>
      </c>
      <c r="C8" s="8" t="s">
        <v>7</v>
      </c>
      <c r="D8" s="8" t="s">
        <v>6</v>
      </c>
      <c r="E8" s="8" t="s">
        <v>4</v>
      </c>
      <c r="F8" s="8" t="s">
        <v>3</v>
      </c>
      <c r="G8" s="8" t="s">
        <v>2</v>
      </c>
      <c r="H8" s="8" t="s">
        <v>8</v>
      </c>
      <c r="I8" s="8" t="s">
        <v>1</v>
      </c>
    </row>
    <row r="9" spans="1:9" x14ac:dyDescent="0.3">
      <c r="A9" s="6">
        <v>20</v>
      </c>
      <c r="B9" s="5"/>
      <c r="C9" s="5"/>
      <c r="D9" s="5"/>
      <c r="E9" s="5"/>
      <c r="F9" s="5"/>
      <c r="G9" s="5"/>
      <c r="H9" s="23">
        <v>144</v>
      </c>
      <c r="I9" s="5"/>
    </row>
    <row r="10" spans="1:9" x14ac:dyDescent="0.3">
      <c r="A10" s="6">
        <v>60</v>
      </c>
      <c r="B10" s="5"/>
      <c r="C10" s="5"/>
      <c r="D10" s="5"/>
      <c r="E10" s="27">
        <v>144</v>
      </c>
      <c r="F10" s="5"/>
      <c r="G10" s="23">
        <v>144</v>
      </c>
      <c r="H10" s="5"/>
      <c r="I10" s="5"/>
    </row>
    <row r="11" spans="1:9" x14ac:dyDescent="0.3">
      <c r="A11" s="6">
        <v>100</v>
      </c>
      <c r="B11" s="5"/>
      <c r="C11" s="23">
        <v>144</v>
      </c>
      <c r="D11" s="5"/>
      <c r="E11" s="5"/>
      <c r="F11" s="5"/>
      <c r="G11" s="3"/>
      <c r="H11" s="5"/>
      <c r="I11" s="23">
        <v>210</v>
      </c>
    </row>
    <row r="13" spans="1:9" x14ac:dyDescent="0.3">
      <c r="A13" t="s">
        <v>42</v>
      </c>
      <c r="D13" t="s">
        <v>40</v>
      </c>
    </row>
    <row r="14" spans="1:9" x14ac:dyDescent="0.3">
      <c r="A14" s="4" t="s">
        <v>35</v>
      </c>
      <c r="B14" s="8" t="s">
        <v>5</v>
      </c>
      <c r="C14" s="8" t="s">
        <v>7</v>
      </c>
      <c r="D14" s="8" t="s">
        <v>6</v>
      </c>
      <c r="E14" s="8" t="s">
        <v>4</v>
      </c>
      <c r="F14" s="8" t="s">
        <v>3</v>
      </c>
      <c r="G14" s="8" t="s">
        <v>2</v>
      </c>
      <c r="H14" s="8" t="s">
        <v>8</v>
      </c>
      <c r="I14" s="8" t="s">
        <v>1</v>
      </c>
    </row>
    <row r="15" spans="1:9" x14ac:dyDescent="0.3">
      <c r="A15" s="6">
        <v>20</v>
      </c>
      <c r="B15" s="5"/>
      <c r="C15" s="5"/>
      <c r="D15" s="5"/>
      <c r="E15" s="5"/>
      <c r="F15" s="5"/>
      <c r="G15" s="5"/>
      <c r="H15" s="23">
        <v>2331.6999999999998</v>
      </c>
      <c r="I15" s="5"/>
    </row>
    <row r="16" spans="1:9" x14ac:dyDescent="0.3">
      <c r="A16" s="6">
        <v>60</v>
      </c>
      <c r="B16" s="5"/>
      <c r="C16" s="5"/>
      <c r="D16" s="5"/>
      <c r="E16" s="27">
        <v>2880</v>
      </c>
      <c r="F16" s="5"/>
      <c r="G16" s="23">
        <v>2812.7</v>
      </c>
      <c r="H16" s="5"/>
      <c r="I16" s="5"/>
    </row>
    <row r="17" spans="1:11" x14ac:dyDescent="0.3">
      <c r="A17" s="6">
        <v>100</v>
      </c>
      <c r="B17" s="5"/>
      <c r="C17" s="23">
        <v>2330.8000000000002</v>
      </c>
      <c r="D17" s="5"/>
      <c r="E17" s="5"/>
      <c r="F17" s="5"/>
      <c r="G17" s="3"/>
      <c r="H17" s="5"/>
      <c r="I17" s="23">
        <v>2779</v>
      </c>
    </row>
    <row r="19" spans="1:11" x14ac:dyDescent="0.3">
      <c r="A19" t="s">
        <v>43</v>
      </c>
    </row>
    <row r="20" spans="1:11" x14ac:dyDescent="0.3">
      <c r="A20" s="4" t="s">
        <v>35</v>
      </c>
      <c r="B20" s="8" t="s">
        <v>5</v>
      </c>
      <c r="C20" s="8" t="s">
        <v>7</v>
      </c>
      <c r="D20" s="8" t="s">
        <v>6</v>
      </c>
      <c r="E20" s="8" t="s">
        <v>4</v>
      </c>
      <c r="F20" s="8" t="s">
        <v>3</v>
      </c>
      <c r="G20" s="8" t="s">
        <v>2</v>
      </c>
      <c r="H20" s="8" t="s">
        <v>8</v>
      </c>
      <c r="I20" s="8" t="s">
        <v>1</v>
      </c>
      <c r="K20">
        <v>4844913.080000001</v>
      </c>
    </row>
    <row r="21" spans="1:11" x14ac:dyDescent="0.3">
      <c r="A21" s="6">
        <v>20</v>
      </c>
      <c r="B21" s="28"/>
      <c r="C21" s="28"/>
      <c r="D21" s="28"/>
      <c r="E21" s="28"/>
      <c r="F21" s="28"/>
      <c r="G21" s="34"/>
      <c r="H21" s="35"/>
      <c r="I21" s="34"/>
      <c r="K21">
        <v>4786556.818</v>
      </c>
    </row>
    <row r="22" spans="1:11" x14ac:dyDescent="0.3">
      <c r="A22" s="6">
        <v>60</v>
      </c>
      <c r="B22" s="28"/>
      <c r="C22" s="28"/>
      <c r="D22" s="28"/>
      <c r="E22" s="3"/>
      <c r="F22" s="3"/>
      <c r="G22" s="36"/>
      <c r="H22" s="34"/>
      <c r="I22" s="34"/>
      <c r="K22">
        <v>10338581.310000001</v>
      </c>
    </row>
    <row r="23" spans="1:11" x14ac:dyDescent="0.3">
      <c r="A23" s="6">
        <v>100</v>
      </c>
      <c r="B23" s="28"/>
      <c r="C23">
        <v>45397.670549999995</v>
      </c>
      <c r="D23">
        <v>5552433.7759999996</v>
      </c>
      <c r="E23">
        <v>10338581.310000001</v>
      </c>
      <c r="F23">
        <v>4786556.818</v>
      </c>
      <c r="G23" s="16"/>
      <c r="H23">
        <v>4844913.080000001</v>
      </c>
      <c r="I23" s="36"/>
      <c r="K23">
        <v>5552433.7759999996</v>
      </c>
    </row>
    <row r="24" spans="1:11" x14ac:dyDescent="0.3">
      <c r="E24" s="18"/>
      <c r="F24" s="19"/>
      <c r="K24">
        <v>45397.670549999995</v>
      </c>
    </row>
    <row r="25" spans="1:11" x14ac:dyDescent="0.3">
      <c r="A25" t="s">
        <v>44</v>
      </c>
    </row>
    <row r="26" spans="1:11" x14ac:dyDescent="0.3">
      <c r="A26" s="4" t="s">
        <v>35</v>
      </c>
      <c r="B26" s="8" t="s">
        <v>5</v>
      </c>
      <c r="C26" s="8" t="s">
        <v>7</v>
      </c>
      <c r="D26" s="8" t="s">
        <v>6</v>
      </c>
      <c r="E26" s="8" t="s">
        <v>4</v>
      </c>
      <c r="F26" s="8" t="s">
        <v>3</v>
      </c>
      <c r="G26" s="8" t="s">
        <v>2</v>
      </c>
      <c r="H26" s="8" t="s">
        <v>8</v>
      </c>
      <c r="I26" s="8" t="s">
        <v>1</v>
      </c>
    </row>
    <row r="27" spans="1:11" x14ac:dyDescent="0.3">
      <c r="A27" s="6">
        <v>20</v>
      </c>
      <c r="B27" s="28"/>
      <c r="C27" s="28"/>
      <c r="D27" s="28"/>
      <c r="E27" s="3"/>
      <c r="F27" s="3"/>
      <c r="G27" s="3"/>
      <c r="H27" s="3"/>
      <c r="I27" s="28"/>
    </row>
    <row r="28" spans="1:11" x14ac:dyDescent="0.3">
      <c r="A28" s="6">
        <v>60</v>
      </c>
      <c r="B28" s="28"/>
      <c r="C28" s="28"/>
      <c r="D28" s="28"/>
      <c r="E28" s="3"/>
      <c r="F28" s="3"/>
      <c r="G28" s="3"/>
      <c r="H28" s="3"/>
      <c r="I28" s="28"/>
    </row>
    <row r="29" spans="1:11" x14ac:dyDescent="0.3">
      <c r="A29" s="6">
        <v>100</v>
      </c>
      <c r="B29" s="28"/>
      <c r="C29">
        <v>121</v>
      </c>
      <c r="D29">
        <v>121</v>
      </c>
      <c r="E29">
        <v>121</v>
      </c>
      <c r="F29">
        <v>121</v>
      </c>
      <c r="G29" s="16"/>
      <c r="H29">
        <v>121</v>
      </c>
      <c r="I29" s="3"/>
    </row>
    <row r="30" spans="1:11" x14ac:dyDescent="0.3">
      <c r="E30" s="18"/>
      <c r="F30" s="19"/>
    </row>
    <row r="31" spans="1:11" x14ac:dyDescent="0.3">
      <c r="E31" s="18"/>
      <c r="F31" s="19"/>
    </row>
    <row r="32" spans="1:11" x14ac:dyDescent="0.3">
      <c r="A32" t="s">
        <v>46</v>
      </c>
      <c r="H32" s="22" t="s">
        <v>47</v>
      </c>
      <c r="I32" s="22">
        <v>0.69779999999999998</v>
      </c>
    </row>
    <row r="33" spans="1:9" x14ac:dyDescent="0.3">
      <c r="A33" s="4" t="str">
        <f t="shared" ref="A33:I33" si="0">A20</f>
        <v>Exposure (s)</v>
      </c>
      <c r="B33" s="8" t="str">
        <f t="shared" si="0"/>
        <v>Clear</v>
      </c>
      <c r="C33" s="8" t="str">
        <f t="shared" si="0"/>
        <v>NUV</v>
      </c>
      <c r="D33" s="8" t="str">
        <f t="shared" si="0"/>
        <v>Blue</v>
      </c>
      <c r="E33" s="8" t="str">
        <f t="shared" si="0"/>
        <v>Green</v>
      </c>
      <c r="F33" s="8" t="str">
        <f t="shared" si="0"/>
        <v>Red</v>
      </c>
      <c r="G33" s="8" t="str">
        <f t="shared" si="0"/>
        <v>Ha</v>
      </c>
      <c r="H33" s="8" t="str">
        <f t="shared" si="0"/>
        <v>NIR1</v>
      </c>
      <c r="I33" s="8" t="str">
        <f t="shared" si="0"/>
        <v>Methane</v>
      </c>
    </row>
    <row r="34" spans="1:9" x14ac:dyDescent="0.3">
      <c r="A34" s="6">
        <f>A21</f>
        <v>20</v>
      </c>
      <c r="B34" s="16"/>
      <c r="C34" s="16"/>
      <c r="D34" s="16"/>
      <c r="E34" s="16"/>
      <c r="F34" s="16"/>
      <c r="G34" s="16"/>
      <c r="H34" s="29"/>
      <c r="I34" s="16"/>
    </row>
    <row r="35" spans="1:9" x14ac:dyDescent="0.3">
      <c r="A35" s="6">
        <f>A22</f>
        <v>60</v>
      </c>
      <c r="B35" s="16"/>
      <c r="C35" s="30"/>
      <c r="D35" s="16"/>
      <c r="E35" s="29"/>
      <c r="F35" s="16"/>
      <c r="G35" s="29"/>
      <c r="H35" s="16"/>
      <c r="I35" s="16"/>
    </row>
    <row r="36" spans="1:9" x14ac:dyDescent="0.3">
      <c r="A36" s="6">
        <f>A23</f>
        <v>100</v>
      </c>
      <c r="B36" s="16"/>
      <c r="C36" s="29">
        <f>(C23/C29)/($I$32^2)</f>
        <v>770.52417354053114</v>
      </c>
      <c r="D36" s="29">
        <f>(D23/D29)/($I$32^2)</f>
        <v>94240.175642468748</v>
      </c>
      <c r="E36" s="29">
        <f>(E23/E29)/($I$32^2)</f>
        <v>175474.35194269748</v>
      </c>
      <c r="F36" s="29">
        <f>(F23/F29)/($I$32^2)</f>
        <v>81241.122982999514</v>
      </c>
      <c r="G36" s="29"/>
      <c r="H36" s="29">
        <f>(H23/H29)/($I$32^2)</f>
        <v>82231.590335260291</v>
      </c>
      <c r="I36" s="29"/>
    </row>
    <row r="38" spans="1:9" s="7" customFormat="1" x14ac:dyDescent="0.3">
      <c r="A38" s="7" t="s">
        <v>29</v>
      </c>
    </row>
    <row r="39" spans="1:9" s="7" customFormat="1" x14ac:dyDescent="0.3">
      <c r="A39" s="14"/>
      <c r="B39" s="14" t="str">
        <f t="shared" ref="B39:I39" si="1">B20</f>
        <v>Clear</v>
      </c>
      <c r="C39" s="14" t="str">
        <f t="shared" si="1"/>
        <v>NUV</v>
      </c>
      <c r="D39" s="14" t="str">
        <f t="shared" si="1"/>
        <v>Blue</v>
      </c>
      <c r="E39" s="14" t="str">
        <f t="shared" si="1"/>
        <v>Green</v>
      </c>
      <c r="F39" s="14" t="str">
        <f t="shared" si="1"/>
        <v>Red</v>
      </c>
      <c r="G39" s="14" t="str">
        <f t="shared" si="1"/>
        <v>Ha</v>
      </c>
      <c r="H39" s="14" t="str">
        <f t="shared" si="1"/>
        <v>NIR1</v>
      </c>
      <c r="I39" s="14" t="str">
        <f t="shared" si="1"/>
        <v>Methane</v>
      </c>
    </row>
    <row r="40" spans="1:9" x14ac:dyDescent="0.3">
      <c r="A40" s="14" t="s">
        <v>10</v>
      </c>
      <c r="B40" s="16" t="e">
        <f>AVERAGE(B34:B34)</f>
        <v>#DIV/0!</v>
      </c>
      <c r="C40" s="16">
        <f>AVERAGE(C34:C36)</f>
        <v>770.52417354053114</v>
      </c>
      <c r="D40" s="16">
        <f t="shared" ref="D40:I40" si="2">AVERAGE(D34:D36)</f>
        <v>94240.175642468748</v>
      </c>
      <c r="E40" s="16">
        <f t="shared" si="2"/>
        <v>175474.35194269748</v>
      </c>
      <c r="F40" s="16">
        <f t="shared" si="2"/>
        <v>81241.122982999514</v>
      </c>
      <c r="G40" s="16" t="e">
        <f t="shared" si="2"/>
        <v>#DIV/0!</v>
      </c>
      <c r="H40" s="16">
        <f t="shared" si="2"/>
        <v>82231.590335260291</v>
      </c>
      <c r="I40" s="16" t="e">
        <f t="shared" si="2"/>
        <v>#DIV/0!</v>
      </c>
    </row>
    <row r="41" spans="1:9" x14ac:dyDescent="0.3">
      <c r="A41" s="14" t="s">
        <v>11</v>
      </c>
      <c r="B41" s="9" t="e">
        <f>STDEV(B34:B36)</f>
        <v>#DIV/0!</v>
      </c>
      <c r="C41" s="9" t="e">
        <f t="shared" ref="C41:I41" si="3">STDEV(C34:C36)</f>
        <v>#DIV/0!</v>
      </c>
      <c r="D41" s="9" t="e">
        <f t="shared" si="3"/>
        <v>#DIV/0!</v>
      </c>
      <c r="E41" s="9" t="e">
        <f t="shared" si="3"/>
        <v>#DIV/0!</v>
      </c>
      <c r="F41" s="9" t="e">
        <f t="shared" si="3"/>
        <v>#DIV/0!</v>
      </c>
      <c r="G41" s="9" t="e">
        <f t="shared" si="3"/>
        <v>#DIV/0!</v>
      </c>
      <c r="H41" s="9" t="e">
        <f t="shared" si="3"/>
        <v>#DIV/0!</v>
      </c>
      <c r="I41" s="9" t="e">
        <f t="shared" si="3"/>
        <v>#DIV/0!</v>
      </c>
    </row>
    <row r="42" spans="1:9" x14ac:dyDescent="0.3">
      <c r="A42" s="14" t="s">
        <v>14</v>
      </c>
      <c r="B42" s="3">
        <f>COUNT(B34:B36)</f>
        <v>0</v>
      </c>
      <c r="C42" s="3">
        <f t="shared" ref="C42:I42" si="4">COUNT(C34:C36)</f>
        <v>1</v>
      </c>
      <c r="D42" s="3">
        <f t="shared" si="4"/>
        <v>1</v>
      </c>
      <c r="E42" s="3">
        <f t="shared" si="4"/>
        <v>1</v>
      </c>
      <c r="F42" s="3">
        <f t="shared" si="4"/>
        <v>1</v>
      </c>
      <c r="G42" s="3">
        <f t="shared" si="4"/>
        <v>0</v>
      </c>
      <c r="H42" s="3">
        <f t="shared" si="4"/>
        <v>1</v>
      </c>
      <c r="I42" s="3">
        <f t="shared" si="4"/>
        <v>0</v>
      </c>
    </row>
    <row r="43" spans="1:9" x14ac:dyDescent="0.3">
      <c r="A43" s="14" t="s">
        <v>12</v>
      </c>
      <c r="B43" s="9" t="e">
        <f t="shared" ref="B43:I43" si="5">B41/SQRT(B42)</f>
        <v>#DIV/0!</v>
      </c>
      <c r="C43" s="9" t="e">
        <f t="shared" si="5"/>
        <v>#DIV/0!</v>
      </c>
      <c r="D43" s="9" t="e">
        <f t="shared" si="5"/>
        <v>#DIV/0!</v>
      </c>
      <c r="E43" s="9" t="e">
        <f t="shared" si="5"/>
        <v>#DIV/0!</v>
      </c>
      <c r="F43" s="9" t="e">
        <f t="shared" si="5"/>
        <v>#DIV/0!</v>
      </c>
      <c r="G43" s="9" t="e">
        <f t="shared" si="5"/>
        <v>#DIV/0!</v>
      </c>
      <c r="H43" s="9" t="e">
        <f t="shared" si="5"/>
        <v>#DIV/0!</v>
      </c>
      <c r="I43" s="9" t="e">
        <f t="shared" si="5"/>
        <v>#DIV/0!</v>
      </c>
    </row>
    <row r="44" spans="1:9" x14ac:dyDescent="0.3">
      <c r="A44" s="14" t="s">
        <v>13</v>
      </c>
      <c r="B44" s="15" t="e">
        <f>B43/B40</f>
        <v>#DIV/0!</v>
      </c>
      <c r="C44" s="15" t="e">
        <f t="shared" ref="C44:I44" si="6">C43/C40</f>
        <v>#DIV/0!</v>
      </c>
      <c r="D44" s="15" t="e">
        <f t="shared" si="6"/>
        <v>#DIV/0!</v>
      </c>
      <c r="E44" s="15" t="e">
        <f t="shared" si="6"/>
        <v>#DIV/0!</v>
      </c>
      <c r="F44" s="15" t="e">
        <f t="shared" si="6"/>
        <v>#DIV/0!</v>
      </c>
      <c r="G44" s="15" t="e">
        <f t="shared" si="6"/>
        <v>#DIV/0!</v>
      </c>
      <c r="H44" s="15" t="e">
        <f t="shared" si="6"/>
        <v>#DIV/0!</v>
      </c>
      <c r="I44" s="15" t="e">
        <f t="shared" si="6"/>
        <v>#DIV/0!</v>
      </c>
    </row>
    <row r="46" spans="1:9" x14ac:dyDescent="0.3">
      <c r="A46" s="7" t="s">
        <v>30</v>
      </c>
    </row>
    <row r="47" spans="1:9" x14ac:dyDescent="0.3">
      <c r="A47" s="4"/>
      <c r="B47" s="4" t="str">
        <f t="shared" ref="B47:I47" si="7">B20</f>
        <v>Clear</v>
      </c>
      <c r="C47" s="4" t="str">
        <f t="shared" si="7"/>
        <v>NUV</v>
      </c>
      <c r="D47" s="4" t="str">
        <f t="shared" si="7"/>
        <v>Blue</v>
      </c>
      <c r="E47" s="4" t="str">
        <f t="shared" si="7"/>
        <v>Green</v>
      </c>
      <c r="F47" s="4" t="str">
        <f t="shared" si="7"/>
        <v>Red</v>
      </c>
      <c r="G47" s="4" t="str">
        <f t="shared" si="7"/>
        <v>Ha</v>
      </c>
      <c r="H47" s="4" t="str">
        <f t="shared" si="7"/>
        <v>NIR1</v>
      </c>
      <c r="I47" s="4" t="str">
        <f t="shared" si="7"/>
        <v>Methane</v>
      </c>
    </row>
    <row r="48" spans="1:9" x14ac:dyDescent="0.3">
      <c r="A48" s="4" t="s">
        <v>17</v>
      </c>
      <c r="B48" s="9" t="e">
        <f t="array" ref="B48:B52">LINEST(B21:B21,$A21:$A21,,TRUE)</f>
        <v>#VALUE!</v>
      </c>
      <c r="C48" s="9"/>
      <c r="D48" s="9" t="e">
        <f t="array" ref="D48:D52">LINEST(D21:D21,$A21:$A21,,TRUE)</f>
        <v>#VALUE!</v>
      </c>
      <c r="E48" s="9" t="e">
        <f t="array" ref="E48:E52">LINEST(E21:E21,$A21:$A21,,TRUE)</f>
        <v>#VALUE!</v>
      </c>
      <c r="F48" s="9" t="e">
        <f t="array" ref="F48:F52">LINEST(F21:F21,$A21:$A21,,TRUE)</f>
        <v>#VALUE!</v>
      </c>
      <c r="G48" s="9" t="e">
        <f t="array" ref="G48:G52">LINEST(G21:G21,$A21:$A21,,TRUE)</f>
        <v>#VALUE!</v>
      </c>
      <c r="H48" s="9" t="e">
        <f t="array" ref="H48:H52">LINEST(H21:H21,$A21:$A21,,TRUE)</f>
        <v>#VALUE!</v>
      </c>
      <c r="I48" s="3"/>
    </row>
    <row r="49" spans="1:11" x14ac:dyDescent="0.3">
      <c r="A49" s="4" t="s">
        <v>18</v>
      </c>
      <c r="B49" s="9" t="e">
        <v>#VALUE!</v>
      </c>
      <c r="C49" s="9"/>
      <c r="D49" s="9" t="e">
        <v>#VALUE!</v>
      </c>
      <c r="E49" s="9" t="e">
        <v>#VALUE!</v>
      </c>
      <c r="F49" s="9" t="e">
        <v>#VALUE!</v>
      </c>
      <c r="G49" s="9" t="e">
        <v>#VALUE!</v>
      </c>
      <c r="H49" s="9" t="e">
        <v>#VALUE!</v>
      </c>
      <c r="I49" s="3"/>
    </row>
    <row r="50" spans="1:11" x14ac:dyDescent="0.3">
      <c r="A50" s="4" t="s">
        <v>21</v>
      </c>
      <c r="B50" s="10" t="e">
        <v>#VALUE!</v>
      </c>
      <c r="C50" s="10"/>
      <c r="D50" s="10" t="e">
        <v>#VALUE!</v>
      </c>
      <c r="E50" s="10" t="e">
        <v>#VALUE!</v>
      </c>
      <c r="F50" s="10" t="e">
        <v>#VALUE!</v>
      </c>
      <c r="G50" s="10" t="e">
        <v>#VALUE!</v>
      </c>
      <c r="H50" s="10" t="e">
        <v>#VALUE!</v>
      </c>
      <c r="I50" s="3"/>
    </row>
    <row r="51" spans="1:11" x14ac:dyDescent="0.3">
      <c r="A51" s="4" t="s">
        <v>19</v>
      </c>
      <c r="B51" s="9" t="e">
        <v>#VALUE!</v>
      </c>
      <c r="C51" s="9"/>
      <c r="D51" s="9" t="e">
        <v>#VALUE!</v>
      </c>
      <c r="E51" s="9" t="e">
        <v>#VALUE!</v>
      </c>
      <c r="F51" s="9" t="e">
        <v>#VALUE!</v>
      </c>
      <c r="G51" s="9" t="e">
        <v>#VALUE!</v>
      </c>
      <c r="H51" s="9" t="e">
        <v>#VALUE!</v>
      </c>
      <c r="I51" s="3"/>
    </row>
    <row r="52" spans="1:11" x14ac:dyDescent="0.3">
      <c r="A52" s="4" t="s">
        <v>20</v>
      </c>
      <c r="B52" s="16" t="e">
        <v>#VALUE!</v>
      </c>
      <c r="C52" s="16"/>
      <c r="D52" s="16" t="e">
        <v>#VALUE!</v>
      </c>
      <c r="E52" s="16" t="e">
        <v>#VALUE!</v>
      </c>
      <c r="F52" s="16" t="e">
        <v>#VALUE!</v>
      </c>
      <c r="G52" s="16" t="e">
        <v>#VALUE!</v>
      </c>
      <c r="H52" s="16" t="e">
        <v>#VALUE!</v>
      </c>
      <c r="I52" s="3"/>
    </row>
    <row r="53" spans="1:11" x14ac:dyDescent="0.3">
      <c r="A53" s="14" t="s">
        <v>13</v>
      </c>
      <c r="B53" s="15" t="e">
        <f>B49/B48</f>
        <v>#VALUE!</v>
      </c>
      <c r="C53" s="15"/>
      <c r="D53" s="15" t="e">
        <f t="shared" ref="D53:H53" si="8">D49/D48</f>
        <v>#VALUE!</v>
      </c>
      <c r="E53" s="15" t="e">
        <f t="shared" si="8"/>
        <v>#VALUE!</v>
      </c>
      <c r="F53" s="15" t="e">
        <f t="shared" si="8"/>
        <v>#VALUE!</v>
      </c>
      <c r="G53" s="15" t="e">
        <f t="shared" si="8"/>
        <v>#VALUE!</v>
      </c>
      <c r="H53" s="15" t="e">
        <f t="shared" si="8"/>
        <v>#VALUE!</v>
      </c>
      <c r="I53" s="15"/>
    </row>
    <row r="54" spans="1:11" x14ac:dyDescent="0.3">
      <c r="A54" s="17" t="s">
        <v>34</v>
      </c>
    </row>
    <row r="55" spans="1:11" x14ac:dyDescent="0.3">
      <c r="A55" s="17" t="s">
        <v>36</v>
      </c>
    </row>
    <row r="56" spans="1:11" x14ac:dyDescent="0.3">
      <c r="A56" s="32" t="s">
        <v>55</v>
      </c>
    </row>
    <row r="57" spans="1:11" x14ac:dyDescent="0.3">
      <c r="A57" s="26" t="s">
        <v>38</v>
      </c>
    </row>
    <row r="58" spans="1:11" x14ac:dyDescent="0.3">
      <c r="B58" t="s">
        <v>5</v>
      </c>
      <c r="C58" t="s">
        <v>7</v>
      </c>
      <c r="D58" t="s">
        <v>6</v>
      </c>
      <c r="E58" s="21" t="s">
        <v>4</v>
      </c>
      <c r="F58" t="s">
        <v>3</v>
      </c>
      <c r="G58" t="s">
        <v>2</v>
      </c>
      <c r="H58" t="s">
        <v>0</v>
      </c>
      <c r="I58" t="s">
        <v>1</v>
      </c>
    </row>
    <row r="59" spans="1:11" x14ac:dyDescent="0.3">
      <c r="A59" t="s">
        <v>24</v>
      </c>
      <c r="D59">
        <v>3950</v>
      </c>
      <c r="E59">
        <f>E60-E62/2</f>
        <v>4931.8399999999992</v>
      </c>
      <c r="F59">
        <f>F60-F62/2</f>
        <v>6169.5430000000006</v>
      </c>
      <c r="G59">
        <v>6528</v>
      </c>
      <c r="H59">
        <v>6700</v>
      </c>
    </row>
    <row r="60" spans="1:11" x14ac:dyDescent="0.3">
      <c r="A60" t="s">
        <v>25</v>
      </c>
      <c r="C60">
        <v>3500</v>
      </c>
      <c r="D60">
        <f ca="1">AVERAGE(D59:D61)</f>
        <v>4500</v>
      </c>
      <c r="E60">
        <v>5408.9</v>
      </c>
      <c r="F60">
        <v>6483.4030000000002</v>
      </c>
      <c r="G60">
        <f ca="1">AVERAGE(G59:G61)</f>
        <v>6563</v>
      </c>
      <c r="H60">
        <f ca="1">AVERAGE(H59:H61)</f>
        <v>7350</v>
      </c>
      <c r="I60">
        <v>8890</v>
      </c>
    </row>
    <row r="61" spans="1:11" x14ac:dyDescent="0.3">
      <c r="A61" t="s">
        <v>26</v>
      </c>
      <c r="D61">
        <v>5050</v>
      </c>
      <c r="E61">
        <f>E60+E62/2</f>
        <v>5885.96</v>
      </c>
      <c r="F61">
        <f>F60+F62/2</f>
        <v>6797.2629999999999</v>
      </c>
      <c r="G61">
        <v>6598</v>
      </c>
      <c r="H61">
        <v>8000</v>
      </c>
      <c r="K61">
        <v>1000</v>
      </c>
    </row>
    <row r="62" spans="1:11" x14ac:dyDescent="0.3">
      <c r="A62" t="s">
        <v>27</v>
      </c>
      <c r="B62">
        <v>4000</v>
      </c>
      <c r="C62">
        <v>500</v>
      </c>
      <c r="D62">
        <f>D61-D59</f>
        <v>1100</v>
      </c>
      <c r="E62" s="2">
        <v>954.12</v>
      </c>
      <c r="F62" s="2">
        <v>627.72</v>
      </c>
      <c r="G62" s="2">
        <v>98</v>
      </c>
      <c r="H62">
        <f>H61-H59</f>
        <v>1300</v>
      </c>
      <c r="I62">
        <v>100</v>
      </c>
    </row>
    <row r="63" spans="1:11" x14ac:dyDescent="0.3">
      <c r="G63" s="2"/>
    </row>
    <row r="64" spans="1:11" x14ac:dyDescent="0.3">
      <c r="G64" s="2"/>
    </row>
    <row r="65" spans="1:10" x14ac:dyDescent="0.3">
      <c r="A65" t="s">
        <v>28</v>
      </c>
      <c r="B65" s="18" t="e">
        <f>B40</f>
        <v>#DIV/0!</v>
      </c>
      <c r="C65" s="18">
        <f>AVERAGE(C40:C40)</f>
        <v>770.52417354053114</v>
      </c>
      <c r="D65" s="18">
        <f>D40</f>
        <v>94240.175642468748</v>
      </c>
      <c r="E65" s="18">
        <f>E40</f>
        <v>175474.35194269748</v>
      </c>
      <c r="F65" s="18">
        <f>F40</f>
        <v>81241.122982999514</v>
      </c>
      <c r="G65" s="18" t="e">
        <f>G40</f>
        <v>#DIV/0!</v>
      </c>
      <c r="H65" s="18">
        <f t="shared" ref="H65:I65" si="9">H40</f>
        <v>82231.590335260291</v>
      </c>
      <c r="I65" s="18" t="e">
        <f t="shared" si="9"/>
        <v>#DIV/0!</v>
      </c>
    </row>
    <row r="66" spans="1:10" x14ac:dyDescent="0.3">
      <c r="A66" t="s">
        <v>32</v>
      </c>
      <c r="B66" t="e">
        <f>B43</f>
        <v>#DIV/0!</v>
      </c>
      <c r="D66" t="e">
        <f t="shared" ref="D66:H67" si="10">D43</f>
        <v>#DIV/0!</v>
      </c>
      <c r="E66" t="e">
        <f t="shared" si="10"/>
        <v>#DIV/0!</v>
      </c>
      <c r="F66" t="e">
        <f t="shared" si="10"/>
        <v>#DIV/0!</v>
      </c>
      <c r="G66" t="e">
        <f t="shared" si="10"/>
        <v>#DIV/0!</v>
      </c>
      <c r="H66" t="e">
        <f t="shared" si="10"/>
        <v>#DIV/0!</v>
      </c>
      <c r="I66" t="e">
        <f>#REF!</f>
        <v>#REF!</v>
      </c>
    </row>
    <row r="67" spans="1:10" x14ac:dyDescent="0.3">
      <c r="A67" t="s">
        <v>33</v>
      </c>
      <c r="B67" s="1" t="e">
        <f>B44</f>
        <v>#DIV/0!</v>
      </c>
      <c r="D67" s="1" t="e">
        <f t="shared" si="10"/>
        <v>#DIV/0!</v>
      </c>
      <c r="E67" s="1" t="e">
        <f t="shared" si="10"/>
        <v>#DIV/0!</v>
      </c>
      <c r="F67" s="1" t="e">
        <f t="shared" si="10"/>
        <v>#DIV/0!</v>
      </c>
      <c r="G67" s="1" t="e">
        <f t="shared" si="10"/>
        <v>#DIV/0!</v>
      </c>
      <c r="H67" s="1" t="e">
        <f t="shared" si="10"/>
        <v>#DIV/0!</v>
      </c>
      <c r="I67" s="1" t="e">
        <f>#REF!</f>
        <v>#REF!</v>
      </c>
    </row>
    <row r="68" spans="1:10" x14ac:dyDescent="0.3">
      <c r="A68" t="s">
        <v>31</v>
      </c>
      <c r="B68" s="22" t="e">
        <f>B65/B$62</f>
        <v>#DIV/0!</v>
      </c>
      <c r="C68" s="22">
        <f t="shared" ref="C68:I68" si="11">C65/C$62</f>
        <v>1.5410483470810623</v>
      </c>
      <c r="D68" s="22">
        <f t="shared" si="11"/>
        <v>85.672886947698856</v>
      </c>
      <c r="E68" s="22">
        <f t="shared" si="11"/>
        <v>183.91224577903984</v>
      </c>
      <c r="F68" s="22">
        <f t="shared" si="11"/>
        <v>129.42254983591332</v>
      </c>
      <c r="G68" s="22" t="e">
        <f t="shared" si="11"/>
        <v>#DIV/0!</v>
      </c>
      <c r="H68" s="22">
        <f t="shared" si="11"/>
        <v>63.255069488661761</v>
      </c>
      <c r="I68" s="22" t="e">
        <f t="shared" si="11"/>
        <v>#DIV/0!</v>
      </c>
    </row>
    <row r="69" spans="1:10" x14ac:dyDescent="0.3">
      <c r="A69" t="s">
        <v>37</v>
      </c>
      <c r="B69" t="e">
        <f>B66/B62</f>
        <v>#DIV/0!</v>
      </c>
      <c r="D69" t="e">
        <f t="shared" ref="D69:I69" si="12">D66/D62</f>
        <v>#DIV/0!</v>
      </c>
      <c r="E69" t="e">
        <f t="shared" si="12"/>
        <v>#DIV/0!</v>
      </c>
      <c r="F69" t="e">
        <f t="shared" si="12"/>
        <v>#DIV/0!</v>
      </c>
      <c r="G69" t="e">
        <f t="shared" si="12"/>
        <v>#DIV/0!</v>
      </c>
      <c r="H69" t="e">
        <f t="shared" si="12"/>
        <v>#DIV/0!</v>
      </c>
      <c r="I69" t="e">
        <f t="shared" si="12"/>
        <v>#REF!</v>
      </c>
    </row>
    <row r="71" spans="1:10" x14ac:dyDescent="0.3">
      <c r="A71" t="s">
        <v>28</v>
      </c>
      <c r="B71" s="12" t="e">
        <f>B48</f>
        <v>#VALUE!</v>
      </c>
      <c r="D71" s="12" t="e">
        <f t="shared" ref="D71:G72" si="13">D48</f>
        <v>#VALUE!</v>
      </c>
      <c r="E71" s="20" t="e">
        <f t="shared" si="13"/>
        <v>#VALUE!</v>
      </c>
      <c r="F71" s="20" t="e">
        <f t="shared" si="13"/>
        <v>#VALUE!</v>
      </c>
      <c r="G71" s="12" t="e">
        <f t="shared" si="13"/>
        <v>#VALUE!</v>
      </c>
      <c r="H71" s="12" t="e">
        <f>AVERAGE(H48:H48)</f>
        <v>#VALUE!</v>
      </c>
    </row>
    <row r="72" spans="1:10" x14ac:dyDescent="0.3">
      <c r="A72" t="s">
        <v>32</v>
      </c>
      <c r="B72" s="12" t="e">
        <f>B49</f>
        <v>#VALUE!</v>
      </c>
      <c r="D72" s="12" t="e">
        <f t="shared" si="13"/>
        <v>#VALUE!</v>
      </c>
      <c r="E72" s="12" t="e">
        <f t="shared" si="13"/>
        <v>#VALUE!</v>
      </c>
      <c r="F72" s="12" t="e">
        <f t="shared" si="13"/>
        <v>#VALUE!</v>
      </c>
      <c r="G72" s="12" t="e">
        <f t="shared" si="13"/>
        <v>#VALUE!</v>
      </c>
      <c r="H72" t="e">
        <f>STDEV(H49:H49)</f>
        <v>#VALUE!</v>
      </c>
    </row>
    <row r="73" spans="1:10" x14ac:dyDescent="0.3">
      <c r="A73" t="s">
        <v>33</v>
      </c>
      <c r="B73" s="1" t="e">
        <f>B53</f>
        <v>#VALUE!</v>
      </c>
      <c r="D73" s="1" t="e">
        <f>#REF!</f>
        <v>#REF!</v>
      </c>
      <c r="E73" s="1" t="e">
        <f>D53</f>
        <v>#VALUE!</v>
      </c>
      <c r="F73" s="1" t="e">
        <f>E53</f>
        <v>#VALUE!</v>
      </c>
      <c r="G73" s="1" t="e">
        <f>F53</f>
        <v>#VALUE!</v>
      </c>
      <c r="H73" s="1" t="e">
        <f>G53</f>
        <v>#VALUE!</v>
      </c>
      <c r="I73" s="1"/>
    </row>
    <row r="74" spans="1:10" x14ac:dyDescent="0.3">
      <c r="A74" t="s">
        <v>31</v>
      </c>
      <c r="B74" s="22" t="e">
        <f>B71/B$62</f>
        <v>#VALUE!</v>
      </c>
      <c r="C74" s="22"/>
      <c r="D74" s="22" t="e">
        <f t="shared" ref="D74:H74" si="14">D71/D$62</f>
        <v>#VALUE!</v>
      </c>
      <c r="E74" s="22" t="e">
        <f t="shared" si="14"/>
        <v>#VALUE!</v>
      </c>
      <c r="F74" s="22" t="e">
        <f t="shared" si="14"/>
        <v>#VALUE!</v>
      </c>
      <c r="G74" s="22" t="e">
        <f t="shared" si="14"/>
        <v>#VALUE!</v>
      </c>
      <c r="H74" s="22" t="e">
        <f t="shared" si="14"/>
        <v>#VALUE!</v>
      </c>
    </row>
    <row r="79" spans="1:10" x14ac:dyDescent="0.3">
      <c r="A79" s="12">
        <f>LOG(A21)</f>
        <v>1.3010299956639813</v>
      </c>
      <c r="B79" s="12" t="e">
        <f>LOG(#REF!)</f>
        <v>#REF!</v>
      </c>
      <c r="C79" s="12"/>
      <c r="D79" s="12"/>
      <c r="E79" s="12"/>
      <c r="F79" s="12"/>
      <c r="G79" s="12"/>
      <c r="H79" s="12"/>
      <c r="I79" s="12"/>
      <c r="J79" s="12"/>
    </row>
    <row r="80" spans="1:10" x14ac:dyDescent="0.3">
      <c r="A80" s="12">
        <f>LOG(A22)</f>
        <v>1.7781512503836436</v>
      </c>
      <c r="B80" s="12" t="e">
        <f>LOG(#REF!)</f>
        <v>#REF!</v>
      </c>
      <c r="C80" s="12"/>
      <c r="D80" s="12"/>
      <c r="E80" s="12"/>
      <c r="F80" s="12"/>
      <c r="G80" s="12"/>
      <c r="H80" s="12"/>
      <c r="I80" s="12"/>
      <c r="J80" s="12"/>
    </row>
    <row r="81" spans="1:10" x14ac:dyDescent="0.3">
      <c r="A81" s="12">
        <f>LOG(A23)</f>
        <v>2</v>
      </c>
      <c r="B81" s="12" t="e">
        <f>LOG(#REF!)</f>
        <v>#REF!</v>
      </c>
      <c r="C81" s="12" t="e">
        <f>LOG(#REF!)</f>
        <v>#REF!</v>
      </c>
      <c r="D81" s="12" t="e">
        <f>LOG(#REF!)</f>
        <v>#REF!</v>
      </c>
      <c r="E81" s="12" t="e">
        <f>LOG(#REF!)</f>
        <v>#REF!</v>
      </c>
      <c r="F81" s="12"/>
      <c r="G81" s="12"/>
      <c r="H81" s="12" t="e">
        <f>LOG(#REF!)</f>
        <v>#REF!</v>
      </c>
      <c r="I81" s="12"/>
      <c r="J81" s="12"/>
    </row>
    <row r="82" spans="1:10" x14ac:dyDescent="0.3">
      <c r="A82" s="12" t="e">
        <f>LOG(#REF!)</f>
        <v>#REF!</v>
      </c>
      <c r="B82" s="12" t="e">
        <f>LOG(#REF!)</f>
        <v>#REF!</v>
      </c>
      <c r="C82" s="12" t="e">
        <f>LOG(#REF!)</f>
        <v>#REF!</v>
      </c>
      <c r="D82" s="12" t="e">
        <f>LOG(#REF!)</f>
        <v>#REF!</v>
      </c>
      <c r="E82" s="12" t="e">
        <f>LOG(#REF!)</f>
        <v>#REF!</v>
      </c>
      <c r="F82" s="12"/>
      <c r="G82" s="12" t="e">
        <f>LOG(#REF!)</f>
        <v>#REF!</v>
      </c>
      <c r="H82" s="12" t="e">
        <f>LOG(#REF!)</f>
        <v>#REF!</v>
      </c>
      <c r="I82" s="12"/>
      <c r="J82" s="12"/>
    </row>
    <row r="83" spans="1:10" x14ac:dyDescent="0.3">
      <c r="A83" s="12" t="e">
        <f>LOG(#REF!)</f>
        <v>#REF!</v>
      </c>
      <c r="B83" s="12" t="e">
        <f>LOG(#REF!)</f>
        <v>#REF!</v>
      </c>
      <c r="C83" s="12" t="e">
        <f>LOG(#REF!)</f>
        <v>#REF!</v>
      </c>
      <c r="D83" s="12" t="e">
        <f>LOG(#REF!)</f>
        <v>#REF!</v>
      </c>
      <c r="E83" s="12" t="e">
        <f>LOG(#REF!)</f>
        <v>#REF!</v>
      </c>
      <c r="F83" s="12" t="e">
        <f>LOG(#REF!)</f>
        <v>#REF!</v>
      </c>
      <c r="G83" s="12" t="e">
        <f>LOG(#REF!)</f>
        <v>#REF!</v>
      </c>
      <c r="H83" s="12" t="e">
        <f>LOG(#REF!)</f>
        <v>#REF!</v>
      </c>
      <c r="I83" s="12"/>
      <c r="J83" s="12"/>
    </row>
    <row r="84" spans="1:10" x14ac:dyDescent="0.3">
      <c r="A84" s="12" t="e">
        <f>LOG(#REF!)</f>
        <v>#REF!</v>
      </c>
      <c r="B84" s="12" t="e">
        <f>LOG(#REF!)</f>
        <v>#REF!</v>
      </c>
      <c r="C84" s="12" t="e">
        <f>LOG(#REF!)</f>
        <v>#REF!</v>
      </c>
      <c r="D84" s="12" t="e">
        <f>LOG(#REF!)</f>
        <v>#REF!</v>
      </c>
      <c r="E84" s="12" t="e">
        <f>LOG(#REF!)</f>
        <v>#REF!</v>
      </c>
      <c r="F84" s="12" t="e">
        <f>LOG(#REF!)</f>
        <v>#REF!</v>
      </c>
      <c r="G84" s="12" t="e">
        <f>LOG(#REF!)</f>
        <v>#REF!</v>
      </c>
      <c r="H84" s="12" t="e">
        <f>LOG(#REF!)</f>
        <v>#REF!</v>
      </c>
      <c r="I84" s="12"/>
      <c r="J84" s="12"/>
    </row>
    <row r="85" spans="1:10" x14ac:dyDescent="0.3">
      <c r="A85" s="12" t="e">
        <f>LOG(#REF!)</f>
        <v>#REF!</v>
      </c>
      <c r="B85" s="12" t="e">
        <f>LOG(#REF!)</f>
        <v>#REF!</v>
      </c>
      <c r="C85" s="12" t="e">
        <f>LOG(#REF!)</f>
        <v>#REF!</v>
      </c>
      <c r="D85" s="12" t="e">
        <f>LOG(#REF!)</f>
        <v>#REF!</v>
      </c>
      <c r="E85" s="12" t="e">
        <f>LOG(#REF!)</f>
        <v>#REF!</v>
      </c>
      <c r="F85" s="12" t="e">
        <f>LOG(#REF!)</f>
        <v>#REF!</v>
      </c>
      <c r="G85" s="12" t="e">
        <f>LOG(#REF!)</f>
        <v>#REF!</v>
      </c>
      <c r="H85" s="12" t="e">
        <f>LOG(#REF!)</f>
        <v>#REF!</v>
      </c>
      <c r="I85" s="12"/>
      <c r="J85" s="12"/>
    </row>
    <row r="86" spans="1:10" x14ac:dyDescent="0.3">
      <c r="A86" s="12">
        <f>LOG(A21)</f>
        <v>1.3010299956639813</v>
      </c>
      <c r="B86" s="12" t="e">
        <f>LOG(B21)</f>
        <v>#NUM!</v>
      </c>
      <c r="C86" s="12" t="e">
        <f>LOG(D21)</f>
        <v>#NUM!</v>
      </c>
      <c r="D86" s="12" t="e">
        <f>LOG(E21)</f>
        <v>#NUM!</v>
      </c>
      <c r="E86" s="12" t="e">
        <f>LOG(F21)</f>
        <v>#NUM!</v>
      </c>
      <c r="F86" s="12" t="e">
        <f>LOG(G21)</f>
        <v>#NUM!</v>
      </c>
      <c r="G86" s="12" t="e">
        <f>LOG(H21)</f>
        <v>#NUM!</v>
      </c>
      <c r="H86" s="12" t="e">
        <f>LOG(#REF!)</f>
        <v>#REF!</v>
      </c>
      <c r="I86" s="12" t="e">
        <f>LOG(I21)</f>
        <v>#NUM!</v>
      </c>
      <c r="J86" s="12" t="e">
        <f>LOG(#REF!)</f>
        <v>#REF!</v>
      </c>
    </row>
    <row r="87" spans="1:10" x14ac:dyDescent="0.3">
      <c r="A87" s="12">
        <f>LOG(A22)</f>
        <v>1.7781512503836436</v>
      </c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3">
      <c r="A88" s="12">
        <f>LOG(A23)</f>
        <v>2</v>
      </c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3">
      <c r="A89" s="12"/>
      <c r="B89" s="12"/>
    </row>
    <row r="90" spans="1:10" x14ac:dyDescent="0.3">
      <c r="B90" t="s">
        <v>5</v>
      </c>
      <c r="C90" t="s">
        <v>6</v>
      </c>
      <c r="D90" t="s">
        <v>4</v>
      </c>
      <c r="E90" t="s">
        <v>3</v>
      </c>
      <c r="F90" t="s">
        <v>2</v>
      </c>
      <c r="G90" t="s">
        <v>8</v>
      </c>
      <c r="H90" t="s">
        <v>9</v>
      </c>
    </row>
    <row r="91" spans="1:10" x14ac:dyDescent="0.3">
      <c r="A91" t="s">
        <v>17</v>
      </c>
      <c r="B91" s="12" t="e">
        <f t="array" ref="B91:B95">LINEST(B81:B86,$A81:$A86,,TRUE)</f>
        <v>#VALUE!</v>
      </c>
      <c r="C91" s="12" t="e">
        <f t="array" ref="C91:C95">LINEST(C83:C86,$A83:$A86,,TRUE)</f>
        <v>#VALUE!</v>
      </c>
      <c r="D91" s="12" t="e">
        <f t="array" ref="D91:D95">LINEST(D83:D86,$A83:$A86,,TRUE)</f>
        <v>#VALUE!</v>
      </c>
      <c r="E91" s="12" t="e">
        <f t="array" ref="E91:E95">LINEST(E83:E86,$A83:$A86,,TRUE)</f>
        <v>#VALUE!</v>
      </c>
      <c r="F91" s="12" t="e">
        <f t="array" ref="F91:F95">LINEST(F84:F86,$A84:$A86,,TRUE)</f>
        <v>#VALUE!</v>
      </c>
      <c r="G91" s="12" t="e">
        <f t="array" ref="G91:G95">LINEST(G83:G86,$A83:$A86,,TRUE)</f>
        <v>#VALUE!</v>
      </c>
      <c r="H91" s="12" t="e">
        <f t="array" ref="H91:H95">LINEST(H81:H86,$A81:$A86,,TRUE)</f>
        <v>#VALUE!</v>
      </c>
      <c r="J91" t="e">
        <f>AVERAGE(B91:H91)</f>
        <v>#VALUE!</v>
      </c>
    </row>
    <row r="92" spans="1:10" x14ac:dyDescent="0.3">
      <c r="A92" t="s">
        <v>18</v>
      </c>
      <c r="B92" s="12" t="e">
        <v>#VALUE!</v>
      </c>
      <c r="C92" s="12" t="e">
        <v>#VALUE!</v>
      </c>
      <c r="D92" s="12" t="e">
        <v>#VALUE!</v>
      </c>
      <c r="E92" s="12" t="e">
        <v>#VALUE!</v>
      </c>
      <c r="F92" s="12" t="e">
        <v>#VALUE!</v>
      </c>
      <c r="G92" s="12" t="e">
        <v>#VALUE!</v>
      </c>
      <c r="H92" s="12" t="e">
        <v>#VALUE!</v>
      </c>
      <c r="J92" t="e">
        <f>STDEV(B91:H91)/SQRT(COUNT(B91:H91))</f>
        <v>#VALUE!</v>
      </c>
    </row>
    <row r="93" spans="1:10" x14ac:dyDescent="0.3">
      <c r="A93" t="s">
        <v>21</v>
      </c>
      <c r="B93" s="12" t="e">
        <v>#VALUE!</v>
      </c>
      <c r="C93" s="12" t="e">
        <v>#VALUE!</v>
      </c>
      <c r="D93" s="12" t="e">
        <v>#VALUE!</v>
      </c>
      <c r="E93" s="12" t="e">
        <v>#VALUE!</v>
      </c>
      <c r="F93" s="12" t="e">
        <v>#VALUE!</v>
      </c>
      <c r="G93" s="12" t="e">
        <v>#VALUE!</v>
      </c>
      <c r="H93" s="12" t="e">
        <v>#VALUE!</v>
      </c>
    </row>
    <row r="94" spans="1:10" x14ac:dyDescent="0.3">
      <c r="A94" t="s">
        <v>19</v>
      </c>
      <c r="B94" s="13" t="e">
        <v>#VALUE!</v>
      </c>
      <c r="C94" s="13" t="e">
        <v>#VALUE!</v>
      </c>
      <c r="D94" s="13" t="e">
        <v>#VALUE!</v>
      </c>
      <c r="E94" s="13" t="e">
        <v>#VALUE!</v>
      </c>
      <c r="F94" s="13" t="e">
        <v>#VALUE!</v>
      </c>
      <c r="G94" s="13" t="e">
        <v>#VALUE!</v>
      </c>
      <c r="H94" s="13" t="e">
        <v>#VALUE!</v>
      </c>
    </row>
    <row r="95" spans="1:10" x14ac:dyDescent="0.3">
      <c r="A95" t="s">
        <v>20</v>
      </c>
      <c r="B95" s="11" t="e">
        <v>#VALUE!</v>
      </c>
      <c r="C95" s="11" t="e">
        <v>#VALUE!</v>
      </c>
      <c r="D95" s="11" t="e">
        <v>#VALUE!</v>
      </c>
      <c r="E95" s="11" t="e">
        <v>#VALUE!</v>
      </c>
      <c r="F95" s="11" t="e">
        <v>#VALUE!</v>
      </c>
      <c r="G95" s="11" t="e">
        <v>#VALUE!</v>
      </c>
      <c r="H95" s="11" t="e">
        <v>#VALUE!</v>
      </c>
    </row>
    <row r="97" spans="1:8" x14ac:dyDescent="0.3">
      <c r="B97" t="s">
        <v>5</v>
      </c>
      <c r="C97" t="s">
        <v>6</v>
      </c>
      <c r="D97" t="s">
        <v>4</v>
      </c>
      <c r="E97" t="s">
        <v>3</v>
      </c>
      <c r="F97" t="s">
        <v>2</v>
      </c>
      <c r="G97" t="s">
        <v>8</v>
      </c>
      <c r="H97" t="s">
        <v>9</v>
      </c>
    </row>
    <row r="98" spans="1:8" x14ac:dyDescent="0.3">
      <c r="A98" t="s">
        <v>23</v>
      </c>
      <c r="B98" s="12" t="e">
        <f>B91+B92</f>
        <v>#VALUE!</v>
      </c>
      <c r="C98" s="12" t="e">
        <f t="shared" ref="C98:H98" si="15">C91+C92</f>
        <v>#VALUE!</v>
      </c>
      <c r="D98" s="12" t="e">
        <f t="shared" si="15"/>
        <v>#VALUE!</v>
      </c>
      <c r="E98" s="12" t="e">
        <f t="shared" si="15"/>
        <v>#VALUE!</v>
      </c>
      <c r="F98" s="12" t="e">
        <f t="shared" si="15"/>
        <v>#VALUE!</v>
      </c>
      <c r="G98" s="12" t="e">
        <f t="shared" si="15"/>
        <v>#VALUE!</v>
      </c>
      <c r="H98" s="12" t="e">
        <f t="shared" si="15"/>
        <v>#VALUE!</v>
      </c>
    </row>
    <row r="99" spans="1:8" x14ac:dyDescent="0.3">
      <c r="A99" t="s">
        <v>17</v>
      </c>
      <c r="B99" s="12" t="e">
        <f>B91</f>
        <v>#VALUE!</v>
      </c>
      <c r="C99" s="12" t="e">
        <f t="shared" ref="C99:H99" si="16">C91</f>
        <v>#VALUE!</v>
      </c>
      <c r="D99" s="12" t="e">
        <f t="shared" si="16"/>
        <v>#VALUE!</v>
      </c>
      <c r="E99" s="12" t="e">
        <f t="shared" si="16"/>
        <v>#VALUE!</v>
      </c>
      <c r="F99" s="12" t="e">
        <f t="shared" si="16"/>
        <v>#VALUE!</v>
      </c>
      <c r="G99" s="12" t="e">
        <f t="shared" si="16"/>
        <v>#VALUE!</v>
      </c>
      <c r="H99" s="12" t="e">
        <f t="shared" si="16"/>
        <v>#VALUE!</v>
      </c>
    </row>
    <row r="100" spans="1:8" x14ac:dyDescent="0.3">
      <c r="A100" t="s">
        <v>22</v>
      </c>
      <c r="B100" s="12" t="e">
        <f>B91-B92</f>
        <v>#VALUE!</v>
      </c>
      <c r="C100" s="12" t="e">
        <f t="shared" ref="C100:H100" si="17">C91-C92</f>
        <v>#VALUE!</v>
      </c>
      <c r="D100" s="12" t="e">
        <f t="shared" si="17"/>
        <v>#VALUE!</v>
      </c>
      <c r="E100" s="12" t="e">
        <f t="shared" si="17"/>
        <v>#VALUE!</v>
      </c>
      <c r="F100" s="12" t="e">
        <f t="shared" si="17"/>
        <v>#VALUE!</v>
      </c>
      <c r="G100" s="12" t="e">
        <f t="shared" si="17"/>
        <v>#VALUE!</v>
      </c>
      <c r="H100" s="12" t="e">
        <f t="shared" si="17"/>
        <v>#VALUE!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opLeftCell="A25" zoomScale="70" zoomScaleNormal="70" workbookViewId="0">
      <selection activeCell="A56" sqref="A56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5546875" bestFit="1" customWidth="1"/>
    <col min="9" max="9" width="10.33203125" customWidth="1"/>
    <col min="10" max="10" width="10.44140625" customWidth="1"/>
  </cols>
  <sheetData>
    <row r="1" spans="1:9" x14ac:dyDescent="0.3">
      <c r="A1" t="s">
        <v>39</v>
      </c>
      <c r="D1" t="s">
        <v>40</v>
      </c>
    </row>
    <row r="2" spans="1:9" x14ac:dyDescent="0.3">
      <c r="A2" s="4" t="s">
        <v>35</v>
      </c>
      <c r="B2" s="8" t="s">
        <v>5</v>
      </c>
      <c r="C2" s="8" t="s">
        <v>7</v>
      </c>
      <c r="D2" s="8" t="s">
        <v>6</v>
      </c>
      <c r="E2" s="8" t="s">
        <v>4</v>
      </c>
      <c r="F2" s="8" t="s">
        <v>3</v>
      </c>
      <c r="G2" s="8" t="s">
        <v>2</v>
      </c>
      <c r="H2" s="8" t="s">
        <v>8</v>
      </c>
      <c r="I2" s="8" t="s">
        <v>1</v>
      </c>
    </row>
    <row r="3" spans="1:9" x14ac:dyDescent="0.3">
      <c r="A3" s="6">
        <v>20</v>
      </c>
      <c r="B3" s="5"/>
      <c r="C3" s="5"/>
      <c r="D3" s="5"/>
      <c r="E3" s="5"/>
      <c r="F3" s="5"/>
      <c r="G3" s="5"/>
      <c r="H3" s="27">
        <v>12440450</v>
      </c>
      <c r="I3" s="5"/>
    </row>
    <row r="4" spans="1:9" x14ac:dyDescent="0.3">
      <c r="A4" s="6">
        <v>60</v>
      </c>
      <c r="B4" s="5"/>
      <c r="C4" s="5"/>
      <c r="D4" s="5"/>
      <c r="E4" s="27">
        <v>66815000</v>
      </c>
      <c r="F4" s="5"/>
      <c r="G4" s="27">
        <v>8479780</v>
      </c>
      <c r="H4" s="5"/>
      <c r="I4" s="5"/>
    </row>
    <row r="5" spans="1:9" x14ac:dyDescent="0.3">
      <c r="A5" s="6">
        <v>100</v>
      </c>
      <c r="B5" s="5"/>
      <c r="C5" s="27">
        <v>906136</v>
      </c>
      <c r="D5" s="5"/>
      <c r="E5" s="5"/>
      <c r="F5" s="5"/>
      <c r="G5" s="3"/>
      <c r="H5" s="5"/>
      <c r="I5" s="27">
        <v>1306377</v>
      </c>
    </row>
    <row r="7" spans="1:9" x14ac:dyDescent="0.3">
      <c r="A7" t="s">
        <v>41</v>
      </c>
      <c r="D7" t="s">
        <v>40</v>
      </c>
    </row>
    <row r="8" spans="1:9" x14ac:dyDescent="0.3">
      <c r="A8" s="4" t="s">
        <v>35</v>
      </c>
      <c r="B8" s="8" t="s">
        <v>5</v>
      </c>
      <c r="C8" s="8" t="s">
        <v>7</v>
      </c>
      <c r="D8" s="8" t="s">
        <v>6</v>
      </c>
      <c r="E8" s="8" t="s">
        <v>4</v>
      </c>
      <c r="F8" s="8" t="s">
        <v>3</v>
      </c>
      <c r="G8" s="8" t="s">
        <v>2</v>
      </c>
      <c r="H8" s="8" t="s">
        <v>8</v>
      </c>
      <c r="I8" s="8" t="s">
        <v>1</v>
      </c>
    </row>
    <row r="9" spans="1:9" x14ac:dyDescent="0.3">
      <c r="A9" s="6">
        <v>20</v>
      </c>
      <c r="B9" s="5"/>
      <c r="C9" s="5"/>
      <c r="D9" s="5"/>
      <c r="E9" s="5"/>
      <c r="F9" s="5"/>
      <c r="G9" s="5"/>
      <c r="H9" s="23">
        <v>144</v>
      </c>
      <c r="I9" s="5"/>
    </row>
    <row r="10" spans="1:9" x14ac:dyDescent="0.3">
      <c r="A10" s="6">
        <v>60</v>
      </c>
      <c r="B10" s="5"/>
      <c r="C10" s="5"/>
      <c r="D10" s="5"/>
      <c r="E10" s="27">
        <v>144</v>
      </c>
      <c r="F10" s="5"/>
      <c r="G10" s="23">
        <v>144</v>
      </c>
      <c r="H10" s="5"/>
      <c r="I10" s="5"/>
    </row>
    <row r="11" spans="1:9" x14ac:dyDescent="0.3">
      <c r="A11" s="6">
        <v>100</v>
      </c>
      <c r="B11" s="5"/>
      <c r="C11" s="23">
        <v>144</v>
      </c>
      <c r="D11" s="5"/>
      <c r="E11" s="5"/>
      <c r="F11" s="5"/>
      <c r="G11" s="3"/>
      <c r="H11" s="5"/>
      <c r="I11" s="23">
        <v>210</v>
      </c>
    </row>
    <row r="13" spans="1:9" x14ac:dyDescent="0.3">
      <c r="A13" t="s">
        <v>42</v>
      </c>
      <c r="D13" t="s">
        <v>40</v>
      </c>
    </row>
    <row r="14" spans="1:9" x14ac:dyDescent="0.3">
      <c r="A14" s="4" t="s">
        <v>35</v>
      </c>
      <c r="B14" s="8" t="s">
        <v>5</v>
      </c>
      <c r="C14" s="8" t="s">
        <v>7</v>
      </c>
      <c r="D14" s="8" t="s">
        <v>6</v>
      </c>
      <c r="E14" s="8" t="s">
        <v>4</v>
      </c>
      <c r="F14" s="8" t="s">
        <v>3</v>
      </c>
      <c r="G14" s="8" t="s">
        <v>2</v>
      </c>
      <c r="H14" s="8" t="s">
        <v>8</v>
      </c>
      <c r="I14" s="8" t="s">
        <v>1</v>
      </c>
    </row>
    <row r="15" spans="1:9" x14ac:dyDescent="0.3">
      <c r="A15" s="6">
        <v>20</v>
      </c>
      <c r="B15" s="5"/>
      <c r="C15" s="5"/>
      <c r="D15" s="5"/>
      <c r="E15" s="5"/>
      <c r="F15" s="5"/>
      <c r="G15" s="5"/>
      <c r="H15" s="23">
        <v>2331.6999999999998</v>
      </c>
      <c r="I15" s="5"/>
    </row>
    <row r="16" spans="1:9" x14ac:dyDescent="0.3">
      <c r="A16" s="6">
        <v>60</v>
      </c>
      <c r="B16" s="5"/>
      <c r="C16" s="5"/>
      <c r="D16" s="5"/>
      <c r="E16" s="27">
        <v>2880</v>
      </c>
      <c r="F16" s="5"/>
      <c r="G16" s="23">
        <v>2812.7</v>
      </c>
      <c r="H16" s="5"/>
      <c r="I16" s="5"/>
    </row>
    <row r="17" spans="1:11" x14ac:dyDescent="0.3">
      <c r="A17" s="6">
        <v>100</v>
      </c>
      <c r="B17" s="5"/>
      <c r="C17" s="23">
        <v>2330.8000000000002</v>
      </c>
      <c r="D17" s="5"/>
      <c r="E17" s="5"/>
      <c r="F17" s="5"/>
      <c r="G17" s="3"/>
      <c r="H17" s="5"/>
      <c r="I17" s="23">
        <v>2779</v>
      </c>
    </row>
    <row r="19" spans="1:11" x14ac:dyDescent="0.3">
      <c r="A19" t="s">
        <v>43</v>
      </c>
    </row>
    <row r="20" spans="1:11" x14ac:dyDescent="0.3">
      <c r="A20" s="4" t="s">
        <v>35</v>
      </c>
      <c r="B20" s="8" t="s">
        <v>5</v>
      </c>
      <c r="C20" s="8" t="s">
        <v>7</v>
      </c>
      <c r="D20" s="8" t="s">
        <v>6</v>
      </c>
      <c r="E20" s="8" t="s">
        <v>4</v>
      </c>
      <c r="F20" s="8" t="s">
        <v>3</v>
      </c>
      <c r="G20" s="8" t="s">
        <v>2</v>
      </c>
      <c r="H20" s="8" t="s">
        <v>8</v>
      </c>
      <c r="I20" s="8" t="s">
        <v>1</v>
      </c>
      <c r="K20">
        <v>5453719.7466666671</v>
      </c>
    </row>
    <row r="21" spans="1:11" x14ac:dyDescent="0.3">
      <c r="A21" s="6">
        <v>20</v>
      </c>
      <c r="B21" s="28"/>
      <c r="C21" s="28"/>
      <c r="D21" s="28"/>
      <c r="E21" s="28"/>
      <c r="F21" s="28"/>
      <c r="G21" s="34"/>
      <c r="H21" s="35"/>
      <c r="I21" s="34"/>
      <c r="K21">
        <v>5445274.818</v>
      </c>
    </row>
    <row r="22" spans="1:11" x14ac:dyDescent="0.3">
      <c r="A22" s="6">
        <v>60</v>
      </c>
      <c r="B22" s="28"/>
      <c r="C22" s="28"/>
      <c r="D22" s="28"/>
      <c r="E22" s="3"/>
      <c r="F22" s="3"/>
      <c r="G22" s="36"/>
      <c r="H22" s="34"/>
      <c r="I22" s="34"/>
      <c r="K22">
        <v>11697904.643333334</v>
      </c>
    </row>
    <row r="23" spans="1:11" x14ac:dyDescent="0.3">
      <c r="A23" s="6">
        <v>100</v>
      </c>
      <c r="B23" s="28"/>
      <c r="C23">
        <v>47658.020550000001</v>
      </c>
      <c r="D23">
        <v>6113313.7759999996</v>
      </c>
      <c r="E23">
        <v>11697904.643333334</v>
      </c>
      <c r="F23">
        <v>5445274.818</v>
      </c>
      <c r="G23" s="16"/>
      <c r="H23">
        <v>5453719.7466666671</v>
      </c>
      <c r="I23" s="36"/>
      <c r="K23">
        <v>6113313.7759999996</v>
      </c>
    </row>
    <row r="24" spans="1:11" x14ac:dyDescent="0.3">
      <c r="E24" s="18"/>
      <c r="F24" s="19"/>
      <c r="K24">
        <v>47658.020550000001</v>
      </c>
    </row>
    <row r="25" spans="1:11" x14ac:dyDescent="0.3">
      <c r="A25" t="s">
        <v>44</v>
      </c>
    </row>
    <row r="26" spans="1:11" x14ac:dyDescent="0.3">
      <c r="A26" s="4" t="s">
        <v>35</v>
      </c>
      <c r="B26" s="8" t="s">
        <v>5</v>
      </c>
      <c r="C26" s="8" t="s">
        <v>7</v>
      </c>
      <c r="D26" s="8" t="s">
        <v>6</v>
      </c>
      <c r="E26" s="8" t="s">
        <v>4</v>
      </c>
      <c r="F26" s="8" t="s">
        <v>3</v>
      </c>
      <c r="G26" s="8" t="s">
        <v>2</v>
      </c>
      <c r="H26" s="8" t="s">
        <v>8</v>
      </c>
      <c r="I26" s="8" t="s">
        <v>1</v>
      </c>
    </row>
    <row r="27" spans="1:11" x14ac:dyDescent="0.3">
      <c r="A27" s="6">
        <v>20</v>
      </c>
      <c r="B27" s="28"/>
      <c r="C27" s="28"/>
      <c r="D27" s="28"/>
      <c r="E27" s="3"/>
      <c r="F27" s="3"/>
      <c r="G27" s="3"/>
      <c r="H27" s="3"/>
      <c r="I27" s="28"/>
    </row>
    <row r="28" spans="1:11" x14ac:dyDescent="0.3">
      <c r="A28" s="6">
        <v>60</v>
      </c>
      <c r="B28" s="28"/>
      <c r="C28" s="28"/>
      <c r="D28" s="28"/>
      <c r="E28" s="3"/>
      <c r="F28" s="3"/>
      <c r="G28" s="3"/>
      <c r="H28" s="3"/>
      <c r="I28" s="28"/>
    </row>
    <row r="29" spans="1:11" x14ac:dyDescent="0.3">
      <c r="A29" s="6">
        <v>100</v>
      </c>
      <c r="B29" s="28"/>
      <c r="C29">
        <v>121</v>
      </c>
      <c r="D29">
        <v>121</v>
      </c>
      <c r="E29">
        <v>121</v>
      </c>
      <c r="F29">
        <v>121</v>
      </c>
      <c r="G29" s="16"/>
      <c r="H29">
        <v>121</v>
      </c>
      <c r="I29" s="3"/>
    </row>
    <row r="30" spans="1:11" x14ac:dyDescent="0.3">
      <c r="E30" s="18"/>
      <c r="F30" s="19"/>
    </row>
    <row r="31" spans="1:11" x14ac:dyDescent="0.3">
      <c r="E31" s="18"/>
      <c r="F31" s="19"/>
    </row>
    <row r="32" spans="1:11" x14ac:dyDescent="0.3">
      <c r="A32" t="s">
        <v>46</v>
      </c>
      <c r="H32" s="22" t="s">
        <v>47</v>
      </c>
      <c r="I32" s="22">
        <v>0.69779999999999998</v>
      </c>
    </row>
    <row r="33" spans="1:9" x14ac:dyDescent="0.3">
      <c r="A33" s="4" t="str">
        <f t="shared" ref="A33:I33" si="0">A20</f>
        <v>Exposure (s)</v>
      </c>
      <c r="B33" s="8" t="str">
        <f t="shared" si="0"/>
        <v>Clear</v>
      </c>
      <c r="C33" s="8" t="str">
        <f t="shared" si="0"/>
        <v>NUV</v>
      </c>
      <c r="D33" s="8" t="str">
        <f t="shared" si="0"/>
        <v>Blue</v>
      </c>
      <c r="E33" s="8" t="str">
        <f t="shared" si="0"/>
        <v>Green</v>
      </c>
      <c r="F33" s="8" t="str">
        <f t="shared" si="0"/>
        <v>Red</v>
      </c>
      <c r="G33" s="8" t="str">
        <f t="shared" si="0"/>
        <v>Ha</v>
      </c>
      <c r="H33" s="8" t="str">
        <f t="shared" si="0"/>
        <v>NIR1</v>
      </c>
      <c r="I33" s="8" t="str">
        <f t="shared" si="0"/>
        <v>Methane</v>
      </c>
    </row>
    <row r="34" spans="1:9" x14ac:dyDescent="0.3">
      <c r="A34" s="6">
        <f>A21</f>
        <v>20</v>
      </c>
      <c r="B34" s="16"/>
      <c r="C34" s="16"/>
      <c r="D34" s="16"/>
      <c r="E34" s="16"/>
      <c r="F34" s="16"/>
      <c r="G34" s="16"/>
      <c r="H34" s="29"/>
      <c r="I34" s="16"/>
    </row>
    <row r="35" spans="1:9" x14ac:dyDescent="0.3">
      <c r="A35" s="6">
        <f>A22</f>
        <v>60</v>
      </c>
      <c r="B35" s="16"/>
      <c r="C35" s="30"/>
      <c r="D35" s="16"/>
      <c r="E35" s="29"/>
      <c r="F35" s="16"/>
      <c r="G35" s="29"/>
      <c r="H35" s="16"/>
      <c r="I35" s="16"/>
    </row>
    <row r="36" spans="1:9" x14ac:dyDescent="0.3">
      <c r="A36" s="6">
        <f>A23</f>
        <v>100</v>
      </c>
      <c r="B36" s="16"/>
      <c r="C36" s="29">
        <f>(C23/C29)/($I$32^2)</f>
        <v>808.88857185793211</v>
      </c>
      <c r="D36" s="29">
        <f>(D23/D29)/($I$32^2)</f>
        <v>103759.86229642224</v>
      </c>
      <c r="E36" s="29">
        <f>(E23/E29)/($I$32^2)</f>
        <v>198545.83282049833</v>
      </c>
      <c r="F36" s="29">
        <f>(F23/F29)/($I$32^2)</f>
        <v>92421.391406403709</v>
      </c>
      <c r="G36" s="29"/>
      <c r="H36" s="29">
        <f>(H23/H29)/($I$32^2)</f>
        <v>92564.725229541727</v>
      </c>
      <c r="I36" s="29"/>
    </row>
    <row r="38" spans="1:9" s="7" customFormat="1" x14ac:dyDescent="0.3">
      <c r="A38" s="7" t="s">
        <v>29</v>
      </c>
    </row>
    <row r="39" spans="1:9" s="7" customFormat="1" x14ac:dyDescent="0.3">
      <c r="A39" s="14"/>
      <c r="B39" s="14" t="str">
        <f t="shared" ref="B39:I39" si="1">B20</f>
        <v>Clear</v>
      </c>
      <c r="C39" s="14" t="str">
        <f t="shared" si="1"/>
        <v>NUV</v>
      </c>
      <c r="D39" s="14" t="str">
        <f t="shared" si="1"/>
        <v>Blue</v>
      </c>
      <c r="E39" s="14" t="str">
        <f t="shared" si="1"/>
        <v>Green</v>
      </c>
      <c r="F39" s="14" t="str">
        <f t="shared" si="1"/>
        <v>Red</v>
      </c>
      <c r="G39" s="14" t="str">
        <f t="shared" si="1"/>
        <v>Ha</v>
      </c>
      <c r="H39" s="14" t="str">
        <f t="shared" si="1"/>
        <v>NIR1</v>
      </c>
      <c r="I39" s="14" t="str">
        <f t="shared" si="1"/>
        <v>Methane</v>
      </c>
    </row>
    <row r="40" spans="1:9" x14ac:dyDescent="0.3">
      <c r="A40" s="14" t="s">
        <v>10</v>
      </c>
      <c r="B40" s="16" t="e">
        <f>AVERAGE(B34:B34)</f>
        <v>#DIV/0!</v>
      </c>
      <c r="C40" s="16">
        <f>AVERAGE(C34:C36)</f>
        <v>808.88857185793211</v>
      </c>
      <c r="D40" s="16">
        <f t="shared" ref="D40:I40" si="2">AVERAGE(D34:D36)</f>
        <v>103759.86229642224</v>
      </c>
      <c r="E40" s="16">
        <f t="shared" si="2"/>
        <v>198545.83282049833</v>
      </c>
      <c r="F40" s="16">
        <f t="shared" si="2"/>
        <v>92421.391406403709</v>
      </c>
      <c r="G40" s="16" t="e">
        <f t="shared" si="2"/>
        <v>#DIV/0!</v>
      </c>
      <c r="H40" s="16">
        <f t="shared" si="2"/>
        <v>92564.725229541727</v>
      </c>
      <c r="I40" s="16" t="e">
        <f t="shared" si="2"/>
        <v>#DIV/0!</v>
      </c>
    </row>
    <row r="41" spans="1:9" x14ac:dyDescent="0.3">
      <c r="A41" s="14" t="s">
        <v>11</v>
      </c>
      <c r="B41" s="9" t="e">
        <f>STDEV(B34:B36)</f>
        <v>#DIV/0!</v>
      </c>
      <c r="C41" s="9" t="e">
        <f t="shared" ref="C41:I41" si="3">STDEV(C34:C36)</f>
        <v>#DIV/0!</v>
      </c>
      <c r="D41" s="9" t="e">
        <f t="shared" si="3"/>
        <v>#DIV/0!</v>
      </c>
      <c r="E41" s="9" t="e">
        <f t="shared" si="3"/>
        <v>#DIV/0!</v>
      </c>
      <c r="F41" s="9" t="e">
        <f t="shared" si="3"/>
        <v>#DIV/0!</v>
      </c>
      <c r="G41" s="9" t="e">
        <f t="shared" si="3"/>
        <v>#DIV/0!</v>
      </c>
      <c r="H41" s="9" t="e">
        <f t="shared" si="3"/>
        <v>#DIV/0!</v>
      </c>
      <c r="I41" s="9" t="e">
        <f t="shared" si="3"/>
        <v>#DIV/0!</v>
      </c>
    </row>
    <row r="42" spans="1:9" x14ac:dyDescent="0.3">
      <c r="A42" s="14" t="s">
        <v>14</v>
      </c>
      <c r="B42" s="3">
        <f>COUNT(B34:B36)</f>
        <v>0</v>
      </c>
      <c r="C42" s="3">
        <f t="shared" ref="C42:I42" si="4">COUNT(C34:C36)</f>
        <v>1</v>
      </c>
      <c r="D42" s="3">
        <f t="shared" si="4"/>
        <v>1</v>
      </c>
      <c r="E42" s="3">
        <f t="shared" si="4"/>
        <v>1</v>
      </c>
      <c r="F42" s="3">
        <f t="shared" si="4"/>
        <v>1</v>
      </c>
      <c r="G42" s="3">
        <f t="shared" si="4"/>
        <v>0</v>
      </c>
      <c r="H42" s="3">
        <f t="shared" si="4"/>
        <v>1</v>
      </c>
      <c r="I42" s="3">
        <f t="shared" si="4"/>
        <v>0</v>
      </c>
    </row>
    <row r="43" spans="1:9" x14ac:dyDescent="0.3">
      <c r="A43" s="14" t="s">
        <v>12</v>
      </c>
      <c r="B43" s="9" t="e">
        <f t="shared" ref="B43:I43" si="5">B41/SQRT(B42)</f>
        <v>#DIV/0!</v>
      </c>
      <c r="C43" s="9" t="e">
        <f t="shared" si="5"/>
        <v>#DIV/0!</v>
      </c>
      <c r="D43" s="9" t="e">
        <f t="shared" si="5"/>
        <v>#DIV/0!</v>
      </c>
      <c r="E43" s="9" t="e">
        <f t="shared" si="5"/>
        <v>#DIV/0!</v>
      </c>
      <c r="F43" s="9" t="e">
        <f t="shared" si="5"/>
        <v>#DIV/0!</v>
      </c>
      <c r="G43" s="9" t="e">
        <f t="shared" si="5"/>
        <v>#DIV/0!</v>
      </c>
      <c r="H43" s="9" t="e">
        <f t="shared" si="5"/>
        <v>#DIV/0!</v>
      </c>
      <c r="I43" s="9" t="e">
        <f t="shared" si="5"/>
        <v>#DIV/0!</v>
      </c>
    </row>
    <row r="44" spans="1:9" x14ac:dyDescent="0.3">
      <c r="A44" s="14" t="s">
        <v>13</v>
      </c>
      <c r="B44" s="15" t="e">
        <f>B43/B40</f>
        <v>#DIV/0!</v>
      </c>
      <c r="C44" s="15" t="e">
        <f t="shared" ref="C44:I44" si="6">C43/C40</f>
        <v>#DIV/0!</v>
      </c>
      <c r="D44" s="15" t="e">
        <f t="shared" si="6"/>
        <v>#DIV/0!</v>
      </c>
      <c r="E44" s="15" t="e">
        <f t="shared" si="6"/>
        <v>#DIV/0!</v>
      </c>
      <c r="F44" s="15" t="e">
        <f t="shared" si="6"/>
        <v>#DIV/0!</v>
      </c>
      <c r="G44" s="15" t="e">
        <f t="shared" si="6"/>
        <v>#DIV/0!</v>
      </c>
      <c r="H44" s="15" t="e">
        <f t="shared" si="6"/>
        <v>#DIV/0!</v>
      </c>
      <c r="I44" s="15" t="e">
        <f t="shared" si="6"/>
        <v>#DIV/0!</v>
      </c>
    </row>
    <row r="46" spans="1:9" x14ac:dyDescent="0.3">
      <c r="A46" s="7" t="s">
        <v>30</v>
      </c>
    </row>
    <row r="47" spans="1:9" x14ac:dyDescent="0.3">
      <c r="A47" s="4"/>
      <c r="B47" s="4" t="str">
        <f t="shared" ref="B47:I47" si="7">B20</f>
        <v>Clear</v>
      </c>
      <c r="C47" s="4" t="str">
        <f t="shared" si="7"/>
        <v>NUV</v>
      </c>
      <c r="D47" s="4" t="str">
        <f t="shared" si="7"/>
        <v>Blue</v>
      </c>
      <c r="E47" s="4" t="str">
        <f t="shared" si="7"/>
        <v>Green</v>
      </c>
      <c r="F47" s="4" t="str">
        <f t="shared" si="7"/>
        <v>Red</v>
      </c>
      <c r="G47" s="4" t="str">
        <f t="shared" si="7"/>
        <v>Ha</v>
      </c>
      <c r="H47" s="4" t="str">
        <f t="shared" si="7"/>
        <v>NIR1</v>
      </c>
      <c r="I47" s="4" t="str">
        <f t="shared" si="7"/>
        <v>Methane</v>
      </c>
    </row>
    <row r="48" spans="1:9" x14ac:dyDescent="0.3">
      <c r="A48" s="4" t="s">
        <v>17</v>
      </c>
      <c r="B48" s="9" t="e">
        <f t="array" ref="B48:B52">LINEST(B21:B21,$A21:$A21,,TRUE)</f>
        <v>#VALUE!</v>
      </c>
      <c r="C48" s="9"/>
      <c r="D48" s="9" t="e">
        <f t="array" ref="D48:D52">LINEST(D21:D21,$A21:$A21,,TRUE)</f>
        <v>#VALUE!</v>
      </c>
      <c r="E48" s="9" t="e">
        <f t="array" ref="E48:E52">LINEST(E21:E21,$A21:$A21,,TRUE)</f>
        <v>#VALUE!</v>
      </c>
      <c r="F48" s="9" t="e">
        <f t="array" ref="F48:F52">LINEST(F21:F21,$A21:$A21,,TRUE)</f>
        <v>#VALUE!</v>
      </c>
      <c r="G48" s="9" t="e">
        <f t="array" ref="G48:G52">LINEST(G21:G21,$A21:$A21,,TRUE)</f>
        <v>#VALUE!</v>
      </c>
      <c r="H48" s="9" t="e">
        <f t="array" ref="H48:H52">LINEST(H21:H21,$A21:$A21,,TRUE)</f>
        <v>#VALUE!</v>
      </c>
      <c r="I48" s="3"/>
    </row>
    <row r="49" spans="1:11" x14ac:dyDescent="0.3">
      <c r="A49" s="4" t="s">
        <v>18</v>
      </c>
      <c r="B49" s="9" t="e">
        <v>#VALUE!</v>
      </c>
      <c r="C49" s="9"/>
      <c r="D49" s="9" t="e">
        <v>#VALUE!</v>
      </c>
      <c r="E49" s="9" t="e">
        <v>#VALUE!</v>
      </c>
      <c r="F49" s="9" t="e">
        <v>#VALUE!</v>
      </c>
      <c r="G49" s="9" t="e">
        <v>#VALUE!</v>
      </c>
      <c r="H49" s="9" t="e">
        <v>#VALUE!</v>
      </c>
      <c r="I49" s="3"/>
    </row>
    <row r="50" spans="1:11" x14ac:dyDescent="0.3">
      <c r="A50" s="4" t="s">
        <v>21</v>
      </c>
      <c r="B50" s="10" t="e">
        <v>#VALUE!</v>
      </c>
      <c r="C50" s="10"/>
      <c r="D50" s="10" t="e">
        <v>#VALUE!</v>
      </c>
      <c r="E50" s="10" t="e">
        <v>#VALUE!</v>
      </c>
      <c r="F50" s="10" t="e">
        <v>#VALUE!</v>
      </c>
      <c r="G50" s="10" t="e">
        <v>#VALUE!</v>
      </c>
      <c r="H50" s="10" t="e">
        <v>#VALUE!</v>
      </c>
      <c r="I50" s="3"/>
    </row>
    <row r="51" spans="1:11" x14ac:dyDescent="0.3">
      <c r="A51" s="4" t="s">
        <v>19</v>
      </c>
      <c r="B51" s="9" t="e">
        <v>#VALUE!</v>
      </c>
      <c r="C51" s="9"/>
      <c r="D51" s="9" t="e">
        <v>#VALUE!</v>
      </c>
      <c r="E51" s="9" t="e">
        <v>#VALUE!</v>
      </c>
      <c r="F51" s="9" t="e">
        <v>#VALUE!</v>
      </c>
      <c r="G51" s="9" t="e">
        <v>#VALUE!</v>
      </c>
      <c r="H51" s="9" t="e">
        <v>#VALUE!</v>
      </c>
      <c r="I51" s="3"/>
    </row>
    <row r="52" spans="1:11" x14ac:dyDescent="0.3">
      <c r="A52" s="4" t="s">
        <v>20</v>
      </c>
      <c r="B52" s="16" t="e">
        <v>#VALUE!</v>
      </c>
      <c r="C52" s="16"/>
      <c r="D52" s="16" t="e">
        <v>#VALUE!</v>
      </c>
      <c r="E52" s="16" t="e">
        <v>#VALUE!</v>
      </c>
      <c r="F52" s="16" t="e">
        <v>#VALUE!</v>
      </c>
      <c r="G52" s="16" t="e">
        <v>#VALUE!</v>
      </c>
      <c r="H52" s="16" t="e">
        <v>#VALUE!</v>
      </c>
      <c r="I52" s="3"/>
    </row>
    <row r="53" spans="1:11" x14ac:dyDescent="0.3">
      <c r="A53" s="14" t="s">
        <v>13</v>
      </c>
      <c r="B53" s="15" t="e">
        <f>B49/B48</f>
        <v>#VALUE!</v>
      </c>
      <c r="C53" s="15"/>
      <c r="D53" s="15" t="e">
        <f t="shared" ref="D53:H53" si="8">D49/D48</f>
        <v>#VALUE!</v>
      </c>
      <c r="E53" s="15" t="e">
        <f t="shared" si="8"/>
        <v>#VALUE!</v>
      </c>
      <c r="F53" s="15" t="e">
        <f t="shared" si="8"/>
        <v>#VALUE!</v>
      </c>
      <c r="G53" s="15" t="e">
        <f t="shared" si="8"/>
        <v>#VALUE!</v>
      </c>
      <c r="H53" s="15" t="e">
        <f t="shared" si="8"/>
        <v>#VALUE!</v>
      </c>
      <c r="I53" s="15"/>
    </row>
    <row r="54" spans="1:11" x14ac:dyDescent="0.3">
      <c r="A54" s="17" t="s">
        <v>34</v>
      </c>
    </row>
    <row r="55" spans="1:11" x14ac:dyDescent="0.3">
      <c r="A55" s="17" t="s">
        <v>36</v>
      </c>
    </row>
    <row r="56" spans="1:11" x14ac:dyDescent="0.3">
      <c r="A56" s="32" t="s">
        <v>56</v>
      </c>
    </row>
    <row r="57" spans="1:11" x14ac:dyDescent="0.3">
      <c r="A57" s="26" t="s">
        <v>38</v>
      </c>
    </row>
    <row r="58" spans="1:11" x14ac:dyDescent="0.3">
      <c r="B58" t="s">
        <v>5</v>
      </c>
      <c r="C58" t="s">
        <v>7</v>
      </c>
      <c r="D58" t="s">
        <v>6</v>
      </c>
      <c r="E58" s="21" t="s">
        <v>4</v>
      </c>
      <c r="F58" t="s">
        <v>3</v>
      </c>
      <c r="G58" t="s">
        <v>2</v>
      </c>
      <c r="H58" t="s">
        <v>0</v>
      </c>
      <c r="I58" t="s">
        <v>1</v>
      </c>
    </row>
    <row r="59" spans="1:11" x14ac:dyDescent="0.3">
      <c r="A59" t="s">
        <v>24</v>
      </c>
      <c r="D59">
        <v>3950</v>
      </c>
      <c r="E59">
        <f>E60-E62/2</f>
        <v>4931.8399999999992</v>
      </c>
      <c r="F59">
        <f>F60-F62/2</f>
        <v>6169.5430000000006</v>
      </c>
      <c r="G59">
        <v>6528</v>
      </c>
      <c r="H59">
        <v>6700</v>
      </c>
    </row>
    <row r="60" spans="1:11" x14ac:dyDescent="0.3">
      <c r="A60" t="s">
        <v>25</v>
      </c>
      <c r="C60">
        <v>3500</v>
      </c>
      <c r="D60">
        <f ca="1">AVERAGE(D59:D61)</f>
        <v>4500</v>
      </c>
      <c r="E60">
        <v>5408.9</v>
      </c>
      <c r="F60">
        <v>6483.4030000000002</v>
      </c>
      <c r="G60">
        <f ca="1">AVERAGE(G59:G61)</f>
        <v>6563</v>
      </c>
      <c r="H60">
        <f ca="1">AVERAGE(H59:H61)</f>
        <v>7350</v>
      </c>
      <c r="I60">
        <v>8890</v>
      </c>
    </row>
    <row r="61" spans="1:11" x14ac:dyDescent="0.3">
      <c r="A61" t="s">
        <v>26</v>
      </c>
      <c r="D61">
        <v>5050</v>
      </c>
      <c r="E61">
        <f>E60+E62/2</f>
        <v>5885.96</v>
      </c>
      <c r="F61">
        <f>F60+F62/2</f>
        <v>6797.2629999999999</v>
      </c>
      <c r="G61">
        <v>6598</v>
      </c>
      <c r="H61">
        <v>8000</v>
      </c>
      <c r="K61">
        <v>1000</v>
      </c>
    </row>
    <row r="62" spans="1:11" x14ac:dyDescent="0.3">
      <c r="A62" t="s">
        <v>27</v>
      </c>
      <c r="B62">
        <v>4000</v>
      </c>
      <c r="C62">
        <v>500</v>
      </c>
      <c r="D62">
        <f>D61-D59</f>
        <v>1100</v>
      </c>
      <c r="E62" s="2">
        <v>954.12</v>
      </c>
      <c r="F62" s="2">
        <v>627.72</v>
      </c>
      <c r="G62" s="2">
        <v>98</v>
      </c>
      <c r="H62">
        <f>H61-H59</f>
        <v>1300</v>
      </c>
      <c r="I62">
        <v>100</v>
      </c>
    </row>
    <row r="63" spans="1:11" x14ac:dyDescent="0.3">
      <c r="G63" s="2"/>
    </row>
    <row r="64" spans="1:11" x14ac:dyDescent="0.3">
      <c r="G64" s="2"/>
    </row>
    <row r="65" spans="1:10" x14ac:dyDescent="0.3">
      <c r="A65" t="s">
        <v>28</v>
      </c>
      <c r="B65" s="18" t="e">
        <f>B40</f>
        <v>#DIV/0!</v>
      </c>
      <c r="C65" s="18">
        <f>AVERAGE(C40:C40)</f>
        <v>808.88857185793211</v>
      </c>
      <c r="D65" s="18">
        <f>D40</f>
        <v>103759.86229642224</v>
      </c>
      <c r="E65" s="18">
        <f>E40</f>
        <v>198545.83282049833</v>
      </c>
      <c r="F65" s="18">
        <f>F40</f>
        <v>92421.391406403709</v>
      </c>
      <c r="G65" s="18" t="e">
        <f>G40</f>
        <v>#DIV/0!</v>
      </c>
      <c r="H65" s="18">
        <f t="shared" ref="H65:I65" si="9">H40</f>
        <v>92564.725229541727</v>
      </c>
      <c r="I65" s="18" t="e">
        <f t="shared" si="9"/>
        <v>#DIV/0!</v>
      </c>
    </row>
    <row r="66" spans="1:10" x14ac:dyDescent="0.3">
      <c r="A66" t="s">
        <v>32</v>
      </c>
      <c r="B66" t="e">
        <f>B43</f>
        <v>#DIV/0!</v>
      </c>
      <c r="D66" t="e">
        <f t="shared" ref="D66:H67" si="10">D43</f>
        <v>#DIV/0!</v>
      </c>
      <c r="E66" t="e">
        <f t="shared" si="10"/>
        <v>#DIV/0!</v>
      </c>
      <c r="F66" t="e">
        <f t="shared" si="10"/>
        <v>#DIV/0!</v>
      </c>
      <c r="G66" t="e">
        <f t="shared" si="10"/>
        <v>#DIV/0!</v>
      </c>
      <c r="H66" t="e">
        <f t="shared" si="10"/>
        <v>#DIV/0!</v>
      </c>
      <c r="I66" t="e">
        <f>#REF!</f>
        <v>#REF!</v>
      </c>
    </row>
    <row r="67" spans="1:10" x14ac:dyDescent="0.3">
      <c r="A67" t="s">
        <v>33</v>
      </c>
      <c r="B67" s="1" t="e">
        <f>B44</f>
        <v>#DIV/0!</v>
      </c>
      <c r="D67" s="1" t="e">
        <f t="shared" si="10"/>
        <v>#DIV/0!</v>
      </c>
      <c r="E67" s="1" t="e">
        <f t="shared" si="10"/>
        <v>#DIV/0!</v>
      </c>
      <c r="F67" s="1" t="e">
        <f t="shared" si="10"/>
        <v>#DIV/0!</v>
      </c>
      <c r="G67" s="1" t="e">
        <f t="shared" si="10"/>
        <v>#DIV/0!</v>
      </c>
      <c r="H67" s="1" t="e">
        <f t="shared" si="10"/>
        <v>#DIV/0!</v>
      </c>
      <c r="I67" s="1" t="e">
        <f>#REF!</f>
        <v>#REF!</v>
      </c>
    </row>
    <row r="68" spans="1:10" x14ac:dyDescent="0.3">
      <c r="A68" t="s">
        <v>31</v>
      </c>
      <c r="B68" s="22" t="e">
        <f>B65/B$62</f>
        <v>#DIV/0!</v>
      </c>
      <c r="C68" s="22">
        <f t="shared" ref="C68:I68" si="11">C65/C$62</f>
        <v>1.6177771437158641</v>
      </c>
      <c r="D68" s="22">
        <f t="shared" si="11"/>
        <v>94.327147542202042</v>
      </c>
      <c r="E68" s="22">
        <f t="shared" si="11"/>
        <v>208.09314637624021</v>
      </c>
      <c r="F68" s="22">
        <f t="shared" si="11"/>
        <v>147.23346620532038</v>
      </c>
      <c r="G68" s="22" t="e">
        <f t="shared" si="11"/>
        <v>#DIV/0!</v>
      </c>
      <c r="H68" s="22">
        <f t="shared" si="11"/>
        <v>71.203634791955182</v>
      </c>
      <c r="I68" s="22" t="e">
        <f t="shared" si="11"/>
        <v>#DIV/0!</v>
      </c>
    </row>
    <row r="69" spans="1:10" x14ac:dyDescent="0.3">
      <c r="A69" t="s">
        <v>37</v>
      </c>
      <c r="B69" t="e">
        <f>B66/B62</f>
        <v>#DIV/0!</v>
      </c>
      <c r="D69" t="e">
        <f t="shared" ref="D69:I69" si="12">D66/D62</f>
        <v>#DIV/0!</v>
      </c>
      <c r="E69" t="e">
        <f t="shared" si="12"/>
        <v>#DIV/0!</v>
      </c>
      <c r="F69" t="e">
        <f t="shared" si="12"/>
        <v>#DIV/0!</v>
      </c>
      <c r="G69" t="e">
        <f t="shared" si="12"/>
        <v>#DIV/0!</v>
      </c>
      <c r="H69" t="e">
        <f t="shared" si="12"/>
        <v>#DIV/0!</v>
      </c>
      <c r="I69" t="e">
        <f t="shared" si="12"/>
        <v>#REF!</v>
      </c>
    </row>
    <row r="71" spans="1:10" x14ac:dyDescent="0.3">
      <c r="A71" t="s">
        <v>28</v>
      </c>
      <c r="B71" s="12" t="e">
        <f>B48</f>
        <v>#VALUE!</v>
      </c>
      <c r="D71" s="12" t="e">
        <f t="shared" ref="D71:G72" si="13">D48</f>
        <v>#VALUE!</v>
      </c>
      <c r="E71" s="20" t="e">
        <f t="shared" si="13"/>
        <v>#VALUE!</v>
      </c>
      <c r="F71" s="20" t="e">
        <f t="shared" si="13"/>
        <v>#VALUE!</v>
      </c>
      <c r="G71" s="12" t="e">
        <f t="shared" si="13"/>
        <v>#VALUE!</v>
      </c>
      <c r="H71" s="12" t="e">
        <f>AVERAGE(H48:H48)</f>
        <v>#VALUE!</v>
      </c>
    </row>
    <row r="72" spans="1:10" x14ac:dyDescent="0.3">
      <c r="A72" t="s">
        <v>32</v>
      </c>
      <c r="B72" s="12" t="e">
        <f>B49</f>
        <v>#VALUE!</v>
      </c>
      <c r="D72" s="12" t="e">
        <f t="shared" si="13"/>
        <v>#VALUE!</v>
      </c>
      <c r="E72" s="12" t="e">
        <f t="shared" si="13"/>
        <v>#VALUE!</v>
      </c>
      <c r="F72" s="12" t="e">
        <f t="shared" si="13"/>
        <v>#VALUE!</v>
      </c>
      <c r="G72" s="12" t="e">
        <f t="shared" si="13"/>
        <v>#VALUE!</v>
      </c>
      <c r="H72" t="e">
        <f>STDEV(H49:H49)</f>
        <v>#VALUE!</v>
      </c>
    </row>
    <row r="73" spans="1:10" x14ac:dyDescent="0.3">
      <c r="A73" t="s">
        <v>33</v>
      </c>
      <c r="B73" s="1" t="e">
        <f>B53</f>
        <v>#VALUE!</v>
      </c>
      <c r="D73" s="1" t="e">
        <f>#REF!</f>
        <v>#REF!</v>
      </c>
      <c r="E73" s="1" t="e">
        <f>D53</f>
        <v>#VALUE!</v>
      </c>
      <c r="F73" s="1" t="e">
        <f>E53</f>
        <v>#VALUE!</v>
      </c>
      <c r="G73" s="1" t="e">
        <f>F53</f>
        <v>#VALUE!</v>
      </c>
      <c r="H73" s="1" t="e">
        <f>G53</f>
        <v>#VALUE!</v>
      </c>
      <c r="I73" s="1"/>
    </row>
    <row r="74" spans="1:10" x14ac:dyDescent="0.3">
      <c r="A74" t="s">
        <v>31</v>
      </c>
      <c r="B74" s="22" t="e">
        <f>B71/B$62</f>
        <v>#VALUE!</v>
      </c>
      <c r="C74" s="22"/>
      <c r="D74" s="22" t="e">
        <f t="shared" ref="D74:H74" si="14">D71/D$62</f>
        <v>#VALUE!</v>
      </c>
      <c r="E74" s="22" t="e">
        <f t="shared" si="14"/>
        <v>#VALUE!</v>
      </c>
      <c r="F74" s="22" t="e">
        <f t="shared" si="14"/>
        <v>#VALUE!</v>
      </c>
      <c r="G74" s="22" t="e">
        <f t="shared" si="14"/>
        <v>#VALUE!</v>
      </c>
      <c r="H74" s="22" t="e">
        <f t="shared" si="14"/>
        <v>#VALUE!</v>
      </c>
    </row>
    <row r="79" spans="1:10" x14ac:dyDescent="0.3">
      <c r="A79" s="12">
        <f>LOG(A21)</f>
        <v>1.3010299956639813</v>
      </c>
      <c r="B79" s="12" t="e">
        <f>LOG(#REF!)</f>
        <v>#REF!</v>
      </c>
      <c r="C79" s="12"/>
      <c r="D79" s="12"/>
      <c r="E79" s="12"/>
      <c r="F79" s="12"/>
      <c r="G79" s="12"/>
      <c r="H79" s="12"/>
      <c r="I79" s="12"/>
      <c r="J79" s="12"/>
    </row>
    <row r="80" spans="1:10" x14ac:dyDescent="0.3">
      <c r="A80" s="12">
        <f>LOG(A22)</f>
        <v>1.7781512503836436</v>
      </c>
      <c r="B80" s="12" t="e">
        <f>LOG(#REF!)</f>
        <v>#REF!</v>
      </c>
      <c r="C80" s="12"/>
      <c r="D80" s="12"/>
      <c r="E80" s="12"/>
      <c r="F80" s="12"/>
      <c r="G80" s="12"/>
      <c r="H80" s="12"/>
      <c r="I80" s="12"/>
      <c r="J80" s="12"/>
    </row>
    <row r="81" spans="1:10" x14ac:dyDescent="0.3">
      <c r="A81" s="12">
        <f>LOG(A23)</f>
        <v>2</v>
      </c>
      <c r="B81" s="12" t="e">
        <f>LOG(#REF!)</f>
        <v>#REF!</v>
      </c>
      <c r="C81" s="12" t="e">
        <f>LOG(#REF!)</f>
        <v>#REF!</v>
      </c>
      <c r="D81" s="12" t="e">
        <f>LOG(#REF!)</f>
        <v>#REF!</v>
      </c>
      <c r="E81" s="12" t="e">
        <f>LOG(#REF!)</f>
        <v>#REF!</v>
      </c>
      <c r="F81" s="12"/>
      <c r="G81" s="12"/>
      <c r="H81" s="12" t="e">
        <f>LOG(#REF!)</f>
        <v>#REF!</v>
      </c>
      <c r="I81" s="12"/>
      <c r="J81" s="12"/>
    </row>
    <row r="82" spans="1:10" x14ac:dyDescent="0.3">
      <c r="A82" s="12" t="e">
        <f>LOG(#REF!)</f>
        <v>#REF!</v>
      </c>
      <c r="B82" s="12" t="e">
        <f>LOG(#REF!)</f>
        <v>#REF!</v>
      </c>
      <c r="C82" s="12" t="e">
        <f>LOG(#REF!)</f>
        <v>#REF!</v>
      </c>
      <c r="D82" s="12" t="e">
        <f>LOG(#REF!)</f>
        <v>#REF!</v>
      </c>
      <c r="E82" s="12" t="e">
        <f>LOG(#REF!)</f>
        <v>#REF!</v>
      </c>
      <c r="F82" s="12"/>
      <c r="G82" s="12" t="e">
        <f>LOG(#REF!)</f>
        <v>#REF!</v>
      </c>
      <c r="H82" s="12" t="e">
        <f>LOG(#REF!)</f>
        <v>#REF!</v>
      </c>
      <c r="I82" s="12"/>
      <c r="J82" s="12"/>
    </row>
    <row r="83" spans="1:10" x14ac:dyDescent="0.3">
      <c r="A83" s="12" t="e">
        <f>LOG(#REF!)</f>
        <v>#REF!</v>
      </c>
      <c r="B83" s="12" t="e">
        <f>LOG(#REF!)</f>
        <v>#REF!</v>
      </c>
      <c r="C83" s="12" t="e">
        <f>LOG(#REF!)</f>
        <v>#REF!</v>
      </c>
      <c r="D83" s="12" t="e">
        <f>LOG(#REF!)</f>
        <v>#REF!</v>
      </c>
      <c r="E83" s="12" t="e">
        <f>LOG(#REF!)</f>
        <v>#REF!</v>
      </c>
      <c r="F83" s="12" t="e">
        <f>LOG(#REF!)</f>
        <v>#REF!</v>
      </c>
      <c r="G83" s="12" t="e">
        <f>LOG(#REF!)</f>
        <v>#REF!</v>
      </c>
      <c r="H83" s="12" t="e">
        <f>LOG(#REF!)</f>
        <v>#REF!</v>
      </c>
      <c r="I83" s="12"/>
      <c r="J83" s="12"/>
    </row>
    <row r="84" spans="1:10" x14ac:dyDescent="0.3">
      <c r="A84" s="12" t="e">
        <f>LOG(#REF!)</f>
        <v>#REF!</v>
      </c>
      <c r="B84" s="12" t="e">
        <f>LOG(#REF!)</f>
        <v>#REF!</v>
      </c>
      <c r="C84" s="12" t="e">
        <f>LOG(#REF!)</f>
        <v>#REF!</v>
      </c>
      <c r="D84" s="12" t="e">
        <f>LOG(#REF!)</f>
        <v>#REF!</v>
      </c>
      <c r="E84" s="12" t="e">
        <f>LOG(#REF!)</f>
        <v>#REF!</v>
      </c>
      <c r="F84" s="12" t="e">
        <f>LOG(#REF!)</f>
        <v>#REF!</v>
      </c>
      <c r="G84" s="12" t="e">
        <f>LOG(#REF!)</f>
        <v>#REF!</v>
      </c>
      <c r="H84" s="12" t="e">
        <f>LOG(#REF!)</f>
        <v>#REF!</v>
      </c>
      <c r="I84" s="12"/>
      <c r="J84" s="12"/>
    </row>
    <row r="85" spans="1:10" x14ac:dyDescent="0.3">
      <c r="A85" s="12" t="e">
        <f>LOG(#REF!)</f>
        <v>#REF!</v>
      </c>
      <c r="B85" s="12" t="e">
        <f>LOG(#REF!)</f>
        <v>#REF!</v>
      </c>
      <c r="C85" s="12" t="e">
        <f>LOG(#REF!)</f>
        <v>#REF!</v>
      </c>
      <c r="D85" s="12" t="e">
        <f>LOG(#REF!)</f>
        <v>#REF!</v>
      </c>
      <c r="E85" s="12" t="e">
        <f>LOG(#REF!)</f>
        <v>#REF!</v>
      </c>
      <c r="F85" s="12" t="e">
        <f>LOG(#REF!)</f>
        <v>#REF!</v>
      </c>
      <c r="G85" s="12" t="e">
        <f>LOG(#REF!)</f>
        <v>#REF!</v>
      </c>
      <c r="H85" s="12" t="e">
        <f>LOG(#REF!)</f>
        <v>#REF!</v>
      </c>
      <c r="I85" s="12"/>
      <c r="J85" s="12"/>
    </row>
    <row r="86" spans="1:10" x14ac:dyDescent="0.3">
      <c r="A86" s="12">
        <f>LOG(A21)</f>
        <v>1.3010299956639813</v>
      </c>
      <c r="B86" s="12" t="e">
        <f>LOG(B21)</f>
        <v>#NUM!</v>
      </c>
      <c r="C86" s="12" t="e">
        <f>LOG(D21)</f>
        <v>#NUM!</v>
      </c>
      <c r="D86" s="12" t="e">
        <f>LOG(E21)</f>
        <v>#NUM!</v>
      </c>
      <c r="E86" s="12" t="e">
        <f>LOG(F21)</f>
        <v>#NUM!</v>
      </c>
      <c r="F86" s="12" t="e">
        <f>LOG(G21)</f>
        <v>#NUM!</v>
      </c>
      <c r="G86" s="12" t="e">
        <f>LOG(H21)</f>
        <v>#NUM!</v>
      </c>
      <c r="H86" s="12" t="e">
        <f>LOG(#REF!)</f>
        <v>#REF!</v>
      </c>
      <c r="I86" s="12" t="e">
        <f>LOG(I21)</f>
        <v>#NUM!</v>
      </c>
      <c r="J86" s="12" t="e">
        <f>LOG(#REF!)</f>
        <v>#REF!</v>
      </c>
    </row>
    <row r="87" spans="1:10" x14ac:dyDescent="0.3">
      <c r="A87" s="12">
        <f>LOG(A22)</f>
        <v>1.7781512503836436</v>
      </c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3">
      <c r="A88" s="12">
        <f>LOG(A23)</f>
        <v>2</v>
      </c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3">
      <c r="A89" s="12"/>
      <c r="B89" s="12"/>
    </row>
    <row r="90" spans="1:10" x14ac:dyDescent="0.3">
      <c r="B90" t="s">
        <v>5</v>
      </c>
      <c r="C90" t="s">
        <v>6</v>
      </c>
      <c r="D90" t="s">
        <v>4</v>
      </c>
      <c r="E90" t="s">
        <v>3</v>
      </c>
      <c r="F90" t="s">
        <v>2</v>
      </c>
      <c r="G90" t="s">
        <v>8</v>
      </c>
      <c r="H90" t="s">
        <v>9</v>
      </c>
    </row>
    <row r="91" spans="1:10" x14ac:dyDescent="0.3">
      <c r="A91" t="s">
        <v>17</v>
      </c>
      <c r="B91" s="12" t="e">
        <f t="array" ref="B91:B95">LINEST(B81:B86,$A81:$A86,,TRUE)</f>
        <v>#VALUE!</v>
      </c>
      <c r="C91" s="12" t="e">
        <f t="array" ref="C91:C95">LINEST(C83:C86,$A83:$A86,,TRUE)</f>
        <v>#VALUE!</v>
      </c>
      <c r="D91" s="12" t="e">
        <f t="array" ref="D91:D95">LINEST(D83:D86,$A83:$A86,,TRUE)</f>
        <v>#VALUE!</v>
      </c>
      <c r="E91" s="12" t="e">
        <f t="array" ref="E91:E95">LINEST(E83:E86,$A83:$A86,,TRUE)</f>
        <v>#VALUE!</v>
      </c>
      <c r="F91" s="12" t="e">
        <f t="array" ref="F91:F95">LINEST(F84:F86,$A84:$A86,,TRUE)</f>
        <v>#VALUE!</v>
      </c>
      <c r="G91" s="12" t="e">
        <f t="array" ref="G91:G95">LINEST(G83:G86,$A83:$A86,,TRUE)</f>
        <v>#VALUE!</v>
      </c>
      <c r="H91" s="12" t="e">
        <f t="array" ref="H91:H95">LINEST(H81:H86,$A81:$A86,,TRUE)</f>
        <v>#VALUE!</v>
      </c>
      <c r="J91" t="e">
        <f>AVERAGE(B91:H91)</f>
        <v>#VALUE!</v>
      </c>
    </row>
    <row r="92" spans="1:10" x14ac:dyDescent="0.3">
      <c r="A92" t="s">
        <v>18</v>
      </c>
      <c r="B92" s="12" t="e">
        <v>#VALUE!</v>
      </c>
      <c r="C92" s="12" t="e">
        <v>#VALUE!</v>
      </c>
      <c r="D92" s="12" t="e">
        <v>#VALUE!</v>
      </c>
      <c r="E92" s="12" t="e">
        <v>#VALUE!</v>
      </c>
      <c r="F92" s="12" t="e">
        <v>#VALUE!</v>
      </c>
      <c r="G92" s="12" t="e">
        <v>#VALUE!</v>
      </c>
      <c r="H92" s="12" t="e">
        <v>#VALUE!</v>
      </c>
      <c r="J92" t="e">
        <f>STDEV(B91:H91)/SQRT(COUNT(B91:H91))</f>
        <v>#VALUE!</v>
      </c>
    </row>
    <row r="93" spans="1:10" x14ac:dyDescent="0.3">
      <c r="A93" t="s">
        <v>21</v>
      </c>
      <c r="B93" s="12" t="e">
        <v>#VALUE!</v>
      </c>
      <c r="C93" s="12" t="e">
        <v>#VALUE!</v>
      </c>
      <c r="D93" s="12" t="e">
        <v>#VALUE!</v>
      </c>
      <c r="E93" s="12" t="e">
        <v>#VALUE!</v>
      </c>
      <c r="F93" s="12" t="e">
        <v>#VALUE!</v>
      </c>
      <c r="G93" s="12" t="e">
        <v>#VALUE!</v>
      </c>
      <c r="H93" s="12" t="e">
        <v>#VALUE!</v>
      </c>
    </row>
    <row r="94" spans="1:10" x14ac:dyDescent="0.3">
      <c r="A94" t="s">
        <v>19</v>
      </c>
      <c r="B94" s="13" t="e">
        <v>#VALUE!</v>
      </c>
      <c r="C94" s="13" t="e">
        <v>#VALUE!</v>
      </c>
      <c r="D94" s="13" t="e">
        <v>#VALUE!</v>
      </c>
      <c r="E94" s="13" t="e">
        <v>#VALUE!</v>
      </c>
      <c r="F94" s="13" t="e">
        <v>#VALUE!</v>
      </c>
      <c r="G94" s="13" t="e">
        <v>#VALUE!</v>
      </c>
      <c r="H94" s="13" t="e">
        <v>#VALUE!</v>
      </c>
    </row>
    <row r="95" spans="1:10" x14ac:dyDescent="0.3">
      <c r="A95" t="s">
        <v>20</v>
      </c>
      <c r="B95" s="11" t="e">
        <v>#VALUE!</v>
      </c>
      <c r="C95" s="11" t="e">
        <v>#VALUE!</v>
      </c>
      <c r="D95" s="11" t="e">
        <v>#VALUE!</v>
      </c>
      <c r="E95" s="11" t="e">
        <v>#VALUE!</v>
      </c>
      <c r="F95" s="11" t="e">
        <v>#VALUE!</v>
      </c>
      <c r="G95" s="11" t="e">
        <v>#VALUE!</v>
      </c>
      <c r="H95" s="11" t="e">
        <v>#VALUE!</v>
      </c>
    </row>
    <row r="97" spans="1:8" x14ac:dyDescent="0.3">
      <c r="B97" t="s">
        <v>5</v>
      </c>
      <c r="C97" t="s">
        <v>6</v>
      </c>
      <c r="D97" t="s">
        <v>4</v>
      </c>
      <c r="E97" t="s">
        <v>3</v>
      </c>
      <c r="F97" t="s">
        <v>2</v>
      </c>
      <c r="G97" t="s">
        <v>8</v>
      </c>
      <c r="H97" t="s">
        <v>9</v>
      </c>
    </row>
    <row r="98" spans="1:8" x14ac:dyDescent="0.3">
      <c r="A98" t="s">
        <v>23</v>
      </c>
      <c r="B98" s="12" t="e">
        <f>B91+B92</f>
        <v>#VALUE!</v>
      </c>
      <c r="C98" s="12" t="e">
        <f t="shared" ref="C98:H98" si="15">C91+C92</f>
        <v>#VALUE!</v>
      </c>
      <c r="D98" s="12" t="e">
        <f t="shared" si="15"/>
        <v>#VALUE!</v>
      </c>
      <c r="E98" s="12" t="e">
        <f t="shared" si="15"/>
        <v>#VALUE!</v>
      </c>
      <c r="F98" s="12" t="e">
        <f t="shared" si="15"/>
        <v>#VALUE!</v>
      </c>
      <c r="G98" s="12" t="e">
        <f t="shared" si="15"/>
        <v>#VALUE!</v>
      </c>
      <c r="H98" s="12" t="e">
        <f t="shared" si="15"/>
        <v>#VALUE!</v>
      </c>
    </row>
    <row r="99" spans="1:8" x14ac:dyDescent="0.3">
      <c r="A99" t="s">
        <v>17</v>
      </c>
      <c r="B99" s="12" t="e">
        <f>B91</f>
        <v>#VALUE!</v>
      </c>
      <c r="C99" s="12" t="e">
        <f t="shared" ref="C99:H99" si="16">C91</f>
        <v>#VALUE!</v>
      </c>
      <c r="D99" s="12" t="e">
        <f t="shared" si="16"/>
        <v>#VALUE!</v>
      </c>
      <c r="E99" s="12" t="e">
        <f t="shared" si="16"/>
        <v>#VALUE!</v>
      </c>
      <c r="F99" s="12" t="e">
        <f t="shared" si="16"/>
        <v>#VALUE!</v>
      </c>
      <c r="G99" s="12" t="e">
        <f t="shared" si="16"/>
        <v>#VALUE!</v>
      </c>
      <c r="H99" s="12" t="e">
        <f t="shared" si="16"/>
        <v>#VALUE!</v>
      </c>
    </row>
    <row r="100" spans="1:8" x14ac:dyDescent="0.3">
      <c r="A100" t="s">
        <v>22</v>
      </c>
      <c r="B100" s="12" t="e">
        <f>B91-B92</f>
        <v>#VALUE!</v>
      </c>
      <c r="C100" s="12" t="e">
        <f t="shared" ref="C100:H100" si="17">C91-C92</f>
        <v>#VALUE!</v>
      </c>
      <c r="D100" s="12" t="e">
        <f t="shared" si="17"/>
        <v>#VALUE!</v>
      </c>
      <c r="E100" s="12" t="e">
        <f t="shared" si="17"/>
        <v>#VALUE!</v>
      </c>
      <c r="F100" s="12" t="e">
        <f t="shared" si="17"/>
        <v>#VALUE!</v>
      </c>
      <c r="G100" s="12" t="e">
        <f t="shared" si="17"/>
        <v>#VALUE!</v>
      </c>
      <c r="H100" s="12" t="e">
        <f t="shared" si="17"/>
        <v>#VALUE!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4"/>
  <sheetViews>
    <sheetView zoomScale="90" zoomScaleNormal="90" workbookViewId="0">
      <selection activeCell="I15" sqref="I15"/>
    </sheetView>
  </sheetViews>
  <sheetFormatPr defaultRowHeight="14.4" x14ac:dyDescent="0.3"/>
  <cols>
    <col min="1" max="1" width="13.33203125" customWidth="1"/>
    <col min="2" max="2" width="12.33203125" customWidth="1"/>
    <col min="3" max="3" width="12.33203125" bestFit="1" customWidth="1"/>
    <col min="4" max="4" width="10.5546875" bestFit="1" customWidth="1"/>
    <col min="5" max="5" width="9.44140625" bestFit="1" customWidth="1"/>
    <col min="6" max="6" width="10.44140625" bestFit="1" customWidth="1"/>
    <col min="7" max="7" width="11.6640625" bestFit="1" customWidth="1"/>
    <col min="8" max="8" width="10.33203125" customWidth="1"/>
  </cols>
  <sheetData>
    <row r="1" spans="1:6" x14ac:dyDescent="0.3">
      <c r="A1" t="s">
        <v>15</v>
      </c>
    </row>
    <row r="2" spans="1:6" x14ac:dyDescent="0.3">
      <c r="A2" s="4" t="s">
        <v>35</v>
      </c>
      <c r="B2" s="8" t="s">
        <v>7</v>
      </c>
      <c r="C2" s="8" t="s">
        <v>6</v>
      </c>
      <c r="D2" s="8" t="s">
        <v>4</v>
      </c>
      <c r="E2" s="8" t="s">
        <v>3</v>
      </c>
      <c r="F2" s="8" t="s">
        <v>0</v>
      </c>
    </row>
    <row r="3" spans="1:6" x14ac:dyDescent="0.3">
      <c r="A3" s="40">
        <v>16</v>
      </c>
      <c r="B3" s="5"/>
      <c r="C3" s="5"/>
      <c r="D3" s="28">
        <v>5990000</v>
      </c>
      <c r="E3" s="5"/>
      <c r="F3" s="5"/>
    </row>
    <row r="4" spans="1:6" x14ac:dyDescent="0.3">
      <c r="A4" s="40">
        <v>22</v>
      </c>
      <c r="B4" s="5"/>
      <c r="C4" s="28">
        <v>7580000</v>
      </c>
      <c r="D4" s="5"/>
      <c r="E4" s="5"/>
      <c r="F4" s="5"/>
    </row>
    <row r="5" spans="1:6" x14ac:dyDescent="0.3">
      <c r="A5" s="40">
        <v>40</v>
      </c>
      <c r="B5" s="5"/>
      <c r="C5" s="41"/>
      <c r="D5" s="5"/>
      <c r="E5" s="28">
        <v>3300000</v>
      </c>
      <c r="F5" s="5"/>
    </row>
    <row r="6" spans="1:6" x14ac:dyDescent="0.3">
      <c r="A6" s="40">
        <v>60</v>
      </c>
      <c r="B6" s="5"/>
      <c r="C6" s="5"/>
      <c r="D6" s="28">
        <v>22300000</v>
      </c>
      <c r="E6" s="5"/>
      <c r="F6" s="5"/>
    </row>
    <row r="7" spans="1:6" x14ac:dyDescent="0.3">
      <c r="A7" s="40">
        <v>72</v>
      </c>
      <c r="B7" s="5"/>
      <c r="C7" s="41"/>
      <c r="D7" s="5"/>
      <c r="E7" s="5"/>
      <c r="F7" s="28">
        <v>3440000</v>
      </c>
    </row>
    <row r="8" spans="1:6" x14ac:dyDescent="0.3">
      <c r="A8" s="40">
        <v>200</v>
      </c>
      <c r="B8" s="5"/>
      <c r="C8" s="5"/>
      <c r="D8" s="28">
        <v>77500000</v>
      </c>
      <c r="E8" s="5"/>
      <c r="F8" s="5"/>
    </row>
    <row r="9" spans="1:6" x14ac:dyDescent="0.3">
      <c r="A9" s="40">
        <v>220</v>
      </c>
      <c r="B9" s="5">
        <v>877000</v>
      </c>
      <c r="C9" s="41"/>
      <c r="D9" s="5"/>
      <c r="E9" s="5"/>
      <c r="F9" s="5"/>
    </row>
    <row r="10" spans="1:6" x14ac:dyDescent="0.3">
      <c r="D10" s="18"/>
      <c r="E10" s="19"/>
    </row>
    <row r="11" spans="1:6" x14ac:dyDescent="0.3">
      <c r="A11" t="s">
        <v>16</v>
      </c>
    </row>
    <row r="12" spans="1:6" x14ac:dyDescent="0.3">
      <c r="A12" s="4" t="str">
        <f t="shared" ref="A12:F12" si="0">A2</f>
        <v>Exposure (s)</v>
      </c>
      <c r="B12" s="8" t="str">
        <f t="shared" si="0"/>
        <v>NUV</v>
      </c>
      <c r="C12" s="8" t="str">
        <f t="shared" si="0"/>
        <v>Blue</v>
      </c>
      <c r="D12" s="8" t="str">
        <f t="shared" si="0"/>
        <v>Green</v>
      </c>
      <c r="E12" s="8" t="str">
        <f t="shared" si="0"/>
        <v>Red</v>
      </c>
      <c r="F12" s="8" t="str">
        <f t="shared" si="0"/>
        <v>NIR</v>
      </c>
    </row>
    <row r="13" spans="1:6" x14ac:dyDescent="0.3">
      <c r="A13" s="40">
        <f t="shared" ref="A13:A19" si="1">A3</f>
        <v>16</v>
      </c>
      <c r="B13" s="3"/>
      <c r="C13" s="3"/>
      <c r="D13" s="9">
        <f>D3/$A13</f>
        <v>374375</v>
      </c>
      <c r="E13" s="3"/>
      <c r="F13" s="3"/>
    </row>
    <row r="14" spans="1:6" x14ac:dyDescent="0.3">
      <c r="A14" s="40">
        <f t="shared" si="1"/>
        <v>22</v>
      </c>
      <c r="B14" s="39"/>
      <c r="C14" s="9">
        <f>C4/$A14</f>
        <v>344545.45454545453</v>
      </c>
      <c r="D14" s="9"/>
      <c r="E14" s="3"/>
      <c r="F14" s="3"/>
    </row>
    <row r="15" spans="1:6" x14ac:dyDescent="0.3">
      <c r="A15" s="40">
        <f t="shared" si="1"/>
        <v>40</v>
      </c>
      <c r="B15" s="3"/>
      <c r="C15" s="9"/>
      <c r="D15" s="9"/>
      <c r="E15" s="9">
        <f>E5/$A15</f>
        <v>82500</v>
      </c>
      <c r="F15" s="3"/>
    </row>
    <row r="16" spans="1:6" x14ac:dyDescent="0.3">
      <c r="A16" s="40">
        <f t="shared" si="1"/>
        <v>60</v>
      </c>
      <c r="B16" s="3"/>
      <c r="C16" s="9"/>
      <c r="D16" s="9">
        <f>D6/$A16</f>
        <v>371666.66666666669</v>
      </c>
      <c r="E16" s="9"/>
      <c r="F16" s="9"/>
    </row>
    <row r="17" spans="1:6" x14ac:dyDescent="0.3">
      <c r="A17" s="40">
        <f t="shared" si="1"/>
        <v>72</v>
      </c>
      <c r="B17" s="3"/>
      <c r="C17" s="9"/>
      <c r="D17" s="9"/>
      <c r="E17" s="9"/>
      <c r="F17" s="9">
        <f>F7/$A17</f>
        <v>47777.777777777781</v>
      </c>
    </row>
    <row r="18" spans="1:6" x14ac:dyDescent="0.3">
      <c r="A18" s="40">
        <f t="shared" si="1"/>
        <v>200</v>
      </c>
      <c r="B18" s="3"/>
      <c r="C18" s="9"/>
      <c r="D18" s="9">
        <f>D8/$A18</f>
        <v>387500</v>
      </c>
      <c r="E18" s="9"/>
      <c r="F18" s="9"/>
    </row>
    <row r="19" spans="1:6" x14ac:dyDescent="0.3">
      <c r="A19" s="40">
        <f t="shared" si="1"/>
        <v>220</v>
      </c>
      <c r="B19" s="39">
        <f>B9/$A19</f>
        <v>3986.3636363636365</v>
      </c>
      <c r="C19" s="9"/>
      <c r="D19" s="9"/>
      <c r="E19" s="9"/>
      <c r="F19" s="9"/>
    </row>
    <row r="21" spans="1:6" s="7" customFormat="1" x14ac:dyDescent="0.3">
      <c r="A21" s="7" t="s">
        <v>29</v>
      </c>
    </row>
    <row r="22" spans="1:6" s="7" customFormat="1" x14ac:dyDescent="0.3">
      <c r="A22" s="14"/>
      <c r="B22" s="14" t="str">
        <f>B2</f>
        <v>NUV</v>
      </c>
      <c r="C22" s="14" t="str">
        <f>C2</f>
        <v>Blue</v>
      </c>
      <c r="D22" s="14" t="str">
        <f>D2</f>
        <v>Green</v>
      </c>
      <c r="E22" s="14" t="str">
        <f>E2</f>
        <v>Red</v>
      </c>
      <c r="F22" s="14" t="str">
        <f>F2</f>
        <v>NIR</v>
      </c>
    </row>
    <row r="23" spans="1:6" x14ac:dyDescent="0.3">
      <c r="A23" s="14" t="s">
        <v>10</v>
      </c>
      <c r="B23" s="9">
        <f>AVERAGE(B13:B19)</f>
        <v>3986.3636363636365</v>
      </c>
      <c r="C23" s="9">
        <f>AVERAGE(C13:C19)</f>
        <v>344545.45454545453</v>
      </c>
      <c r="D23" s="9">
        <f>AVERAGE(D13:D19)</f>
        <v>377847.22222222225</v>
      </c>
      <c r="E23" s="9">
        <f>AVERAGE(E13:E19)</f>
        <v>82500</v>
      </c>
      <c r="F23" s="9">
        <f>AVERAGE(F13:F19)</f>
        <v>47777.777777777781</v>
      </c>
    </row>
    <row r="24" spans="1:6" x14ac:dyDescent="0.3">
      <c r="A24" s="14" t="s">
        <v>11</v>
      </c>
      <c r="B24" s="9"/>
      <c r="C24" s="9"/>
      <c r="D24" s="9">
        <f>STDEV(D13:D19)</f>
        <v>8468.5215050492352</v>
      </c>
      <c r="E24" s="9"/>
      <c r="F24" s="9"/>
    </row>
    <row r="25" spans="1:6" x14ac:dyDescent="0.3">
      <c r="A25" s="14" t="s">
        <v>14</v>
      </c>
      <c r="B25" s="3"/>
      <c r="C25" s="3"/>
      <c r="D25" s="3">
        <f>COUNT(D17:D18)</f>
        <v>1</v>
      </c>
      <c r="E25" s="3"/>
      <c r="F25" s="3"/>
    </row>
    <row r="26" spans="1:6" x14ac:dyDescent="0.3">
      <c r="A26" s="14" t="s">
        <v>12</v>
      </c>
      <c r="B26" s="9"/>
      <c r="C26" s="9"/>
      <c r="D26" s="9">
        <f>D24/SQRT(D25)</f>
        <v>8468.5215050492352</v>
      </c>
      <c r="E26" s="9"/>
      <c r="F26" s="9"/>
    </row>
    <row r="27" spans="1:6" x14ac:dyDescent="0.3">
      <c r="A27" s="14" t="s">
        <v>13</v>
      </c>
      <c r="B27" s="15"/>
      <c r="C27" s="15"/>
      <c r="D27" s="15">
        <f>D26/D23</f>
        <v>2.2412554617296264E-2</v>
      </c>
      <c r="E27" s="15"/>
      <c r="F27" s="15"/>
    </row>
    <row r="29" spans="1:6" x14ac:dyDescent="0.3">
      <c r="A29" s="26" t="s">
        <v>65</v>
      </c>
    </row>
    <row r="30" spans="1:6" x14ac:dyDescent="0.3">
      <c r="B30" t="s">
        <v>7</v>
      </c>
      <c r="C30" t="s">
        <v>6</v>
      </c>
      <c r="D30" s="21" t="s">
        <v>4</v>
      </c>
      <c r="E30" t="s">
        <v>3</v>
      </c>
      <c r="F30" t="s">
        <v>0</v>
      </c>
    </row>
    <row r="31" spans="1:6" x14ac:dyDescent="0.3">
      <c r="A31" t="s">
        <v>24</v>
      </c>
      <c r="C31">
        <v>3950</v>
      </c>
      <c r="D31">
        <f>D32-D34/2</f>
        <v>4931.8399999999992</v>
      </c>
      <c r="E31">
        <f>E32-E34/2</f>
        <v>6169.5430000000006</v>
      </c>
      <c r="F31">
        <v>6700</v>
      </c>
    </row>
    <row r="32" spans="1:6" x14ac:dyDescent="0.3">
      <c r="A32" t="s">
        <v>25</v>
      </c>
      <c r="B32">
        <v>3500</v>
      </c>
      <c r="C32">
        <f ca="1">AVERAGE(C31:C33)</f>
        <v>4500</v>
      </c>
      <c r="D32">
        <v>5408.9</v>
      </c>
      <c r="E32">
        <v>6483.4030000000002</v>
      </c>
      <c r="F32">
        <f ca="1">AVERAGE(F31:F33)</f>
        <v>7350</v>
      </c>
    </row>
    <row r="33" spans="1:8" x14ac:dyDescent="0.3">
      <c r="A33" t="s">
        <v>26</v>
      </c>
      <c r="C33">
        <v>5050</v>
      </c>
      <c r="D33">
        <f>D32+D34/2</f>
        <v>5885.96</v>
      </c>
      <c r="E33">
        <f>E32+E34/2</f>
        <v>6797.2629999999999</v>
      </c>
      <c r="F33">
        <v>8000</v>
      </c>
    </row>
    <row r="34" spans="1:8" x14ac:dyDescent="0.3">
      <c r="A34" t="s">
        <v>27</v>
      </c>
      <c r="B34">
        <v>500</v>
      </c>
      <c r="C34">
        <f>C33-C31</f>
        <v>1100</v>
      </c>
      <c r="D34" s="2">
        <v>954.12</v>
      </c>
      <c r="E34" s="2">
        <v>627.72</v>
      </c>
      <c r="F34">
        <f>F33-F31</f>
        <v>1300</v>
      </c>
    </row>
    <row r="37" spans="1:8" x14ac:dyDescent="0.3">
      <c r="A37" t="s">
        <v>28</v>
      </c>
      <c r="B37">
        <f>AVERAGE(B23:B23)</f>
        <v>3986.3636363636365</v>
      </c>
      <c r="C37">
        <f>C23</f>
        <v>344545.45454545453</v>
      </c>
      <c r="D37">
        <f>D23</f>
        <v>377847.22222222225</v>
      </c>
      <c r="E37">
        <f>E23</f>
        <v>82500</v>
      </c>
      <c r="F37" s="13">
        <f>AVERAGE(F23:F23)</f>
        <v>47777.777777777781</v>
      </c>
    </row>
    <row r="38" spans="1:8" x14ac:dyDescent="0.3">
      <c r="A38" t="s">
        <v>32</v>
      </c>
      <c r="C38">
        <f t="shared" ref="C38:F39" si="2">C26</f>
        <v>0</v>
      </c>
      <c r="D38">
        <f t="shared" si="2"/>
        <v>8468.5215050492352</v>
      </c>
      <c r="E38">
        <f t="shared" si="2"/>
        <v>0</v>
      </c>
      <c r="F38">
        <f t="shared" si="2"/>
        <v>0</v>
      </c>
    </row>
    <row r="39" spans="1:8" x14ac:dyDescent="0.3">
      <c r="A39" t="s">
        <v>33</v>
      </c>
      <c r="C39" s="1">
        <f t="shared" si="2"/>
        <v>0</v>
      </c>
      <c r="D39" s="1">
        <f t="shared" si="2"/>
        <v>2.2412554617296264E-2</v>
      </c>
      <c r="E39" s="1">
        <f t="shared" si="2"/>
        <v>0</v>
      </c>
      <c r="F39" s="1">
        <f t="shared" si="2"/>
        <v>0</v>
      </c>
    </row>
    <row r="40" spans="1:8" x14ac:dyDescent="0.3">
      <c r="A40" t="s">
        <v>31</v>
      </c>
      <c r="B40">
        <f>B37/B$34</f>
        <v>7.9727272727272727</v>
      </c>
      <c r="C40">
        <f>C37/C$34</f>
        <v>313.22314049586777</v>
      </c>
      <c r="D40">
        <f>D37/D$34</f>
        <v>396.01645728233581</v>
      </c>
      <c r="E40">
        <f>E37/E$34</f>
        <v>131.42802523418084</v>
      </c>
      <c r="F40">
        <f>F37/F$34</f>
        <v>36.752136752136757</v>
      </c>
    </row>
    <row r="42" spans="1:8" x14ac:dyDescent="0.3">
      <c r="A42" s="42" t="s">
        <v>66</v>
      </c>
    </row>
    <row r="43" spans="1:8" x14ac:dyDescent="0.3">
      <c r="A43" s="12"/>
      <c r="B43" s="12"/>
      <c r="C43" s="12"/>
      <c r="D43" s="12"/>
      <c r="E43" s="12"/>
      <c r="F43" s="12"/>
      <c r="G43" s="12"/>
      <c r="H43" s="12"/>
    </row>
    <row r="44" spans="1:8" x14ac:dyDescent="0.3">
      <c r="A44" s="12"/>
      <c r="B44" s="12"/>
      <c r="C44" s="12"/>
      <c r="D44" s="12"/>
      <c r="E44" s="12"/>
      <c r="F44" s="12"/>
      <c r="G44" s="12"/>
      <c r="H44" s="12"/>
    </row>
    <row r="45" spans="1:8" x14ac:dyDescent="0.3">
      <c r="A45" s="12"/>
      <c r="B45" s="12"/>
      <c r="C45" s="12"/>
      <c r="D45" s="12"/>
      <c r="E45" s="12"/>
      <c r="F45" s="12"/>
      <c r="G45" s="12"/>
      <c r="H45" s="12"/>
    </row>
    <row r="46" spans="1:8" x14ac:dyDescent="0.3">
      <c r="A46" s="12"/>
      <c r="B46" s="12"/>
      <c r="C46" s="12"/>
      <c r="D46" s="12"/>
      <c r="E46" s="12"/>
      <c r="F46" s="12"/>
      <c r="G46" s="12"/>
      <c r="H46" s="12"/>
    </row>
    <row r="47" spans="1:8" x14ac:dyDescent="0.3">
      <c r="A47" s="12"/>
      <c r="B47" s="12"/>
      <c r="C47" s="12"/>
      <c r="D47" s="12"/>
      <c r="E47" s="12"/>
      <c r="F47" s="12"/>
      <c r="G47" s="12"/>
      <c r="H47" s="12"/>
    </row>
    <row r="48" spans="1:8" x14ac:dyDescent="0.3">
      <c r="A48" s="12"/>
      <c r="B48" s="12"/>
      <c r="C48" s="12"/>
      <c r="D48" s="12"/>
      <c r="E48" s="12"/>
      <c r="F48" s="12"/>
      <c r="G48" s="12"/>
      <c r="H48" s="12"/>
    </row>
    <row r="49" spans="1:8" x14ac:dyDescent="0.3">
      <c r="A49" s="12"/>
      <c r="B49" s="12"/>
      <c r="C49" s="12"/>
      <c r="D49" s="12"/>
      <c r="E49" s="12"/>
      <c r="F49" s="12"/>
      <c r="G49" s="12"/>
      <c r="H49" s="12"/>
    </row>
    <row r="50" spans="1:8" x14ac:dyDescent="0.3">
      <c r="A50" s="12"/>
      <c r="B50" s="12"/>
      <c r="C50" s="12"/>
      <c r="D50" s="12"/>
      <c r="E50" s="12"/>
      <c r="F50" s="12"/>
      <c r="G50" s="12"/>
      <c r="H50" s="12"/>
    </row>
    <row r="51" spans="1:8" x14ac:dyDescent="0.3">
      <c r="A51" s="12"/>
      <c r="B51" s="12"/>
      <c r="C51" s="12"/>
      <c r="D51" s="12"/>
      <c r="E51" s="12"/>
      <c r="F51" s="12"/>
      <c r="G51" s="12"/>
      <c r="H51" s="12"/>
    </row>
    <row r="52" spans="1:8" x14ac:dyDescent="0.3">
      <c r="A52" s="12"/>
      <c r="B52" s="12"/>
      <c r="C52" s="12"/>
      <c r="D52" s="12"/>
      <c r="E52" s="12"/>
      <c r="F52" s="12"/>
      <c r="G52" s="12"/>
      <c r="H52" s="12"/>
    </row>
    <row r="53" spans="1:8" x14ac:dyDescent="0.3">
      <c r="A53" s="12"/>
      <c r="B53" s="12"/>
    </row>
    <row r="55" spans="1:8" x14ac:dyDescent="0.3">
      <c r="B55" s="12"/>
      <c r="C55" s="12"/>
      <c r="D55" s="12"/>
      <c r="E55" s="12"/>
      <c r="F55" s="12"/>
      <c r="G55" s="12"/>
    </row>
    <row r="56" spans="1:8" x14ac:dyDescent="0.3">
      <c r="B56" s="12"/>
      <c r="C56" s="12"/>
      <c r="D56" s="12"/>
      <c r="E56" s="12"/>
      <c r="F56" s="12"/>
      <c r="G56" s="12"/>
    </row>
    <row r="57" spans="1:8" x14ac:dyDescent="0.3">
      <c r="B57" s="12"/>
      <c r="C57" s="12"/>
      <c r="D57" s="12"/>
      <c r="E57" s="12"/>
      <c r="F57" s="12"/>
      <c r="G57" s="12"/>
    </row>
    <row r="58" spans="1:8" x14ac:dyDescent="0.3">
      <c r="B58" s="13"/>
      <c r="C58" s="13"/>
      <c r="D58" s="13"/>
      <c r="E58" s="13"/>
      <c r="F58" s="13"/>
      <c r="G58" s="13"/>
    </row>
    <row r="59" spans="1:8" x14ac:dyDescent="0.3">
      <c r="B59" s="11"/>
      <c r="C59" s="11"/>
      <c r="D59" s="11"/>
      <c r="E59" s="11"/>
      <c r="F59" s="11"/>
      <c r="G59" s="11"/>
    </row>
    <row r="62" spans="1:8" x14ac:dyDescent="0.3">
      <c r="B62" s="12"/>
      <c r="C62" s="12"/>
      <c r="D62" s="12"/>
      <c r="E62" s="12"/>
      <c r="F62" s="12"/>
      <c r="G62" s="12"/>
    </row>
    <row r="63" spans="1:8" x14ac:dyDescent="0.3">
      <c r="B63" s="12"/>
      <c r="C63" s="12"/>
      <c r="D63" s="12"/>
      <c r="E63" s="12"/>
      <c r="F63" s="12"/>
      <c r="G63" s="12"/>
    </row>
    <row r="64" spans="1:8" x14ac:dyDescent="0.3">
      <c r="B64" s="12"/>
      <c r="C64" s="12"/>
      <c r="D64" s="12"/>
      <c r="E64" s="12"/>
      <c r="F64" s="12"/>
      <c r="G64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Charts</vt:lpstr>
      </vt:variant>
      <vt:variant>
        <vt:i4>4</vt:i4>
      </vt:variant>
    </vt:vector>
  </HeadingPairs>
  <TitlesOfParts>
    <vt:vector size="24" baseType="lpstr">
      <vt:lpstr>Titan Calcs 2013</vt:lpstr>
      <vt:lpstr>Rhea Calcs 2013</vt:lpstr>
      <vt:lpstr>Rhea Calcs Aperture 2011</vt:lpstr>
      <vt:lpstr>Rhea Calcs Box 2011</vt:lpstr>
      <vt:lpstr>Dione Calcs 2013</vt:lpstr>
      <vt:lpstr>Saturn Full Calcs 2013</vt:lpstr>
      <vt:lpstr>Neptune Calcs 2013</vt:lpstr>
      <vt:lpstr>Saturn Full Calcs 2011</vt:lpstr>
      <vt:lpstr>Saturn arcsec-1 Calcs</vt:lpstr>
      <vt:lpstr>West Ansa arcsec-1 Calcs 2013</vt:lpstr>
      <vt:lpstr>West Ansa arcsec-1 Calcs 2011</vt:lpstr>
      <vt:lpstr>East Ansa arcsec-1 Calcs 2013</vt:lpstr>
      <vt:lpstr>East Ansa arcsec-1 Calcs 2011</vt:lpstr>
      <vt:lpstr>N Hemisph arcsec-1 Calcs 2013</vt:lpstr>
      <vt:lpstr>NE Wht Zone arcsec-1 Calcs 2011</vt:lpstr>
      <vt:lpstr>N Drk Belt arcsec-1 Calcs 2011</vt:lpstr>
      <vt:lpstr>N Polar Cap arcsec-1 Calcs 2011</vt:lpstr>
      <vt:lpstr>S Hemisph arcsec-1 Calcs 2011</vt:lpstr>
      <vt:lpstr>N Hemisph arcsec-1 Calcs 2011</vt:lpstr>
      <vt:lpstr>Uranus and Calcs 2011</vt:lpstr>
      <vt:lpstr>Spectrum sec-1</vt:lpstr>
      <vt:lpstr>Spectrum sec-1 ang-1</vt:lpstr>
      <vt:lpstr>Spectrum sec-1 arcsec-2</vt:lpstr>
      <vt:lpstr>Spectrum sec-1 arcsec-2 ang-1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dude</cp:lastModifiedBy>
  <dcterms:created xsi:type="dcterms:W3CDTF">2013-04-01T18:03:18Z</dcterms:created>
  <dcterms:modified xsi:type="dcterms:W3CDTF">2015-01-12T23:14:53Z</dcterms:modified>
</cp:coreProperties>
</file>