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smhho\Desktop\SFRT_240125\DropOff\"/>
    </mc:Choice>
  </mc:AlternateContent>
  <xr:revisionPtr revIDLastSave="0" documentId="13_ncr:1_{F86BFF0B-EBC5-4C5D-9DDD-8CB43B64A52B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2cm - 5000 cG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2" i="1" l="1"/>
  <c r="T42" i="1" s="1"/>
  <c r="X12" i="1" s="1"/>
  <c r="S41" i="1"/>
  <c r="S40" i="1"/>
  <c r="T40" i="1" s="1"/>
  <c r="X10" i="1" s="1"/>
  <c r="S39" i="1"/>
  <c r="T39" i="1" s="1"/>
  <c r="X9" i="1" s="1"/>
  <c r="S38" i="1"/>
  <c r="S37" i="1"/>
  <c r="T37" i="1" s="1"/>
  <c r="X7" i="1" s="1"/>
  <c r="S36" i="1"/>
  <c r="S35" i="1"/>
  <c r="S34" i="1"/>
  <c r="T34" i="1" s="1"/>
  <c r="X4" i="1" s="1"/>
  <c r="S27" i="1"/>
  <c r="T27" i="1" s="1"/>
  <c r="W12" i="1" s="1"/>
  <c r="S26" i="1"/>
  <c r="T26" i="1" s="1"/>
  <c r="W11" i="1" s="1"/>
  <c r="S25" i="1"/>
  <c r="S24" i="1"/>
  <c r="T24" i="1" s="1"/>
  <c r="W9" i="1" s="1"/>
  <c r="S23" i="1"/>
  <c r="T23" i="1" s="1"/>
  <c r="W8" i="1" s="1"/>
  <c r="S22" i="1"/>
  <c r="T22" i="1" s="1"/>
  <c r="W7" i="1" s="1"/>
  <c r="S21" i="1"/>
  <c r="T21" i="1" s="1"/>
  <c r="W6" i="1" s="1"/>
  <c r="S20" i="1"/>
  <c r="T20" i="1" s="1"/>
  <c r="W5" i="1" s="1"/>
  <c r="S19" i="1"/>
  <c r="S12" i="1"/>
  <c r="S11" i="1"/>
  <c r="S10" i="1"/>
  <c r="S9" i="1"/>
  <c r="S8" i="1"/>
  <c r="S7" i="1"/>
  <c r="S6" i="1"/>
  <c r="S5" i="1"/>
  <c r="S4" i="1"/>
  <c r="V13" i="1"/>
  <c r="W13" i="1"/>
  <c r="X13" i="1"/>
  <c r="W3" i="1"/>
  <c r="T43" i="1"/>
  <c r="T33" i="1"/>
  <c r="X3" i="1" s="1"/>
  <c r="T25" i="1"/>
  <c r="W10" i="1" s="1"/>
  <c r="T28" i="1"/>
  <c r="T18" i="1"/>
  <c r="T13" i="1"/>
  <c r="T3" i="1"/>
  <c r="V3" i="1" s="1"/>
  <c r="T41" i="1"/>
  <c r="X11" i="1" s="1"/>
  <c r="T38" i="1"/>
  <c r="X8" i="1" s="1"/>
  <c r="T36" i="1"/>
  <c r="X6" i="1" s="1"/>
  <c r="T35" i="1"/>
  <c r="X5" i="1" s="1"/>
  <c r="R34" i="1"/>
  <c r="R35" i="1" s="1"/>
  <c r="T19" i="1"/>
  <c r="W4" i="1" s="1"/>
  <c r="R19" i="1"/>
  <c r="R20" i="1" s="1"/>
  <c r="R4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42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3" i="1"/>
  <c r="H42" i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F23" i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D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T4" i="1" l="1"/>
  <c r="V4" i="1" s="1"/>
  <c r="R36" i="1"/>
  <c r="R21" i="1"/>
  <c r="R5" i="1"/>
  <c r="R37" i="1" l="1"/>
  <c r="R22" i="1"/>
  <c r="R6" i="1"/>
  <c r="T5" i="1"/>
  <c r="V5" i="1" s="1"/>
  <c r="R38" i="1" l="1"/>
  <c r="R23" i="1"/>
  <c r="T6" i="1"/>
  <c r="V6" i="1" s="1"/>
  <c r="R7" i="1"/>
  <c r="R39" i="1" l="1"/>
  <c r="R24" i="1"/>
  <c r="T7" i="1"/>
  <c r="V7" i="1" s="1"/>
  <c r="R8" i="1"/>
  <c r="R40" i="1" l="1"/>
  <c r="R25" i="1"/>
  <c r="R9" i="1"/>
  <c r="T8" i="1"/>
  <c r="V8" i="1" s="1"/>
  <c r="R41" i="1" l="1"/>
  <c r="R26" i="1"/>
  <c r="T9" i="1"/>
  <c r="V9" i="1" s="1"/>
  <c r="R10" i="1"/>
  <c r="R42" i="1" l="1"/>
  <c r="R27" i="1"/>
  <c r="R11" i="1"/>
  <c r="T10" i="1"/>
  <c r="V10" i="1" s="1"/>
  <c r="R43" i="1" l="1"/>
  <c r="R28" i="1"/>
  <c r="R12" i="1"/>
  <c r="T11" i="1"/>
  <c r="V11" i="1" s="1"/>
  <c r="R13" i="1" l="1"/>
  <c r="T12" i="1"/>
  <c r="V12" i="1" s="1"/>
</calcChain>
</file>

<file path=xl/sharedStrings.xml><?xml version="1.0" encoding="utf-8"?>
<sst xmlns="http://schemas.openxmlformats.org/spreadsheetml/2006/main" count="114" uniqueCount="113">
  <si>
    <t>Point Name</t>
  </si>
  <si>
    <t xml:space="preserve"> Dose (cGy)</t>
  </si>
  <si>
    <t>Isocenter</t>
  </si>
  <si>
    <t>X + 0.5</t>
  </si>
  <si>
    <t>X + 1.0</t>
  </si>
  <si>
    <t>X + 1.5</t>
  </si>
  <si>
    <t>X + 2.0</t>
  </si>
  <si>
    <t>X + 2.5</t>
  </si>
  <si>
    <t>X + 3.0</t>
  </si>
  <si>
    <t>X + 3.5</t>
  </si>
  <si>
    <t>X + 4.0</t>
  </si>
  <si>
    <t>X + 4.5</t>
  </si>
  <si>
    <t>X + 5.0</t>
  </si>
  <si>
    <t>X + 5.5</t>
  </si>
  <si>
    <t>X + 6.0</t>
  </si>
  <si>
    <t>X + 6.5</t>
  </si>
  <si>
    <t>X + 7.0</t>
  </si>
  <si>
    <t>X + 7.5</t>
  </si>
  <si>
    <t>X + 8.0</t>
  </si>
  <si>
    <t>X + 8.5</t>
  </si>
  <si>
    <t>X + 9.0</t>
  </si>
  <si>
    <t>X + 9.5</t>
  </si>
  <si>
    <t>Y + 0.5</t>
  </si>
  <si>
    <t>Y + 1.0</t>
  </si>
  <si>
    <t>Y + 1.5</t>
  </si>
  <si>
    <t>Y + 2.0</t>
  </si>
  <si>
    <t>Y + 2.5</t>
  </si>
  <si>
    <t>Y + 3.0</t>
  </si>
  <si>
    <t>Y + 3.5</t>
  </si>
  <si>
    <t>Y + 4.0</t>
  </si>
  <si>
    <t>Y + 4.5</t>
  </si>
  <si>
    <t>Y + 5.0</t>
  </si>
  <si>
    <t>Y + 5.5</t>
  </si>
  <si>
    <t>Y + 6.0</t>
  </si>
  <si>
    <t>Y + 6.5</t>
  </si>
  <si>
    <t>Y + 7.0</t>
  </si>
  <si>
    <t>Y + 7.5</t>
  </si>
  <si>
    <t>Y + 8.0</t>
  </si>
  <si>
    <t>Y + 8.5</t>
  </si>
  <si>
    <t>Y + 9.0</t>
  </si>
  <si>
    <t>Y + 9.5</t>
  </si>
  <si>
    <t>Z + 0.5</t>
  </si>
  <si>
    <t>Z + 1.0</t>
  </si>
  <si>
    <t>Z + 1.5</t>
  </si>
  <si>
    <t>Z + 2.0</t>
  </si>
  <si>
    <t>Z + 2.5</t>
  </si>
  <si>
    <t>Z + 3.0</t>
  </si>
  <si>
    <t>Z + 3.5</t>
  </si>
  <si>
    <t>Z + 4.0</t>
  </si>
  <si>
    <t>Z + 4.5</t>
  </si>
  <si>
    <t>Z + 5.0</t>
  </si>
  <si>
    <t>Z + 5.5</t>
  </si>
  <si>
    <t>Z + 6.0</t>
  </si>
  <si>
    <t>Z + 6.5</t>
  </si>
  <si>
    <t>Z + 7.0</t>
  </si>
  <si>
    <t>Z + 7.5</t>
  </si>
  <si>
    <t>Z + 8.0</t>
  </si>
  <si>
    <t>Z + 8.5</t>
  </si>
  <si>
    <t>Z + 9.0</t>
  </si>
  <si>
    <t>Z + 9.5</t>
  </si>
  <si>
    <t>X</t>
  </si>
  <si>
    <t>Dose (Gy)</t>
  </si>
  <si>
    <t>Y</t>
  </si>
  <si>
    <t>2 cm target - 5000 cGy</t>
  </si>
  <si>
    <t>5731.838890766126</t>
  </si>
  <si>
    <t>5676.330414584821</t>
  </si>
  <si>
    <t>5057.697738258976</t>
  </si>
  <si>
    <t>2979.053239503238</t>
  </si>
  <si>
    <t>2049.2358427161435</t>
  </si>
  <si>
    <t>1576.8700792342706</t>
  </si>
  <si>
    <t>1077.268628070508</t>
  </si>
  <si>
    <t>910.0102117561057</t>
  </si>
  <si>
    <t>767.5874606702627</t>
  </si>
  <si>
    <t>646.6493788211064</t>
  </si>
  <si>
    <t>544.2625661122504</t>
  </si>
  <si>
    <t>377.21534079337323</t>
  </si>
  <si>
    <t>311.9054078229117</t>
  </si>
  <si>
    <t>259.13832829260275</t>
  </si>
  <si>
    <t>217.14721587615375</t>
  </si>
  <si>
    <t>184.4346607865026</t>
  </si>
  <si>
    <t>160.7102637863744</t>
  </si>
  <si>
    <t>144.06419386133604</t>
  </si>
  <si>
    <t>5679.1454994250325</t>
  </si>
  <si>
    <t>5095.735269752884</t>
  </si>
  <si>
    <t>3151.163409695576</t>
  </si>
  <si>
    <t>2214.7604338622054</t>
  </si>
  <si>
    <t>1719.246180338952</t>
  </si>
  <si>
    <t>1414.4110372874998</t>
  </si>
  <si>
    <t>1210.7560623099005</t>
  </si>
  <si>
    <t>1062.7130236865146</t>
  </si>
  <si>
    <t>947.0163720673552</t>
  </si>
  <si>
    <t>725.6416038018112</t>
  </si>
  <si>
    <t>672.9980668869197</t>
  </si>
  <si>
    <t>626.7310894524508</t>
  </si>
  <si>
    <t>587.7715251871537</t>
  </si>
  <si>
    <t>551.7714541606324</t>
  </si>
  <si>
    <t>520.8397815224248</t>
  </si>
  <si>
    <t>488.2244851095179</t>
  </si>
  <si>
    <t>5662.511281811094</t>
  </si>
  <si>
    <t>1827.3538856435039</t>
  </si>
  <si>
    <t>219.4142613296499</t>
  </si>
  <si>
    <t>114.15392353890734</t>
  </si>
  <si>
    <t>76.53270654145655</t>
  </si>
  <si>
    <t>56.402346813923074</t>
  </si>
  <si>
    <t>43.872019665045755</t>
  </si>
  <si>
    <t>35.85846024751135</t>
  </si>
  <si>
    <t>30.17360272058196</t>
  </si>
  <si>
    <t>25.763469395879103</t>
  </si>
  <si>
    <t>22.377732918622485</t>
  </si>
  <si>
    <t>18.840379245448695</t>
  </si>
  <si>
    <t>3.9173723054281835</t>
  </si>
  <si>
    <t>0.11672252347628805</t>
  </si>
  <si>
    <t>0.038378577301836365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</si>
</sst>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'2cm - 5000 cGy'!$D$4:$D$22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</c:numCache>
            </c:numRef>
          </c:xVal>
          <c:yVal>
            <c:numRef>
              <c:f>'2cm - 5000 cGy'!$E$4:$E$22</c:f>
              <c:numCache>
                <c:formatCode>General</c:formatCode>
                <c:ptCount val="19"/>
                <c:pt idx="0">
                  <c:v>56.76</c:v>
                </c:pt>
                <c:pt idx="1">
                  <c:v>50.58</c:v>
                </c:pt>
                <c:pt idx="2">
                  <c:v>29.79</c:v>
                </c:pt>
                <c:pt idx="3">
                  <c:v>20.49</c:v>
                </c:pt>
                <c:pt idx="4">
                  <c:v>15.77</c:v>
                </c:pt>
                <c:pt idx="5">
                  <c:v>12.87</c:v>
                </c:pt>
                <c:pt idx="6">
                  <c:v>10.77</c:v>
                </c:pt>
                <c:pt idx="7">
                  <c:v>9.1</c:v>
                </c:pt>
                <c:pt idx="8">
                  <c:v>7.68</c:v>
                </c:pt>
                <c:pt idx="9">
                  <c:v>6.47</c:v>
                </c:pt>
                <c:pt idx="10">
                  <c:v>5.44</c:v>
                </c:pt>
                <c:pt idx="11">
                  <c:v>4.55</c:v>
                </c:pt>
                <c:pt idx="12">
                  <c:v>3.77</c:v>
                </c:pt>
                <c:pt idx="13">
                  <c:v>3.12</c:v>
                </c:pt>
                <c:pt idx="14">
                  <c:v>2.59</c:v>
                </c:pt>
                <c:pt idx="15">
                  <c:v>2.17</c:v>
                </c:pt>
                <c:pt idx="16">
                  <c:v>1.84</c:v>
                </c:pt>
                <c:pt idx="17">
                  <c:v>1.61</c:v>
                </c:pt>
                <c:pt idx="18">
                  <c:v>1.44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1-4873-AF0F-6138870D4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163343"/>
        <c:axId val="912549007"/>
      </c:scatterChart>
      <c:valAx>
        <c:axId val="91016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49007"/>
        <c:crosses val="autoZero"/>
        <c:crossBetween val="midCat"/>
      </c:valAx>
      <c:valAx>
        <c:axId val="91254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16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'2cm - 5000 cGy'!$F$23:$F$40</c:f>
              <c:numCache>
                <c:formatCode>General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</c:numCache>
            </c:numRef>
          </c:xVal>
          <c:yVal>
            <c:numRef>
              <c:f>'2cm - 5000 cGy'!$G$23:$G$41</c:f>
              <c:numCache>
                <c:formatCode>General</c:formatCode>
                <c:ptCount val="19"/>
                <c:pt idx="0">
                  <c:v>56.79</c:v>
                </c:pt>
                <c:pt idx="1">
                  <c:v>50.96</c:v>
                </c:pt>
                <c:pt idx="2">
                  <c:v>31.51</c:v>
                </c:pt>
                <c:pt idx="3">
                  <c:v>22.15</c:v>
                </c:pt>
                <c:pt idx="4">
                  <c:v>17.190000000000001</c:v>
                </c:pt>
                <c:pt idx="5">
                  <c:v>14.14</c:v>
                </c:pt>
                <c:pt idx="6">
                  <c:v>12.11</c:v>
                </c:pt>
                <c:pt idx="7">
                  <c:v>10.63</c:v>
                </c:pt>
                <c:pt idx="8">
                  <c:v>9.4700000000000006</c:v>
                </c:pt>
                <c:pt idx="9">
                  <c:v>8.57</c:v>
                </c:pt>
                <c:pt idx="10">
                  <c:v>7.85</c:v>
                </c:pt>
                <c:pt idx="11">
                  <c:v>7.26</c:v>
                </c:pt>
                <c:pt idx="12">
                  <c:v>6.73</c:v>
                </c:pt>
                <c:pt idx="13">
                  <c:v>6.27</c:v>
                </c:pt>
                <c:pt idx="14">
                  <c:v>5.88</c:v>
                </c:pt>
                <c:pt idx="15">
                  <c:v>5.52</c:v>
                </c:pt>
                <c:pt idx="16">
                  <c:v>5.21</c:v>
                </c:pt>
                <c:pt idx="17">
                  <c:v>4.88</c:v>
                </c:pt>
                <c:pt idx="18">
                  <c:v>4.3600000000000003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6B-4888-9CCD-3E2AFAAD2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163343"/>
        <c:axId val="912549007"/>
      </c:scatterChart>
      <c:valAx>
        <c:axId val="91016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49007"/>
        <c:crosses val="autoZero"/>
        <c:crossBetween val="midCat"/>
      </c:valAx>
      <c:valAx>
        <c:axId val="91254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16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'2cm - 5000 cGy'!$H$42:$H$60</c:f>
              <c:numCache>
                <c:formatCode>General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</c:numCache>
            </c:numRef>
          </c:xVal>
          <c:yVal>
            <c:numRef>
              <c:f>'2cm - 5000 cGy'!$I$42:$I$60</c:f>
              <c:numCache>
                <c:formatCode>General</c:formatCode>
                <c:ptCount val="19"/>
                <c:pt idx="0">
                  <c:v>56.63</c:v>
                </c:pt>
                <c:pt idx="1">
                  <c:v>50.01</c:v>
                </c:pt>
                <c:pt idx="2">
                  <c:v>18.27</c:v>
                </c:pt>
                <c:pt idx="3">
                  <c:v>2.19</c:v>
                </c:pt>
                <c:pt idx="4">
                  <c:v>1.1399999999999999</c:v>
                </c:pt>
                <c:pt idx="5">
                  <c:v>0.77</c:v>
                </c:pt>
                <c:pt idx="6">
                  <c:v>0.56000000000000005</c:v>
                </c:pt>
                <c:pt idx="7">
                  <c:v>0.44</c:v>
                </c:pt>
                <c:pt idx="8">
                  <c:v>0.36</c:v>
                </c:pt>
                <c:pt idx="9">
                  <c:v>0.3</c:v>
                </c:pt>
                <c:pt idx="10">
                  <c:v>0.26</c:v>
                </c:pt>
                <c:pt idx="11">
                  <c:v>0.22</c:v>
                </c:pt>
                <c:pt idx="12">
                  <c:v>0.19</c:v>
                </c:pt>
                <c:pt idx="13">
                  <c:v>0.08</c:v>
                </c:pt>
                <c:pt idx="14">
                  <c:v>0.04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55-4C09-8CCD-112E2621A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163343"/>
        <c:axId val="912549007"/>
      </c:scatterChart>
      <c:valAx>
        <c:axId val="91016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49007"/>
        <c:crosses val="autoZero"/>
        <c:crossBetween val="midCat"/>
      </c:valAx>
      <c:valAx>
        <c:axId val="91254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16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331470</xdr:colOff>
      <xdr:row>0</xdr:row>
      <xdr:rowOff>112395</xdr:rowOff>
    </xdr:from>
    <xdr:to>
      <xdr:col>16</xdr:col>
      <xdr:colOff>422910</xdr:colOff>
      <xdr:row>15</xdr:row>
      <xdr:rowOff>112395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7900BC-A581-6F23-8BB4-D5E8C227E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339090</xdr:colOff>
      <xdr:row>15</xdr:row>
      <xdr:rowOff>140970</xdr:rowOff>
    </xdr:from>
    <xdr:to>
      <xdr:col>16</xdr:col>
      <xdr:colOff>430530</xdr:colOff>
      <xdr:row>30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AAB261-C3C2-48D1-81CC-73984C2CC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331470</xdr:colOff>
      <xdr:row>31</xdr:row>
      <xdr:rowOff>0</xdr:rowOff>
    </xdr:from>
    <xdr:to>
      <xdr:col>16</xdr:col>
      <xdr:colOff>422910</xdr:colOff>
      <xdr:row>46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443413-9898-4DA0-9068-D5215869CF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tabSelected="1" zoomScale="80" zoomScaleNormal="80" workbookViewId="0">
      <selection activeCell="S4" sqref="S4"/>
    </sheetView>
  </sheetViews>
  <sheetFormatPr defaultRowHeight="14.4" x14ac:dyDescent="0.55000000000000004"/>
  <cols>
    <col min="1" max="1" width="18.20703125" bestFit="1" customWidth="1"/>
    <col min="2" max="2" width="20.3125" bestFit="1" customWidth="1"/>
  </cols>
  <sheetData>
    <row r="1" spans="1:24" x14ac:dyDescent="0.55000000000000004">
      <c r="A1" t="s">
        <v>63</v>
      </c>
      <c r="D1" s="1" t="s">
        <v>60</v>
      </c>
      <c r="E1" s="1" t="s">
        <v>61</v>
      </c>
      <c r="F1" s="1" t="s">
        <v>62</v>
      </c>
      <c r="G1" s="1" t="s">
        <v>61</v>
      </c>
    </row>
    <row r="2" spans="1:24" x14ac:dyDescent="0.55000000000000004">
      <c r="A2" t="s">
        <v>0</v>
      </c>
      <c r="B2" t="s">
        <v>1</v>
      </c>
    </row>
    <row r="3" spans="1:24" x14ac:dyDescent="0.55000000000000004">
      <c r="A3" t="s">
        <v>2</v>
      </c>
      <c r="B3" s="2" t="s">
        <v>64</v>
      </c>
      <c r="R3">
        <v>5000</v>
      </c>
      <c r="S3">
        <v>1</v>
      </c>
      <c r="T3">
        <f>ROUND(S3,2)</f>
        <v>1</v>
      </c>
      <c r="V3">
        <f>T3</f>
        <v>1</v>
      </c>
      <c r="W3">
        <f>T18</f>
        <v>1</v>
      </c>
      <c r="X3">
        <f>T33</f>
        <v>1</v>
      </c>
    </row>
    <row r="4" spans="1:24" x14ac:dyDescent="0.55000000000000004">
      <c r="A4" t="s">
        <v>3</v>
      </c>
      <c r="B4" s="2" t="s">
        <v>65</v>
      </c>
      <c r="D4">
        <f>0.5</f>
        <v>0.5</v>
      </c>
      <c r="E4">
        <f t="shared" ref="E4:E22" si="0">ROUND(B4/100,2)</f>
        <v>56.76</v>
      </c>
      <c r="R4">
        <f>R3-500</f>
        <v>4500</v>
      </c>
      <c r="S4">
        <f>1+(0.5*(B5-R4)/(B5-B6))</f>
        <v>1.134149379221123</v>
      </c>
      <c r="T4">
        <f t="shared" ref="T4:T13" si="1">ROUND(S4,2)</f>
        <v>1.1299999999999999</v>
      </c>
      <c r="V4">
        <f t="shared" ref="V4:V13" si="2">T4</f>
        <v>1.1299999999999999</v>
      </c>
      <c r="W4">
        <f t="shared" ref="W4:W13" si="3">T19</f>
        <v>1.1499999999999999</v>
      </c>
      <c r="X4">
        <f t="shared" ref="X4:X13" si="4">T34</f>
        <v>1.08</v>
      </c>
    </row>
    <row r="5" spans="1:24" x14ac:dyDescent="0.55000000000000004">
      <c r="A5" t="s">
        <v>4</v>
      </c>
      <c r="B5" s="2" t="s">
        <v>66</v>
      </c>
      <c r="D5">
        <f>D4+0.5</f>
        <v>1</v>
      </c>
      <c r="E5">
        <f t="shared" si="0"/>
        <v>50.58</v>
      </c>
      <c r="R5">
        <f t="shared" ref="R5:R13" si="5">R4-500</f>
        <v>4000</v>
      </c>
      <c r="S5">
        <f>1+(0.5*(B5-R5)/(B5-B6))</f>
        <v>1.2544200653098929</v>
      </c>
      <c r="T5">
        <f t="shared" si="1"/>
        <v>1.25</v>
      </c>
      <c r="V5">
        <f t="shared" si="2"/>
        <v>1.25</v>
      </c>
      <c r="W5">
        <f t="shared" si="3"/>
        <v>1.28</v>
      </c>
      <c r="X5">
        <f t="shared" si="4"/>
        <v>1.1599999999999999</v>
      </c>
    </row>
    <row r="6" spans="1:24" x14ac:dyDescent="0.55000000000000004">
      <c r="A6" t="s">
        <v>5</v>
      </c>
      <c r="B6" s="2" t="s">
        <v>67</v>
      </c>
      <c r="D6">
        <f t="shared" ref="D6:D22" si="6">D5+0.5</f>
        <v>1.5</v>
      </c>
      <c r="E6">
        <f t="shared" si="0"/>
        <v>29.79</v>
      </c>
      <c r="R6">
        <f t="shared" si="5"/>
        <v>3500</v>
      </c>
      <c r="S6">
        <f>1+(0.5*(B5-R6)/(B5-B6))</f>
        <v>1.3746907513986628</v>
      </c>
      <c r="T6">
        <f t="shared" si="1"/>
        <v>1.37</v>
      </c>
      <c r="V6">
        <f t="shared" si="2"/>
        <v>1.37</v>
      </c>
      <c r="W6">
        <f t="shared" si="3"/>
        <v>1.41</v>
      </c>
      <c r="X6">
        <f t="shared" si="4"/>
        <v>1.24</v>
      </c>
    </row>
    <row r="7" spans="1:24" x14ac:dyDescent="0.55000000000000004">
      <c r="A7" t="s">
        <v>6</v>
      </c>
      <c r="B7" s="2" t="s">
        <v>68</v>
      </c>
      <c r="D7">
        <f t="shared" si="6"/>
        <v>2</v>
      </c>
      <c r="E7">
        <f t="shared" si="0"/>
        <v>20.49</v>
      </c>
      <c r="R7">
        <f t="shared" si="5"/>
        <v>3000</v>
      </c>
      <c r="S7">
        <f>1+(0.5*(B5-R7)/(B5-B6))</f>
        <v>1.4949614374874327</v>
      </c>
      <c r="T7">
        <f t="shared" si="1"/>
        <v>1.49</v>
      </c>
      <c r="V7">
        <f t="shared" si="2"/>
        <v>1.49</v>
      </c>
      <c r="W7">
        <f t="shared" si="3"/>
        <v>1.58</v>
      </c>
      <c r="X7">
        <f t="shared" si="4"/>
        <v>1.32</v>
      </c>
    </row>
    <row r="8" spans="1:24" x14ac:dyDescent="0.55000000000000004">
      <c r="A8" t="s">
        <v>7</v>
      </c>
      <c r="B8" s="2" t="s">
        <v>69</v>
      </c>
      <c r="D8">
        <f t="shared" si="6"/>
        <v>2.5</v>
      </c>
      <c r="E8">
        <f t="shared" si="0"/>
        <v>15.77</v>
      </c>
      <c r="R8">
        <f t="shared" si="5"/>
        <v>2500</v>
      </c>
      <c r="S8">
        <f>1.5+(0.5*(B6-R8)/(B6-B7))</f>
        <v>1.7576060854306235</v>
      </c>
      <c r="T8">
        <f t="shared" si="1"/>
        <v>1.76</v>
      </c>
      <c r="V8">
        <f t="shared" si="2"/>
        <v>1.76</v>
      </c>
      <c r="W8">
        <f t="shared" si="3"/>
        <v>1.85</v>
      </c>
      <c r="X8">
        <f t="shared" si="4"/>
        <v>1.39</v>
      </c>
    </row>
    <row r="9" spans="1:24" x14ac:dyDescent="0.55000000000000004">
      <c r="A9" t="s">
        <v>8</v>
      </c>
      <c r="B9">
        <v>1287.2415599958599</v>
      </c>
      <c r="D9">
        <f t="shared" si="6"/>
        <v>3</v>
      </c>
      <c r="E9">
        <f t="shared" si="0"/>
        <v>12.87</v>
      </c>
      <c r="R9">
        <f t="shared" si="5"/>
        <v>2000</v>
      </c>
      <c r="S9">
        <f>2+(0.5*(B7-R9)/(B7-B8))</f>
        <v>2.0521162270030073</v>
      </c>
      <c r="T9">
        <f t="shared" si="1"/>
        <v>2.0499999999999998</v>
      </c>
      <c r="V9">
        <f t="shared" si="2"/>
        <v>2.0499999999999998</v>
      </c>
      <c r="W9">
        <f t="shared" si="3"/>
        <v>2.2200000000000002</v>
      </c>
      <c r="X9">
        <f t="shared" si="4"/>
        <v>1.47</v>
      </c>
    </row>
    <row r="10" spans="1:24" x14ac:dyDescent="0.55000000000000004">
      <c r="A10" t="s">
        <v>9</v>
      </c>
      <c r="B10" s="2" t="s">
        <v>70</v>
      </c>
      <c r="D10">
        <f t="shared" si="6"/>
        <v>3.5</v>
      </c>
      <c r="E10">
        <f t="shared" si="0"/>
        <v>10.77</v>
      </c>
      <c r="R10">
        <f t="shared" si="5"/>
        <v>1500</v>
      </c>
      <c r="S10">
        <f>2.5+(0.5*(B8-R10)/(B8-B9))</f>
        <v>2.6327046097470008</v>
      </c>
      <c r="T10">
        <f t="shared" si="1"/>
        <v>2.63</v>
      </c>
      <c r="V10">
        <f t="shared" si="2"/>
        <v>2.63</v>
      </c>
      <c r="W10">
        <f t="shared" si="3"/>
        <v>2.86</v>
      </c>
      <c r="X10">
        <f t="shared" si="4"/>
        <v>1.6</v>
      </c>
    </row>
    <row r="11" spans="1:24" x14ac:dyDescent="0.55000000000000004">
      <c r="A11" t="s">
        <v>10</v>
      </c>
      <c r="B11" s="2" t="s">
        <v>71</v>
      </c>
      <c r="D11">
        <f t="shared" si="6"/>
        <v>4</v>
      </c>
      <c r="E11">
        <f t="shared" si="0"/>
        <v>9.1</v>
      </c>
      <c r="R11">
        <f t="shared" si="5"/>
        <v>1000</v>
      </c>
      <c r="S11">
        <f>3.5+(0.5*(B10-R11)/(B10-B11))</f>
        <v>3.7309857697243123</v>
      </c>
      <c r="T11">
        <f t="shared" si="1"/>
        <v>3.73</v>
      </c>
      <c r="V11">
        <f t="shared" si="2"/>
        <v>3.73</v>
      </c>
      <c r="W11">
        <f t="shared" si="3"/>
        <v>4.2699999999999996</v>
      </c>
      <c r="X11">
        <f t="shared" si="4"/>
        <v>1.76</v>
      </c>
    </row>
    <row r="12" spans="1:24" x14ac:dyDescent="0.55000000000000004">
      <c r="A12" t="s">
        <v>11</v>
      </c>
      <c r="B12" s="2" t="s">
        <v>72</v>
      </c>
      <c r="D12">
        <f t="shared" si="6"/>
        <v>4.5</v>
      </c>
      <c r="E12">
        <f t="shared" si="0"/>
        <v>7.68</v>
      </c>
      <c r="R12">
        <f t="shared" si="5"/>
        <v>500</v>
      </c>
      <c r="S12">
        <f>5.5+(0.5*(B14-R12)/(B14-B15))</f>
        <v>5.7489494319241921</v>
      </c>
      <c r="T12">
        <f t="shared" si="1"/>
        <v>5.75</v>
      </c>
      <c r="V12">
        <f t="shared" si="2"/>
        <v>5.75</v>
      </c>
      <c r="W12">
        <f t="shared" si="3"/>
        <v>8.82</v>
      </c>
      <c r="X12">
        <f t="shared" si="4"/>
        <v>1.91</v>
      </c>
    </row>
    <row r="13" spans="1:24" x14ac:dyDescent="0.55000000000000004">
      <c r="A13" t="s">
        <v>12</v>
      </c>
      <c r="B13" s="2" t="s">
        <v>73</v>
      </c>
      <c r="D13">
        <f t="shared" si="6"/>
        <v>5</v>
      </c>
      <c r="E13">
        <f t="shared" si="0"/>
        <v>6.47</v>
      </c>
      <c r="R13">
        <f t="shared" si="5"/>
        <v>0</v>
      </c>
      <c r="S13">
        <v>10</v>
      </c>
      <c r="T13">
        <f t="shared" si="1"/>
        <v>10</v>
      </c>
      <c r="V13">
        <f t="shared" si="2"/>
        <v>10</v>
      </c>
      <c r="W13">
        <f t="shared" si="3"/>
        <v>10</v>
      </c>
      <c r="X13">
        <f t="shared" si="4"/>
        <v>10</v>
      </c>
    </row>
    <row r="14" spans="1:24" x14ac:dyDescent="0.55000000000000004">
      <c r="A14" t="s">
        <v>13</v>
      </c>
      <c r="B14" s="2" t="s">
        <v>74</v>
      </c>
      <c r="D14">
        <f t="shared" si="6"/>
        <v>5.5</v>
      </c>
      <c r="E14">
        <f t="shared" si="0"/>
        <v>5.44</v>
      </c>
    </row>
    <row r="15" spans="1:24" x14ac:dyDescent="0.55000000000000004">
      <c r="A15" t="s">
        <v>14</v>
      </c>
      <c r="B15">
        <v>455.36385730593997</v>
      </c>
      <c r="D15">
        <f t="shared" si="6"/>
        <v>6</v>
      </c>
      <c r="E15">
        <f t="shared" si="0"/>
        <v>4.55</v>
      </c>
    </row>
    <row r="16" spans="1:24" x14ac:dyDescent="0.55000000000000004">
      <c r="A16" t="s">
        <v>15</v>
      </c>
      <c r="B16" s="2" t="s">
        <v>75</v>
      </c>
      <c r="D16">
        <f t="shared" si="6"/>
        <v>6.5</v>
      </c>
      <c r="E16">
        <f t="shared" si="0"/>
        <v>3.77</v>
      </c>
    </row>
    <row r="17" spans="1:20" x14ac:dyDescent="0.55000000000000004">
      <c r="A17" t="s">
        <v>16</v>
      </c>
      <c r="B17" s="2" t="s">
        <v>76</v>
      </c>
      <c r="D17">
        <f t="shared" si="6"/>
        <v>7</v>
      </c>
      <c r="E17">
        <f t="shared" si="0"/>
        <v>3.12</v>
      </c>
    </row>
    <row r="18" spans="1:20" x14ac:dyDescent="0.55000000000000004">
      <c r="A18" t="s">
        <v>17</v>
      </c>
      <c r="B18" s="2" t="s">
        <v>77</v>
      </c>
      <c r="D18">
        <f t="shared" si="6"/>
        <v>7.5</v>
      </c>
      <c r="E18">
        <f t="shared" si="0"/>
        <v>2.59</v>
      </c>
      <c r="R18">
        <v>5000</v>
      </c>
      <c r="S18">
        <v>1</v>
      </c>
      <c r="T18">
        <f>ROUND(S18,2)</f>
        <v>1</v>
      </c>
    </row>
    <row r="19" spans="1:20" x14ac:dyDescent="0.55000000000000004">
      <c r="A19" t="s">
        <v>18</v>
      </c>
      <c r="B19" s="2" t="s">
        <v>78</v>
      </c>
      <c r="D19">
        <f t="shared" si="6"/>
        <v>8</v>
      </c>
      <c r="E19">
        <f t="shared" si="0"/>
        <v>2.17</v>
      </c>
      <c r="R19">
        <f>R18-500</f>
        <v>4500</v>
      </c>
      <c r="S19">
        <f>1+(0.5*(B24-R19)/(B24-B25))</f>
        <v>1.1531790318449129</v>
      </c>
      <c r="T19">
        <f t="shared" ref="T19:T28" si="7">ROUND(S19,2)</f>
        <v>1.1499999999999999</v>
      </c>
    </row>
    <row r="20" spans="1:20" x14ac:dyDescent="0.55000000000000004">
      <c r="A20" t="s">
        <v>19</v>
      </c>
      <c r="B20" s="2" t="s">
        <v>79</v>
      </c>
      <c r="D20">
        <f t="shared" si="6"/>
        <v>8.5</v>
      </c>
      <c r="E20">
        <f t="shared" si="0"/>
        <v>1.84</v>
      </c>
      <c r="R20">
        <f t="shared" ref="R20:R28" si="8">R19-500</f>
        <v>4000</v>
      </c>
      <c r="S20">
        <f>1+(0.5*(B24-R20)/(B24-B25))</f>
        <v>1.2817420359360201</v>
      </c>
      <c r="T20">
        <f t="shared" si="7"/>
        <v>1.28</v>
      </c>
    </row>
    <row r="21" spans="1:20" x14ac:dyDescent="0.55000000000000004">
      <c r="A21" t="s">
        <v>20</v>
      </c>
      <c r="B21" s="2" t="s">
        <v>80</v>
      </c>
      <c r="D21">
        <f t="shared" si="6"/>
        <v>9</v>
      </c>
      <c r="E21">
        <f t="shared" si="0"/>
        <v>1.61</v>
      </c>
      <c r="R21">
        <f t="shared" si="8"/>
        <v>3500</v>
      </c>
      <c r="S21">
        <f>1+(0.5*(B24-R21)/(B24-B25))</f>
        <v>1.4103050400271273</v>
      </c>
      <c r="T21">
        <f t="shared" si="7"/>
        <v>1.41</v>
      </c>
    </row>
    <row r="22" spans="1:20" x14ac:dyDescent="0.55000000000000004">
      <c r="A22" t="s">
        <v>21</v>
      </c>
      <c r="B22" s="2" t="s">
        <v>81</v>
      </c>
      <c r="D22">
        <f t="shared" si="6"/>
        <v>9.5</v>
      </c>
      <c r="E22">
        <f t="shared" si="0"/>
        <v>1.44</v>
      </c>
      <c r="R22">
        <f t="shared" si="8"/>
        <v>3000</v>
      </c>
      <c r="S22">
        <f>1.5+(0.5*(B25-R22)/(B25-B26))</f>
        <v>1.5807149344869602</v>
      </c>
      <c r="T22">
        <f t="shared" si="7"/>
        <v>1.58</v>
      </c>
    </row>
    <row r="23" spans="1:20" x14ac:dyDescent="0.55000000000000004">
      <c r="A23" t="s">
        <v>22</v>
      </c>
      <c r="B23" s="2" t="s">
        <v>82</v>
      </c>
      <c r="F23">
        <f>0.5</f>
        <v>0.5</v>
      </c>
      <c r="G23">
        <f>ROUND(B23/100,2)</f>
        <v>56.79</v>
      </c>
      <c r="R23">
        <f t="shared" si="8"/>
        <v>2500</v>
      </c>
      <c r="S23">
        <f>1.5+(0.5*(B25-R23)/(B25-B26))</f>
        <v>1.8476940091503098</v>
      </c>
      <c r="T23">
        <f t="shared" si="7"/>
        <v>1.85</v>
      </c>
    </row>
    <row r="24" spans="1:20" x14ac:dyDescent="0.55000000000000004">
      <c r="A24" t="s">
        <v>23</v>
      </c>
      <c r="B24" s="2" t="s">
        <v>83</v>
      </c>
      <c r="F24">
        <f>F23+0.5</f>
        <v>1</v>
      </c>
      <c r="G24">
        <f t="shared" ref="G24:G41" si="9">ROUND(B24/100,2)</f>
        <v>50.96</v>
      </c>
      <c r="R24">
        <f t="shared" si="8"/>
        <v>2000</v>
      </c>
      <c r="S24">
        <f>2+(0.5*(B26-R24)/(B26-B27))</f>
        <v>2.2167045976328543</v>
      </c>
      <c r="T24">
        <f t="shared" si="7"/>
        <v>2.2200000000000002</v>
      </c>
    </row>
    <row r="25" spans="1:20" x14ac:dyDescent="0.55000000000000004">
      <c r="A25" t="s">
        <v>24</v>
      </c>
      <c r="B25" s="2" t="s">
        <v>84</v>
      </c>
      <c r="F25">
        <f t="shared" ref="F25:F41" si="10">F24+0.5</f>
        <v>1.5</v>
      </c>
      <c r="G25">
        <f t="shared" si="9"/>
        <v>31.51</v>
      </c>
      <c r="R25">
        <f t="shared" si="8"/>
        <v>1500</v>
      </c>
      <c r="S25">
        <f>2.5+(0.5*(B27-R25)/(B27-B28))</f>
        <v>2.8596143445671198</v>
      </c>
      <c r="T25">
        <f t="shared" si="7"/>
        <v>2.86</v>
      </c>
    </row>
    <row r="26" spans="1:20" x14ac:dyDescent="0.55000000000000004">
      <c r="A26" t="s">
        <v>25</v>
      </c>
      <c r="B26" s="2" t="s">
        <v>85</v>
      </c>
      <c r="F26">
        <f t="shared" si="10"/>
        <v>2</v>
      </c>
      <c r="G26">
        <f t="shared" si="9"/>
        <v>22.15</v>
      </c>
      <c r="R26">
        <f t="shared" si="8"/>
        <v>1000</v>
      </c>
      <c r="S26">
        <f>4+(0.5*(B30-R26)/(B30-B31))</f>
        <v>4.2710235033116852</v>
      </c>
      <c r="T26">
        <f t="shared" si="7"/>
        <v>4.2699999999999996</v>
      </c>
    </row>
    <row r="27" spans="1:20" x14ac:dyDescent="0.55000000000000004">
      <c r="A27" t="s">
        <v>26</v>
      </c>
      <c r="B27" s="2" t="s">
        <v>86</v>
      </c>
      <c r="F27">
        <f t="shared" si="10"/>
        <v>2.5</v>
      </c>
      <c r="G27">
        <f t="shared" si="9"/>
        <v>17.190000000000001</v>
      </c>
      <c r="R27">
        <f t="shared" si="8"/>
        <v>500</v>
      </c>
      <c r="S27">
        <f>8.5+(0.5*(B39-R27)/(B39-B40))</f>
        <v>8.8194786467459014</v>
      </c>
      <c r="T27">
        <f t="shared" si="7"/>
        <v>8.82</v>
      </c>
    </row>
    <row r="28" spans="1:20" x14ac:dyDescent="0.55000000000000004">
      <c r="A28" t="s">
        <v>27</v>
      </c>
      <c r="B28" s="2" t="s">
        <v>87</v>
      </c>
      <c r="F28">
        <f t="shared" si="10"/>
        <v>3</v>
      </c>
      <c r="G28">
        <f t="shared" si="9"/>
        <v>14.14</v>
      </c>
      <c r="R28">
        <f t="shared" si="8"/>
        <v>0</v>
      </c>
      <c r="S28">
        <v>10</v>
      </c>
      <c r="T28">
        <f t="shared" si="7"/>
        <v>10</v>
      </c>
    </row>
    <row r="29" spans="1:20" x14ac:dyDescent="0.55000000000000004">
      <c r="A29" t="s">
        <v>28</v>
      </c>
      <c r="B29" s="2" t="s">
        <v>88</v>
      </c>
      <c r="F29">
        <f t="shared" si="10"/>
        <v>3.5</v>
      </c>
      <c r="G29">
        <f t="shared" si="9"/>
        <v>12.11</v>
      </c>
    </row>
    <row r="30" spans="1:20" x14ac:dyDescent="0.55000000000000004">
      <c r="A30" t="s">
        <v>29</v>
      </c>
      <c r="B30" s="2" t="s">
        <v>89</v>
      </c>
      <c r="F30">
        <f t="shared" si="10"/>
        <v>4</v>
      </c>
      <c r="G30">
        <f t="shared" si="9"/>
        <v>10.63</v>
      </c>
    </row>
    <row r="31" spans="1:20" x14ac:dyDescent="0.55000000000000004">
      <c r="A31" t="s">
        <v>30</v>
      </c>
      <c r="B31" s="2" t="s">
        <v>90</v>
      </c>
      <c r="F31">
        <f t="shared" si="10"/>
        <v>4.5</v>
      </c>
      <c r="G31">
        <f t="shared" si="9"/>
        <v>9.4700000000000006</v>
      </c>
    </row>
    <row r="32" spans="1:20" x14ac:dyDescent="0.55000000000000004">
      <c r="A32" t="s">
        <v>31</v>
      </c>
      <c r="B32">
        <v>857.33931094909894</v>
      </c>
      <c r="F32">
        <f t="shared" si="10"/>
        <v>5</v>
      </c>
      <c r="G32">
        <f t="shared" si="9"/>
        <v>8.57</v>
      </c>
    </row>
    <row r="33" spans="1:20" x14ac:dyDescent="0.55000000000000004">
      <c r="A33" t="s">
        <v>32</v>
      </c>
      <c r="B33">
        <v>785.38761900443501</v>
      </c>
      <c r="F33">
        <f t="shared" si="10"/>
        <v>5.5</v>
      </c>
      <c r="G33">
        <f t="shared" si="9"/>
        <v>7.85</v>
      </c>
      <c r="R33">
        <v>5000</v>
      </c>
      <c r="S33">
        <v>1</v>
      </c>
      <c r="T33">
        <f>ROUND(S33,2)</f>
        <v>1</v>
      </c>
    </row>
    <row r="34" spans="1:20" x14ac:dyDescent="0.55000000000000004">
      <c r="A34" t="s">
        <v>33</v>
      </c>
      <c r="B34" s="2" t="s">
        <v>91</v>
      </c>
      <c r="F34">
        <f t="shared" si="10"/>
        <v>6</v>
      </c>
      <c r="G34">
        <f t="shared" si="9"/>
        <v>7.26</v>
      </c>
      <c r="R34">
        <f>R33-500</f>
        <v>4500</v>
      </c>
      <c r="S34">
        <f>1+(0.5*(B43-R34)/(B43-B44))</f>
        <v>1.0789002226082938</v>
      </c>
      <c r="T34">
        <f t="shared" ref="T34:T43" si="11">ROUND(S34,2)</f>
        <v>1.08</v>
      </c>
    </row>
    <row r="35" spans="1:20" x14ac:dyDescent="0.55000000000000004">
      <c r="A35" t="s">
        <v>34</v>
      </c>
      <c r="B35" s="2" t="s">
        <v>92</v>
      </c>
      <c r="F35">
        <f t="shared" si="10"/>
        <v>6.5</v>
      </c>
      <c r="G35">
        <f t="shared" si="9"/>
        <v>6.73</v>
      </c>
      <c r="R35">
        <f t="shared" ref="R35:R43" si="12">R34-500</f>
        <v>4000</v>
      </c>
      <c r="S35">
        <f>1+(0.5*(B43-R35)/(B43-B44))</f>
        <v>1.1576797840193067</v>
      </c>
      <c r="T35">
        <f t="shared" si="11"/>
        <v>1.1599999999999999</v>
      </c>
    </row>
    <row r="36" spans="1:20" x14ac:dyDescent="0.55000000000000004">
      <c r="A36" t="s">
        <v>35</v>
      </c>
      <c r="B36" s="2" t="s">
        <v>93</v>
      </c>
      <c r="F36">
        <f t="shared" si="10"/>
        <v>7</v>
      </c>
      <c r="G36">
        <f t="shared" si="9"/>
        <v>6.27</v>
      </c>
      <c r="R36">
        <f t="shared" si="12"/>
        <v>3500</v>
      </c>
      <c r="S36">
        <f>1+(0.5*(B43-R36)/(B43-B44))</f>
        <v>1.2364593454303197</v>
      </c>
      <c r="T36">
        <f t="shared" si="11"/>
        <v>1.24</v>
      </c>
    </row>
    <row r="37" spans="1:20" x14ac:dyDescent="0.55000000000000004">
      <c r="A37" t="s">
        <v>36</v>
      </c>
      <c r="B37" s="2" t="s">
        <v>94</v>
      </c>
      <c r="F37">
        <f t="shared" si="10"/>
        <v>7.5</v>
      </c>
      <c r="G37">
        <f t="shared" si="9"/>
        <v>5.88</v>
      </c>
      <c r="R37">
        <f t="shared" si="12"/>
        <v>3000</v>
      </c>
      <c r="S37">
        <f>1+(0.5*(B43-R37)/(B43-B44))</f>
        <v>1.3152389068413326</v>
      </c>
      <c r="T37">
        <f t="shared" si="11"/>
        <v>1.32</v>
      </c>
    </row>
    <row r="38" spans="1:20" x14ac:dyDescent="0.55000000000000004">
      <c r="A38" t="s">
        <v>37</v>
      </c>
      <c r="B38" s="2" t="s">
        <v>95</v>
      </c>
      <c r="F38">
        <f t="shared" si="10"/>
        <v>8</v>
      </c>
      <c r="G38">
        <f t="shared" si="9"/>
        <v>5.52</v>
      </c>
      <c r="R38">
        <f t="shared" si="12"/>
        <v>2500</v>
      </c>
      <c r="S38">
        <f>1+(0.5*(B43-R38)/(B43-B44))</f>
        <v>1.3940184682523458</v>
      </c>
      <c r="T38">
        <f t="shared" si="11"/>
        <v>1.39</v>
      </c>
    </row>
    <row r="39" spans="1:20" x14ac:dyDescent="0.55000000000000004">
      <c r="A39" t="s">
        <v>38</v>
      </c>
      <c r="B39" s="2" t="s">
        <v>96</v>
      </c>
      <c r="F39">
        <f t="shared" si="10"/>
        <v>8.5</v>
      </c>
      <c r="G39">
        <f t="shared" si="9"/>
        <v>5.21</v>
      </c>
      <c r="R39">
        <f t="shared" si="12"/>
        <v>2000</v>
      </c>
      <c r="S39">
        <f>1+(0.5*(B43-R39)/(B43-B44))</f>
        <v>1.4727980296633587</v>
      </c>
      <c r="T39">
        <f t="shared" si="11"/>
        <v>1.47</v>
      </c>
    </row>
    <row r="40" spans="1:20" x14ac:dyDescent="0.55000000000000004">
      <c r="A40" t="s">
        <v>39</v>
      </c>
      <c r="B40" s="2" t="s">
        <v>97</v>
      </c>
      <c r="F40">
        <f t="shared" si="10"/>
        <v>9</v>
      </c>
      <c r="G40">
        <f t="shared" si="9"/>
        <v>4.88</v>
      </c>
      <c r="R40">
        <f t="shared" si="12"/>
        <v>1500</v>
      </c>
      <c r="S40">
        <f>1.5+(0.5*(B44-R40)/(B44-B45))</f>
        <v>1.6017929655733156</v>
      </c>
      <c r="T40">
        <f t="shared" si="11"/>
        <v>1.6</v>
      </c>
    </row>
    <row r="41" spans="1:20" x14ac:dyDescent="0.55000000000000004">
      <c r="A41" t="s">
        <v>40</v>
      </c>
      <c r="B41">
        <v>436.20804941047402</v>
      </c>
      <c r="F41">
        <f t="shared" si="10"/>
        <v>9.5</v>
      </c>
      <c r="G41">
        <f t="shared" si="9"/>
        <v>4.3600000000000003</v>
      </c>
      <c r="R41">
        <f t="shared" si="12"/>
        <v>1000</v>
      </c>
      <c r="S41">
        <f>1.5+(0.5*(B44-R41)/(B44-B45))</f>
        <v>1.7572714401501714</v>
      </c>
      <c r="T41">
        <f t="shared" si="11"/>
        <v>1.76</v>
      </c>
    </row>
    <row r="42" spans="1:20" x14ac:dyDescent="0.55000000000000004">
      <c r="A42" t="s">
        <v>41</v>
      </c>
      <c r="B42" s="2" t="s">
        <v>98</v>
      </c>
      <c r="H42">
        <f>0.5</f>
        <v>0.5</v>
      </c>
      <c r="I42">
        <f>ROUND(B42/100,2)</f>
        <v>56.63</v>
      </c>
      <c r="R42">
        <f t="shared" si="12"/>
        <v>500</v>
      </c>
      <c r="S42">
        <f>1.5+(0.5*(B44-R42)/(B44-B45))</f>
        <v>1.912749914727027</v>
      </c>
      <c r="T42">
        <f t="shared" si="11"/>
        <v>1.91</v>
      </c>
    </row>
    <row r="43" spans="1:20" x14ac:dyDescent="0.55000000000000004">
      <c r="A43" t="s">
        <v>42</v>
      </c>
      <c r="B43">
        <v>5000.7658153658103</v>
      </c>
      <c r="H43">
        <f>H42+0.5</f>
        <v>1</v>
      </c>
      <c r="I43">
        <f t="shared" ref="I43:I60" si="13">ROUND(B43/100,2)</f>
        <v>50.01</v>
      </c>
      <c r="R43">
        <f t="shared" si="12"/>
        <v>0</v>
      </c>
      <c r="S43">
        <v>10</v>
      </c>
      <c r="T43">
        <f t="shared" si="11"/>
        <v>10</v>
      </c>
    </row>
    <row r="44" spans="1:20" x14ac:dyDescent="0.55000000000000004">
      <c r="A44" t="s">
        <v>43</v>
      </c>
      <c r="B44" s="2" t="s">
        <v>99</v>
      </c>
      <c r="H44">
        <f t="shared" ref="H44:H60" si="14">H43+0.5</f>
        <v>1.5</v>
      </c>
      <c r="I44">
        <f t="shared" si="13"/>
        <v>18.27</v>
      </c>
    </row>
    <row r="45" spans="1:20" x14ac:dyDescent="0.55000000000000004">
      <c r="A45" t="s">
        <v>44</v>
      </c>
      <c r="B45" s="2" t="s">
        <v>100</v>
      </c>
      <c r="H45">
        <f t="shared" si="14"/>
        <v>2</v>
      </c>
      <c r="I45">
        <f t="shared" si="13"/>
        <v>2.19</v>
      </c>
    </row>
    <row r="46" spans="1:20" x14ac:dyDescent="0.55000000000000004">
      <c r="A46" t="s">
        <v>45</v>
      </c>
      <c r="B46" s="2" t="s">
        <v>101</v>
      </c>
      <c r="H46">
        <f t="shared" si="14"/>
        <v>2.5</v>
      </c>
      <c r="I46">
        <f t="shared" si="13"/>
        <v>1.1399999999999999</v>
      </c>
    </row>
    <row r="47" spans="1:20" x14ac:dyDescent="0.55000000000000004">
      <c r="A47" t="s">
        <v>46</v>
      </c>
      <c r="B47" s="2" t="s">
        <v>102</v>
      </c>
      <c r="H47">
        <f t="shared" si="14"/>
        <v>3</v>
      </c>
      <c r="I47">
        <f t="shared" si="13"/>
        <v>0.77</v>
      </c>
    </row>
    <row r="48" spans="1:20" x14ac:dyDescent="0.55000000000000004">
      <c r="A48" t="s">
        <v>47</v>
      </c>
      <c r="B48" s="2" t="s">
        <v>103</v>
      </c>
      <c r="H48">
        <f t="shared" si="14"/>
        <v>3.5</v>
      </c>
      <c r="I48">
        <f t="shared" si="13"/>
        <v>0.56000000000000005</v>
      </c>
    </row>
    <row r="49" spans="1:9" x14ac:dyDescent="0.55000000000000004">
      <c r="A49" t="s">
        <v>48</v>
      </c>
      <c r="B49" s="2" t="s">
        <v>104</v>
      </c>
      <c r="H49">
        <f t="shared" si="14"/>
        <v>4</v>
      </c>
      <c r="I49">
        <f t="shared" si="13"/>
        <v>0.44</v>
      </c>
    </row>
    <row r="50" spans="1:9" x14ac:dyDescent="0.55000000000000004">
      <c r="A50" t="s">
        <v>49</v>
      </c>
      <c r="B50" s="2" t="s">
        <v>105</v>
      </c>
      <c r="H50">
        <f t="shared" si="14"/>
        <v>4.5</v>
      </c>
      <c r="I50">
        <f t="shared" si="13"/>
        <v>0.36</v>
      </c>
    </row>
    <row r="51" spans="1:9" x14ac:dyDescent="0.55000000000000004">
      <c r="A51" t="s">
        <v>50</v>
      </c>
      <c r="B51" s="2" t="s">
        <v>106</v>
      </c>
      <c r="H51">
        <f t="shared" si="14"/>
        <v>5</v>
      </c>
      <c r="I51">
        <f t="shared" si="13"/>
        <v>0.3</v>
      </c>
    </row>
    <row r="52" spans="1:9" x14ac:dyDescent="0.55000000000000004">
      <c r="A52" t="s">
        <v>51</v>
      </c>
      <c r="B52" s="2" t="s">
        <v>107</v>
      </c>
      <c r="H52">
        <f t="shared" si="14"/>
        <v>5.5</v>
      </c>
      <c r="I52">
        <f t="shared" si="13"/>
        <v>0.26</v>
      </c>
    </row>
    <row r="53" spans="1:9" x14ac:dyDescent="0.55000000000000004">
      <c r="A53" t="s">
        <v>52</v>
      </c>
      <c r="B53" s="2" t="s">
        <v>108</v>
      </c>
      <c r="H53">
        <f t="shared" si="14"/>
        <v>6</v>
      </c>
      <c r="I53">
        <f t="shared" si="13"/>
        <v>0.22</v>
      </c>
    </row>
    <row r="54" spans="1:9" x14ac:dyDescent="0.55000000000000004">
      <c r="A54" t="s">
        <v>53</v>
      </c>
      <c r="B54" s="2" t="s">
        <v>109</v>
      </c>
      <c r="H54">
        <f t="shared" si="14"/>
        <v>6.5</v>
      </c>
      <c r="I54">
        <f t="shared" si="13"/>
        <v>0.19</v>
      </c>
    </row>
    <row r="55" spans="1:9" x14ac:dyDescent="0.55000000000000004">
      <c r="A55" t="s">
        <v>54</v>
      </c>
      <c r="B55">
        <v>7.9721663268070504</v>
      </c>
      <c r="H55">
        <f t="shared" si="14"/>
        <v>7</v>
      </c>
      <c r="I55">
        <f t="shared" si="13"/>
        <v>0.08</v>
      </c>
    </row>
    <row r="56" spans="1:9" x14ac:dyDescent="0.55000000000000004">
      <c r="A56" t="s">
        <v>55</v>
      </c>
      <c r="B56" s="2" t="s">
        <v>110</v>
      </c>
      <c r="H56">
        <f t="shared" si="14"/>
        <v>7.5</v>
      </c>
      <c r="I56">
        <f t="shared" si="13"/>
        <v>0.04</v>
      </c>
    </row>
    <row r="57" spans="1:9" x14ac:dyDescent="0.55000000000000004">
      <c r="A57" t="s">
        <v>56</v>
      </c>
      <c r="B57" s="2" t="s">
        <v>111</v>
      </c>
      <c r="H57">
        <f t="shared" si="14"/>
        <v>8</v>
      </c>
      <c r="I57">
        <f t="shared" si="13"/>
        <v>0</v>
      </c>
    </row>
    <row r="58" spans="1:9" x14ac:dyDescent="0.55000000000000004">
      <c r="A58" t="s">
        <v>57</v>
      </c>
      <c r="B58">
        <v>8.2948268363695996E-2</v>
      </c>
      <c r="H58">
        <f t="shared" si="14"/>
        <v>8.5</v>
      </c>
      <c r="I58">
        <f t="shared" si="13"/>
        <v>0</v>
      </c>
    </row>
    <row r="59" spans="1:9" x14ac:dyDescent="0.55000000000000004">
      <c r="A59" t="s">
        <v>58</v>
      </c>
      <c r="B59">
        <v>5.85404350204725E-2</v>
      </c>
      <c r="H59">
        <f t="shared" si="14"/>
        <v>9</v>
      </c>
      <c r="I59">
        <f t="shared" si="13"/>
        <v>0</v>
      </c>
    </row>
    <row r="60" spans="1:9" x14ac:dyDescent="0.55000000000000004">
      <c r="A60" t="s">
        <v>59</v>
      </c>
      <c r="B60" s="2" t="s">
        <v>112</v>
      </c>
      <c r="H60">
        <f t="shared" si="14"/>
        <v>9.5</v>
      </c>
      <c r="I60">
        <f t="shared" si="1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2cm - 5000 cGy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Hosseinian, S. Mohammad (hosseisi)</cp:lastModifiedBy>
  <dcterms:created xsi:type="dcterms:W3CDTF">2024-01-23T21:26:12Z</dcterms:created>
  <dcterms:modified xsi:type="dcterms:W3CDTF">2024-01-29T15:44:54Z</dcterms:modified>
</cp:coreProperties>
</file>