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<sst xmlns="http://schemas.openxmlformats.org/spreadsheetml/2006/main" count="28" uniqueCount="15">
  <si>
    <t xml:space="preserve">                     Dataset
parameter</t>
  </si>
  <si>
    <t>eta</t>
  </si>
  <si>
    <t>min_child_weight</t>
  </si>
  <si>
    <t>max_depth</t>
  </si>
  <si>
    <t>fgsm_mnist</t>
  </si>
  <si>
    <t>bima_mnist</t>
  </si>
  <si>
    <t>cw_mnist</t>
  </si>
  <si>
    <t>fgsm_cifar</t>
  </si>
  <si>
    <t>bima_cifar</t>
  </si>
  <si>
    <t>cw_cifar</t>
  </si>
  <si>
    <t>fgsm_svhn</t>
  </si>
  <si>
    <t>bima_svhn</t>
  </si>
  <si>
    <t>cw_svhn</t>
  </si>
  <si>
    <t>Results of accuracy under different parameter settings when sample ratio=5%</t>
  </si>
  <si>
    <t>Results of accuracy improvements under different parameter settings when sample ratio=5%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</si>
</sst>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9.8"/>
      <name val="Courier New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19" applyNumberFormat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8" fillId="12" borderId="2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M6" sqref="M6"/>
    </sheetView>
  </sheetViews>
  <sheetFormatPr defaultColWidth="8.88888888888889" defaultRowHeight="14.4"/>
  <cols>
    <col min="1" max="1" width="17.6666666666667" style="1" customWidth="1"/>
    <col min="2" max="16384" width="8.88888888888889" style="1"/>
  </cols>
  <sheetData>
    <row r="1" s="1" customFormat="1" spans="1:16">
      <c r="A1" s="2" t="s">
        <v>0</v>
      </c>
      <c r="B1" s="3" t="s">
        <v>1</v>
      </c>
      <c r="C1" s="3"/>
      <c r="D1" s="3"/>
      <c r="E1" s="3"/>
      <c r="F1" s="3"/>
      <c r="G1" s="3" t="s">
        <v>2</v>
      </c>
      <c r="H1" s="3"/>
      <c r="I1" s="3"/>
      <c r="J1" s="3"/>
      <c r="K1" s="3"/>
      <c r="L1" s="3" t="s">
        <v>3</v>
      </c>
      <c r="M1" s="3"/>
      <c r="N1" s="3"/>
      <c r="O1" s="3"/>
      <c r="P1" s="3"/>
    </row>
    <row r="2" s="1" customFormat="1" ht="18" customHeight="1" spans="1:16">
      <c r="A2" s="4"/>
      <c r="B2" s="5">
        <v>0.01</v>
      </c>
      <c r="C2" s="5">
        <v>0.05</v>
      </c>
      <c r="D2" s="5">
        <v>0.1</v>
      </c>
      <c r="E2" s="5">
        <v>0.15</v>
      </c>
      <c r="F2" s="5">
        <v>0.2</v>
      </c>
      <c r="G2" s="5">
        <v>0.1</v>
      </c>
      <c r="H2" s="5">
        <v>0.3</v>
      </c>
      <c r="I2" s="5">
        <v>0.5</v>
      </c>
      <c r="J2" s="5">
        <v>0.7</v>
      </c>
      <c r="K2" s="5">
        <v>0.9</v>
      </c>
      <c r="L2" s="5">
        <v>2</v>
      </c>
      <c r="M2" s="5">
        <v>4</v>
      </c>
      <c r="N2" s="5">
        <v>6</v>
      </c>
      <c r="O2" s="5">
        <v>8</v>
      </c>
      <c r="P2" s="5">
        <v>10</v>
      </c>
    </row>
    <row r="3" s="1" customFormat="1" spans="1:16">
      <c r="A3" s="6" t="s">
        <v>4</v>
      </c>
      <c r="B3" s="7">
        <v>0.9627</v>
      </c>
      <c r="C3" s="7">
        <v>0.9642</v>
      </c>
      <c r="D3" s="7">
        <v>0.9642</v>
      </c>
      <c r="E3" s="7">
        <v>0.9712</v>
      </c>
      <c r="F3" s="7">
        <v>0.96</v>
      </c>
      <c r="G3" s="7">
        <v>0.956</v>
      </c>
      <c r="H3" s="7">
        <v>0.9562</v>
      </c>
      <c r="I3" s="7">
        <v>0.9642</v>
      </c>
      <c r="J3" s="7">
        <v>0.956</v>
      </c>
      <c r="K3" s="7">
        <v>0.9563</v>
      </c>
      <c r="L3" s="7">
        <v>0.9504</v>
      </c>
      <c r="M3" s="7">
        <v>0.9639</v>
      </c>
      <c r="N3" s="7">
        <v>0.9635</v>
      </c>
      <c r="O3" s="7">
        <v>0.9514</v>
      </c>
      <c r="P3" s="7">
        <v>0.9642</v>
      </c>
    </row>
    <row r="4" s="1" customFormat="1" spans="1:16">
      <c r="A4" s="6" t="s">
        <v>5</v>
      </c>
      <c r="B4" s="7">
        <v>0.9918</v>
      </c>
      <c r="C4" s="7">
        <v>0.9928</v>
      </c>
      <c r="D4" s="7">
        <v>0.9857</v>
      </c>
      <c r="E4" s="7">
        <v>0.993</v>
      </c>
      <c r="F4" s="7">
        <v>0.9928</v>
      </c>
      <c r="G4" s="7">
        <v>0.9919</v>
      </c>
      <c r="H4" s="7">
        <v>0.9919</v>
      </c>
      <c r="I4" s="7">
        <v>0.9928</v>
      </c>
      <c r="J4" s="7">
        <v>0.9921</v>
      </c>
      <c r="K4" s="7">
        <v>0.9921</v>
      </c>
      <c r="L4" s="7">
        <v>0.9921</v>
      </c>
      <c r="M4" s="7">
        <v>0.9913</v>
      </c>
      <c r="N4" s="7">
        <v>0.9914</v>
      </c>
      <c r="O4" s="7">
        <v>0.9924</v>
      </c>
      <c r="P4" s="7">
        <v>0.9928</v>
      </c>
    </row>
    <row r="5" s="1" customFormat="1" spans="1:16">
      <c r="A5" s="6" t="s">
        <v>6</v>
      </c>
      <c r="B5" s="7">
        <v>0.9809</v>
      </c>
      <c r="C5" s="7">
        <v>0.9858</v>
      </c>
      <c r="D5" s="7">
        <v>0.9829</v>
      </c>
      <c r="E5" s="7">
        <v>0.9699</v>
      </c>
      <c r="F5" s="7">
        <v>0.9834</v>
      </c>
      <c r="G5" s="7">
        <v>0.9848</v>
      </c>
      <c r="H5" s="7">
        <v>0.9848</v>
      </c>
      <c r="I5" s="7">
        <v>0.9858</v>
      </c>
      <c r="J5" s="7">
        <v>0.9864</v>
      </c>
      <c r="K5" s="7">
        <v>0.9865</v>
      </c>
      <c r="L5" s="7">
        <v>0.9816</v>
      </c>
      <c r="M5" s="7">
        <v>0.9817</v>
      </c>
      <c r="N5" s="7">
        <v>0.9794</v>
      </c>
      <c r="O5" s="7">
        <v>0.9811</v>
      </c>
      <c r="P5" s="7">
        <v>0.9858</v>
      </c>
    </row>
    <row r="6" s="1" customFormat="1" spans="1:16">
      <c r="A6" s="6" t="s">
        <v>7</v>
      </c>
      <c r="B6" s="7">
        <v>0.8801</v>
      </c>
      <c r="C6" s="7">
        <v>0.884</v>
      </c>
      <c r="D6" s="7">
        <v>0.8833</v>
      </c>
      <c r="E6" s="7">
        <v>0.8777</v>
      </c>
      <c r="F6" s="7">
        <v>0.8789</v>
      </c>
      <c r="G6" s="7">
        <v>0.8802</v>
      </c>
      <c r="H6" s="7">
        <v>0.8796</v>
      </c>
      <c r="I6" s="7">
        <v>0.884</v>
      </c>
      <c r="J6" s="7">
        <v>0.8845</v>
      </c>
      <c r="K6" s="7">
        <v>0.8841</v>
      </c>
      <c r="L6" s="7">
        <v>0.8204</v>
      </c>
      <c r="M6" s="7">
        <v>0.8632</v>
      </c>
      <c r="N6" s="7">
        <v>0.8801</v>
      </c>
      <c r="O6" s="7">
        <v>0.8692</v>
      </c>
      <c r="P6" s="7">
        <v>0.884</v>
      </c>
    </row>
    <row r="7" s="1" customFormat="1" spans="1:16">
      <c r="A7" s="6" t="s">
        <v>8</v>
      </c>
      <c r="B7" s="7">
        <v>0.9233</v>
      </c>
      <c r="C7" s="7">
        <v>0.9252</v>
      </c>
      <c r="D7" s="7">
        <v>0.9253</v>
      </c>
      <c r="E7" s="7">
        <v>0.9258</v>
      </c>
      <c r="F7" s="7">
        <v>0.9237</v>
      </c>
      <c r="G7" s="7">
        <v>0.926</v>
      </c>
      <c r="H7" s="7">
        <v>0.9258</v>
      </c>
      <c r="I7" s="7">
        <v>0.9252</v>
      </c>
      <c r="J7" s="7">
        <v>0.9237</v>
      </c>
      <c r="K7" s="7">
        <v>0.9241</v>
      </c>
      <c r="L7" s="7">
        <v>0.9213</v>
      </c>
      <c r="M7" s="7">
        <v>0.9255</v>
      </c>
      <c r="N7" s="7">
        <v>0.919</v>
      </c>
      <c r="O7" s="7">
        <v>0.9036</v>
      </c>
      <c r="P7" s="7">
        <v>0.9252</v>
      </c>
    </row>
    <row r="8" s="1" customFormat="1" spans="1:16">
      <c r="A8" s="6" t="s">
        <v>9</v>
      </c>
      <c r="B8" s="7">
        <v>0.8304</v>
      </c>
      <c r="C8" s="7">
        <v>0.8478</v>
      </c>
      <c r="D8" s="7">
        <v>0.8427</v>
      </c>
      <c r="E8" s="7">
        <v>0.816</v>
      </c>
      <c r="F8" s="7">
        <v>0.8372</v>
      </c>
      <c r="G8" s="7">
        <v>0.8365</v>
      </c>
      <c r="H8" s="7">
        <v>0.8363</v>
      </c>
      <c r="I8" s="7">
        <v>0.8478</v>
      </c>
      <c r="J8" s="7">
        <v>0.8472</v>
      </c>
      <c r="K8" s="7">
        <v>0.8471</v>
      </c>
      <c r="L8" s="7">
        <v>0.816</v>
      </c>
      <c r="M8" s="7">
        <v>0.8285</v>
      </c>
      <c r="N8" s="7">
        <v>0.837</v>
      </c>
      <c r="O8" s="7">
        <v>0.8135</v>
      </c>
      <c r="P8" s="7">
        <v>0.8478</v>
      </c>
    </row>
    <row r="9" s="1" customFormat="1" spans="1:16">
      <c r="A9" s="6" t="s">
        <v>10</v>
      </c>
      <c r="B9" s="7">
        <v>0.9419</v>
      </c>
      <c r="C9" s="7">
        <v>0.9407</v>
      </c>
      <c r="D9" s="7">
        <v>0.9399</v>
      </c>
      <c r="E9" s="7">
        <v>0.9402</v>
      </c>
      <c r="F9" s="7">
        <v>0.9436</v>
      </c>
      <c r="G9" s="7">
        <v>0.9425</v>
      </c>
      <c r="H9" s="7">
        <v>0.942</v>
      </c>
      <c r="I9" s="7">
        <v>0.9407</v>
      </c>
      <c r="J9" s="7">
        <v>0.9439</v>
      </c>
      <c r="K9" s="7">
        <v>0.9445</v>
      </c>
      <c r="L9" s="7">
        <v>0.9414</v>
      </c>
      <c r="M9" s="7">
        <v>0.9391</v>
      </c>
      <c r="N9" s="7">
        <v>0.9404</v>
      </c>
      <c r="O9" s="7">
        <v>0.9358</v>
      </c>
      <c r="P9" s="7">
        <v>0.9407</v>
      </c>
    </row>
    <row r="10" s="1" customFormat="1" spans="1:16">
      <c r="A10" s="6" t="s">
        <v>11</v>
      </c>
      <c r="B10" s="7">
        <v>0.9663</v>
      </c>
      <c r="C10" s="7">
        <v>0.9668</v>
      </c>
      <c r="D10" s="7">
        <v>0.9626</v>
      </c>
      <c r="E10" s="7">
        <v>0.9663</v>
      </c>
      <c r="F10" s="7">
        <v>0.9693</v>
      </c>
      <c r="G10" s="7">
        <v>0.9637</v>
      </c>
      <c r="H10" s="7">
        <v>0.9634</v>
      </c>
      <c r="I10" s="7">
        <v>0.9668</v>
      </c>
      <c r="J10" s="7">
        <v>0.9632</v>
      </c>
      <c r="K10" s="7">
        <v>0.9637</v>
      </c>
      <c r="L10" s="7">
        <v>0.9615</v>
      </c>
      <c r="M10" s="7">
        <v>0.9625</v>
      </c>
      <c r="N10" s="7">
        <v>0.9668</v>
      </c>
      <c r="O10" s="7">
        <v>0.9615</v>
      </c>
      <c r="P10" s="7">
        <v>0.9668</v>
      </c>
    </row>
    <row r="11" s="1" customFormat="1" spans="1:16">
      <c r="A11" s="8" t="s">
        <v>12</v>
      </c>
      <c r="B11" s="9">
        <v>0.934</v>
      </c>
      <c r="C11" s="9">
        <v>0.928</v>
      </c>
      <c r="D11" s="9">
        <v>0.9332</v>
      </c>
      <c r="E11" s="9">
        <v>0.9346</v>
      </c>
      <c r="F11" s="9">
        <v>0.9302</v>
      </c>
      <c r="G11" s="9">
        <v>0.9368</v>
      </c>
      <c r="H11" s="9">
        <v>0.934</v>
      </c>
      <c r="I11" s="9">
        <v>0.928</v>
      </c>
      <c r="J11" s="9">
        <v>0.9372</v>
      </c>
      <c r="K11" s="9">
        <v>0.9364</v>
      </c>
      <c r="L11" s="9">
        <v>0.9322</v>
      </c>
      <c r="M11" s="9">
        <v>0.938</v>
      </c>
      <c r="N11" s="9">
        <v>0.9348</v>
      </c>
      <c r="O11" s="9">
        <v>0.935</v>
      </c>
      <c r="P11" s="9">
        <v>0.928</v>
      </c>
    </row>
    <row r="12" s="1" customFormat="1" spans="1:16">
      <c r="A12" s="10" t="s">
        <v>13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7"/>
    </row>
    <row r="13" s="1" customFormat="1" spans="1:16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8"/>
    </row>
    <row r="14" s="1" customFormat="1" spans="1:16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9"/>
    </row>
    <row r="18" s="1" customFormat="1" ht="15.15"/>
    <row r="19" s="1" customFormat="1" spans="1:16">
      <c r="A19" s="2" t="s">
        <v>0</v>
      </c>
      <c r="B19" s="16" t="s">
        <v>1</v>
      </c>
      <c r="C19" s="16"/>
      <c r="D19" s="16"/>
      <c r="E19" s="16"/>
      <c r="F19" s="16"/>
      <c r="G19" s="16" t="s">
        <v>2</v>
      </c>
      <c r="H19" s="16"/>
      <c r="I19" s="16"/>
      <c r="J19" s="16"/>
      <c r="K19" s="16"/>
      <c r="L19" s="16" t="s">
        <v>3</v>
      </c>
      <c r="M19" s="16"/>
      <c r="N19" s="16"/>
      <c r="O19" s="16"/>
      <c r="P19" s="16"/>
    </row>
    <row r="20" s="1" customFormat="1" ht="18" customHeight="1" spans="1:16">
      <c r="A20" s="4"/>
      <c r="B20" s="5">
        <v>0.01</v>
      </c>
      <c r="C20" s="5">
        <v>0.05</v>
      </c>
      <c r="D20" s="5">
        <v>0.1</v>
      </c>
      <c r="E20" s="5">
        <v>0.15</v>
      </c>
      <c r="F20" s="5">
        <v>0.2</v>
      </c>
      <c r="G20" s="5">
        <v>0.1</v>
      </c>
      <c r="H20" s="5">
        <v>0.3</v>
      </c>
      <c r="I20" s="5">
        <v>0.5</v>
      </c>
      <c r="J20" s="5">
        <v>0.7</v>
      </c>
      <c r="K20" s="5">
        <v>0.9</v>
      </c>
      <c r="L20" s="5">
        <v>2</v>
      </c>
      <c r="M20" s="5">
        <v>4</v>
      </c>
      <c r="N20" s="5">
        <v>6</v>
      </c>
      <c r="O20" s="5">
        <v>8</v>
      </c>
      <c r="P20" s="5">
        <v>10</v>
      </c>
    </row>
    <row r="21" s="1" customFormat="1" spans="1:16">
      <c r="A21" s="6" t="s">
        <v>4</v>
      </c>
      <c r="B21" s="7">
        <f t="shared" ref="B21:P21" si="0">ROUND((B3-0.8372)/0.8372*100,3)</f>
        <v>14.99</v>
      </c>
      <c r="C21" s="7">
        <f t="shared" si="0"/>
        <v>15.17</v>
      </c>
      <c r="D21" s="7">
        <f t="shared" si="0"/>
        <v>15.17</v>
      </c>
      <c r="E21" s="7">
        <f t="shared" si="0"/>
        <v>16.006</v>
      </c>
      <c r="F21" s="7">
        <f t="shared" si="0"/>
        <v>14.668</v>
      </c>
      <c r="G21" s="7">
        <f t="shared" si="0"/>
        <v>14.19</v>
      </c>
      <c r="H21" s="7">
        <f t="shared" si="0"/>
        <v>14.214</v>
      </c>
      <c r="I21" s="7">
        <f t="shared" si="0"/>
        <v>15.17</v>
      </c>
      <c r="J21" s="7">
        <f t="shared" si="0"/>
        <v>14.19</v>
      </c>
      <c r="K21" s="7">
        <f t="shared" si="0"/>
        <v>14.226</v>
      </c>
      <c r="L21" s="7">
        <f t="shared" si="0"/>
        <v>13.521</v>
      </c>
      <c r="M21" s="7">
        <f t="shared" si="0"/>
        <v>15.134</v>
      </c>
      <c r="N21" s="7">
        <f t="shared" si="0"/>
        <v>15.086</v>
      </c>
      <c r="O21" s="7">
        <f t="shared" si="0"/>
        <v>13.641</v>
      </c>
      <c r="P21" s="7">
        <f t="shared" si="0"/>
        <v>15.17</v>
      </c>
    </row>
    <row r="22" s="1" customFormat="1" spans="1:16">
      <c r="A22" s="6" t="s">
        <v>5</v>
      </c>
      <c r="B22" s="7">
        <f t="shared" ref="B22:P22" si="1">ROUND((B4-0.9511)/0.9511*100,3)</f>
        <v>4.279</v>
      </c>
      <c r="C22" s="7">
        <f t="shared" si="1"/>
        <v>4.384</v>
      </c>
      <c r="D22" s="7">
        <f t="shared" si="1"/>
        <v>3.638</v>
      </c>
      <c r="E22" s="7">
        <f t="shared" si="1"/>
        <v>4.405</v>
      </c>
      <c r="F22" s="7">
        <f t="shared" si="1"/>
        <v>4.384</v>
      </c>
      <c r="G22" s="7">
        <f t="shared" si="1"/>
        <v>4.29</v>
      </c>
      <c r="H22" s="7">
        <f t="shared" si="1"/>
        <v>4.29</v>
      </c>
      <c r="I22" s="7">
        <f t="shared" si="1"/>
        <v>4.384</v>
      </c>
      <c r="J22" s="7">
        <f t="shared" si="1"/>
        <v>4.311</v>
      </c>
      <c r="K22" s="7">
        <f t="shared" si="1"/>
        <v>4.311</v>
      </c>
      <c r="L22" s="7">
        <f t="shared" si="1"/>
        <v>4.311</v>
      </c>
      <c r="M22" s="7">
        <f t="shared" si="1"/>
        <v>4.227</v>
      </c>
      <c r="N22" s="7">
        <f t="shared" si="1"/>
        <v>4.237</v>
      </c>
      <c r="O22" s="7">
        <f t="shared" si="1"/>
        <v>4.342</v>
      </c>
      <c r="P22" s="7">
        <f t="shared" si="1"/>
        <v>4.384</v>
      </c>
    </row>
    <row r="23" s="1" customFormat="1" ht="14" customHeight="1" spans="1:16">
      <c r="A23" s="6" t="s">
        <v>6</v>
      </c>
      <c r="B23" s="7">
        <f t="shared" ref="B23:P23" si="2">ROUND((B5-0.8881)/0.8881*100,3)</f>
        <v>10.449</v>
      </c>
      <c r="C23" s="7">
        <f t="shared" si="2"/>
        <v>11.001</v>
      </c>
      <c r="D23" s="7">
        <f t="shared" si="2"/>
        <v>10.674</v>
      </c>
      <c r="E23" s="7">
        <f t="shared" si="2"/>
        <v>9.211</v>
      </c>
      <c r="F23" s="7">
        <f t="shared" si="2"/>
        <v>10.731</v>
      </c>
      <c r="G23" s="7">
        <f t="shared" si="2"/>
        <v>10.888</v>
      </c>
      <c r="H23" s="7">
        <f t="shared" si="2"/>
        <v>10.888</v>
      </c>
      <c r="I23" s="7">
        <f t="shared" si="2"/>
        <v>11.001</v>
      </c>
      <c r="J23" s="7">
        <f t="shared" si="2"/>
        <v>11.069</v>
      </c>
      <c r="K23" s="7">
        <f t="shared" si="2"/>
        <v>11.08</v>
      </c>
      <c r="L23" s="7">
        <f t="shared" si="2"/>
        <v>10.528</v>
      </c>
      <c r="M23" s="7">
        <f t="shared" si="2"/>
        <v>10.539</v>
      </c>
      <c r="N23" s="7">
        <f t="shared" si="2"/>
        <v>10.28</v>
      </c>
      <c r="O23" s="7">
        <f t="shared" si="2"/>
        <v>10.472</v>
      </c>
      <c r="P23" s="7">
        <f t="shared" si="2"/>
        <v>11.001</v>
      </c>
    </row>
    <row r="24" s="1" customFormat="1" spans="1:16">
      <c r="A24" s="6" t="s">
        <v>7</v>
      </c>
      <c r="B24" s="7">
        <f t="shared" ref="B24:P24" si="3">ROUND((B6-0.7511)/0.7511*100,3)</f>
        <v>17.175</v>
      </c>
      <c r="C24" s="7">
        <f t="shared" si="3"/>
        <v>17.694</v>
      </c>
      <c r="D24" s="7">
        <f t="shared" si="3"/>
        <v>17.601</v>
      </c>
      <c r="E24" s="7">
        <f t="shared" si="3"/>
        <v>16.855</v>
      </c>
      <c r="F24" s="7">
        <f t="shared" si="3"/>
        <v>17.015</v>
      </c>
      <c r="G24" s="7">
        <f t="shared" si="3"/>
        <v>17.188</v>
      </c>
      <c r="H24" s="7">
        <f t="shared" si="3"/>
        <v>17.108</v>
      </c>
      <c r="I24" s="7">
        <f t="shared" si="3"/>
        <v>17.694</v>
      </c>
      <c r="J24" s="7">
        <f t="shared" si="3"/>
        <v>17.761</v>
      </c>
      <c r="K24" s="7">
        <f t="shared" si="3"/>
        <v>17.707</v>
      </c>
      <c r="L24" s="7">
        <f t="shared" si="3"/>
        <v>9.226</v>
      </c>
      <c r="M24" s="7">
        <f t="shared" si="3"/>
        <v>14.925</v>
      </c>
      <c r="N24" s="7">
        <f t="shared" si="3"/>
        <v>17.175</v>
      </c>
      <c r="O24" s="7">
        <f t="shared" si="3"/>
        <v>15.724</v>
      </c>
      <c r="P24" s="7">
        <f t="shared" si="3"/>
        <v>17.694</v>
      </c>
    </row>
    <row r="25" s="1" customFormat="1" spans="1:16">
      <c r="A25" s="6" t="s">
        <v>8</v>
      </c>
      <c r="B25" s="7">
        <f t="shared" ref="B25:P25" si="4">ROUND((B7-0.7512)/0.7512*100,3)</f>
        <v>22.91</v>
      </c>
      <c r="C25" s="7">
        <f t="shared" si="4"/>
        <v>23.163</v>
      </c>
      <c r="D25" s="7">
        <f t="shared" si="4"/>
        <v>23.176</v>
      </c>
      <c r="E25" s="7">
        <f t="shared" si="4"/>
        <v>23.243</v>
      </c>
      <c r="F25" s="7">
        <f t="shared" si="4"/>
        <v>22.963</v>
      </c>
      <c r="G25" s="7">
        <f t="shared" si="4"/>
        <v>23.269</v>
      </c>
      <c r="H25" s="7">
        <f t="shared" si="4"/>
        <v>23.243</v>
      </c>
      <c r="I25" s="7">
        <f t="shared" si="4"/>
        <v>23.163</v>
      </c>
      <c r="J25" s="7">
        <f t="shared" si="4"/>
        <v>22.963</v>
      </c>
      <c r="K25" s="7">
        <f t="shared" si="4"/>
        <v>23.017</v>
      </c>
      <c r="L25" s="7">
        <f t="shared" si="4"/>
        <v>22.644</v>
      </c>
      <c r="M25" s="7">
        <f t="shared" si="4"/>
        <v>23.203</v>
      </c>
      <c r="N25" s="7">
        <f t="shared" si="4"/>
        <v>22.338</v>
      </c>
      <c r="O25" s="7">
        <f t="shared" si="4"/>
        <v>20.288</v>
      </c>
      <c r="P25" s="7">
        <f t="shared" si="4"/>
        <v>23.163</v>
      </c>
    </row>
    <row r="26" s="1" customFormat="1" spans="1:16">
      <c r="A26" s="6" t="s">
        <v>9</v>
      </c>
      <c r="B26" s="7">
        <f t="shared" ref="B26:P26" si="5">ROUND((B8-0.7519)/0.7519*100,3)</f>
        <v>10.44</v>
      </c>
      <c r="C26" s="7">
        <f t="shared" si="5"/>
        <v>12.754</v>
      </c>
      <c r="D26" s="7">
        <f t="shared" si="5"/>
        <v>12.076</v>
      </c>
      <c r="E26" s="7">
        <f t="shared" si="5"/>
        <v>8.525</v>
      </c>
      <c r="F26" s="7">
        <f t="shared" si="5"/>
        <v>11.345</v>
      </c>
      <c r="G26" s="7">
        <f t="shared" si="5"/>
        <v>11.251</v>
      </c>
      <c r="H26" s="7">
        <f t="shared" si="5"/>
        <v>11.225</v>
      </c>
      <c r="I26" s="7">
        <f t="shared" si="5"/>
        <v>12.754</v>
      </c>
      <c r="J26" s="7">
        <f t="shared" si="5"/>
        <v>12.675</v>
      </c>
      <c r="K26" s="7">
        <f t="shared" si="5"/>
        <v>12.661</v>
      </c>
      <c r="L26" s="7">
        <f t="shared" si="5"/>
        <v>8.525</v>
      </c>
      <c r="M26" s="7">
        <f t="shared" si="5"/>
        <v>10.188</v>
      </c>
      <c r="N26" s="7">
        <f t="shared" si="5"/>
        <v>11.318</v>
      </c>
      <c r="O26" s="7">
        <f t="shared" si="5"/>
        <v>8.193</v>
      </c>
      <c r="P26" s="7">
        <f t="shared" si="5"/>
        <v>12.754</v>
      </c>
    </row>
    <row r="27" s="1" customFormat="1" spans="1:16">
      <c r="A27" s="6" t="s">
        <v>10</v>
      </c>
      <c r="B27" s="7">
        <f t="shared" ref="B27:P27" si="6">ROUND((B9-0.8231)/0.8231*100,3)</f>
        <v>14.433</v>
      </c>
      <c r="C27" s="7">
        <f t="shared" si="6"/>
        <v>14.287</v>
      </c>
      <c r="D27" s="7">
        <f t="shared" si="6"/>
        <v>14.19</v>
      </c>
      <c r="E27" s="7">
        <f t="shared" si="6"/>
        <v>14.227</v>
      </c>
      <c r="F27" s="7">
        <f t="shared" si="6"/>
        <v>14.64</v>
      </c>
      <c r="G27" s="7">
        <f t="shared" si="6"/>
        <v>14.506</v>
      </c>
      <c r="H27" s="7">
        <f t="shared" si="6"/>
        <v>14.445</v>
      </c>
      <c r="I27" s="7">
        <f t="shared" si="6"/>
        <v>14.287</v>
      </c>
      <c r="J27" s="7">
        <f t="shared" si="6"/>
        <v>14.676</v>
      </c>
      <c r="K27" s="7">
        <f t="shared" si="6"/>
        <v>14.749</v>
      </c>
      <c r="L27" s="7">
        <f t="shared" si="6"/>
        <v>14.372</v>
      </c>
      <c r="M27" s="7">
        <f t="shared" si="6"/>
        <v>14.093</v>
      </c>
      <c r="N27" s="7">
        <f t="shared" si="6"/>
        <v>14.251</v>
      </c>
      <c r="O27" s="7">
        <f t="shared" si="6"/>
        <v>13.692</v>
      </c>
      <c r="P27" s="7">
        <f t="shared" si="6"/>
        <v>14.287</v>
      </c>
    </row>
    <row r="28" s="1" customFormat="1" spans="1:16">
      <c r="A28" s="6" t="s">
        <v>11</v>
      </c>
      <c r="B28" s="7">
        <f t="shared" ref="B28:P28" si="7">ROUND((B10-0.7905)/0.7905*100,3)</f>
        <v>22.239</v>
      </c>
      <c r="C28" s="7">
        <f t="shared" si="7"/>
        <v>22.302</v>
      </c>
      <c r="D28" s="7">
        <f t="shared" si="7"/>
        <v>21.771</v>
      </c>
      <c r="E28" s="7">
        <f t="shared" si="7"/>
        <v>22.239</v>
      </c>
      <c r="F28" s="7">
        <f t="shared" si="7"/>
        <v>22.619</v>
      </c>
      <c r="G28" s="7">
        <f t="shared" si="7"/>
        <v>21.91</v>
      </c>
      <c r="H28" s="7">
        <f t="shared" si="7"/>
        <v>21.872</v>
      </c>
      <c r="I28" s="7">
        <f t="shared" si="7"/>
        <v>22.302</v>
      </c>
      <c r="J28" s="7">
        <f t="shared" si="7"/>
        <v>21.847</v>
      </c>
      <c r="K28" s="7">
        <f t="shared" si="7"/>
        <v>21.91</v>
      </c>
      <c r="L28" s="7">
        <f t="shared" si="7"/>
        <v>21.632</v>
      </c>
      <c r="M28" s="7">
        <f t="shared" si="7"/>
        <v>21.758</v>
      </c>
      <c r="N28" s="7">
        <f t="shared" si="7"/>
        <v>22.302</v>
      </c>
      <c r="O28" s="7">
        <f t="shared" si="7"/>
        <v>21.632</v>
      </c>
      <c r="P28" s="7">
        <f t="shared" si="7"/>
        <v>22.302</v>
      </c>
    </row>
    <row r="29" s="1" customFormat="1" spans="1:16">
      <c r="A29" s="5" t="s">
        <v>12</v>
      </c>
      <c r="B29" s="7">
        <f t="shared" ref="B29:P29" si="8">ROUND((B11-0.8067)/0.8067*100,3)</f>
        <v>15.78</v>
      </c>
      <c r="C29" s="7">
        <f t="shared" si="8"/>
        <v>15.037</v>
      </c>
      <c r="D29" s="7">
        <f t="shared" si="8"/>
        <v>15.681</v>
      </c>
      <c r="E29" s="7">
        <f t="shared" si="8"/>
        <v>15.855</v>
      </c>
      <c r="F29" s="7">
        <f t="shared" si="8"/>
        <v>15.309</v>
      </c>
      <c r="G29" s="7">
        <f t="shared" si="8"/>
        <v>16.127</v>
      </c>
      <c r="H29" s="7">
        <f t="shared" si="8"/>
        <v>15.78</v>
      </c>
      <c r="I29" s="7">
        <f t="shared" si="8"/>
        <v>15.037</v>
      </c>
      <c r="J29" s="7">
        <f t="shared" si="8"/>
        <v>16.177</v>
      </c>
      <c r="K29" s="7">
        <f t="shared" si="8"/>
        <v>16.078</v>
      </c>
      <c r="L29" s="7">
        <f t="shared" si="8"/>
        <v>15.557</v>
      </c>
      <c r="M29" s="7">
        <f t="shared" si="8"/>
        <v>16.276</v>
      </c>
      <c r="N29" s="7">
        <f t="shared" si="8"/>
        <v>15.88</v>
      </c>
      <c r="O29" s="7">
        <f t="shared" si="8"/>
        <v>15.904</v>
      </c>
      <c r="P29" s="7">
        <f t="shared" si="8"/>
        <v>15.037</v>
      </c>
    </row>
    <row r="30" s="1" customFormat="1" spans="1:16">
      <c r="A30" s="10" t="s">
        <v>14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7"/>
    </row>
    <row r="31" s="1" customFormat="1" spans="1:16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8"/>
    </row>
    <row r="32" s="1" customFormat="1" spans="1:16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9"/>
    </row>
  </sheetData>
  <mergeCells count="10">
    <mergeCell ref="B1:F1"/>
    <mergeCell ref="G1:K1"/>
    <mergeCell ref="L1:P1"/>
    <mergeCell ref="B19:F19"/>
    <mergeCell ref="G19:K19"/>
    <mergeCell ref="L19:P19"/>
    <mergeCell ref="A1:A2"/>
    <mergeCell ref="A19:A20"/>
    <mergeCell ref="A12:P14"/>
    <mergeCell ref="A30:P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2022-10-19T09:41:25Z</dcterms:created>
  <dcterms:modified xsi:type="dcterms:W3CDTF">2022-10-19T09:49:20Z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85CB7B55EF2147DA8C31746D7CAA51C8</vt:lpwstr>
  </property>
  <property fmtid="{D5CDD505-2E9C-101B-9397-08002B2CF9AE}" pid="3" name="KSOProductBuildVer">
    <vt:lpwstr>2052-11.1.0.12598</vt:lpwstr>
  </property>
</Properties>
</file>