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l Wu\Box Sync\Knitting\SWknittingdesigns\JimmyBeans\"/>
    </mc:Choice>
  </mc:AlternateContent>
  <xr:revisionPtr revIDLastSave="0" documentId="13_ncr:1_{101404C2-8C59-4225-B064-BFA0D02C5465}" xr6:coauthVersionLast="44" xr6:coauthVersionMax="44" xr10:uidLastSave="{00000000-0000-0000-0000-000000000000}"/>
  <bookViews>
    <workbookView xWindow="12990" yWindow="4155" windowWidth="7500" windowHeight="6765" activeTab="1" xr2:uid="{6CFA915A-C3D5-4568-A3E7-016C4F1D410A}"/>
  </bookViews>
  <sheets>
    <sheet name="dimensions" sheetId="1" r:id="rId1"/>
    <sheet name="instruction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D41" i="2"/>
  <c r="C41" i="2"/>
  <c r="B41" i="2"/>
  <c r="E40" i="2"/>
  <c r="D40" i="2"/>
  <c r="C40" i="2"/>
  <c r="B40" i="2"/>
  <c r="E39" i="2" l="1"/>
  <c r="D39" i="2"/>
  <c r="C39" i="2"/>
  <c r="E38" i="2"/>
  <c r="D38" i="2"/>
  <c r="C38" i="2"/>
  <c r="B39" i="2"/>
  <c r="B38" i="2"/>
  <c r="B35" i="2"/>
  <c r="B37" i="2" s="1"/>
  <c r="C35" i="2"/>
  <c r="E35" i="2"/>
  <c r="D35" i="2"/>
  <c r="H35" i="2"/>
  <c r="B34" i="2"/>
  <c r="C34" i="2"/>
  <c r="D34" i="2"/>
  <c r="H34" i="2"/>
  <c r="B27" i="2"/>
  <c r="C27" i="2"/>
  <c r="D27" i="2"/>
  <c r="H27" i="2"/>
  <c r="B26" i="2"/>
  <c r="C26" i="2"/>
  <c r="D26" i="2"/>
  <c r="H26" i="2"/>
  <c r="B14" i="2"/>
  <c r="C14" i="2"/>
  <c r="E14" i="2"/>
  <c r="D14" i="2"/>
  <c r="H14" i="2"/>
  <c r="C37" i="2" l="1"/>
  <c r="D36" i="2"/>
  <c r="C36" i="2"/>
  <c r="B36" i="2"/>
  <c r="D37" i="2"/>
  <c r="G10" i="2"/>
  <c r="G18" i="2" l="1"/>
  <c r="G8" i="1" l="1"/>
  <c r="F14" i="1"/>
  <c r="E14" i="1"/>
  <c r="D14" i="1"/>
  <c r="C14" i="1"/>
  <c r="B14" i="1"/>
  <c r="G4" i="1"/>
  <c r="F4" i="1"/>
  <c r="E4" i="1"/>
  <c r="D4" i="1"/>
  <c r="C4" i="1"/>
  <c r="B4" i="1"/>
  <c r="G6" i="1"/>
  <c r="E6" i="1"/>
  <c r="D6" i="1"/>
  <c r="C6" i="1"/>
  <c r="B6" i="1"/>
  <c r="F8" i="1"/>
  <c r="E8" i="1"/>
  <c r="D8" i="1"/>
  <c r="C8" i="1"/>
  <c r="B8" i="1"/>
  <c r="G2" i="1"/>
  <c r="F2" i="1"/>
  <c r="E2" i="1"/>
  <c r="D2" i="1"/>
  <c r="C2" i="1"/>
  <c r="B2" i="1"/>
  <c r="G33" i="2"/>
  <c r="F33" i="2"/>
  <c r="E33" i="2"/>
  <c r="D33" i="2"/>
  <c r="C33" i="2"/>
  <c r="B33" i="2"/>
  <c r="G11" i="2"/>
  <c r="F11" i="2"/>
  <c r="G8" i="2"/>
  <c r="F8" i="2"/>
  <c r="G31" i="2"/>
  <c r="F31" i="2"/>
  <c r="E31" i="2"/>
  <c r="D31" i="2"/>
  <c r="C31" i="2"/>
  <c r="B31" i="2"/>
  <c r="G30" i="2"/>
  <c r="G22" i="2"/>
  <c r="G13" i="1" s="1"/>
  <c r="G14" i="1" s="1"/>
  <c r="G23" i="2"/>
  <c r="E24" i="2"/>
  <c r="F19" i="2"/>
  <c r="F24" i="2" s="1"/>
  <c r="E19" i="2"/>
  <c r="D19" i="2"/>
  <c r="D24" i="2" s="1"/>
  <c r="C19" i="2"/>
  <c r="C24" i="2" s="1"/>
  <c r="B19" i="2"/>
  <c r="B24" i="2" s="1"/>
  <c r="G17" i="2"/>
  <c r="G32" i="2" s="1"/>
  <c r="G7" i="2"/>
  <c r="G9" i="2" s="1"/>
  <c r="G19" i="2" s="1"/>
  <c r="G24" i="2" s="1"/>
  <c r="G29" i="2" s="1"/>
  <c r="G13" i="2"/>
  <c r="G6" i="2"/>
  <c r="G5" i="2" s="1"/>
  <c r="G12" i="2" s="1"/>
  <c r="G25" i="2" s="1"/>
  <c r="F7" i="2"/>
  <c r="F30" i="2" l="1"/>
  <c r="E30" i="2"/>
  <c r="D30" i="2"/>
  <c r="C30" i="2"/>
  <c r="F29" i="2"/>
  <c r="E29" i="2"/>
  <c r="D29" i="2"/>
  <c r="C29" i="2"/>
  <c r="B29" i="2"/>
  <c r="F23" i="2"/>
  <c r="E23" i="2"/>
  <c r="E26" i="2" s="1"/>
  <c r="D23" i="2"/>
  <c r="C23" i="2"/>
  <c r="F17" i="2"/>
  <c r="F32" i="2" s="1"/>
  <c r="E17" i="2"/>
  <c r="E32" i="2" s="1"/>
  <c r="D17" i="2"/>
  <c r="D32" i="2" s="1"/>
  <c r="C17" i="2"/>
  <c r="C32" i="2" s="1"/>
  <c r="F13" i="2"/>
  <c r="E13" i="2"/>
  <c r="D13" i="2"/>
  <c r="C13" i="2"/>
  <c r="B13" i="2"/>
  <c r="F5" i="2"/>
  <c r="F12" i="2" s="1"/>
  <c r="F25" i="2" s="1"/>
  <c r="D5" i="2"/>
  <c r="D12" i="2" s="1"/>
  <c r="F6" i="2"/>
  <c r="E6" i="2"/>
  <c r="E5" i="2" s="1"/>
  <c r="E12" i="2" s="1"/>
  <c r="B6" i="2"/>
  <c r="B5" i="2" s="1"/>
  <c r="B12" i="2" s="1"/>
  <c r="C6" i="2"/>
  <c r="C5" i="2" s="1"/>
  <c r="C12" i="2" s="1"/>
  <c r="D6" i="2"/>
  <c r="B23" i="2"/>
  <c r="B17" i="2"/>
  <c r="B32" i="2" s="1"/>
  <c r="B30" i="2"/>
  <c r="E27" i="2" l="1"/>
  <c r="E34" i="2"/>
  <c r="E37" i="2"/>
  <c r="D25" i="2"/>
  <c r="D10" i="2"/>
  <c r="B25" i="2"/>
  <c r="B10" i="2"/>
  <c r="E25" i="2"/>
  <c r="E10" i="2"/>
  <c r="C25" i="2"/>
  <c r="C10" i="2"/>
  <c r="E36" i="2" l="1"/>
  <c r="E11" i="2"/>
  <c r="E7" i="2"/>
  <c r="E8" i="2" s="1"/>
  <c r="D11" i="2"/>
  <c r="D7" i="2"/>
  <c r="D8" i="2" s="1"/>
  <c r="C11" i="2"/>
  <c r="C7" i="2"/>
  <c r="C8" i="2" s="1"/>
  <c r="B11" i="2"/>
  <c r="B7" i="2"/>
  <c r="B8" i="2" s="1"/>
</calcChain>
</file>

<file path=xl/sharedStrings.xml><?xml version="1.0" encoding="utf-8"?>
<sst xmlns="http://schemas.openxmlformats.org/spreadsheetml/2006/main" count="86" uniqueCount="67">
  <si>
    <t>CO (sts)</t>
  </si>
  <si>
    <t>Work Row 1</t>
  </si>
  <si>
    <t>sts after Row 1 incs</t>
  </si>
  <si>
    <t>piece length after rep Rows 2/3 (from CO, ")</t>
  </si>
  <si>
    <t>piece length short of toe (")</t>
  </si>
  <si>
    <t>Work Row 4</t>
  </si>
  <si>
    <t>sts after Row 4 decs</t>
  </si>
  <si>
    <t>Part 1</t>
  </si>
  <si>
    <t>Part 2</t>
  </si>
  <si>
    <t>pick up and knit</t>
  </si>
  <si>
    <t>Rep Rows 5/6</t>
  </si>
  <si>
    <t>until</t>
  </si>
  <si>
    <t>sts after Rows 5/6 incs</t>
  </si>
  <si>
    <t>Cable CO sts</t>
  </si>
  <si>
    <t>sts after cable CO</t>
  </si>
  <si>
    <t>Rep Rows 7-10 more</t>
  </si>
  <si>
    <t>Work Rows 9/10 for heel</t>
  </si>
  <si>
    <t>Part 3</t>
  </si>
  <si>
    <t>To fit sizes (Euro)</t>
  </si>
  <si>
    <t>18-24</t>
  </si>
  <si>
    <t>25-32</t>
  </si>
  <si>
    <t>33-43</t>
  </si>
  <si>
    <t>44-49</t>
  </si>
  <si>
    <t>50+</t>
  </si>
  <si>
    <t>10.5-15</t>
  </si>
  <si>
    <t>To fit sizes (US-Men-D)</t>
  </si>
  <si>
    <t>To fit sizes (US-Women-D)</t>
  </si>
  <si>
    <t>12+</t>
  </si>
  <si>
    <t>5-11.5</t>
  </si>
  <si>
    <t>3.5-10</t>
  </si>
  <si>
    <t>To fit sizes (US-Child-D)</t>
  </si>
  <si>
    <t>0-3.5</t>
  </si>
  <si>
    <t>4-13.5</t>
  </si>
  <si>
    <t>Written foot length</t>
  </si>
  <si>
    <t>4</t>
  </si>
  <si>
    <t>7</t>
  </si>
  <si>
    <t>10</t>
  </si>
  <si>
    <t>13</t>
  </si>
  <si>
    <t>15</t>
  </si>
  <si>
    <t>num reps Rows 2/3</t>
  </si>
  <si>
    <t>Rep Rows 7-10 (total)</t>
  </si>
  <si>
    <t>Rep Rows 7-10 before CO</t>
  </si>
  <si>
    <t>sts rem after BO</t>
  </si>
  <si>
    <t>cm</t>
  </si>
  <si>
    <t>Work Rows 11-14 (instep)</t>
  </si>
  <si>
    <t>Work Rows 15-16 (toe decs)</t>
  </si>
  <si>
    <t>Final rem sts</t>
  </si>
  <si>
    <t>SIZE (by foot width, ")</t>
  </si>
  <si>
    <t>Formulas</t>
  </si>
  <si>
    <t>2</t>
  </si>
  <si>
    <t>3</t>
  </si>
  <si>
    <t>5</t>
  </si>
  <si>
    <t>6</t>
  </si>
  <si>
    <t>Foot length max</t>
  </si>
  <si>
    <t>Foot length min</t>
  </si>
  <si>
    <t>8</t>
  </si>
  <si>
    <t>11</t>
  </si>
  <si>
    <t>Cuff length (from ankle)</t>
  </si>
  <si>
    <t>yarn used (g)</t>
  </si>
  <si>
    <t>MC used (g)</t>
  </si>
  <si>
    <t>CC used (g)</t>
  </si>
  <si>
    <t>total MC used (g) (one foot)</t>
  </si>
  <si>
    <t>total CC used (g) (one foot)</t>
  </si>
  <si>
    <t>total MC (both feet)</t>
  </si>
  <si>
    <t>total CC (both feet)</t>
  </si>
  <si>
    <t>total MC (yds)</t>
  </si>
  <si>
    <t>total CC (yds)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</si>
</sst>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2" borderId="0" xfId="0" applyFill="1"/>
    <xf numFmtId="0" fontId="3" fillId="2" borderId="0" xfId="0" applyFont="1" applyFill="1" applyAlignment="1">
      <alignment wrapText="1"/>
    </xf>
    <xf numFmtId="0" fontId="3" fillId="2" borderId="0" xfId="0" applyFont="1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49" fontId="0" fillId="4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Fill="1"/>
    <xf numFmtId="2" fontId="0" fillId="0" borderId="0" xfId="1" applyNumberFormat="1" applyFont="1"/>
    <xf numFmtId="0" fontId="0" fillId="5" borderId="0" xfId="0" applyFill="1"/>
    <xf numFmtId="0" fontId="0" fillId="5" borderId="0" xfId="0" applyNumberFormat="1" applyFill="1"/>
    <xf numFmtId="0" fontId="3" fillId="5" borderId="0" xfId="0" applyFont="1" applyFill="1"/>
    <xf numFmtId="0" fontId="0" fillId="6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7008-FBDE-49CF-A0A1-FE6489E6772B}">
  <dimension ref="A1:G14"/>
  <sheetViews>
    <sheetView workbookViewId="0">
      <selection activeCell="C7" sqref="C7"/>
    </sheetView>
  </sheetViews>
  <sheetFormatPr defaultRowHeight="24.95" customHeight="1" x14ac:dyDescent="0.25"/>
  <cols>
    <col min="1" max="1" width="23.85546875" customWidth="1"/>
  </cols>
  <sheetData>
    <row r="1" spans="1:7" ht="24.95" customHeight="1" x14ac:dyDescent="0.25">
      <c r="A1" s="9" t="s">
        <v>47</v>
      </c>
      <c r="B1" s="9" t="s">
        <v>49</v>
      </c>
      <c r="C1" s="9" t="s">
        <v>50</v>
      </c>
      <c r="D1" s="9" t="s">
        <v>34</v>
      </c>
      <c r="E1" s="9" t="s">
        <v>51</v>
      </c>
      <c r="F1" s="9" t="s">
        <v>52</v>
      </c>
    </row>
    <row r="2" spans="1:7" s="6" customFormat="1" ht="24.95" customHeight="1" x14ac:dyDescent="0.25">
      <c r="A2" s="7" t="s">
        <v>43</v>
      </c>
      <c r="B2" s="8">
        <f t="shared" ref="B2:G2" si="0">B1*2.5</f>
        <v>5</v>
      </c>
      <c r="C2" s="8">
        <f t="shared" si="0"/>
        <v>7.5</v>
      </c>
      <c r="D2" s="8">
        <f t="shared" si="0"/>
        <v>10</v>
      </c>
      <c r="E2" s="8">
        <f t="shared" si="0"/>
        <v>12.5</v>
      </c>
      <c r="F2" s="8">
        <f t="shared" si="0"/>
        <v>15</v>
      </c>
      <c r="G2" s="8">
        <f t="shared" si="0"/>
        <v>0</v>
      </c>
    </row>
    <row r="3" spans="1:7" ht="24.95" customHeight="1" x14ac:dyDescent="0.25">
      <c r="A3" s="12" t="s">
        <v>54</v>
      </c>
      <c r="B3" s="12" t="s">
        <v>50</v>
      </c>
      <c r="C3" s="12" t="s">
        <v>51</v>
      </c>
      <c r="D3" s="12" t="s">
        <v>55</v>
      </c>
      <c r="E3" s="12" t="s">
        <v>56</v>
      </c>
      <c r="F3" s="12" t="s">
        <v>37</v>
      </c>
    </row>
    <row r="4" spans="1:7" s="6" customFormat="1" ht="24.95" customHeight="1" x14ac:dyDescent="0.25">
      <c r="A4" s="7" t="s">
        <v>43</v>
      </c>
      <c r="B4" s="8">
        <f t="shared" ref="B4:G4" si="1">B3*2.5</f>
        <v>7.5</v>
      </c>
      <c r="C4" s="8">
        <f t="shared" si="1"/>
        <v>12.5</v>
      </c>
      <c r="D4" s="8">
        <f t="shared" si="1"/>
        <v>20</v>
      </c>
      <c r="E4" s="8">
        <f t="shared" si="1"/>
        <v>27.5</v>
      </c>
      <c r="F4" s="8">
        <f t="shared" si="1"/>
        <v>32.5</v>
      </c>
      <c r="G4" s="8">
        <f t="shared" si="1"/>
        <v>0</v>
      </c>
    </row>
    <row r="5" spans="1:7" ht="24.95" customHeight="1" x14ac:dyDescent="0.25">
      <c r="A5" s="12" t="s">
        <v>53</v>
      </c>
      <c r="B5" s="12" t="s">
        <v>51</v>
      </c>
      <c r="C5" s="12" t="s">
        <v>55</v>
      </c>
      <c r="D5" s="12" t="s">
        <v>56</v>
      </c>
      <c r="E5" s="12" t="s">
        <v>37</v>
      </c>
      <c r="F5" s="12"/>
    </row>
    <row r="6" spans="1:7" s="6" customFormat="1" ht="24.95" customHeight="1" x14ac:dyDescent="0.25">
      <c r="A6" s="7" t="s">
        <v>43</v>
      </c>
      <c r="B6" s="8">
        <f>B5*2.5</f>
        <v>12.5</v>
      </c>
      <c r="C6" s="8">
        <f>C5*2.5</f>
        <v>20</v>
      </c>
      <c r="D6" s="8">
        <f>D5*2.5</f>
        <v>27.5</v>
      </c>
      <c r="E6" s="8">
        <f>E5*2.5</f>
        <v>32.5</v>
      </c>
      <c r="F6" s="8"/>
      <c r="G6" s="8">
        <f>G5*2.5</f>
        <v>0</v>
      </c>
    </row>
    <row r="7" spans="1:7" ht="24.95" customHeight="1" x14ac:dyDescent="0.25">
      <c r="A7" s="12" t="s">
        <v>33</v>
      </c>
      <c r="B7" s="12" t="s">
        <v>34</v>
      </c>
      <c r="C7" s="12" t="s">
        <v>35</v>
      </c>
      <c r="D7" s="12" t="s">
        <v>36</v>
      </c>
      <c r="E7" s="12" t="s">
        <v>37</v>
      </c>
      <c r="F7" s="12" t="s">
        <v>38</v>
      </c>
    </row>
    <row r="8" spans="1:7" s="6" customFormat="1" ht="24.95" customHeight="1" x14ac:dyDescent="0.25">
      <c r="A8" s="7" t="s">
        <v>43</v>
      </c>
      <c r="B8" s="8">
        <f t="shared" ref="B8:G8" si="2">B7*2.5</f>
        <v>10</v>
      </c>
      <c r="C8" s="8">
        <f t="shared" si="2"/>
        <v>17.5</v>
      </c>
      <c r="D8" s="8">
        <f t="shared" si="2"/>
        <v>25</v>
      </c>
      <c r="E8" s="8">
        <f t="shared" si="2"/>
        <v>32.5</v>
      </c>
      <c r="F8" s="8">
        <f t="shared" si="2"/>
        <v>37.5</v>
      </c>
      <c r="G8" s="8">
        <f t="shared" si="2"/>
        <v>0</v>
      </c>
    </row>
    <row r="9" spans="1:7" ht="24.95" customHeight="1" x14ac:dyDescent="0.25">
      <c r="A9" s="3" t="s">
        <v>26</v>
      </c>
      <c r="B9" s="3"/>
      <c r="C9" s="3"/>
      <c r="D9" s="3" t="s">
        <v>28</v>
      </c>
      <c r="E9" s="3" t="s">
        <v>27</v>
      </c>
      <c r="F9" s="3"/>
    </row>
    <row r="10" spans="1:7" ht="24.95" customHeight="1" x14ac:dyDescent="0.25">
      <c r="A10" s="3" t="s">
        <v>25</v>
      </c>
      <c r="B10" s="3"/>
      <c r="C10" s="3"/>
      <c r="D10" s="3" t="s">
        <v>29</v>
      </c>
      <c r="E10" s="3" t="s">
        <v>24</v>
      </c>
      <c r="F10" s="3"/>
    </row>
    <row r="11" spans="1:7" ht="24.95" customHeight="1" x14ac:dyDescent="0.25">
      <c r="A11" s="3" t="s">
        <v>30</v>
      </c>
      <c r="B11" s="3" t="s">
        <v>31</v>
      </c>
      <c r="C11" s="3" t="s">
        <v>32</v>
      </c>
      <c r="D11" s="3"/>
      <c r="E11" s="3"/>
      <c r="F11" s="3"/>
    </row>
    <row r="12" spans="1:7" ht="24.95" customHeight="1" x14ac:dyDescent="0.25">
      <c r="A12" s="3" t="s">
        <v>18</v>
      </c>
      <c r="B12" s="3" t="s">
        <v>19</v>
      </c>
      <c r="C12" s="3" t="s">
        <v>20</v>
      </c>
      <c r="D12" s="3" t="s">
        <v>21</v>
      </c>
      <c r="E12" s="3" t="s">
        <v>22</v>
      </c>
      <c r="F12" s="3" t="s">
        <v>23</v>
      </c>
    </row>
    <row r="13" spans="1:7" ht="24.95" customHeight="1" x14ac:dyDescent="0.25">
      <c r="A13" s="12" t="s">
        <v>57</v>
      </c>
      <c r="B13" s="14">
        <v>1</v>
      </c>
      <c r="C13" s="14">
        <v>1.5</v>
      </c>
      <c r="D13" s="14">
        <v>2</v>
      </c>
      <c r="E13" s="14">
        <v>2.5</v>
      </c>
      <c r="F13" s="14">
        <v>3</v>
      </c>
      <c r="G13" s="15">
        <f>instructions!G22/5.5</f>
        <v>0</v>
      </c>
    </row>
    <row r="14" spans="1:7" s="6" customFormat="1" ht="24.95" customHeight="1" x14ac:dyDescent="0.25">
      <c r="A14" s="7" t="s">
        <v>43</v>
      </c>
      <c r="B14" s="8">
        <f t="shared" ref="B14:G14" si="3">B13*2.5</f>
        <v>2.5</v>
      </c>
      <c r="C14" s="8">
        <f t="shared" si="3"/>
        <v>3.75</v>
      </c>
      <c r="D14" s="8">
        <f t="shared" si="3"/>
        <v>5</v>
      </c>
      <c r="E14" s="8">
        <f t="shared" si="3"/>
        <v>6.25</v>
      </c>
      <c r="F14" s="8">
        <f t="shared" si="3"/>
        <v>7.5</v>
      </c>
      <c r="G14" s="8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EBF2-C286-458E-89D5-D4D1E25819F4}">
  <dimension ref="A1:H41"/>
  <sheetViews>
    <sheetView tabSelected="1" topLeftCell="A33" workbookViewId="0">
      <selection activeCell="C41" sqref="C41"/>
    </sheetView>
  </sheetViews>
  <sheetFormatPr defaultRowHeight="30" customHeight="1" x14ac:dyDescent="0.25"/>
  <cols>
    <col min="1" max="1" width="26.28515625" style="1" customWidth="1"/>
    <col min="4" max="4" width="9.140625" style="17"/>
    <col min="6" max="6" width="0" hidden="1" customWidth="1"/>
    <col min="7" max="7" width="13.28515625" customWidth="1"/>
  </cols>
  <sheetData>
    <row r="1" spans="1:8" ht="30" customHeight="1" x14ac:dyDescent="0.25">
      <c r="A1" s="10" t="s">
        <v>47</v>
      </c>
      <c r="B1" s="11">
        <v>2</v>
      </c>
      <c r="C1" s="11">
        <v>3</v>
      </c>
      <c r="D1" s="20">
        <v>4</v>
      </c>
      <c r="E1" s="11">
        <v>5</v>
      </c>
      <c r="F1" s="11">
        <v>6</v>
      </c>
      <c r="G1" s="13" t="s">
        <v>48</v>
      </c>
      <c r="H1">
        <v>4</v>
      </c>
    </row>
    <row r="2" spans="1:8" ht="30" customHeight="1" x14ac:dyDescent="0.25">
      <c r="A2" s="3" t="s">
        <v>33</v>
      </c>
      <c r="B2" s="2">
        <v>4</v>
      </c>
      <c r="C2" s="2">
        <v>7</v>
      </c>
      <c r="D2" s="18">
        <v>10</v>
      </c>
      <c r="E2" s="2">
        <v>13</v>
      </c>
      <c r="F2" s="2">
        <v>15</v>
      </c>
    </row>
    <row r="3" spans="1:8" ht="30" customHeight="1" x14ac:dyDescent="0.25">
      <c r="A3" s="23" t="s">
        <v>7</v>
      </c>
      <c r="B3" s="23"/>
      <c r="C3" s="23"/>
      <c r="D3" s="23"/>
      <c r="E3" s="23"/>
      <c r="F3" s="23"/>
    </row>
    <row r="4" spans="1:8" ht="30" customHeight="1" x14ac:dyDescent="0.25">
      <c r="A4" s="1" t="s">
        <v>0</v>
      </c>
      <c r="B4">
        <v>3</v>
      </c>
      <c r="C4">
        <v>5</v>
      </c>
      <c r="D4" s="17">
        <v>6</v>
      </c>
      <c r="E4">
        <v>8</v>
      </c>
      <c r="F4">
        <v>9</v>
      </c>
      <c r="G4" s="4"/>
      <c r="H4">
        <v>6</v>
      </c>
    </row>
    <row r="5" spans="1:8" ht="30" customHeight="1" x14ac:dyDescent="0.25">
      <c r="A5" s="1" t="s">
        <v>1</v>
      </c>
      <c r="B5">
        <f t="shared" ref="B5:G5" si="0">B6-B4</f>
        <v>6</v>
      </c>
      <c r="C5">
        <f t="shared" si="0"/>
        <v>10</v>
      </c>
      <c r="D5" s="17">
        <f t="shared" si="0"/>
        <v>12</v>
      </c>
      <c r="E5">
        <f t="shared" si="0"/>
        <v>16</v>
      </c>
      <c r="F5">
        <f t="shared" si="0"/>
        <v>18</v>
      </c>
      <c r="G5" s="16">
        <f t="shared" si="0"/>
        <v>0</v>
      </c>
      <c r="H5">
        <v>12</v>
      </c>
    </row>
    <row r="6" spans="1:8" ht="30" customHeight="1" x14ac:dyDescent="0.25">
      <c r="A6" s="1" t="s">
        <v>2</v>
      </c>
      <c r="B6">
        <f t="shared" ref="B6:G6" si="1">3*B4</f>
        <v>9</v>
      </c>
      <c r="C6">
        <f t="shared" si="1"/>
        <v>15</v>
      </c>
      <c r="D6" s="17">
        <f t="shared" si="1"/>
        <v>18</v>
      </c>
      <c r="E6">
        <f t="shared" si="1"/>
        <v>24</v>
      </c>
      <c r="F6">
        <f t="shared" si="1"/>
        <v>27</v>
      </c>
      <c r="G6" s="5">
        <f t="shared" si="1"/>
        <v>0</v>
      </c>
      <c r="H6">
        <v>18</v>
      </c>
    </row>
    <row r="7" spans="1:8" ht="30" customHeight="1" x14ac:dyDescent="0.25">
      <c r="A7" s="1" t="s">
        <v>3</v>
      </c>
      <c r="B7">
        <f t="shared" ref="B7:G7" si="2">B2-B10</f>
        <v>3.25</v>
      </c>
      <c r="C7">
        <f t="shared" si="2"/>
        <v>5.75</v>
      </c>
      <c r="D7" s="17">
        <f t="shared" si="2"/>
        <v>8.5</v>
      </c>
      <c r="E7">
        <f t="shared" si="2"/>
        <v>11</v>
      </c>
      <c r="F7">
        <f t="shared" si="2"/>
        <v>13.5</v>
      </c>
      <c r="G7" s="5">
        <f t="shared" si="2"/>
        <v>0</v>
      </c>
    </row>
    <row r="8" spans="1:8" s="6" customFormat="1" ht="30" customHeight="1" x14ac:dyDescent="0.25">
      <c r="A8" s="7" t="s">
        <v>43</v>
      </c>
      <c r="B8" s="8">
        <f t="shared" ref="B8:G8" si="3">B7*2.5</f>
        <v>8.125</v>
      </c>
      <c r="C8" s="8">
        <f t="shared" si="3"/>
        <v>14.375</v>
      </c>
      <c r="D8" s="19">
        <f t="shared" si="3"/>
        <v>21.25</v>
      </c>
      <c r="E8" s="8">
        <f t="shared" si="3"/>
        <v>27.5</v>
      </c>
      <c r="F8" s="8">
        <f t="shared" si="3"/>
        <v>33.75</v>
      </c>
      <c r="G8" s="8">
        <f t="shared" si="3"/>
        <v>0</v>
      </c>
    </row>
    <row r="9" spans="1:8" ht="30" customHeight="1" x14ac:dyDescent="0.25">
      <c r="A9" s="1" t="s">
        <v>39</v>
      </c>
      <c r="B9">
        <v>7</v>
      </c>
      <c r="C9">
        <v>19</v>
      </c>
      <c r="D9" s="17">
        <v>31</v>
      </c>
      <c r="E9">
        <v>43</v>
      </c>
      <c r="F9">
        <v>51</v>
      </c>
      <c r="G9" s="5">
        <f>(G7-G10)*8/2</f>
        <v>0</v>
      </c>
      <c r="H9" s="5">
        <v>23</v>
      </c>
    </row>
    <row r="10" spans="1:8" ht="30" customHeight="1" x14ac:dyDescent="0.25">
      <c r="A10" s="1" t="s">
        <v>4</v>
      </c>
      <c r="B10">
        <f>B12/8</f>
        <v>0.75</v>
      </c>
      <c r="C10">
        <f>C12/8</f>
        <v>1.25</v>
      </c>
      <c r="D10" s="17">
        <f>D12/8</f>
        <v>1.5</v>
      </c>
      <c r="E10">
        <f>E12/8</f>
        <v>2</v>
      </c>
      <c r="F10">
        <v>1.5</v>
      </c>
      <c r="G10">
        <f>G2</f>
        <v>0</v>
      </c>
    </row>
    <row r="11" spans="1:8" s="6" customFormat="1" ht="30" customHeight="1" x14ac:dyDescent="0.25">
      <c r="A11" s="7" t="s">
        <v>43</v>
      </c>
      <c r="B11" s="8">
        <f t="shared" ref="B11:G11" si="4">B10*2.5</f>
        <v>1.875</v>
      </c>
      <c r="C11" s="8">
        <f t="shared" si="4"/>
        <v>3.125</v>
      </c>
      <c r="D11" s="19">
        <f t="shared" si="4"/>
        <v>3.75</v>
      </c>
      <c r="E11" s="8">
        <f t="shared" si="4"/>
        <v>5</v>
      </c>
      <c r="F11" s="8">
        <f t="shared" si="4"/>
        <v>3.75</v>
      </c>
      <c r="G11" s="8">
        <f t="shared" si="4"/>
        <v>0</v>
      </c>
    </row>
    <row r="12" spans="1:8" ht="30" customHeight="1" x14ac:dyDescent="0.25">
      <c r="A12" s="1" t="s">
        <v>5</v>
      </c>
      <c r="B12">
        <f>B5</f>
        <v>6</v>
      </c>
      <c r="C12">
        <f t="shared" ref="C12:G12" si="5">C5</f>
        <v>10</v>
      </c>
      <c r="D12" s="17">
        <f t="shared" si="5"/>
        <v>12</v>
      </c>
      <c r="E12">
        <f t="shared" si="5"/>
        <v>16</v>
      </c>
      <c r="F12">
        <f t="shared" si="5"/>
        <v>18</v>
      </c>
      <c r="G12">
        <f t="shared" si="5"/>
        <v>0</v>
      </c>
      <c r="H12">
        <v>12</v>
      </c>
    </row>
    <row r="13" spans="1:8" ht="30" customHeight="1" x14ac:dyDescent="0.25">
      <c r="A13" s="1" t="s">
        <v>6</v>
      </c>
      <c r="B13">
        <f t="shared" ref="B13:G13" si="6">B4</f>
        <v>3</v>
      </c>
      <c r="C13">
        <f t="shared" si="6"/>
        <v>5</v>
      </c>
      <c r="D13" s="17">
        <f t="shared" si="6"/>
        <v>6</v>
      </c>
      <c r="E13">
        <f t="shared" si="6"/>
        <v>8</v>
      </c>
      <c r="F13">
        <f t="shared" si="6"/>
        <v>9</v>
      </c>
      <c r="G13">
        <f t="shared" si="6"/>
        <v>0</v>
      </c>
    </row>
    <row r="14" spans="1:8" s="22" customFormat="1" ht="30" customHeight="1" x14ac:dyDescent="0.25">
      <c r="A14" s="21" t="s">
        <v>58</v>
      </c>
      <c r="B14" s="22">
        <f>(((B4+B6)/2*B5)*2 + B1*B9)/380*10</f>
        <v>2.263157894736842</v>
      </c>
      <c r="C14" s="22">
        <f>(((C4+C6)/2*C5)*2 + C1*C9)/380*10</f>
        <v>6.7631578947368425</v>
      </c>
      <c r="D14" s="22">
        <f>(((D4+D6)/2*D5)*2 + D1*D9)/380*10</f>
        <v>10.842105263157896</v>
      </c>
      <c r="E14" s="22">
        <f>(((E4+E6)/2*E5)*2 + E1*E9)/380*10</f>
        <v>19.131578947368421</v>
      </c>
      <c r="H14" s="22">
        <f>(((H4+H6)/2*H5)*2 + H1*H9)</f>
        <v>380</v>
      </c>
    </row>
    <row r="15" spans="1:8" ht="30" customHeight="1" x14ac:dyDescent="0.25">
      <c r="A15" s="23" t="s">
        <v>8</v>
      </c>
      <c r="B15" s="23"/>
      <c r="C15" s="23"/>
      <c r="D15" s="23"/>
      <c r="E15" s="23"/>
      <c r="F15" s="23"/>
    </row>
    <row r="16" spans="1:8" ht="30" customHeight="1" x14ac:dyDescent="0.25">
      <c r="A16" s="1" t="s">
        <v>9</v>
      </c>
      <c r="B16">
        <v>2</v>
      </c>
      <c r="C16">
        <v>3</v>
      </c>
      <c r="D16" s="17">
        <v>3</v>
      </c>
      <c r="E16">
        <v>4</v>
      </c>
      <c r="F16">
        <v>5</v>
      </c>
      <c r="H16">
        <v>3</v>
      </c>
    </row>
    <row r="17" spans="1:8" ht="30" customHeight="1" x14ac:dyDescent="0.25">
      <c r="A17" s="1" t="s">
        <v>10</v>
      </c>
      <c r="B17">
        <f>(B18-B16)/2</f>
        <v>3</v>
      </c>
      <c r="C17">
        <f t="shared" ref="C17:G17" si="7">(C18-C16)/2</f>
        <v>5</v>
      </c>
      <c r="D17" s="17">
        <f t="shared" si="7"/>
        <v>6</v>
      </c>
      <c r="E17">
        <f t="shared" si="7"/>
        <v>8</v>
      </c>
      <c r="F17">
        <f t="shared" si="7"/>
        <v>9</v>
      </c>
      <c r="G17">
        <f t="shared" si="7"/>
        <v>0</v>
      </c>
      <c r="H17">
        <v>6</v>
      </c>
    </row>
    <row r="18" spans="1:8" ht="30" customHeight="1" x14ac:dyDescent="0.25">
      <c r="A18" s="1" t="s">
        <v>12</v>
      </c>
      <c r="B18">
        <v>8</v>
      </c>
      <c r="C18">
        <v>13</v>
      </c>
      <c r="D18" s="17">
        <v>15</v>
      </c>
      <c r="E18">
        <v>20</v>
      </c>
      <c r="F18">
        <v>23</v>
      </c>
      <c r="G18">
        <f>0.8*G16</f>
        <v>0</v>
      </c>
      <c r="H18">
        <v>15</v>
      </c>
    </row>
    <row r="19" spans="1:8" ht="30" customHeight="1" x14ac:dyDescent="0.25">
      <c r="A19" s="1" t="s">
        <v>40</v>
      </c>
      <c r="B19">
        <f t="shared" ref="B19:G19" si="8">(B9-1)/2</f>
        <v>3</v>
      </c>
      <c r="C19">
        <f t="shared" si="8"/>
        <v>9</v>
      </c>
      <c r="D19" s="17">
        <f t="shared" si="8"/>
        <v>15</v>
      </c>
      <c r="E19">
        <f t="shared" si="8"/>
        <v>21</v>
      </c>
      <c r="F19">
        <f t="shared" si="8"/>
        <v>25</v>
      </c>
      <c r="G19">
        <f t="shared" si="8"/>
        <v>-0.5</v>
      </c>
    </row>
    <row r="20" spans="1:8" ht="30" customHeight="1" x14ac:dyDescent="0.25">
      <c r="A20" s="1" t="s">
        <v>41</v>
      </c>
      <c r="B20">
        <v>1</v>
      </c>
      <c r="C20">
        <v>4</v>
      </c>
      <c r="D20" s="17">
        <v>7</v>
      </c>
      <c r="E20">
        <v>10</v>
      </c>
      <c r="F20">
        <v>12</v>
      </c>
      <c r="H20">
        <v>5</v>
      </c>
    </row>
    <row r="21" spans="1:8" ht="30" hidden="1" customHeight="1" x14ac:dyDescent="0.25">
      <c r="A21" s="1" t="s">
        <v>11</v>
      </c>
    </row>
    <row r="22" spans="1:8" ht="30" customHeight="1" x14ac:dyDescent="0.25">
      <c r="A22" s="1" t="s">
        <v>13</v>
      </c>
      <c r="B22">
        <v>6</v>
      </c>
      <c r="C22">
        <v>8</v>
      </c>
      <c r="D22" s="17">
        <v>12</v>
      </c>
      <c r="E22">
        <v>0</v>
      </c>
      <c r="F22">
        <v>16</v>
      </c>
      <c r="G22">
        <f>2/3*G18</f>
        <v>0</v>
      </c>
      <c r="H22">
        <v>12</v>
      </c>
    </row>
    <row r="23" spans="1:8" ht="30" customHeight="1" x14ac:dyDescent="0.25">
      <c r="A23" s="1" t="s">
        <v>14</v>
      </c>
      <c r="B23">
        <f>B18+B22</f>
        <v>14</v>
      </c>
      <c r="C23">
        <f t="shared" ref="C23:G23" si="9">C18+C22</f>
        <v>21</v>
      </c>
      <c r="D23" s="17">
        <f t="shared" si="9"/>
        <v>27</v>
      </c>
      <c r="E23">
        <f t="shared" si="9"/>
        <v>20</v>
      </c>
      <c r="F23">
        <f t="shared" si="9"/>
        <v>39</v>
      </c>
      <c r="G23">
        <f t="shared" si="9"/>
        <v>0</v>
      </c>
      <c r="H23">
        <v>27</v>
      </c>
    </row>
    <row r="24" spans="1:8" ht="30" customHeight="1" x14ac:dyDescent="0.25">
      <c r="A24" s="1" t="s">
        <v>15</v>
      </c>
      <c r="B24">
        <f t="shared" ref="B24:G24" si="10">B19-B20</f>
        <v>2</v>
      </c>
      <c r="C24">
        <f t="shared" si="10"/>
        <v>5</v>
      </c>
      <c r="D24" s="17">
        <f t="shared" si="10"/>
        <v>8</v>
      </c>
      <c r="E24">
        <f t="shared" si="10"/>
        <v>11</v>
      </c>
      <c r="F24">
        <f t="shared" si="10"/>
        <v>13</v>
      </c>
      <c r="G24">
        <f t="shared" si="10"/>
        <v>-0.5</v>
      </c>
      <c r="H24">
        <v>6</v>
      </c>
    </row>
    <row r="25" spans="1:8" ht="30" customHeight="1" x14ac:dyDescent="0.25">
      <c r="A25" s="1" t="s">
        <v>16</v>
      </c>
      <c r="B25">
        <f t="shared" ref="B25:G25" si="11">B12+B4-2</f>
        <v>7</v>
      </c>
      <c r="C25">
        <f t="shared" si="11"/>
        <v>13</v>
      </c>
      <c r="D25" s="17">
        <f t="shared" si="11"/>
        <v>16</v>
      </c>
      <c r="E25">
        <f t="shared" si="11"/>
        <v>22</v>
      </c>
      <c r="F25">
        <f t="shared" si="11"/>
        <v>25</v>
      </c>
      <c r="G25">
        <f t="shared" si="11"/>
        <v>-2</v>
      </c>
      <c r="H25">
        <v>16</v>
      </c>
    </row>
    <row r="26" spans="1:8" s="22" customFormat="1" ht="30" customHeight="1" x14ac:dyDescent="0.25">
      <c r="A26" s="21" t="s">
        <v>59</v>
      </c>
      <c r="B26" s="22">
        <f>(B18*B20+B23*B24)/237*8</f>
        <v>1.2151898734177216</v>
      </c>
      <c r="C26" s="22">
        <f>(C18*C20+C23*C24)/237*8</f>
        <v>5.2995780590717301</v>
      </c>
      <c r="D26" s="22">
        <f>(D18*D20+D23*D24)/237*8</f>
        <v>10.835443037974683</v>
      </c>
      <c r="E26" s="22">
        <f>(E18*E20+E23*E24)/237*8</f>
        <v>14.177215189873417</v>
      </c>
      <c r="H26" s="22">
        <f>(H18*H20+H23*H24)</f>
        <v>237</v>
      </c>
    </row>
    <row r="27" spans="1:8" s="22" customFormat="1" ht="30" customHeight="1" x14ac:dyDescent="0.25">
      <c r="A27" s="21" t="s">
        <v>60</v>
      </c>
      <c r="B27" s="22">
        <f>((B16+B18)/2*B17+B18*B20+B23*B24+B23*B25)/723*20</f>
        <v>4.1217150760719221</v>
      </c>
      <c r="C27" s="22">
        <f>((C16+C18)/2*C17+C18*C20+C23*C24+C23*C25)/723*20</f>
        <v>13.001383125864454</v>
      </c>
      <c r="D27" s="22">
        <f>((D16+D18)/2*D17+D18*D20+D23*D24+D23*D25)/723*20</f>
        <v>22.323651452282157</v>
      </c>
      <c r="E27" s="22">
        <f>((E16+E18)/2*E17+E18*E20+E23*E24+E23*E25)/723*20</f>
        <v>26.445366528354079</v>
      </c>
      <c r="H27" s="22">
        <f>((H16+H18)/2*H17+H18*H20+H23*H24+H23*H25)</f>
        <v>723</v>
      </c>
    </row>
    <row r="28" spans="1:8" ht="30" customHeight="1" x14ac:dyDescent="0.25">
      <c r="A28" s="23" t="s">
        <v>17</v>
      </c>
      <c r="B28" s="24"/>
      <c r="C28" s="24"/>
      <c r="D28" s="24"/>
      <c r="E28" s="24"/>
      <c r="F28" s="24"/>
    </row>
    <row r="29" spans="1:8" ht="30" customHeight="1" x14ac:dyDescent="0.25">
      <c r="A29" s="1" t="s">
        <v>15</v>
      </c>
      <c r="B29">
        <f>B24</f>
        <v>2</v>
      </c>
      <c r="C29">
        <f t="shared" ref="C29:G29" si="12">C24</f>
        <v>5</v>
      </c>
      <c r="D29" s="17">
        <f t="shared" si="12"/>
        <v>8</v>
      </c>
      <c r="E29">
        <f t="shared" si="12"/>
        <v>11</v>
      </c>
      <c r="F29">
        <f t="shared" si="12"/>
        <v>13</v>
      </c>
      <c r="G29">
        <f t="shared" si="12"/>
        <v>-0.5</v>
      </c>
      <c r="H29">
        <v>6</v>
      </c>
    </row>
    <row r="30" spans="1:8" ht="30" customHeight="1" x14ac:dyDescent="0.25">
      <c r="A30" s="1" t="s">
        <v>42</v>
      </c>
      <c r="B30">
        <f>B18</f>
        <v>8</v>
      </c>
      <c r="C30">
        <f t="shared" ref="C30:G30" si="13">C18</f>
        <v>13</v>
      </c>
      <c r="D30" s="17">
        <f t="shared" si="13"/>
        <v>15</v>
      </c>
      <c r="E30">
        <f t="shared" si="13"/>
        <v>20</v>
      </c>
      <c r="F30">
        <f t="shared" si="13"/>
        <v>23</v>
      </c>
      <c r="G30">
        <f t="shared" si="13"/>
        <v>0</v>
      </c>
      <c r="H30">
        <v>15</v>
      </c>
    </row>
    <row r="31" spans="1:8" ht="30" customHeight="1" x14ac:dyDescent="0.25">
      <c r="A31" s="1" t="s">
        <v>44</v>
      </c>
      <c r="B31">
        <f t="shared" ref="B31:G31" si="14">B20</f>
        <v>1</v>
      </c>
      <c r="C31">
        <f t="shared" si="14"/>
        <v>4</v>
      </c>
      <c r="D31" s="17">
        <f t="shared" si="14"/>
        <v>7</v>
      </c>
      <c r="E31">
        <f t="shared" si="14"/>
        <v>10</v>
      </c>
      <c r="F31">
        <f t="shared" si="14"/>
        <v>12</v>
      </c>
      <c r="G31">
        <f t="shared" si="14"/>
        <v>0</v>
      </c>
      <c r="H31">
        <v>5</v>
      </c>
    </row>
    <row r="32" spans="1:8" ht="30" customHeight="1" x14ac:dyDescent="0.25">
      <c r="A32" s="1" t="s">
        <v>45</v>
      </c>
      <c r="B32">
        <f t="shared" ref="B32:G32" si="15">B17</f>
        <v>3</v>
      </c>
      <c r="C32">
        <f t="shared" si="15"/>
        <v>5</v>
      </c>
      <c r="D32" s="17">
        <f t="shared" si="15"/>
        <v>6</v>
      </c>
      <c r="E32">
        <f t="shared" si="15"/>
        <v>8</v>
      </c>
      <c r="F32">
        <f t="shared" si="15"/>
        <v>9</v>
      </c>
      <c r="G32">
        <f t="shared" si="15"/>
        <v>0</v>
      </c>
      <c r="H32">
        <v>5</v>
      </c>
    </row>
    <row r="33" spans="1:8" ht="30" customHeight="1" x14ac:dyDescent="0.25">
      <c r="A33" s="1" t="s">
        <v>46</v>
      </c>
      <c r="B33">
        <f t="shared" ref="B33:G33" si="16">B16</f>
        <v>2</v>
      </c>
      <c r="C33">
        <f t="shared" si="16"/>
        <v>3</v>
      </c>
      <c r="D33" s="17">
        <f t="shared" si="16"/>
        <v>3</v>
      </c>
      <c r="E33">
        <f t="shared" si="16"/>
        <v>4</v>
      </c>
      <c r="F33">
        <f t="shared" si="16"/>
        <v>5</v>
      </c>
      <c r="G33">
        <f t="shared" si="16"/>
        <v>0</v>
      </c>
      <c r="H33">
        <v>3</v>
      </c>
    </row>
    <row r="34" spans="1:8" s="22" customFormat="1" ht="30" customHeight="1" x14ac:dyDescent="0.25">
      <c r="A34" s="21" t="s">
        <v>59</v>
      </c>
      <c r="B34" s="22">
        <f>(B23*B29+B30*B31)/237*8</f>
        <v>1.2151898734177216</v>
      </c>
      <c r="C34" s="22">
        <f>(C23*C29+C30*C31)/237*8</f>
        <v>5.2995780590717301</v>
      </c>
      <c r="D34" s="22">
        <f>(D23*D29+D30*D31)/237*8</f>
        <v>10.835443037974683</v>
      </c>
      <c r="E34" s="22">
        <f>(E23*E29+E30*E31)/237*8</f>
        <v>14.177215189873417</v>
      </c>
      <c r="H34" s="22">
        <f>(H23*H29+H30*H31)</f>
        <v>237</v>
      </c>
    </row>
    <row r="35" spans="1:8" s="22" customFormat="1" ht="30" customHeight="1" x14ac:dyDescent="0.25">
      <c r="A35" s="21" t="s">
        <v>60</v>
      </c>
      <c r="B35" s="22">
        <f>(((B24*B30+B31*B32)+(B30+B33)/2*B32))/160*4</f>
        <v>0.85</v>
      </c>
      <c r="C35" s="22">
        <f>(((C24*C30+C31*C32)+(C30+C33)/2*C32))/160*4</f>
        <v>3.125</v>
      </c>
      <c r="D35" s="22">
        <f>(((D24*D30+D31*D32)+(D30+D33)/2*D32))/160*4</f>
        <v>5.4</v>
      </c>
      <c r="E35" s="22">
        <f>(((E24*E30+E31*E32)+(E30+E33)/2*E32))/160*4</f>
        <v>9.9</v>
      </c>
      <c r="H35" s="22">
        <f>(((H24*H30+H31*H32)+(H30+H33)/2*H32))</f>
        <v>160</v>
      </c>
    </row>
    <row r="36" spans="1:8" ht="30" customHeight="1" x14ac:dyDescent="0.25">
      <c r="A36" s="1" t="s">
        <v>61</v>
      </c>
      <c r="B36">
        <f>B34+B26+B14</f>
        <v>4.6935376415722851</v>
      </c>
      <c r="C36">
        <f>C34+C26+C14</f>
        <v>17.362314012880304</v>
      </c>
      <c r="D36">
        <f>D34+D26+D14</f>
        <v>32.512991339107259</v>
      </c>
      <c r="E36">
        <f>E34+E26+E14</f>
        <v>47.486009327115255</v>
      </c>
    </row>
    <row r="37" spans="1:8" ht="30" customHeight="1" x14ac:dyDescent="0.25">
      <c r="A37" s="1" t="s">
        <v>62</v>
      </c>
      <c r="B37">
        <f>B35+B27</f>
        <v>4.9717150760719218</v>
      </c>
      <c r="C37">
        <f>C35+C27</f>
        <v>16.126383125864454</v>
      </c>
      <c r="D37">
        <f>D35+D27</f>
        <v>27.723651452282155</v>
      </c>
      <c r="E37">
        <f>E35+E27</f>
        <v>36.345366528354077</v>
      </c>
    </row>
    <row r="38" spans="1:8" ht="30" customHeight="1" x14ac:dyDescent="0.25">
      <c r="A38" s="1" t="s">
        <v>63</v>
      </c>
      <c r="B38">
        <f>B36*2</f>
        <v>9.3870752831445703</v>
      </c>
      <c r="C38">
        <f t="shared" ref="C38:E38" si="17">C36*2</f>
        <v>34.724628025760609</v>
      </c>
      <c r="D38">
        <f t="shared" si="17"/>
        <v>65.025982678214518</v>
      </c>
      <c r="E38">
        <f t="shared" si="17"/>
        <v>94.97201865423051</v>
      </c>
    </row>
    <row r="39" spans="1:8" ht="30" customHeight="1" x14ac:dyDescent="0.25">
      <c r="A39" s="1" t="s">
        <v>64</v>
      </c>
      <c r="B39">
        <f>B37*2</f>
        <v>9.9434301521438435</v>
      </c>
      <c r="C39">
        <f t="shared" ref="C39:E39" si="18">C37*2</f>
        <v>32.252766251728907</v>
      </c>
      <c r="D39">
        <f t="shared" si="18"/>
        <v>55.44730290456431</v>
      </c>
      <c r="E39">
        <f t="shared" si="18"/>
        <v>72.690733056708154</v>
      </c>
    </row>
    <row r="40" spans="1:8" ht="30" customHeight="1" x14ac:dyDescent="0.25">
      <c r="A40" s="1" t="s">
        <v>65</v>
      </c>
      <c r="B40">
        <f>B38*219/100*1.15</f>
        <v>23.641349100599594</v>
      </c>
      <c r="C40">
        <f>C38*219/100*1.15</f>
        <v>87.453975682878081</v>
      </c>
      <c r="D40">
        <f>D38*219/100*1.15</f>
        <v>163.76793737508325</v>
      </c>
      <c r="E40">
        <f>E38*219/100*1.15</f>
        <v>239.18702898067954</v>
      </c>
    </row>
    <row r="41" spans="1:8" ht="30" customHeight="1" x14ac:dyDescent="0.25">
      <c r="A41" s="1" t="s">
        <v>66</v>
      </c>
      <c r="B41">
        <f>B39*210/100*1.15</f>
        <v>24.013383817427378</v>
      </c>
      <c r="C41">
        <f t="shared" ref="C41:E41" si="19">C39*210/100*1.15</f>
        <v>77.890430497925308</v>
      </c>
      <c r="D41">
        <f t="shared" si="19"/>
        <v>133.90523651452278</v>
      </c>
      <c r="E41">
        <f t="shared" si="19"/>
        <v>175.54812033195017</v>
      </c>
    </row>
  </sheetData>
  <mergeCells count="3">
    <mergeCell ref="A15:F15"/>
    <mergeCell ref="A3:F3"/>
    <mergeCell ref="A28:F28"/>
  </mergeCells>
  <conditionalFormatting sqref="B2:F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2019-09-02T06:30:30Z</dcterms:created>
  <dcterms:modified xsi:type="dcterms:W3CDTF">2019-09-28T20:56:00Z</dcterms:modified>
</cp:coreProperties>
</file>