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nel Wu\Box Sync\Knitting\SWknittingdesigns\KWTog\"/>
    </mc:Choice>
  </mc:AlternateContent>
  <xr:revisionPtr revIDLastSave="0" documentId="13_ncr:1_{3A550E36-9215-431E-8374-44603E055EF5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imensions" sheetId="4" r:id="rId1"/>
    <sheet name="yardage" sheetId="1" r:id="rId2"/>
    <sheet name="st counts" sheetId="2" r:id="rId3"/>
    <sheet name="lengths" sheetId="3" state="hidden" r:id="rId4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P7" i="1"/>
  <c r="O7" i="1"/>
  <c r="Q6" i="1"/>
  <c r="P6" i="1"/>
  <c r="O6" i="1"/>
  <c r="Q5" i="1"/>
  <c r="P5" i="1"/>
  <c r="O5" i="1"/>
  <c r="Q4" i="1"/>
  <c r="P4" i="1"/>
  <c r="O4" i="1"/>
  <c r="Q3" i="1"/>
  <c r="P3" i="1"/>
  <c r="R3" i="1"/>
  <c r="O3" i="1"/>
  <c r="T7" i="1"/>
  <c r="S7" i="1"/>
  <c r="R7" i="1"/>
  <c r="T6" i="1"/>
  <c r="S6" i="1"/>
  <c r="R6" i="1"/>
  <c r="T5" i="1"/>
  <c r="S5" i="1"/>
  <c r="R5" i="1"/>
  <c r="T4" i="1"/>
  <c r="S4" i="1"/>
  <c r="R4" i="1"/>
  <c r="T3" i="1"/>
  <c r="S3" i="1"/>
  <c r="K7" i="1"/>
  <c r="K6" i="1"/>
  <c r="K5" i="1"/>
  <c r="K4" i="1"/>
  <c r="L4" i="1"/>
  <c r="M4" i="1"/>
  <c r="L5" i="1"/>
  <c r="M5" i="1"/>
  <c r="L6" i="1"/>
  <c r="M6" i="1"/>
  <c r="L7" i="1"/>
  <c r="M7" i="1"/>
  <c r="M3" i="1"/>
  <c r="L3" i="1"/>
  <c r="K3" i="1"/>
  <c r="J7" i="1"/>
  <c r="J6" i="1"/>
  <c r="J4" i="1"/>
  <c r="J3" i="1"/>
  <c r="J5" i="1"/>
  <c r="I4" i="1"/>
  <c r="I5" i="1"/>
  <c r="I6" i="1"/>
  <c r="I7" i="1"/>
  <c r="I3" i="1"/>
  <c r="H4" i="1"/>
  <c r="H5" i="1"/>
  <c r="H6" i="1"/>
  <c r="H7" i="1"/>
  <c r="H3" i="1"/>
  <c r="F4" i="1"/>
  <c r="F5" i="1"/>
  <c r="F6" i="1"/>
  <c r="F7" i="1"/>
  <c r="F3" i="1"/>
  <c r="G7" i="1"/>
  <c r="G3" i="1"/>
  <c r="G4" i="1"/>
  <c r="G5" i="1"/>
  <c r="G6" i="1"/>
  <c r="E7" i="1"/>
  <c r="E6" i="1"/>
  <c r="E5" i="1"/>
  <c r="E4" i="1"/>
  <c r="E3" i="1"/>
  <c r="D4" i="1"/>
  <c r="D5" i="1"/>
  <c r="D6" i="1"/>
  <c r="D7" i="1"/>
  <c r="D3" i="1"/>
  <c r="N10" i="1"/>
  <c r="M10" i="1"/>
  <c r="L10" i="1"/>
  <c r="K10" i="1"/>
  <c r="N9" i="1"/>
  <c r="L9" i="1"/>
  <c r="K9" i="1"/>
  <c r="M9" i="1"/>
  <c r="I7" i="4"/>
  <c r="I11" i="4"/>
  <c r="I10" i="4"/>
  <c r="I9" i="4"/>
  <c r="I8" i="4"/>
  <c r="I3" i="4"/>
  <c r="I4" i="4"/>
  <c r="I5" i="4"/>
  <c r="I6" i="4"/>
  <c r="I2" i="4"/>
  <c r="L4" i="2"/>
  <c r="N3" i="1" l="1"/>
  <c r="N4" i="1"/>
  <c r="N6" i="1"/>
  <c r="N7" i="1"/>
  <c r="N5" i="1"/>
  <c r="P3" i="2"/>
  <c r="P4" i="2"/>
  <c r="P5" i="2"/>
  <c r="P6" i="2"/>
  <c r="P2" i="2"/>
  <c r="K3" i="2"/>
  <c r="K4" i="2"/>
  <c r="K5" i="2"/>
  <c r="K6" i="2"/>
  <c r="K2" i="2"/>
  <c r="I3" i="2"/>
  <c r="I4" i="2"/>
  <c r="I5" i="2"/>
  <c r="I6" i="2"/>
  <c r="D6" i="2" s="1"/>
  <c r="I2" i="2"/>
  <c r="E3" i="2"/>
  <c r="E4" i="2"/>
  <c r="E5" i="2"/>
  <c r="E6" i="2"/>
  <c r="E2" i="2"/>
  <c r="G3" i="2"/>
  <c r="G4" i="2"/>
  <c r="G5" i="2"/>
  <c r="G6" i="2"/>
  <c r="G2" i="2"/>
  <c r="K5" i="3"/>
  <c r="J5" i="3"/>
  <c r="I5" i="3"/>
  <c r="H5" i="3"/>
  <c r="G5" i="3"/>
  <c r="F5" i="3"/>
  <c r="E5" i="3"/>
  <c r="D5" i="3"/>
  <c r="C5" i="3"/>
  <c r="B5" i="3"/>
  <c r="C8" i="2"/>
  <c r="C9" i="2"/>
  <c r="C10" i="2"/>
  <c r="C11" i="2"/>
  <c r="C7" i="2"/>
  <c r="M8" i="2"/>
  <c r="M9" i="2"/>
  <c r="M10" i="2"/>
  <c r="M11" i="2"/>
  <c r="M7" i="2"/>
  <c r="L8" i="2"/>
  <c r="L9" i="2"/>
  <c r="L10" i="2"/>
  <c r="L11" i="2"/>
  <c r="L7" i="2"/>
  <c r="M3" i="2"/>
  <c r="M4" i="2"/>
  <c r="M5" i="2"/>
  <c r="M6" i="2"/>
  <c r="M2" i="2"/>
  <c r="L3" i="2"/>
  <c r="L5" i="2"/>
  <c r="L6" i="2"/>
  <c r="L2" i="2"/>
  <c r="H11" i="4"/>
  <c r="G11" i="4"/>
  <c r="F11" i="4"/>
  <c r="E11" i="4"/>
  <c r="C11" i="4"/>
  <c r="B11" i="4"/>
  <c r="F10" i="4"/>
  <c r="E10" i="4"/>
  <c r="D10" i="4"/>
  <c r="C10" i="4"/>
  <c r="B10" i="4"/>
  <c r="G9" i="4"/>
  <c r="F9" i="4"/>
  <c r="E9" i="4"/>
  <c r="D9" i="4"/>
  <c r="C9" i="4"/>
  <c r="B9" i="4"/>
  <c r="F8" i="4"/>
  <c r="E8" i="4"/>
  <c r="D8" i="4"/>
  <c r="C8" i="4"/>
  <c r="B8" i="4"/>
  <c r="F7" i="4"/>
  <c r="E7" i="4"/>
  <c r="C7" i="4"/>
  <c r="B7" i="4"/>
  <c r="D6" i="4"/>
  <c r="D11" i="4" s="1"/>
  <c r="G5" i="4"/>
  <c r="G10" i="4" s="1"/>
  <c r="D5" i="4"/>
  <c r="H4" i="4"/>
  <c r="H9" i="4" s="1"/>
  <c r="G4" i="4"/>
  <c r="D4" i="4"/>
  <c r="G3" i="4"/>
  <c r="G8" i="4" s="1"/>
  <c r="D3" i="4"/>
  <c r="G2" i="4"/>
  <c r="G7" i="4" s="1"/>
  <c r="D2" i="4"/>
  <c r="D7" i="4" s="1"/>
  <c r="K8" i="3"/>
  <c r="K3" i="3"/>
  <c r="K4" i="3"/>
  <c r="K6" i="3"/>
  <c r="K7" i="3"/>
  <c r="K9" i="3"/>
  <c r="K2" i="3"/>
  <c r="N6" i="2"/>
  <c r="J6" i="2"/>
  <c r="Q6" i="2"/>
  <c r="R6" i="2" s="1"/>
  <c r="J4" i="3"/>
  <c r="I4" i="3"/>
  <c r="H4" i="3"/>
  <c r="J3" i="3"/>
  <c r="I3" i="3"/>
  <c r="H3" i="3"/>
  <c r="G3" i="3"/>
  <c r="G4" i="3"/>
  <c r="F4" i="3"/>
  <c r="E4" i="3"/>
  <c r="D4" i="3"/>
  <c r="C4" i="3"/>
  <c r="B4" i="3"/>
  <c r="C9" i="3"/>
  <c r="R3" i="2"/>
  <c r="R4" i="2"/>
  <c r="R5" i="2"/>
  <c r="R2" i="2"/>
  <c r="D3" i="2"/>
  <c r="D4" i="2"/>
  <c r="D5" i="2"/>
  <c r="D2" i="2"/>
  <c r="N3" i="2"/>
  <c r="N4" i="2"/>
  <c r="N5" i="2"/>
  <c r="N2" i="2"/>
  <c r="S3" i="2"/>
  <c r="S4" i="2"/>
  <c r="S5" i="2"/>
  <c r="S2" i="2"/>
  <c r="Q3" i="2"/>
  <c r="Q4" i="2"/>
  <c r="Q5" i="2"/>
  <c r="Q2" i="2"/>
  <c r="J3" i="2"/>
  <c r="J4" i="2"/>
  <c r="J5" i="2"/>
  <c r="J2" i="2"/>
  <c r="H3" i="4" l="1"/>
  <c r="H8" i="4" s="1"/>
  <c r="H2" i="4"/>
  <c r="H7" i="4" s="1"/>
  <c r="H5" i="4"/>
  <c r="H10" i="4" s="1"/>
  <c r="S6" i="2"/>
  <c r="J7" i="3"/>
  <c r="J2" i="3"/>
  <c r="I7" i="3"/>
  <c r="I2" i="3"/>
  <c r="H7" i="3"/>
  <c r="H6" i="3"/>
  <c r="H2" i="3"/>
  <c r="G6" i="3"/>
  <c r="G7" i="3"/>
  <c r="G2" i="3"/>
  <c r="B8" i="3" l="1"/>
  <c r="G8" i="3" s="1"/>
  <c r="E8" i="3" l="1"/>
  <c r="D8" i="3"/>
  <c r="C8" i="3"/>
  <c r="H8" i="3" s="1"/>
  <c r="B9" i="3"/>
  <c r="G9" i="3" s="1"/>
  <c r="J6" i="3"/>
  <c r="I6" i="3"/>
  <c r="E9" i="3" l="1"/>
  <c r="J9" i="3" s="1"/>
  <c r="J8" i="3"/>
  <c r="D9" i="3"/>
  <c r="I9" i="3" s="1"/>
  <c r="I8" i="3"/>
  <c r="H9" i="3"/>
</calcChain>
</file>

<file path=xl/sharedStrings.xml><?xml version="1.0" encoding="utf-8"?>
<sst xmlns="http://schemas.openxmlformats.org/spreadsheetml/2006/main" count="81" uniqueCount="50">
  <si>
    <t>WIDTH</t>
  </si>
  <si>
    <t>3" (narrow)</t>
  </si>
  <si>
    <t>5" (wide)</t>
  </si>
  <si>
    <t>4" (regular)</t>
  </si>
  <si>
    <t>Section 3 (sole)</t>
  </si>
  <si>
    <t>CO sts</t>
  </si>
  <si>
    <t>2" (baby/child)</t>
  </si>
  <si>
    <t>FOOT LENGTH (in)</t>
  </si>
  <si>
    <t>FOOT LENGTH (cm)</t>
  </si>
  <si>
    <t>Section 1 (back leg)</t>
  </si>
  <si>
    <t>Section 2 (heel)</t>
  </si>
  <si>
    <t>Section 4 (toe)</t>
  </si>
  <si>
    <t>Section 5 (instep)</t>
  </si>
  <si>
    <t>Section 1 (B - back leg)</t>
  </si>
  <si>
    <t>back leg length</t>
  </si>
  <si>
    <t>heel rem sts</t>
  </si>
  <si>
    <t>total sts after heel</t>
  </si>
  <si>
    <t>rep row 2 - heel part A decreases</t>
  </si>
  <si>
    <t>rep rows 5 and 6 - heel part B increases</t>
  </si>
  <si>
    <t>rep rows 7 &amp; 8 - gusset decreases</t>
  </si>
  <si>
    <t>return to CO sts</t>
  </si>
  <si>
    <t>rep rows 9 &amp; 10 - sole</t>
  </si>
  <si>
    <t>sole length from heel</t>
  </si>
  <si>
    <t>sole length from toe</t>
  </si>
  <si>
    <t>rep row 2 - toe decreases</t>
  </si>
  <si>
    <t>toe rem sts</t>
  </si>
  <si>
    <t>rep rows 5 &amp; 6 - toe increases</t>
  </si>
  <si>
    <t>k # sts (8 blanks) outside of cable chart</t>
  </si>
  <si>
    <t>cuff total sts</t>
  </si>
  <si>
    <t>Dim/Segment</t>
  </si>
  <si>
    <t>Foot width</t>
  </si>
  <si>
    <t>6" (XL, felting)</t>
  </si>
  <si>
    <t>Foot length (C)</t>
  </si>
  <si>
    <t>Finished width (A)</t>
  </si>
  <si>
    <t>rep row 1 more - heel set up</t>
  </si>
  <si>
    <t>Finished leg height</t>
  </si>
  <si>
    <t>COLOR</t>
  </si>
  <si>
    <t>C1</t>
  </si>
  <si>
    <t>C2</t>
  </si>
  <si>
    <t>C3</t>
  </si>
  <si>
    <t>Total</t>
  </si>
  <si>
    <t>(yds)</t>
  </si>
  <si>
    <t>Sample lengths (in)</t>
  </si>
  <si>
    <t>Sample weights (g)</t>
  </si>
  <si>
    <t>Sample yardages (yds)</t>
  </si>
  <si>
    <t>Cuff</t>
  </si>
  <si>
    <t>Yards (+ 15%)</t>
  </si>
  <si>
    <t>Meters ( + 15%)</t>
  </si>
  <si>
    <t>Rounded (yds)</t>
  </si>
  <si>
    <t>Rounded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</si>
</sst>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0" xfId="0" applyFont="1"/>
    <xf numFmtId="0" fontId="1" fillId="3" borderId="1" xfId="0" applyFont="1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2" borderId="0" xfId="1" applyNumberFormat="1" applyFont="1" applyFill="1"/>
    <xf numFmtId="0" fontId="1" fillId="4" borderId="0" xfId="0" applyFont="1" applyFill="1"/>
    <xf numFmtId="0" fontId="0" fillId="4" borderId="0" xfId="0" applyFill="1"/>
    <xf numFmtId="0" fontId="0" fillId="0" borderId="0" xfId="1" applyNumberFormat="1" applyFont="1" applyFill="1"/>
    <xf numFmtId="0" fontId="0" fillId="0" borderId="0" xfId="0" applyFill="1"/>
    <xf numFmtId="0" fontId="0" fillId="0" borderId="0" xfId="0" applyFont="1" applyFill="1"/>
    <xf numFmtId="0" fontId="0" fillId="4" borderId="3" xfId="0" applyFill="1" applyBorder="1"/>
    <xf numFmtId="0" fontId="0" fillId="0" borderId="3" xfId="0" applyBorder="1"/>
    <xf numFmtId="0" fontId="0" fillId="2" borderId="3" xfId="1" applyNumberFormat="1" applyFont="1" applyFill="1" applyBorder="1"/>
    <xf numFmtId="0" fontId="0" fillId="0" borderId="3" xfId="1" applyNumberFormat="1" applyFont="1" applyFill="1" applyBorder="1"/>
    <xf numFmtId="0" fontId="2" fillId="0" borderId="0" xfId="0" applyFont="1" applyAlignment="1">
      <alignment horizontal="left" textRotation="45"/>
    </xf>
    <xf numFmtId="0" fontId="0" fillId="0" borderId="0" xfId="0" applyAlignment="1">
      <alignment horizontal="left" textRotation="45"/>
    </xf>
    <xf numFmtId="0" fontId="0" fillId="0" borderId="0" xfId="0" applyFont="1" applyFill="1" applyAlignment="1">
      <alignment horizontal="left" textRotation="45"/>
    </xf>
    <xf numFmtId="0" fontId="0" fillId="4" borderId="2" xfId="0" applyFill="1" applyBorder="1" applyAlignment="1">
      <alignment wrapText="1"/>
    </xf>
    <xf numFmtId="0" fontId="0" fillId="3" borderId="0" xfId="0" applyFon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4" xfId="0" applyBorder="1" applyAlignment="1">
      <alignment horizontal="left" textRotation="45"/>
    </xf>
    <xf numFmtId="0" fontId="0" fillId="0" borderId="0" xfId="0" applyBorder="1"/>
    <xf numFmtId="0" fontId="1" fillId="2" borderId="0" xfId="0" applyFont="1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1" fillId="2" borderId="3" xfId="0" applyFont="1" applyFill="1" applyBorder="1" applyAlignment="1">
      <alignment horizontal="center" textRotation="45"/>
    </xf>
    <xf numFmtId="0" fontId="1" fillId="2" borderId="0" xfId="0" applyFont="1" applyFill="1" applyBorder="1" applyAlignment="1">
      <alignment horizontal="center" textRotation="45"/>
    </xf>
    <xf numFmtId="0" fontId="1" fillId="2" borderId="4" xfId="0" applyFont="1" applyFill="1" applyBorder="1" applyAlignment="1">
      <alignment horizontal="center" textRotation="45"/>
    </xf>
    <xf numFmtId="0" fontId="1" fillId="4" borderId="3" xfId="0" applyFont="1" applyFill="1" applyBorder="1" applyAlignment="1">
      <alignment horizontal="center" textRotation="45"/>
    </xf>
    <xf numFmtId="0" fontId="1" fillId="4" borderId="0" xfId="0" applyFont="1" applyFill="1" applyBorder="1" applyAlignment="1">
      <alignment horizontal="center" textRotation="45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 textRotation="45"/>
    </xf>
    <xf numFmtId="0" fontId="0" fillId="2" borderId="0" xfId="0" applyFill="1" applyBorder="1" applyAlignment="1">
      <alignment horizontal="center" wrapText="1"/>
    </xf>
    <xf numFmtId="0" fontId="0" fillId="0" borderId="0" xfId="0" applyFont="1" applyFill="1" applyBorder="1" applyAlignment="1">
      <alignment horizontal="center" textRotation="45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981F-D1DA-4E2F-9784-A1582F5E19A3}">
  <dimension ref="A1:I11"/>
  <sheetViews>
    <sheetView workbookViewId="0">
      <selection activeCell="E2" sqref="E2"/>
    </sheetView>
  </sheetViews>
  <sheetFormatPr defaultRowHeight="15" x14ac:dyDescent="0.25"/>
  <cols>
    <col min="1" max="1" width="19.5703125" customWidth="1"/>
    <col min="2" max="2" width="13.5703125" customWidth="1"/>
    <col min="3" max="3" width="11.28515625" customWidth="1"/>
    <col min="4" max="4" width="18" customWidth="1"/>
    <col min="5" max="5" width="21.85546875" customWidth="1"/>
    <col min="6" max="6" width="15.140625" customWidth="1"/>
    <col min="7" max="7" width="15.5703125" customWidth="1"/>
    <col min="8" max="8" width="14.28515625" customWidth="1"/>
    <col min="9" max="9" width="15.42578125" customWidth="1"/>
  </cols>
  <sheetData>
    <row r="1" spans="1:9" s="21" customFormat="1" ht="87" x14ac:dyDescent="0.25">
      <c r="A1" s="20" t="s">
        <v>29</v>
      </c>
      <c r="B1" s="21" t="s">
        <v>32</v>
      </c>
      <c r="C1" s="22" t="s">
        <v>30</v>
      </c>
      <c r="D1" s="22" t="s">
        <v>33</v>
      </c>
      <c r="E1" s="21" t="s">
        <v>13</v>
      </c>
      <c r="F1" s="21" t="s">
        <v>10</v>
      </c>
      <c r="G1" s="21" t="s">
        <v>4</v>
      </c>
      <c r="H1" s="21" t="s">
        <v>11</v>
      </c>
      <c r="I1" s="27" t="s">
        <v>12</v>
      </c>
    </row>
    <row r="2" spans="1:9" ht="15" customHeight="1" x14ac:dyDescent="0.25">
      <c r="A2" s="33" t="s">
        <v>7</v>
      </c>
      <c r="B2" s="18">
        <v>4</v>
      </c>
      <c r="C2" s="19">
        <v>2</v>
      </c>
      <c r="D2" s="19">
        <f>C2+0.5</f>
        <v>2.5</v>
      </c>
      <c r="E2" s="17">
        <v>2</v>
      </c>
      <c r="F2" s="17">
        <v>1</v>
      </c>
      <c r="G2" s="17">
        <f>B2-2</f>
        <v>2</v>
      </c>
      <c r="H2" s="17">
        <f>B2-F2-G2</f>
        <v>1</v>
      </c>
      <c r="I2">
        <f>E2+G2</f>
        <v>4</v>
      </c>
    </row>
    <row r="3" spans="1:9" x14ac:dyDescent="0.25">
      <c r="A3" s="34"/>
      <c r="B3" s="10">
        <v>7</v>
      </c>
      <c r="C3" s="13">
        <v>3</v>
      </c>
      <c r="D3" s="13">
        <f>C3+0.5</f>
        <v>3.5</v>
      </c>
      <c r="E3">
        <v>3</v>
      </c>
      <c r="F3">
        <v>1.5</v>
      </c>
      <c r="G3">
        <f>B3-3</f>
        <v>4</v>
      </c>
      <c r="H3">
        <f>B3-F3-G3</f>
        <v>1.5</v>
      </c>
      <c r="I3">
        <f t="shared" ref="I3:I6" si="0">E3+G3</f>
        <v>7</v>
      </c>
    </row>
    <row r="4" spans="1:9" x14ac:dyDescent="0.25">
      <c r="A4" s="34"/>
      <c r="B4" s="10">
        <v>9</v>
      </c>
      <c r="C4" s="13">
        <v>4</v>
      </c>
      <c r="D4" s="13">
        <f>C4+0.5</f>
        <v>4.5</v>
      </c>
      <c r="E4">
        <v>5</v>
      </c>
      <c r="F4">
        <v>1.5</v>
      </c>
      <c r="G4">
        <f>B4-3</f>
        <v>6</v>
      </c>
      <c r="H4">
        <f>B4-F4-G4</f>
        <v>1.5</v>
      </c>
      <c r="I4">
        <f t="shared" si="0"/>
        <v>11</v>
      </c>
    </row>
    <row r="5" spans="1:9" x14ac:dyDescent="0.25">
      <c r="A5" s="34"/>
      <c r="B5" s="10">
        <v>11</v>
      </c>
      <c r="C5" s="13">
        <v>5</v>
      </c>
      <c r="D5" s="13">
        <f>C5+0.5</f>
        <v>5.5</v>
      </c>
      <c r="E5">
        <v>6</v>
      </c>
      <c r="F5">
        <v>1.5</v>
      </c>
      <c r="G5">
        <f>B5-3</f>
        <v>8</v>
      </c>
      <c r="H5">
        <f>B5-F5-G5</f>
        <v>1.5</v>
      </c>
      <c r="I5">
        <f t="shared" si="0"/>
        <v>14</v>
      </c>
    </row>
    <row r="6" spans="1:9" x14ac:dyDescent="0.25">
      <c r="A6" s="35"/>
      <c r="B6" s="10">
        <v>13</v>
      </c>
      <c r="C6" s="13">
        <v>6</v>
      </c>
      <c r="D6" s="13">
        <f>C6+0.5</f>
        <v>6.5</v>
      </c>
      <c r="E6">
        <v>7</v>
      </c>
      <c r="F6">
        <v>2</v>
      </c>
      <c r="G6">
        <v>9.5</v>
      </c>
      <c r="H6">
        <v>1.5</v>
      </c>
      <c r="I6">
        <f t="shared" si="0"/>
        <v>16.5</v>
      </c>
    </row>
    <row r="7" spans="1:9" x14ac:dyDescent="0.25">
      <c r="A7" s="36" t="s">
        <v>8</v>
      </c>
      <c r="B7" s="16">
        <f t="shared" ref="B7:I11" si="1">B2*2.5</f>
        <v>10</v>
      </c>
      <c r="C7" s="17">
        <f t="shared" si="1"/>
        <v>5</v>
      </c>
      <c r="D7" s="17">
        <f t="shared" si="1"/>
        <v>6.25</v>
      </c>
      <c r="E7" s="17">
        <f t="shared" si="1"/>
        <v>5</v>
      </c>
      <c r="F7" s="17">
        <f t="shared" si="1"/>
        <v>2.5</v>
      </c>
      <c r="G7" s="17">
        <f t="shared" si="1"/>
        <v>5</v>
      </c>
      <c r="H7" s="17">
        <f t="shared" si="1"/>
        <v>2.5</v>
      </c>
      <c r="I7" s="17">
        <f t="shared" si="1"/>
        <v>10</v>
      </c>
    </row>
    <row r="8" spans="1:9" x14ac:dyDescent="0.25">
      <c r="A8" s="37"/>
      <c r="B8" s="12">
        <f t="shared" si="1"/>
        <v>17.5</v>
      </c>
      <c r="C8">
        <f t="shared" si="1"/>
        <v>7.5</v>
      </c>
      <c r="D8">
        <f t="shared" si="1"/>
        <v>8.75</v>
      </c>
      <c r="E8">
        <f t="shared" si="1"/>
        <v>7.5</v>
      </c>
      <c r="F8">
        <f t="shared" si="1"/>
        <v>3.75</v>
      </c>
      <c r="G8">
        <f t="shared" si="1"/>
        <v>10</v>
      </c>
      <c r="H8">
        <f t="shared" si="1"/>
        <v>3.75</v>
      </c>
      <c r="I8" s="28">
        <f t="shared" ref="I8" si="2">I3*2.5</f>
        <v>17.5</v>
      </c>
    </row>
    <row r="9" spans="1:9" x14ac:dyDescent="0.25">
      <c r="A9" s="37"/>
      <c r="B9" s="12">
        <f t="shared" si="1"/>
        <v>22.5</v>
      </c>
      <c r="C9">
        <f t="shared" si="1"/>
        <v>10</v>
      </c>
      <c r="D9">
        <f t="shared" si="1"/>
        <v>11.25</v>
      </c>
      <c r="E9">
        <f t="shared" si="1"/>
        <v>12.5</v>
      </c>
      <c r="F9">
        <f t="shared" si="1"/>
        <v>3.75</v>
      </c>
      <c r="G9">
        <f t="shared" si="1"/>
        <v>15</v>
      </c>
      <c r="H9">
        <f t="shared" si="1"/>
        <v>3.75</v>
      </c>
      <c r="I9" s="28">
        <f t="shared" ref="I9" si="3">I4*2.5</f>
        <v>27.5</v>
      </c>
    </row>
    <row r="10" spans="1:9" x14ac:dyDescent="0.25">
      <c r="A10" s="37"/>
      <c r="B10" s="12">
        <f t="shared" si="1"/>
        <v>27.5</v>
      </c>
      <c r="C10">
        <f t="shared" si="1"/>
        <v>12.5</v>
      </c>
      <c r="D10">
        <f t="shared" si="1"/>
        <v>13.75</v>
      </c>
      <c r="E10">
        <f t="shared" si="1"/>
        <v>15</v>
      </c>
      <c r="F10">
        <f t="shared" si="1"/>
        <v>3.75</v>
      </c>
      <c r="G10">
        <f t="shared" si="1"/>
        <v>20</v>
      </c>
      <c r="H10">
        <f t="shared" si="1"/>
        <v>3.75</v>
      </c>
      <c r="I10" s="28">
        <f t="shared" ref="I10" si="4">I5*2.5</f>
        <v>35</v>
      </c>
    </row>
    <row r="11" spans="1:9" x14ac:dyDescent="0.25">
      <c r="A11" s="37"/>
      <c r="B11" s="12">
        <f t="shared" si="1"/>
        <v>32.5</v>
      </c>
      <c r="C11" s="14">
        <f t="shared" si="1"/>
        <v>15</v>
      </c>
      <c r="D11" s="14">
        <f t="shared" si="1"/>
        <v>16.25</v>
      </c>
      <c r="E11" s="14">
        <f t="shared" si="1"/>
        <v>17.5</v>
      </c>
      <c r="F11" s="14">
        <f t="shared" si="1"/>
        <v>5</v>
      </c>
      <c r="G11" s="14">
        <f t="shared" si="1"/>
        <v>23.75</v>
      </c>
      <c r="H11" s="14">
        <f t="shared" si="1"/>
        <v>3.75</v>
      </c>
      <c r="I11" s="28">
        <f t="shared" ref="I11" si="5">I6*2.5</f>
        <v>41.25</v>
      </c>
    </row>
  </sheetData>
  <mergeCells count="2">
    <mergeCell ref="A2:A6"/>
    <mergeCell ref="A7:A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tabSelected="1" workbookViewId="0">
      <selection activeCell="C12" sqref="C12"/>
    </sheetView>
  </sheetViews>
  <sheetFormatPr defaultRowHeight="15" x14ac:dyDescent="0.25"/>
  <cols>
    <col min="1" max="1" width="22.7109375" style="25" customWidth="1"/>
    <col min="2" max="3" width="13.28515625" style="32" customWidth="1"/>
    <col min="4" max="4" width="15.140625" style="32" customWidth="1"/>
    <col min="5" max="5" width="17.7109375" style="32" customWidth="1"/>
    <col min="6" max="6" width="13.28515625" style="32" customWidth="1"/>
    <col min="7" max="7" width="12.5703125" style="32" customWidth="1"/>
    <col min="8" max="8" width="12.42578125" style="32" customWidth="1"/>
    <col min="9" max="9" width="13.5703125" style="32" customWidth="1"/>
    <col min="10" max="10" width="8.42578125" style="32" customWidth="1"/>
    <col min="11" max="11" width="11.5703125" style="32" bestFit="1" customWidth="1"/>
    <col min="12" max="14" width="9.140625" style="32"/>
    <col min="15" max="15" width="10.5703125" style="32" bestFit="1" customWidth="1"/>
    <col min="16" max="17" width="9.140625" style="32"/>
    <col min="18" max="18" width="11.5703125" style="32" bestFit="1" customWidth="1"/>
    <col min="19" max="16384" width="9.140625" style="32"/>
  </cols>
  <sheetData>
    <row r="1" spans="1:20" s="30" customFormat="1" ht="18" customHeight="1" x14ac:dyDescent="0.25">
      <c r="A1" s="25" t="s">
        <v>41</v>
      </c>
      <c r="B1" s="39" t="s">
        <v>32</v>
      </c>
      <c r="C1" s="41" t="s">
        <v>30</v>
      </c>
      <c r="D1" s="41" t="s">
        <v>33</v>
      </c>
      <c r="E1" s="39" t="s">
        <v>13</v>
      </c>
      <c r="F1" s="39" t="s">
        <v>10</v>
      </c>
      <c r="G1" s="39" t="s">
        <v>4</v>
      </c>
      <c r="H1" s="39" t="s">
        <v>11</v>
      </c>
      <c r="I1" s="39" t="s">
        <v>12</v>
      </c>
      <c r="J1" s="39" t="s">
        <v>45</v>
      </c>
      <c r="K1" s="29" t="s">
        <v>36</v>
      </c>
      <c r="L1" s="29"/>
      <c r="M1" s="29"/>
      <c r="O1" s="40" t="s">
        <v>46</v>
      </c>
      <c r="P1" s="40"/>
      <c r="Q1" s="40"/>
      <c r="R1" s="40" t="s">
        <v>47</v>
      </c>
      <c r="S1" s="40"/>
      <c r="T1" s="40"/>
    </row>
    <row r="2" spans="1:20" s="30" customFormat="1" ht="68.25" customHeight="1" x14ac:dyDescent="0.25">
      <c r="A2" s="31" t="s">
        <v>0</v>
      </c>
      <c r="B2" s="39"/>
      <c r="C2" s="41"/>
      <c r="D2" s="41"/>
      <c r="E2" s="39"/>
      <c r="F2" s="39"/>
      <c r="G2" s="39"/>
      <c r="H2" s="39"/>
      <c r="I2" s="39"/>
      <c r="J2" s="39"/>
      <c r="K2" s="30" t="s">
        <v>37</v>
      </c>
      <c r="L2" s="30" t="s">
        <v>38</v>
      </c>
      <c r="M2" s="30" t="s">
        <v>39</v>
      </c>
      <c r="N2" s="30" t="s">
        <v>40</v>
      </c>
      <c r="O2" s="30" t="s">
        <v>37</v>
      </c>
      <c r="P2" s="30" t="s">
        <v>38</v>
      </c>
      <c r="Q2" s="30" t="s">
        <v>39</v>
      </c>
      <c r="R2" s="30" t="s">
        <v>37</v>
      </c>
      <c r="S2" s="30" t="s">
        <v>38</v>
      </c>
      <c r="T2" s="30" t="s">
        <v>39</v>
      </c>
    </row>
    <row r="3" spans="1:20" s="26" customFormat="1" x14ac:dyDescent="0.25">
      <c r="A3" s="24" t="s">
        <v>6</v>
      </c>
      <c r="B3" s="26">
        <v>4</v>
      </c>
      <c r="C3" s="26">
        <v>2</v>
      </c>
      <c r="D3" s="26">
        <f>C3+0.5</f>
        <v>2.5</v>
      </c>
      <c r="E3" s="28">
        <f>(D3/4.5)*(dimensions!E2/4.5)*20</f>
        <v>4.9382716049382713</v>
      </c>
      <c r="F3" s="28">
        <f>(D3/4.5)*(dimensions!F2/1.5)*10</f>
        <v>3.7037037037037033</v>
      </c>
      <c r="G3" s="28">
        <f>(D3/4.5)*(dimensions!G2/4.5)*17</f>
        <v>4.1975308641975309</v>
      </c>
      <c r="H3" s="28">
        <f>(D3/4.5)*(dimensions!H2/1.5)*5</f>
        <v>1.8518518518518516</v>
      </c>
      <c r="I3" s="28">
        <f>(D3/4.5)*(dimensions!I2/9.5)*27</f>
        <v>6.3157894736842106</v>
      </c>
      <c r="J3" s="26">
        <f t="shared" ref="J3:J4" si="0">D3/4.5*4</f>
        <v>2.2222222222222223</v>
      </c>
      <c r="K3" s="32">
        <f>(E3+G3)*118/50</f>
        <v>21.560493827160496</v>
      </c>
      <c r="L3" s="32">
        <f>(F3+H3)*118/50</f>
        <v>13.111111111111111</v>
      </c>
      <c r="M3" s="32">
        <f>(G3+I3)*118/50</f>
        <v>24.81143599740091</v>
      </c>
      <c r="N3" s="32">
        <f t="shared" ref="N3:N7" si="1">K3+L3+M3</f>
        <v>59.48304093567252</v>
      </c>
      <c r="O3" s="26">
        <f>K3*1.15</f>
        <v>24.794567901234569</v>
      </c>
      <c r="P3" s="26">
        <f t="shared" ref="P3:P7" si="2">L3*1.15</f>
        <v>15.077777777777776</v>
      </c>
      <c r="Q3" s="26">
        <f t="shared" ref="Q3:Q7" si="3">M3*1.15</f>
        <v>28.533151397011043</v>
      </c>
      <c r="R3" s="26">
        <f>K3*0.9144*1.15</f>
        <v>22.672152888888888</v>
      </c>
      <c r="S3" s="26">
        <f t="shared" ref="S3:S7" si="4">L3*0.9144*1.15</f>
        <v>13.787119999999998</v>
      </c>
      <c r="T3" s="26">
        <f t="shared" ref="T3:T7" si="5">M3*0.9144*1.15</f>
        <v>26.090713637426898</v>
      </c>
    </row>
    <row r="4" spans="1:20" x14ac:dyDescent="0.25">
      <c r="A4" s="25" t="s">
        <v>1</v>
      </c>
      <c r="B4" s="26">
        <v>7</v>
      </c>
      <c r="C4" s="26">
        <v>3</v>
      </c>
      <c r="D4" s="26">
        <f t="shared" ref="D4:D7" si="6">C4+0.5</f>
        <v>3.5</v>
      </c>
      <c r="E4" s="28">
        <f>(D4/4.5)*(dimensions!E3/4.5)*20</f>
        <v>10.37037037037037</v>
      </c>
      <c r="F4" s="28">
        <f>(D4/4.5)*(dimensions!F3/1.5)*10</f>
        <v>7.7777777777777777</v>
      </c>
      <c r="G4" s="28">
        <f>(D4/4.5)*(dimensions!G3/4.5)*17</f>
        <v>11.753086419753085</v>
      </c>
      <c r="H4" s="28">
        <f>(D4/4.5)*(dimensions!H3/1.5)*5</f>
        <v>3.8888888888888888</v>
      </c>
      <c r="I4" s="28">
        <f>(D4/4.5)*(dimensions!I3/9.5)*27</f>
        <v>15.473684210526315</v>
      </c>
      <c r="J4" s="26">
        <f t="shared" si="0"/>
        <v>3.1111111111111112</v>
      </c>
      <c r="K4" s="32">
        <f t="shared" ref="K4:K7" si="7">(E4+G4)*118/50</f>
        <v>52.21135802469135</v>
      </c>
      <c r="L4" s="32">
        <f t="shared" ref="L4:L7" si="8">(F4+H4)*118/50</f>
        <v>27.533333333333331</v>
      </c>
      <c r="M4" s="32">
        <f t="shared" ref="M4:M7" si="9">(G4+I4)*118/50</f>
        <v>64.255178687459377</v>
      </c>
      <c r="N4" s="32">
        <f t="shared" si="1"/>
        <v>143.99987004548404</v>
      </c>
      <c r="O4" s="26">
        <f t="shared" ref="O4:O7" si="10">K4*1.15</f>
        <v>60.043061728395045</v>
      </c>
      <c r="P4" s="26">
        <f t="shared" si="2"/>
        <v>31.66333333333333</v>
      </c>
      <c r="Q4" s="26">
        <f t="shared" si="3"/>
        <v>73.893455490578276</v>
      </c>
      <c r="R4" s="26">
        <f t="shared" ref="R4:R7" si="11">K4*0.9144*1.15</f>
        <v>54.903375644444431</v>
      </c>
      <c r="S4" s="26">
        <f t="shared" si="4"/>
        <v>28.952951999999996</v>
      </c>
      <c r="T4" s="26">
        <f t="shared" si="5"/>
        <v>67.568175700584774</v>
      </c>
    </row>
    <row r="5" spans="1:20" x14ac:dyDescent="0.25">
      <c r="A5" s="25" t="s">
        <v>3</v>
      </c>
      <c r="B5" s="26">
        <v>9</v>
      </c>
      <c r="C5" s="26">
        <v>4</v>
      </c>
      <c r="D5" s="26">
        <f t="shared" si="6"/>
        <v>4.5</v>
      </c>
      <c r="E5" s="28">
        <f>(D5/4.5)*(dimensions!E4/4.5)*20</f>
        <v>22.222222222222221</v>
      </c>
      <c r="F5" s="28">
        <f>(D5/4.5)*(dimensions!F4/1.5)*10</f>
        <v>10</v>
      </c>
      <c r="G5" s="28">
        <f>(D5/4.5)*(dimensions!G4/4.5)*17</f>
        <v>22.666666666666664</v>
      </c>
      <c r="H5" s="28">
        <f>(D5/4.5)*(dimensions!H4/1.5)*5</f>
        <v>5</v>
      </c>
      <c r="I5" s="28">
        <f>(D5/4.5)*(dimensions!I4/9.5)*27</f>
        <v>31.263157894736842</v>
      </c>
      <c r="J5" s="26">
        <f>D5/4.5*4</f>
        <v>4</v>
      </c>
      <c r="K5" s="32">
        <f t="shared" si="7"/>
        <v>105.93777777777777</v>
      </c>
      <c r="L5" s="32">
        <f t="shared" si="8"/>
        <v>35.4</v>
      </c>
      <c r="M5" s="32">
        <f t="shared" si="9"/>
        <v>127.27438596491227</v>
      </c>
      <c r="N5" s="32">
        <f t="shared" si="1"/>
        <v>268.61216374269003</v>
      </c>
      <c r="O5" s="26">
        <f t="shared" si="10"/>
        <v>121.82844444444443</v>
      </c>
      <c r="P5" s="26">
        <f t="shared" si="2"/>
        <v>40.709999999999994</v>
      </c>
      <c r="Q5" s="26">
        <f t="shared" si="3"/>
        <v>146.36554385964911</v>
      </c>
      <c r="R5" s="26">
        <f t="shared" si="11"/>
        <v>111.39992959999998</v>
      </c>
      <c r="S5" s="26">
        <f t="shared" si="4"/>
        <v>37.225223999999997</v>
      </c>
      <c r="T5" s="26">
        <f t="shared" si="5"/>
        <v>133.83665330526313</v>
      </c>
    </row>
    <row r="6" spans="1:20" x14ac:dyDescent="0.25">
      <c r="A6" s="25" t="s">
        <v>2</v>
      </c>
      <c r="B6" s="26">
        <v>11</v>
      </c>
      <c r="C6" s="26">
        <v>5</v>
      </c>
      <c r="D6" s="26">
        <f t="shared" si="6"/>
        <v>5.5</v>
      </c>
      <c r="E6" s="28">
        <f>(D6/4.5)*(dimensions!E5/4.5)*20</f>
        <v>32.592592592592595</v>
      </c>
      <c r="F6" s="28">
        <f>(D6/4.5)*(dimensions!F5/1.5)*10</f>
        <v>12.222222222222223</v>
      </c>
      <c r="G6" s="28">
        <f>(D6/4.5)*(dimensions!G5/4.5)*17</f>
        <v>36.938271604938272</v>
      </c>
      <c r="H6" s="28">
        <f>(D6/4.5)*(dimensions!H5/1.5)*5</f>
        <v>6.1111111111111116</v>
      </c>
      <c r="I6" s="28">
        <f>(D6/4.5)*(dimensions!I5/9.5)*27</f>
        <v>48.631578947368425</v>
      </c>
      <c r="J6" s="26">
        <f t="shared" ref="J6:J7" si="12">D6/4.5*4</f>
        <v>4.8888888888888893</v>
      </c>
      <c r="K6" s="32">
        <f t="shared" si="7"/>
        <v>164.09283950617282</v>
      </c>
      <c r="L6" s="32">
        <f t="shared" si="8"/>
        <v>43.266666666666673</v>
      </c>
      <c r="M6" s="32">
        <f t="shared" si="9"/>
        <v>201.94484730344379</v>
      </c>
      <c r="N6" s="32">
        <f t="shared" si="1"/>
        <v>409.30435347628327</v>
      </c>
      <c r="O6" s="26">
        <f t="shared" si="10"/>
        <v>188.70676543209873</v>
      </c>
      <c r="P6" s="26">
        <f t="shared" si="2"/>
        <v>49.756666666666668</v>
      </c>
      <c r="Q6" s="26">
        <f t="shared" si="3"/>
        <v>232.23657439896036</v>
      </c>
      <c r="R6" s="26">
        <f t="shared" si="11"/>
        <v>172.55346631111107</v>
      </c>
      <c r="S6" s="26">
        <f t="shared" si="4"/>
        <v>45.497496000000005</v>
      </c>
      <c r="T6" s="26">
        <f t="shared" si="5"/>
        <v>212.35712363040935</v>
      </c>
    </row>
    <row r="7" spans="1:20" x14ac:dyDescent="0.25">
      <c r="A7" s="25" t="s">
        <v>31</v>
      </c>
      <c r="B7" s="26">
        <v>13</v>
      </c>
      <c r="C7" s="26">
        <v>6</v>
      </c>
      <c r="D7" s="26">
        <f t="shared" si="6"/>
        <v>6.5</v>
      </c>
      <c r="E7" s="28">
        <f>(D7/4.5)*(dimensions!E6/4.5)*20</f>
        <v>44.938271604938279</v>
      </c>
      <c r="F7" s="28">
        <f>(D7/4.5)*(dimensions!F6/1.5)*10</f>
        <v>19.25925925925926</v>
      </c>
      <c r="G7" s="28">
        <f>(D7/4.5)*(dimensions!G6/4.5)*17</f>
        <v>51.839506172839506</v>
      </c>
      <c r="H7" s="28">
        <f>(D7/4.5)*(dimensions!H6/1.5)*5</f>
        <v>7.2222222222222223</v>
      </c>
      <c r="I7" s="28">
        <f>(D7/4.5)*(dimensions!I6/9.5)*27</f>
        <v>67.736842105263165</v>
      </c>
      <c r="J7" s="26">
        <f t="shared" si="12"/>
        <v>5.7777777777777777</v>
      </c>
      <c r="K7" s="32">
        <f t="shared" si="7"/>
        <v>228.39555555555557</v>
      </c>
      <c r="L7" s="32">
        <f t="shared" si="8"/>
        <v>62.496296296296293</v>
      </c>
      <c r="M7" s="32">
        <f t="shared" si="9"/>
        <v>282.20018193632228</v>
      </c>
      <c r="N7" s="32">
        <f t="shared" si="1"/>
        <v>573.09203378817415</v>
      </c>
      <c r="O7" s="26">
        <f t="shared" si="10"/>
        <v>262.65488888888888</v>
      </c>
      <c r="P7" s="26">
        <f t="shared" si="2"/>
        <v>71.870740740740729</v>
      </c>
      <c r="Q7" s="26">
        <f t="shared" si="3"/>
        <v>324.53020922677058</v>
      </c>
      <c r="R7" s="26">
        <f t="shared" si="11"/>
        <v>240.1716304</v>
      </c>
      <c r="S7" s="26">
        <f t="shared" si="4"/>
        <v>65.718605333333315</v>
      </c>
      <c r="T7" s="26">
        <f t="shared" si="5"/>
        <v>296.75042331695903</v>
      </c>
    </row>
    <row r="8" spans="1:20" ht="15" customHeight="1" x14ac:dyDescent="0.25">
      <c r="A8" s="25" t="s">
        <v>42</v>
      </c>
      <c r="B8" s="32">
        <v>8</v>
      </c>
      <c r="C8" s="32">
        <v>4</v>
      </c>
      <c r="D8" s="32">
        <v>4.5</v>
      </c>
      <c r="E8" s="32">
        <v>4.5</v>
      </c>
      <c r="F8" s="32">
        <v>1.75</v>
      </c>
      <c r="G8" s="32">
        <v>5</v>
      </c>
      <c r="H8" s="32">
        <v>1.25</v>
      </c>
      <c r="I8" s="32">
        <v>9.5</v>
      </c>
      <c r="J8" s="32">
        <v>1</v>
      </c>
      <c r="O8" s="38" t="s">
        <v>48</v>
      </c>
      <c r="P8" s="38"/>
      <c r="Q8" s="38"/>
      <c r="R8" s="38" t="s">
        <v>49</v>
      </c>
      <c r="S8" s="38"/>
      <c r="T8" s="38"/>
    </row>
    <row r="9" spans="1:20" x14ac:dyDescent="0.25">
      <c r="A9" s="25" t="s">
        <v>43</v>
      </c>
      <c r="E9" s="32">
        <v>20</v>
      </c>
      <c r="F9" s="32">
        <v>10</v>
      </c>
      <c r="G9" s="32">
        <v>17</v>
      </c>
      <c r="H9" s="32">
        <v>5</v>
      </c>
      <c r="I9" s="32">
        <v>27</v>
      </c>
      <c r="J9" s="32">
        <v>4</v>
      </c>
      <c r="K9" s="32">
        <f>E9+G9</f>
        <v>37</v>
      </c>
      <c r="L9" s="32">
        <f>F9+H9+J9</f>
        <v>19</v>
      </c>
      <c r="M9" s="32">
        <f>I9</f>
        <v>27</v>
      </c>
      <c r="N9" s="32">
        <f>K9+L9+M9</f>
        <v>83</v>
      </c>
      <c r="O9" s="32">
        <v>25</v>
      </c>
      <c r="P9" s="32">
        <v>15</v>
      </c>
      <c r="Q9" s="32">
        <v>30</v>
      </c>
      <c r="R9" s="32">
        <v>25</v>
      </c>
      <c r="S9" s="32">
        <v>15</v>
      </c>
      <c r="T9" s="32">
        <v>30</v>
      </c>
    </row>
    <row r="10" spans="1:20" x14ac:dyDescent="0.25">
      <c r="A10" s="25" t="s">
        <v>44</v>
      </c>
      <c r="K10" s="32">
        <f>K9*118/50</f>
        <v>87.32</v>
      </c>
      <c r="L10" s="32">
        <f>L9*118/50</f>
        <v>44.84</v>
      </c>
      <c r="M10" s="32">
        <f>M9*118/50</f>
        <v>63.72</v>
      </c>
      <c r="N10" s="32">
        <f>K10+L10+M10</f>
        <v>195.88</v>
      </c>
      <c r="O10" s="32">
        <v>60</v>
      </c>
      <c r="P10" s="32">
        <v>30</v>
      </c>
      <c r="Q10" s="32">
        <v>75</v>
      </c>
      <c r="R10" s="32">
        <v>55</v>
      </c>
      <c r="S10" s="32">
        <v>30</v>
      </c>
      <c r="T10" s="32">
        <v>70</v>
      </c>
    </row>
    <row r="11" spans="1:20" x14ac:dyDescent="0.25">
      <c r="O11" s="32">
        <v>120</v>
      </c>
      <c r="P11" s="32">
        <v>40</v>
      </c>
      <c r="Q11" s="32">
        <v>150</v>
      </c>
      <c r="R11" s="32">
        <v>110</v>
      </c>
      <c r="S11" s="32">
        <v>40</v>
      </c>
      <c r="T11" s="32">
        <v>140</v>
      </c>
    </row>
    <row r="12" spans="1:20" x14ac:dyDescent="0.25">
      <c r="O12" s="32">
        <v>190</v>
      </c>
      <c r="P12" s="32">
        <v>50</v>
      </c>
      <c r="Q12" s="32">
        <v>230</v>
      </c>
      <c r="R12" s="32">
        <v>170</v>
      </c>
      <c r="S12" s="32">
        <v>50</v>
      </c>
      <c r="T12" s="32">
        <v>220</v>
      </c>
    </row>
    <row r="13" spans="1:20" x14ac:dyDescent="0.25">
      <c r="O13" s="32">
        <v>260</v>
      </c>
      <c r="P13" s="32">
        <v>70</v>
      </c>
      <c r="Q13" s="32">
        <v>330</v>
      </c>
      <c r="R13" s="32">
        <v>240</v>
      </c>
      <c r="S13" s="32">
        <v>70</v>
      </c>
      <c r="T13" s="32">
        <v>300</v>
      </c>
    </row>
  </sheetData>
  <mergeCells count="13">
    <mergeCell ref="G1:G2"/>
    <mergeCell ref="B1:B2"/>
    <mergeCell ref="D1:D2"/>
    <mergeCell ref="E1:E2"/>
    <mergeCell ref="F1:F2"/>
    <mergeCell ref="C1:C2"/>
    <mergeCell ref="O8:Q8"/>
    <mergeCell ref="R8:T8"/>
    <mergeCell ref="H1:H2"/>
    <mergeCell ref="I1:I2"/>
    <mergeCell ref="J1:J2"/>
    <mergeCell ref="O1:Q1"/>
    <mergeCell ref="R1:T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1"/>
  <sheetViews>
    <sheetView workbookViewId="0">
      <selection activeCell="A2" sqref="A2:A6"/>
    </sheetView>
  </sheetViews>
  <sheetFormatPr defaultRowHeight="15" x14ac:dyDescent="0.25"/>
  <cols>
    <col min="1" max="1" width="15.85546875" style="8" customWidth="1"/>
    <col min="2" max="2" width="13.28515625" style="9" customWidth="1"/>
    <col min="3" max="3" width="15.140625" style="9" customWidth="1"/>
    <col min="4" max="4" width="14.28515625" style="9" customWidth="1"/>
    <col min="5" max="6" width="15" style="9" customWidth="1"/>
    <col min="7" max="7" width="16.7109375" style="9" customWidth="1"/>
    <col min="8" max="8" width="16.85546875" style="9" customWidth="1"/>
    <col min="9" max="9" width="9.140625" style="9"/>
    <col min="10" max="10" width="15.42578125" style="9" customWidth="1"/>
    <col min="11" max="11" width="12.7109375" style="9" customWidth="1"/>
    <col min="12" max="12" width="12" style="9" customWidth="1"/>
    <col min="13" max="13" width="14.140625" style="9" customWidth="1"/>
    <col min="14" max="14" width="12.42578125" style="9" customWidth="1"/>
    <col min="15" max="15" width="9.140625" style="9"/>
    <col min="16" max="16" width="13.28515625" style="9" customWidth="1"/>
    <col min="17" max="17" width="14.85546875" style="9" customWidth="1"/>
    <col min="18" max="16384" width="9.140625" style="9"/>
  </cols>
  <sheetData>
    <row r="1" spans="1:19" s="5" customFormat="1" ht="75" x14ac:dyDescent="0.25">
      <c r="A1" s="4" t="s">
        <v>0</v>
      </c>
      <c r="B1" s="5" t="s">
        <v>5</v>
      </c>
      <c r="C1" s="5" t="s">
        <v>14</v>
      </c>
      <c r="D1" s="5" t="s">
        <v>34</v>
      </c>
      <c r="E1" s="5" t="s">
        <v>17</v>
      </c>
      <c r="F1" s="5" t="s">
        <v>15</v>
      </c>
      <c r="G1" s="5" t="s">
        <v>18</v>
      </c>
      <c r="H1" s="5" t="s">
        <v>16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  <c r="O1" s="5" t="s">
        <v>25</v>
      </c>
      <c r="P1" s="5" t="s">
        <v>26</v>
      </c>
      <c r="Q1" s="5" t="s">
        <v>20</v>
      </c>
      <c r="R1" s="5" t="s">
        <v>27</v>
      </c>
      <c r="S1" s="5" t="s">
        <v>28</v>
      </c>
    </row>
    <row r="2" spans="1:19" s="7" customFormat="1" ht="18" customHeight="1" x14ac:dyDescent="0.25">
      <c r="A2" s="6" t="s">
        <v>6</v>
      </c>
      <c r="B2" s="7">
        <v>10</v>
      </c>
      <c r="C2" s="7">
        <v>2</v>
      </c>
      <c r="D2" s="7">
        <f>I2*2 + 2</f>
        <v>4</v>
      </c>
      <c r="E2" s="7">
        <f>(B2-F2)-1</f>
        <v>5</v>
      </c>
      <c r="F2" s="7">
        <v>4</v>
      </c>
      <c r="G2" s="7">
        <f>(H2-F2)/2-2</f>
        <v>3</v>
      </c>
      <c r="H2" s="7">
        <v>14</v>
      </c>
      <c r="I2" s="7">
        <f>(H2-J2)/2-1</f>
        <v>1</v>
      </c>
      <c r="J2" s="7">
        <f>B2</f>
        <v>10</v>
      </c>
      <c r="K2" s="7">
        <f>(dimensions!G2*6-2*I2)/2</f>
        <v>5</v>
      </c>
      <c r="L2" s="7">
        <f>dimensions!F2+dimensions!G2</f>
        <v>3</v>
      </c>
      <c r="M2" s="7">
        <f>dimensions!H2</f>
        <v>1</v>
      </c>
      <c r="N2" s="7">
        <f>(J2-O2)</f>
        <v>6</v>
      </c>
      <c r="O2" s="7">
        <v>4</v>
      </c>
      <c r="P2" s="7">
        <f>(Q2-O2)/2-1</f>
        <v>2</v>
      </c>
      <c r="Q2" s="7">
        <f>B2</f>
        <v>10</v>
      </c>
      <c r="R2" s="7">
        <f>(Q2-8)/2-1</f>
        <v>0</v>
      </c>
      <c r="S2" s="7">
        <f>Q2*2</f>
        <v>20</v>
      </c>
    </row>
    <row r="3" spans="1:19" x14ac:dyDescent="0.25">
      <c r="A3" s="8" t="s">
        <v>1</v>
      </c>
      <c r="B3" s="9">
        <v>14</v>
      </c>
      <c r="C3" s="9">
        <v>3</v>
      </c>
      <c r="D3" s="7">
        <f t="shared" ref="D3:D6" si="0">I3*2 + 2</f>
        <v>6</v>
      </c>
      <c r="E3" s="7">
        <f t="shared" ref="E3:E6" si="1">(B3-F3)-1</f>
        <v>7</v>
      </c>
      <c r="F3" s="7">
        <v>6</v>
      </c>
      <c r="G3" s="7">
        <f t="shared" ref="G3:G6" si="2">(H3-F3)/2-2</f>
        <v>5</v>
      </c>
      <c r="H3" s="9">
        <v>20</v>
      </c>
      <c r="I3" s="7">
        <f t="shared" ref="I3:I6" si="3">(H3-J3)/2-1</f>
        <v>2</v>
      </c>
      <c r="J3" s="7">
        <f t="shared" ref="J3:J6" si="4">B3</f>
        <v>14</v>
      </c>
      <c r="K3" s="7">
        <f>(dimensions!G3*6-2*I3)/2</f>
        <v>10</v>
      </c>
      <c r="L3" s="7">
        <f>dimensions!F3+dimensions!G3</f>
        <v>5.5</v>
      </c>
      <c r="M3" s="7">
        <f>dimensions!H3</f>
        <v>1.5</v>
      </c>
      <c r="N3" s="7">
        <f t="shared" ref="N3:N6" si="5">(J3-O3)</f>
        <v>10</v>
      </c>
      <c r="O3" s="9">
        <v>4</v>
      </c>
      <c r="P3" s="7">
        <f t="shared" ref="P3:P6" si="6">(Q3-O3)/2-1</f>
        <v>4</v>
      </c>
      <c r="Q3" s="7">
        <f t="shared" ref="Q3:Q6" si="7">B3</f>
        <v>14</v>
      </c>
      <c r="R3" s="7">
        <f t="shared" ref="R3:R6" si="8">(Q3-8)/2-1</f>
        <v>2</v>
      </c>
      <c r="S3" s="7">
        <f t="shared" ref="S3:S6" si="9">Q3*2</f>
        <v>28</v>
      </c>
    </row>
    <row r="4" spans="1:19" x14ac:dyDescent="0.25">
      <c r="A4" s="8" t="s">
        <v>3</v>
      </c>
      <c r="B4" s="9">
        <v>18</v>
      </c>
      <c r="C4" s="9">
        <v>5</v>
      </c>
      <c r="D4" s="7">
        <f t="shared" si="0"/>
        <v>6</v>
      </c>
      <c r="E4" s="7">
        <f t="shared" si="1"/>
        <v>11</v>
      </c>
      <c r="F4" s="7">
        <v>6</v>
      </c>
      <c r="G4" s="7">
        <f t="shared" si="2"/>
        <v>7</v>
      </c>
      <c r="H4" s="9">
        <v>24</v>
      </c>
      <c r="I4" s="7">
        <f t="shared" si="3"/>
        <v>2</v>
      </c>
      <c r="J4" s="7">
        <f t="shared" si="4"/>
        <v>18</v>
      </c>
      <c r="K4" s="7">
        <f>(dimensions!G4*6-2*I4)/2</f>
        <v>16</v>
      </c>
      <c r="L4" s="7">
        <f>dimensions!F4+dimensions!G4</f>
        <v>7.5</v>
      </c>
      <c r="M4" s="7">
        <f>dimensions!H4</f>
        <v>1.5</v>
      </c>
      <c r="N4" s="7">
        <f t="shared" si="5"/>
        <v>12</v>
      </c>
      <c r="O4" s="9">
        <v>6</v>
      </c>
      <c r="P4" s="7">
        <f t="shared" si="6"/>
        <v>5</v>
      </c>
      <c r="Q4" s="7">
        <f t="shared" si="7"/>
        <v>18</v>
      </c>
      <c r="R4" s="7">
        <f t="shared" si="8"/>
        <v>4</v>
      </c>
      <c r="S4" s="7">
        <f t="shared" si="9"/>
        <v>36</v>
      </c>
    </row>
    <row r="5" spans="1:19" x14ac:dyDescent="0.25">
      <c r="A5" s="8" t="s">
        <v>2</v>
      </c>
      <c r="B5" s="9">
        <v>22</v>
      </c>
      <c r="C5" s="9">
        <v>6</v>
      </c>
      <c r="D5" s="7">
        <f t="shared" si="0"/>
        <v>8</v>
      </c>
      <c r="E5" s="7">
        <f t="shared" si="1"/>
        <v>13</v>
      </c>
      <c r="F5" s="7">
        <v>8</v>
      </c>
      <c r="G5" s="7">
        <f t="shared" si="2"/>
        <v>9</v>
      </c>
      <c r="H5" s="9">
        <v>30</v>
      </c>
      <c r="I5" s="7">
        <f t="shared" si="3"/>
        <v>3</v>
      </c>
      <c r="J5" s="7">
        <f t="shared" si="4"/>
        <v>22</v>
      </c>
      <c r="K5" s="7">
        <f>(dimensions!G5*6-2*I5)/2</f>
        <v>21</v>
      </c>
      <c r="L5" s="7">
        <f>dimensions!F5+dimensions!G5</f>
        <v>9.5</v>
      </c>
      <c r="M5" s="7">
        <f>dimensions!H5</f>
        <v>1.5</v>
      </c>
      <c r="N5" s="7">
        <f t="shared" si="5"/>
        <v>14</v>
      </c>
      <c r="O5" s="9">
        <v>8</v>
      </c>
      <c r="P5" s="7">
        <f t="shared" si="6"/>
        <v>6</v>
      </c>
      <c r="Q5" s="7">
        <f t="shared" si="7"/>
        <v>22</v>
      </c>
      <c r="R5" s="7">
        <f t="shared" si="8"/>
        <v>6</v>
      </c>
      <c r="S5" s="7">
        <f t="shared" si="9"/>
        <v>44</v>
      </c>
    </row>
    <row r="6" spans="1:19" x14ac:dyDescent="0.25">
      <c r="A6" s="8" t="s">
        <v>31</v>
      </c>
      <c r="B6" s="9">
        <v>26</v>
      </c>
      <c r="C6" s="9">
        <v>7</v>
      </c>
      <c r="D6" s="7">
        <f t="shared" si="0"/>
        <v>10</v>
      </c>
      <c r="E6" s="7">
        <f t="shared" si="1"/>
        <v>17</v>
      </c>
      <c r="F6" s="9">
        <v>8</v>
      </c>
      <c r="G6" s="7">
        <f t="shared" si="2"/>
        <v>12</v>
      </c>
      <c r="H6" s="9">
        <v>36</v>
      </c>
      <c r="I6" s="7">
        <f t="shared" si="3"/>
        <v>4</v>
      </c>
      <c r="J6" s="9">
        <f t="shared" si="4"/>
        <v>26</v>
      </c>
      <c r="K6" s="7">
        <f>(dimensions!G6*6-2*I6)/2</f>
        <v>24.5</v>
      </c>
      <c r="L6" s="7">
        <f>dimensions!F6+dimensions!G6</f>
        <v>11.5</v>
      </c>
      <c r="M6" s="7">
        <f>dimensions!H6</f>
        <v>1.5</v>
      </c>
      <c r="N6" s="7">
        <f t="shared" si="5"/>
        <v>18</v>
      </c>
      <c r="O6" s="9">
        <v>8</v>
      </c>
      <c r="P6" s="7">
        <f t="shared" si="6"/>
        <v>8</v>
      </c>
      <c r="Q6" s="9">
        <f t="shared" si="7"/>
        <v>26</v>
      </c>
      <c r="R6" s="9">
        <f t="shared" si="8"/>
        <v>8</v>
      </c>
      <c r="S6" s="9">
        <f t="shared" si="9"/>
        <v>52</v>
      </c>
    </row>
    <row r="7" spans="1:19" x14ac:dyDescent="0.25">
      <c r="C7" s="23">
        <f>C2*2.5</f>
        <v>5</v>
      </c>
      <c r="L7" s="23">
        <f>L2*2.5</f>
        <v>7.5</v>
      </c>
      <c r="M7" s="23">
        <f>M2*2.5</f>
        <v>2.5</v>
      </c>
    </row>
    <row r="8" spans="1:19" x14ac:dyDescent="0.25">
      <c r="C8" s="23">
        <f t="shared" ref="C8:C11" si="10">C3*2.5</f>
        <v>7.5</v>
      </c>
      <c r="L8" s="23">
        <f t="shared" ref="L8:M11" si="11">L3*2.5</f>
        <v>13.75</v>
      </c>
      <c r="M8" s="23">
        <f t="shared" si="11"/>
        <v>3.75</v>
      </c>
    </row>
    <row r="9" spans="1:19" x14ac:dyDescent="0.25">
      <c r="C9" s="23">
        <f t="shared" si="10"/>
        <v>12.5</v>
      </c>
      <c r="L9" s="23">
        <f t="shared" si="11"/>
        <v>18.75</v>
      </c>
      <c r="M9" s="23">
        <f t="shared" si="11"/>
        <v>3.75</v>
      </c>
    </row>
    <row r="10" spans="1:19" x14ac:dyDescent="0.25">
      <c r="C10" s="23">
        <f t="shared" si="10"/>
        <v>15</v>
      </c>
      <c r="L10" s="23">
        <f t="shared" si="11"/>
        <v>23.75</v>
      </c>
      <c r="M10" s="23">
        <f t="shared" si="11"/>
        <v>3.75</v>
      </c>
    </row>
    <row r="11" spans="1:19" x14ac:dyDescent="0.25">
      <c r="C11" s="23">
        <f t="shared" si="10"/>
        <v>17.5</v>
      </c>
      <c r="L11" s="23">
        <f t="shared" si="11"/>
        <v>28.75</v>
      </c>
      <c r="M11" s="23">
        <f t="shared" si="11"/>
        <v>3.75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>
      <selection activeCell="B6" sqref="B6"/>
    </sheetView>
  </sheetViews>
  <sheetFormatPr defaultRowHeight="15" x14ac:dyDescent="0.25"/>
  <cols>
    <col min="1" max="1" width="26" customWidth="1"/>
    <col min="2" max="2" width="14.42578125" customWidth="1"/>
    <col min="3" max="3" width="16.42578125" customWidth="1"/>
    <col min="4" max="4" width="16" customWidth="1"/>
  </cols>
  <sheetData>
    <row r="1" spans="1:11" x14ac:dyDescent="0.25">
      <c r="A1" s="3" t="s">
        <v>29</v>
      </c>
      <c r="B1" s="2" t="s">
        <v>7</v>
      </c>
      <c r="C1" s="2"/>
      <c r="D1" s="2"/>
      <c r="E1" s="1"/>
      <c r="F1" s="1"/>
      <c r="G1" s="11" t="s">
        <v>8</v>
      </c>
      <c r="H1" s="12"/>
      <c r="I1" s="12"/>
      <c r="J1" s="12"/>
      <c r="K1" s="12"/>
    </row>
    <row r="2" spans="1:11" x14ac:dyDescent="0.25">
      <c r="A2" t="s">
        <v>32</v>
      </c>
      <c r="B2" s="10">
        <v>4</v>
      </c>
      <c r="C2" s="10">
        <v>7</v>
      </c>
      <c r="D2" s="10">
        <v>9</v>
      </c>
      <c r="E2" s="10">
        <v>11</v>
      </c>
      <c r="F2" s="10">
        <v>13</v>
      </c>
      <c r="G2" s="12">
        <f>B2*2.5</f>
        <v>10</v>
      </c>
      <c r="H2" s="12">
        <f>C2*2.5</f>
        <v>17.5</v>
      </c>
      <c r="I2" s="12">
        <f>D2*2.5</f>
        <v>22.5</v>
      </c>
      <c r="J2" s="12">
        <f>E2*2.5</f>
        <v>27.5</v>
      </c>
      <c r="K2" s="12">
        <f>F2*2.5</f>
        <v>32.5</v>
      </c>
    </row>
    <row r="3" spans="1:11" s="14" customFormat="1" x14ac:dyDescent="0.25">
      <c r="A3" s="15" t="s">
        <v>30</v>
      </c>
      <c r="B3" s="13">
        <v>2</v>
      </c>
      <c r="C3" s="13">
        <v>3</v>
      </c>
      <c r="D3" s="13">
        <v>4</v>
      </c>
      <c r="E3" s="13">
        <v>5</v>
      </c>
      <c r="F3" s="13">
        <v>6</v>
      </c>
      <c r="G3">
        <f>B3*2.5</f>
        <v>5</v>
      </c>
      <c r="H3">
        <f t="shared" ref="H3:H4" si="0">C3*2.5</f>
        <v>7.5</v>
      </c>
      <c r="I3">
        <f t="shared" ref="I3:I4" si="1">D3*2.5</f>
        <v>10</v>
      </c>
      <c r="J3">
        <f t="shared" ref="J3:J4" si="2">E3*2.5</f>
        <v>12.5</v>
      </c>
      <c r="K3" s="14">
        <f t="shared" ref="K3:K9" si="3">F3*2.5</f>
        <v>15</v>
      </c>
    </row>
    <row r="4" spans="1:11" s="14" customFormat="1" x14ac:dyDescent="0.25">
      <c r="A4" s="15" t="s">
        <v>33</v>
      </c>
      <c r="B4" s="13">
        <f>B3+0.5</f>
        <v>2.5</v>
      </c>
      <c r="C4" s="13">
        <f t="shared" ref="C4:F4" si="4">C3+0.5</f>
        <v>3.5</v>
      </c>
      <c r="D4" s="13">
        <f t="shared" si="4"/>
        <v>4.5</v>
      </c>
      <c r="E4" s="13">
        <f t="shared" si="4"/>
        <v>5.5</v>
      </c>
      <c r="F4" s="13">
        <f t="shared" si="4"/>
        <v>6.5</v>
      </c>
      <c r="G4">
        <f t="shared" ref="G4:K9" si="5">B4*2.5</f>
        <v>6.25</v>
      </c>
      <c r="H4">
        <f t="shared" si="0"/>
        <v>8.75</v>
      </c>
      <c r="I4">
        <f t="shared" si="1"/>
        <v>11.25</v>
      </c>
      <c r="J4">
        <f t="shared" si="2"/>
        <v>13.75</v>
      </c>
      <c r="K4" s="14">
        <f t="shared" si="3"/>
        <v>16.25</v>
      </c>
    </row>
    <row r="5" spans="1:11" s="14" customFormat="1" x14ac:dyDescent="0.25">
      <c r="A5" s="15" t="s">
        <v>35</v>
      </c>
      <c r="B5" s="13">
        <f>B6+B7+1</f>
        <v>4</v>
      </c>
      <c r="C5" s="13">
        <f>C6+C7+1</f>
        <v>5.5</v>
      </c>
      <c r="D5" s="13">
        <f>D6+D7+1</f>
        <v>7.5</v>
      </c>
      <c r="E5" s="13">
        <f>E6+E7+1</f>
        <v>8.5</v>
      </c>
      <c r="F5" s="13">
        <f>F6+F7+1</f>
        <v>10</v>
      </c>
      <c r="G5">
        <f t="shared" si="5"/>
        <v>10</v>
      </c>
      <c r="H5">
        <f t="shared" si="5"/>
        <v>13.75</v>
      </c>
      <c r="I5">
        <f t="shared" si="5"/>
        <v>18.75</v>
      </c>
      <c r="J5">
        <f t="shared" si="5"/>
        <v>21.25</v>
      </c>
      <c r="K5">
        <f t="shared" si="5"/>
        <v>25</v>
      </c>
    </row>
    <row r="6" spans="1:11" x14ac:dyDescent="0.25">
      <c r="A6" t="s">
        <v>9</v>
      </c>
      <c r="B6">
        <v>2</v>
      </c>
      <c r="C6">
        <v>3</v>
      </c>
      <c r="D6">
        <v>5</v>
      </c>
      <c r="E6">
        <v>6</v>
      </c>
      <c r="F6">
        <v>7</v>
      </c>
      <c r="G6">
        <f t="shared" si="5"/>
        <v>5</v>
      </c>
      <c r="H6">
        <f t="shared" si="5"/>
        <v>7.5</v>
      </c>
      <c r="I6">
        <f t="shared" si="5"/>
        <v>12.5</v>
      </c>
      <c r="J6">
        <f t="shared" si="5"/>
        <v>15</v>
      </c>
      <c r="K6" s="14">
        <f t="shared" si="3"/>
        <v>17.5</v>
      </c>
    </row>
    <row r="7" spans="1:11" x14ac:dyDescent="0.25">
      <c r="A7" t="s">
        <v>10</v>
      </c>
      <c r="B7">
        <v>1</v>
      </c>
      <c r="C7">
        <v>1.5</v>
      </c>
      <c r="D7">
        <v>1.5</v>
      </c>
      <c r="E7">
        <v>1.5</v>
      </c>
      <c r="F7">
        <v>2</v>
      </c>
      <c r="G7">
        <f t="shared" si="5"/>
        <v>2.5</v>
      </c>
      <c r="H7">
        <f t="shared" si="5"/>
        <v>3.75</v>
      </c>
      <c r="I7">
        <f t="shared" si="5"/>
        <v>3.75</v>
      </c>
      <c r="J7">
        <f t="shared" si="5"/>
        <v>3.75</v>
      </c>
      <c r="K7" s="14">
        <f t="shared" si="3"/>
        <v>5</v>
      </c>
    </row>
    <row r="8" spans="1:11" x14ac:dyDescent="0.25">
      <c r="A8" t="s">
        <v>4</v>
      </c>
      <c r="B8">
        <f>B2-2</f>
        <v>2</v>
      </c>
      <c r="C8">
        <f t="shared" ref="C8:E8" si="6">C2-3</f>
        <v>4</v>
      </c>
      <c r="D8">
        <f t="shared" si="6"/>
        <v>6</v>
      </c>
      <c r="E8">
        <f t="shared" si="6"/>
        <v>8</v>
      </c>
      <c r="F8">
        <v>9.5</v>
      </c>
      <c r="G8">
        <f t="shared" si="5"/>
        <v>5</v>
      </c>
      <c r="H8">
        <f t="shared" si="5"/>
        <v>10</v>
      </c>
      <c r="I8">
        <f t="shared" si="5"/>
        <v>15</v>
      </c>
      <c r="J8">
        <f t="shared" si="5"/>
        <v>20</v>
      </c>
      <c r="K8" s="14">
        <f>F8*2.5</f>
        <v>23.75</v>
      </c>
    </row>
    <row r="9" spans="1:11" x14ac:dyDescent="0.25">
      <c r="A9" t="s">
        <v>11</v>
      </c>
      <c r="B9">
        <f>B2-B7-B8</f>
        <v>1</v>
      </c>
      <c r="C9">
        <f>C2-C7-C8</f>
        <v>1.5</v>
      </c>
      <c r="D9">
        <f>D2-D7-D8</f>
        <v>1.5</v>
      </c>
      <c r="E9">
        <f>E2-E7-E8</f>
        <v>1.5</v>
      </c>
      <c r="F9">
        <v>1.5</v>
      </c>
      <c r="G9">
        <f t="shared" si="5"/>
        <v>2.5</v>
      </c>
      <c r="H9">
        <f t="shared" si="5"/>
        <v>3.75</v>
      </c>
      <c r="I9">
        <f t="shared" si="5"/>
        <v>3.75</v>
      </c>
      <c r="J9">
        <f t="shared" si="5"/>
        <v>3.75</v>
      </c>
      <c r="K9" s="14">
        <f t="shared" si="3"/>
        <v>3.75</v>
      </c>
    </row>
    <row r="10" spans="1:11" x14ac:dyDescent="0.25">
      <c r="A10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dimensions</vt:lpstr>
      <vt:lpstr>yardage</vt:lpstr>
      <vt:lpstr>st counts</vt:lpstr>
      <vt:lpstr>lengths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Shanel Wu</dc:creator>
  <cp:lastModifiedBy>Shanel Wu</cp:lastModifiedBy>
  <dcterms:created xsi:type="dcterms:W3CDTF">2018-06-24T00:56:16Z</dcterms:created>
  <dcterms:modified xsi:type="dcterms:W3CDTF">2019-08-15T05:50:46Z</dcterms:modified>
</cp:coreProperties>
</file>