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230" activeTab="1"/>
  </bookViews>
  <sheets>
    <sheet name="in measurements" sheetId="1" r:id="rId1"/>
    <sheet name="cm measurements" sheetId="3" r:id="rId2"/>
    <sheet name="for test knitters" sheetId="2" r:id="rId3"/>
  </sheets>
  <calcPr calcId="145621" refMode="R1C1"/>
</workbook>
</file>

<file path=xl/calcChain.xml><?xml version="1.0" encoding="utf-8"?>
<calcChain xmlns="http://schemas.openxmlformats.org/spreadsheetml/2006/main">
  <c r="B11" i="3" l="1"/>
  <c r="H16" i="1"/>
  <c r="G16" i="1"/>
  <c r="F16" i="1"/>
  <c r="E16" i="1"/>
  <c r="D16" i="1"/>
  <c r="C16" i="1"/>
  <c r="B16" i="1"/>
  <c r="H44" i="1" l="1"/>
  <c r="G44" i="1"/>
  <c r="F44" i="1"/>
  <c r="E44" i="1"/>
  <c r="D44" i="1"/>
  <c r="C44" i="1"/>
  <c r="B44" i="1"/>
  <c r="H39" i="1" l="1"/>
  <c r="G39" i="1"/>
  <c r="B39" i="1"/>
  <c r="C39" i="1"/>
  <c r="D39" i="1"/>
  <c r="E39" i="1"/>
  <c r="F39" i="1"/>
  <c r="D35" i="1"/>
  <c r="C36" i="1"/>
  <c r="H35" i="1"/>
  <c r="G35" i="1"/>
  <c r="F35" i="1"/>
  <c r="C35" i="1"/>
  <c r="B35" i="1"/>
  <c r="H37" i="1"/>
  <c r="G37" i="1"/>
  <c r="E37" i="1"/>
  <c r="D37" i="1"/>
  <c r="C37" i="1"/>
  <c r="B37" i="1"/>
  <c r="B30" i="1"/>
  <c r="H31" i="1"/>
  <c r="G31" i="1"/>
  <c r="C31" i="1"/>
  <c r="B31" i="1"/>
  <c r="C29" i="1"/>
  <c r="C27" i="1"/>
  <c r="H10" i="1"/>
  <c r="D12" i="1"/>
  <c r="G10" i="1"/>
  <c r="F10" i="1"/>
  <c r="E10" i="1"/>
  <c r="D10" i="1"/>
  <c r="B10" i="1"/>
  <c r="C10" i="1"/>
  <c r="D31" i="1" l="1"/>
  <c r="H5" i="3"/>
  <c r="H6" i="3"/>
  <c r="H7" i="3"/>
  <c r="H9" i="3"/>
  <c r="H10" i="3"/>
  <c r="H11" i="3"/>
  <c r="C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C8" i="3"/>
  <c r="B9" i="3"/>
  <c r="C9" i="3"/>
  <c r="D9" i="3"/>
  <c r="E9" i="3"/>
  <c r="F9" i="3"/>
  <c r="G9" i="3"/>
  <c r="B10" i="3"/>
  <c r="C10" i="3"/>
  <c r="D10" i="3"/>
  <c r="E10" i="3"/>
  <c r="F10" i="3"/>
  <c r="G10" i="3"/>
  <c r="C11" i="3"/>
  <c r="D11" i="3"/>
  <c r="E11" i="3"/>
  <c r="F11" i="3"/>
  <c r="G11" i="3"/>
  <c r="H3" i="3"/>
  <c r="G3" i="3"/>
  <c r="F3" i="3"/>
  <c r="E3" i="3"/>
  <c r="D3" i="3"/>
  <c r="C3" i="3"/>
  <c r="B3" i="3"/>
  <c r="H2" i="2" l="1"/>
  <c r="G2" i="2"/>
  <c r="F2" i="2"/>
  <c r="E2" i="2"/>
  <c r="D2" i="2"/>
  <c r="C2" i="2"/>
  <c r="B2" i="2"/>
  <c r="B12" i="1" l="1"/>
  <c r="B8" i="3" s="1"/>
  <c r="H12" i="1"/>
  <c r="H8" i="3" s="1"/>
  <c r="G12" i="1"/>
  <c r="G8" i="3" s="1"/>
  <c r="F12" i="1"/>
  <c r="F8" i="3" s="1"/>
  <c r="E12" i="1"/>
  <c r="E8" i="3" s="1"/>
  <c r="D8" i="3"/>
  <c r="H5" i="1"/>
  <c r="G5" i="1"/>
  <c r="F5" i="1"/>
  <c r="E5" i="1"/>
  <c r="D5" i="1"/>
  <c r="B5" i="1"/>
  <c r="B4" i="1"/>
  <c r="H4" i="1"/>
  <c r="G4" i="1"/>
  <c r="F4" i="1"/>
  <c r="E4" i="1"/>
  <c r="D4" i="1"/>
  <c r="B3" i="1"/>
  <c r="H3" i="1"/>
  <c r="G3" i="1"/>
  <c r="F3" i="1"/>
  <c r="D3" i="1"/>
  <c r="E3" i="1"/>
  <c r="C2" i="1"/>
  <c r="B2" i="1" l="1"/>
  <c r="H2" i="1"/>
  <c r="G2" i="1"/>
  <c r="F2" i="1"/>
  <c r="E2" i="1"/>
  <c r="D2" i="1"/>
  <c r="C21" i="1"/>
  <c r="H38" i="1" l="1"/>
  <c r="H42" i="1"/>
  <c r="G42" i="1"/>
  <c r="F42" i="1"/>
  <c r="E42" i="1"/>
  <c r="D42" i="1"/>
  <c r="B42" i="1"/>
  <c r="B43" i="1" s="1"/>
  <c r="H40" i="1"/>
  <c r="G40" i="1"/>
  <c r="F40" i="1"/>
  <c r="E40" i="1"/>
  <c r="D40" i="1"/>
  <c r="B40" i="1"/>
  <c r="H26" i="1" l="1"/>
  <c r="H24" i="1"/>
  <c r="H23" i="1" s="1"/>
  <c r="G26" i="1"/>
  <c r="G24" i="1"/>
  <c r="G23" i="1" s="1"/>
  <c r="F26" i="1"/>
  <c r="F24" i="1"/>
  <c r="E26" i="1"/>
  <c r="E24" i="1"/>
  <c r="D26" i="1"/>
  <c r="D24" i="1"/>
  <c r="D23" i="1" s="1"/>
  <c r="B26" i="1"/>
  <c r="B24" i="1"/>
  <c r="H20" i="1"/>
  <c r="H21" i="1" s="1"/>
  <c r="G20" i="1"/>
  <c r="G21" i="1" s="1"/>
  <c r="F20" i="1"/>
  <c r="F21" i="1" s="1"/>
  <c r="E20" i="1"/>
  <c r="E21" i="1" s="1"/>
  <c r="D20" i="1"/>
  <c r="D21" i="1" s="1"/>
  <c r="B23" i="1" l="1"/>
  <c r="E23" i="1"/>
  <c r="F23" i="1"/>
  <c r="B20" i="1"/>
  <c r="B21" i="1" s="1"/>
  <c r="C26" i="1" l="1"/>
  <c r="B36" i="1" l="1"/>
  <c r="B33" i="1" s="1"/>
  <c r="H36" i="1"/>
  <c r="G36" i="1"/>
  <c r="F36" i="1"/>
  <c r="E36" i="1"/>
  <c r="D36" i="1"/>
  <c r="F37" i="1" l="1"/>
  <c r="F31" i="1"/>
  <c r="E35" i="1"/>
  <c r="E31" i="1"/>
  <c r="B32" i="1"/>
  <c r="B8" i="1" l="1"/>
  <c r="B4" i="3" s="1"/>
  <c r="H8" i="1"/>
  <c r="H4" i="3" s="1"/>
  <c r="H27" i="1"/>
  <c r="G8" i="1"/>
  <c r="G4" i="3" s="1"/>
  <c r="G27" i="1"/>
  <c r="F8" i="1"/>
  <c r="F4" i="3" s="1"/>
  <c r="F27" i="1"/>
  <c r="D8" i="1"/>
  <c r="D4" i="3" s="1"/>
  <c r="D27" i="1"/>
  <c r="E27" i="1"/>
  <c r="E29" i="1" s="1"/>
  <c r="E8" i="1"/>
  <c r="E4" i="3" s="1"/>
  <c r="H29" i="1" l="1"/>
  <c r="H28" i="1"/>
  <c r="B27" i="1"/>
  <c r="B28" i="1" s="1"/>
  <c r="G29" i="1"/>
  <c r="G28" i="1"/>
  <c r="D29" i="1"/>
  <c r="D28" i="1"/>
  <c r="F29" i="1"/>
  <c r="F28" i="1"/>
  <c r="E28" i="1"/>
</calcChain>
</file>

<file path=xl/comments1.xml><?xml version="1.0" encoding="utf-8"?>
<comments xmlns="http://schemas.openxmlformats.org/spreadsheetml/2006/main">
  <authors>
    <author>Shanel Wu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Shanel Wu:</t>
        </r>
        <r>
          <rPr>
            <sz val="9"/>
            <color indexed="81"/>
            <rFont val="Tahoma"/>
            <charset val="1"/>
          </rPr>
          <t xml:space="preserve">
check this calculated measurement</t>
        </r>
      </text>
    </comment>
  </commentList>
</comments>
</file>

<file path=xl/sharedStrings.xml><?xml version="1.0" encoding="utf-8"?>
<sst xmlns="http://schemas.openxmlformats.org/spreadsheetml/2006/main" count="82" uniqueCount="56">
  <si>
    <t>Collar</t>
  </si>
  <si>
    <t>Size</t>
  </si>
  <si>
    <t>XS</t>
  </si>
  <si>
    <t>S</t>
  </si>
  <si>
    <t>M</t>
  </si>
  <si>
    <t>L</t>
  </si>
  <si>
    <t>2L</t>
  </si>
  <si>
    <t>3L</t>
  </si>
  <si>
    <t>Numbers</t>
  </si>
  <si>
    <t>Shoulders</t>
  </si>
  <si>
    <t>Sleeve length</t>
  </si>
  <si>
    <t>Yoke final sts</t>
  </si>
  <si>
    <t>Body half sts</t>
  </si>
  <si>
    <t>Body sts</t>
  </si>
  <si>
    <t>Sleeve decreases</t>
  </si>
  <si>
    <t>Sleeve colorwork repeats</t>
  </si>
  <si>
    <t>CO underarm sts</t>
  </si>
  <si>
    <t>Held sleeve sts</t>
  </si>
  <si>
    <t>Beg sleeve sts</t>
  </si>
  <si>
    <t>Main sleeve sts</t>
  </si>
  <si>
    <t>CO sts</t>
  </si>
  <si>
    <t>Cuff sts</t>
  </si>
  <si>
    <t>Yoke initial sts</t>
  </si>
  <si>
    <t>Yoke after colorwork</t>
  </si>
  <si>
    <t>Add'l increases</t>
  </si>
  <si>
    <t>Sleeve after colorwork</t>
  </si>
  <si>
    <t>Yoke colorwork repeats</t>
  </si>
  <si>
    <t>Set up increases</t>
  </si>
  <si>
    <t>Yoke/armhole depth</t>
  </si>
  <si>
    <t>Chest/bust (+2-4in ease)</t>
  </si>
  <si>
    <t>Upper arm (+1-3in ease)</t>
  </si>
  <si>
    <t>Body length (underarm to hem)</t>
  </si>
  <si>
    <t>Cuff (-1-0in ease)</t>
  </si>
  <si>
    <t>XL</t>
  </si>
  <si>
    <t>Cuff decreases</t>
  </si>
  <si>
    <t>Thumb hole sts</t>
  </si>
  <si>
    <t>Measurement (in)</t>
  </si>
  <si>
    <t>Total Yardage</t>
  </si>
  <si>
    <t>MC yardage</t>
  </si>
  <si>
    <t>CC1 yardage</t>
  </si>
  <si>
    <t>CC2 yardage</t>
  </si>
  <si>
    <t>Num of short rows</t>
  </si>
  <si>
    <t>Short row set up sts</t>
  </si>
  <si>
    <t>Num of increase rounds</t>
  </si>
  <si>
    <t>Colorwork depth</t>
  </si>
  <si>
    <t>Measurement (cm)</t>
  </si>
  <si>
    <t>Chest/bust (+5-10cm ease)</t>
  </si>
  <si>
    <t>Upper arm (+2-8in ease)</t>
  </si>
  <si>
    <t>Cuff (-2-0in ease)</t>
  </si>
  <si>
    <t>Final increase round</t>
  </si>
  <si>
    <t>Yoke sts check</t>
  </si>
  <si>
    <t>Body sts check</t>
  </si>
  <si>
    <t>Beg sleeve sts check</t>
  </si>
  <si>
    <t>1st cuff decrease</t>
  </si>
  <si>
    <t>Cuff length</t>
  </si>
  <si>
    <t>Sleeve length before cuff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</si>
</sst>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4" borderId="2" xfId="0" applyFill="1" applyBorder="1"/>
    <xf numFmtId="0" fontId="1" fillId="4" borderId="1" xfId="0" applyFon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3" borderId="3" xfId="0" applyFont="1" applyFill="1" applyBorder="1"/>
    <xf numFmtId="0" fontId="0" fillId="3" borderId="0" xfId="0" applyFill="1"/>
    <xf numFmtId="0" fontId="0" fillId="0" borderId="0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0" xfId="0" applyFill="1"/>
    <xf numFmtId="0" fontId="1" fillId="2" borderId="3" xfId="0" applyFont="1" applyFill="1" applyBorder="1"/>
    <xf numFmtId="0" fontId="0" fillId="2" borderId="0" xfId="0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7" borderId="3" xfId="0" applyFont="1" applyFill="1" applyBorder="1"/>
    <xf numFmtId="0" fontId="0" fillId="7" borderId="0" xfId="0" applyFill="1" applyBorder="1"/>
    <xf numFmtId="0" fontId="0" fillId="7" borderId="6" xfId="0" applyFont="1" applyFill="1" applyBorder="1"/>
    <xf numFmtId="0" fontId="0" fillId="7" borderId="7" xfId="0" applyFill="1" applyBorder="1"/>
    <xf numFmtId="0" fontId="0" fillId="4" borderId="0" xfId="0" applyFill="1"/>
    <xf numFmtId="0" fontId="4" fillId="2" borderId="3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>
      <selection activeCell="C16" sqref="C16"/>
    </sheetView>
  </sheetViews>
  <sheetFormatPr defaultRowHeight="15" x14ac:dyDescent="0.25"/>
  <cols>
    <col min="1" max="1" width="21.85546875" style="1" customWidth="1"/>
    <col min="3" max="3" width="9.140625" style="14"/>
  </cols>
  <sheetData>
    <row r="1" spans="1:8" s="2" customFormat="1" ht="15.75" thickBot="1" x14ac:dyDescent="0.3">
      <c r="A1" s="3" t="s">
        <v>1</v>
      </c>
      <c r="B1" s="2" t="s">
        <v>2</v>
      </c>
      <c r="C1" s="10" t="s">
        <v>3</v>
      </c>
      <c r="D1" s="2" t="s">
        <v>4</v>
      </c>
      <c r="E1" s="2" t="s">
        <v>5</v>
      </c>
      <c r="F1" s="2" t="s">
        <v>33</v>
      </c>
      <c r="G1" s="2" t="s">
        <v>6</v>
      </c>
      <c r="H1" s="2" t="s">
        <v>7</v>
      </c>
    </row>
    <row r="2" spans="1:8" s="18" customFormat="1" x14ac:dyDescent="0.25">
      <c r="A2" s="17" t="s">
        <v>37</v>
      </c>
      <c r="B2" s="18">
        <f t="shared" ref="B2:H2" si="0">SUM(B3:B5)</f>
        <v>806.56790123456778</v>
      </c>
      <c r="C2" s="11">
        <f t="shared" si="0"/>
        <v>990</v>
      </c>
      <c r="D2" s="18">
        <f t="shared" si="0"/>
        <v>1182.345679012346</v>
      </c>
      <c r="E2" s="18">
        <f t="shared" si="0"/>
        <v>1400.6049382716051</v>
      </c>
      <c r="F2" s="18">
        <f t="shared" si="0"/>
        <v>1644.7777777777776</v>
      </c>
      <c r="G2" s="18">
        <f t="shared" si="0"/>
        <v>1903.5308641975309</v>
      </c>
      <c r="H2" s="18">
        <f t="shared" si="0"/>
        <v>2176.8641975308642</v>
      </c>
    </row>
    <row r="3" spans="1:8" s="20" customFormat="1" x14ac:dyDescent="0.25">
      <c r="A3" s="19" t="s">
        <v>38</v>
      </c>
      <c r="B3" s="20">
        <f>(B9/36)^2*820</f>
        <v>647.90123456790116</v>
      </c>
      <c r="C3" s="12">
        <v>820</v>
      </c>
      <c r="D3" s="20">
        <f>(D9/36)^2*820</f>
        <v>1012.3456790123458</v>
      </c>
      <c r="E3" s="20">
        <f>(E9/36)^2*820</f>
        <v>1224.9382716049383</v>
      </c>
      <c r="F3" s="20">
        <f>(F9/36)^2*820</f>
        <v>1457.7777777777776</v>
      </c>
      <c r="G3" s="20">
        <f>(G9/36)^2*820</f>
        <v>1710.8641975308642</v>
      </c>
      <c r="H3" s="20">
        <f>(H9/36)^2*820</f>
        <v>1984.1975308641977</v>
      </c>
    </row>
    <row r="4" spans="1:8" s="20" customFormat="1" x14ac:dyDescent="0.25">
      <c r="A4" s="19" t="s">
        <v>39</v>
      </c>
      <c r="B4" s="20">
        <f>90*(B25+B41)/(22+8)</f>
        <v>84</v>
      </c>
      <c r="C4" s="12">
        <v>90</v>
      </c>
      <c r="D4" s="20">
        <f>90*(D25+D41)/(22+8)</f>
        <v>90</v>
      </c>
      <c r="E4" s="20">
        <f>90*(E25+E41)/(22+8)</f>
        <v>93</v>
      </c>
      <c r="F4" s="20">
        <f>90*(F25+F41)/(22+8)</f>
        <v>99</v>
      </c>
      <c r="G4" s="20">
        <f>90*(G25+G41)/(22+8)</f>
        <v>102</v>
      </c>
      <c r="H4" s="20">
        <f>90*(H25+H41)/(22+8)</f>
        <v>102</v>
      </c>
    </row>
    <row r="5" spans="1:8" s="22" customFormat="1" ht="15.75" thickBot="1" x14ac:dyDescent="0.3">
      <c r="A5" s="21" t="s">
        <v>40</v>
      </c>
      <c r="B5" s="22">
        <f>80*(B25+B41)/(22+8)</f>
        <v>74.666666666666671</v>
      </c>
      <c r="C5" s="13">
        <v>80</v>
      </c>
      <c r="D5" s="22">
        <f>80*(D25+D41)/(22+8)</f>
        <v>80</v>
      </c>
      <c r="E5" s="22">
        <f>80*(E25+E41)/(22+8)</f>
        <v>82.666666666666671</v>
      </c>
      <c r="F5" s="22">
        <f>80*(F25+F41)/(22+8)</f>
        <v>88</v>
      </c>
      <c r="G5" s="22">
        <f>80*(G25+G41)/(22+8)</f>
        <v>90.666666666666671</v>
      </c>
      <c r="H5" s="22">
        <f>80*(H25+H41)/(22+8)</f>
        <v>90.666666666666671</v>
      </c>
    </row>
    <row r="6" spans="1:8" s="16" customFormat="1" x14ac:dyDescent="0.25">
      <c r="A6" s="15" t="s">
        <v>36</v>
      </c>
      <c r="C6" s="12"/>
    </row>
    <row r="7" spans="1:8" s="4" customFormat="1" x14ac:dyDescent="0.25">
      <c r="A7" s="1" t="s">
        <v>0</v>
      </c>
      <c r="B7" s="4">
        <v>20</v>
      </c>
      <c r="C7" s="12">
        <v>21</v>
      </c>
      <c r="D7" s="4">
        <v>21</v>
      </c>
      <c r="E7" s="9">
        <v>21</v>
      </c>
      <c r="F7" s="9">
        <v>22</v>
      </c>
      <c r="G7" s="9">
        <v>22</v>
      </c>
      <c r="H7" s="9">
        <v>22</v>
      </c>
    </row>
    <row r="8" spans="1:8" s="4" customFormat="1" x14ac:dyDescent="0.25">
      <c r="A8" s="1" t="s">
        <v>9</v>
      </c>
      <c r="B8" s="4">
        <f>B30/6</f>
        <v>53.333333333333336</v>
      </c>
      <c r="C8" s="12">
        <v>58</v>
      </c>
      <c r="D8" s="4">
        <f>D30/6</f>
        <v>62.333333333333336</v>
      </c>
      <c r="E8" s="4">
        <f>E30/6</f>
        <v>69.666666666666671</v>
      </c>
      <c r="F8" s="4">
        <f>F30/6</f>
        <v>76</v>
      </c>
      <c r="G8" s="4">
        <f>G30/6</f>
        <v>84</v>
      </c>
      <c r="H8" s="4">
        <f>H30/6</f>
        <v>88</v>
      </c>
    </row>
    <row r="9" spans="1:8" s="4" customFormat="1" x14ac:dyDescent="0.25">
      <c r="A9" s="1" t="s">
        <v>29</v>
      </c>
      <c r="B9" s="4">
        <v>32</v>
      </c>
      <c r="C9" s="12">
        <v>36</v>
      </c>
      <c r="D9" s="4">
        <v>40</v>
      </c>
      <c r="E9" s="9">
        <v>44</v>
      </c>
      <c r="F9" s="9">
        <v>48</v>
      </c>
      <c r="G9" s="9">
        <v>52</v>
      </c>
      <c r="H9" s="9">
        <v>56</v>
      </c>
    </row>
    <row r="10" spans="1:8" s="4" customFormat="1" x14ac:dyDescent="0.25">
      <c r="A10" s="1" t="s">
        <v>44</v>
      </c>
      <c r="B10" s="4">
        <f t="shared" ref="B10:H10" si="1">(B22*2 + B23/3 + 30)/8</f>
        <v>5.25</v>
      </c>
      <c r="C10" s="12">
        <f t="shared" si="1"/>
        <v>5.5</v>
      </c>
      <c r="D10" s="4">
        <f t="shared" si="1"/>
        <v>5.5</v>
      </c>
      <c r="E10" s="4">
        <f t="shared" si="1"/>
        <v>6</v>
      </c>
      <c r="F10" s="4">
        <f t="shared" si="1"/>
        <v>6.25</v>
      </c>
      <c r="G10" s="4">
        <f t="shared" si="1"/>
        <v>6.75</v>
      </c>
      <c r="H10" s="4">
        <f t="shared" si="1"/>
        <v>6.75</v>
      </c>
    </row>
    <row r="11" spans="1:8" s="4" customFormat="1" x14ac:dyDescent="0.25">
      <c r="A11" s="1" t="s">
        <v>28</v>
      </c>
      <c r="B11" s="4">
        <v>9.5</v>
      </c>
      <c r="C11" s="12">
        <v>10</v>
      </c>
      <c r="D11" s="4">
        <v>10.5</v>
      </c>
      <c r="E11" s="9">
        <v>11</v>
      </c>
      <c r="F11" s="9">
        <v>12</v>
      </c>
      <c r="G11" s="9">
        <v>13.5</v>
      </c>
      <c r="H11" s="9">
        <v>15</v>
      </c>
    </row>
    <row r="12" spans="1:8" s="4" customFormat="1" x14ac:dyDescent="0.25">
      <c r="A12" s="1" t="s">
        <v>31</v>
      </c>
      <c r="B12" s="4">
        <f>B9/36*C12</f>
        <v>9.7777777777777768</v>
      </c>
      <c r="C12" s="12">
        <v>11</v>
      </c>
      <c r="D12" s="4">
        <f>D9/36*C12</f>
        <v>12.222222222222223</v>
      </c>
      <c r="E12" s="4">
        <f>E9/36*C12</f>
        <v>13.444444444444446</v>
      </c>
      <c r="F12" s="4">
        <f>F9/36*C12</f>
        <v>14.666666666666666</v>
      </c>
      <c r="G12" s="4">
        <f>G9/36*C12</f>
        <v>15.888888888888889</v>
      </c>
      <c r="H12" s="4">
        <f>H9/36*C12</f>
        <v>17.111111111111111</v>
      </c>
    </row>
    <row r="13" spans="1:8" s="4" customFormat="1" x14ac:dyDescent="0.25">
      <c r="A13" s="1" t="s">
        <v>30</v>
      </c>
      <c r="B13" s="4">
        <v>13</v>
      </c>
      <c r="C13" s="12">
        <v>13.5</v>
      </c>
      <c r="D13" s="4">
        <v>14</v>
      </c>
      <c r="E13" s="9">
        <v>15</v>
      </c>
      <c r="F13" s="9">
        <v>16.5</v>
      </c>
      <c r="G13" s="9">
        <v>18.5</v>
      </c>
      <c r="H13" s="9">
        <v>20</v>
      </c>
    </row>
    <row r="14" spans="1:8" s="4" customFormat="1" x14ac:dyDescent="0.25">
      <c r="A14" s="1" t="s">
        <v>10</v>
      </c>
      <c r="B14" s="4">
        <v>18.5</v>
      </c>
      <c r="C14" s="12">
        <v>19</v>
      </c>
      <c r="D14" s="4">
        <v>19.5</v>
      </c>
      <c r="E14" s="4">
        <v>20</v>
      </c>
      <c r="F14" s="4">
        <v>20.5</v>
      </c>
      <c r="G14" s="4">
        <v>21</v>
      </c>
      <c r="H14" s="4">
        <v>21.5</v>
      </c>
    </row>
    <row r="15" spans="1:8" s="4" customFormat="1" x14ac:dyDescent="0.25">
      <c r="A15" s="1" t="s">
        <v>54</v>
      </c>
      <c r="B15" s="9">
        <v>2</v>
      </c>
      <c r="C15" s="12">
        <v>2</v>
      </c>
      <c r="D15" s="9">
        <v>2.5</v>
      </c>
      <c r="E15" s="9">
        <v>2.5</v>
      </c>
      <c r="F15" s="9">
        <v>2.5</v>
      </c>
      <c r="G15" s="9">
        <v>3</v>
      </c>
      <c r="H15" s="9">
        <v>3</v>
      </c>
    </row>
    <row r="16" spans="1:8" s="4" customFormat="1" x14ac:dyDescent="0.25">
      <c r="A16" s="1" t="s">
        <v>55</v>
      </c>
      <c r="B16" s="9">
        <f t="shared" ref="B16:H16" si="2">B14-B15</f>
        <v>16.5</v>
      </c>
      <c r="C16" s="9">
        <f t="shared" si="2"/>
        <v>17</v>
      </c>
      <c r="D16" s="9">
        <f t="shared" si="2"/>
        <v>17</v>
      </c>
      <c r="E16" s="9">
        <f t="shared" si="2"/>
        <v>17.5</v>
      </c>
      <c r="F16" s="9">
        <f t="shared" si="2"/>
        <v>18</v>
      </c>
      <c r="G16" s="9">
        <f t="shared" si="2"/>
        <v>18</v>
      </c>
      <c r="H16" s="9">
        <f t="shared" si="2"/>
        <v>18.5</v>
      </c>
    </row>
    <row r="17" spans="1:8" s="4" customFormat="1" x14ac:dyDescent="0.25">
      <c r="A17" s="1" t="s">
        <v>32</v>
      </c>
      <c r="B17" s="9">
        <v>7</v>
      </c>
      <c r="C17" s="12">
        <v>7</v>
      </c>
      <c r="D17" s="9">
        <v>8</v>
      </c>
      <c r="E17" s="9">
        <v>8</v>
      </c>
      <c r="F17" s="9">
        <v>8</v>
      </c>
      <c r="G17" s="9">
        <v>9</v>
      </c>
      <c r="H17" s="9">
        <v>9</v>
      </c>
    </row>
    <row r="18" spans="1:8" s="6" customFormat="1" ht="15.75" thickBot="1" x14ac:dyDescent="0.3">
      <c r="A18" s="5"/>
      <c r="C18" s="13"/>
    </row>
    <row r="19" spans="1:8" s="8" customFormat="1" x14ac:dyDescent="0.25">
      <c r="A19" s="7" t="s">
        <v>8</v>
      </c>
      <c r="C19" s="14"/>
    </row>
    <row r="20" spans="1:8" x14ac:dyDescent="0.25">
      <c r="A20" s="1" t="s">
        <v>20</v>
      </c>
      <c r="B20">
        <f>B7*6</f>
        <v>120</v>
      </c>
      <c r="C20" s="14">
        <v>126</v>
      </c>
      <c r="D20">
        <f>D7*6</f>
        <v>126</v>
      </c>
      <c r="E20">
        <f>E7*6</f>
        <v>126</v>
      </c>
      <c r="F20">
        <f>F7*6</f>
        <v>132</v>
      </c>
      <c r="G20">
        <f>G7*6</f>
        <v>132</v>
      </c>
      <c r="H20">
        <f>H7*6</f>
        <v>132</v>
      </c>
    </row>
    <row r="21" spans="1:8" x14ac:dyDescent="0.25">
      <c r="A21" s="1" t="s">
        <v>42</v>
      </c>
      <c r="B21">
        <f t="shared" ref="B21:H21" si="3">B20*2/3</f>
        <v>80</v>
      </c>
      <c r="C21" s="14">
        <f t="shared" si="3"/>
        <v>84</v>
      </c>
      <c r="D21">
        <f t="shared" si="3"/>
        <v>84</v>
      </c>
      <c r="E21">
        <f t="shared" si="3"/>
        <v>84</v>
      </c>
      <c r="F21">
        <f t="shared" si="3"/>
        <v>88</v>
      </c>
      <c r="G21">
        <f t="shared" si="3"/>
        <v>88</v>
      </c>
      <c r="H21">
        <f t="shared" si="3"/>
        <v>88</v>
      </c>
    </row>
    <row r="22" spans="1:8" x14ac:dyDescent="0.25">
      <c r="A22" s="1" t="s">
        <v>41</v>
      </c>
      <c r="B22">
        <v>6</v>
      </c>
      <c r="C22" s="14">
        <v>6</v>
      </c>
      <c r="D22">
        <v>6</v>
      </c>
      <c r="E22">
        <v>8</v>
      </c>
      <c r="F22">
        <v>8</v>
      </c>
      <c r="G22">
        <v>10</v>
      </c>
      <c r="H22">
        <v>10</v>
      </c>
    </row>
    <row r="23" spans="1:8" x14ac:dyDescent="0.25">
      <c r="A23" s="1" t="s">
        <v>27</v>
      </c>
      <c r="B23">
        <f>B24-B20</f>
        <v>0</v>
      </c>
      <c r="C23" s="14">
        <v>6</v>
      </c>
      <c r="D23">
        <f>D24-D20</f>
        <v>6</v>
      </c>
      <c r="E23">
        <f>E24-E20</f>
        <v>6</v>
      </c>
      <c r="F23">
        <f>F24-F20</f>
        <v>12</v>
      </c>
      <c r="G23">
        <f>G24-G20</f>
        <v>12</v>
      </c>
      <c r="H23">
        <f>H24-H20</f>
        <v>12</v>
      </c>
    </row>
    <row r="24" spans="1:8" x14ac:dyDescent="0.25">
      <c r="A24" s="1" t="s">
        <v>22</v>
      </c>
      <c r="B24">
        <f>B25*6</f>
        <v>120</v>
      </c>
      <c r="C24" s="14">
        <v>132</v>
      </c>
      <c r="D24">
        <f>D25*6</f>
        <v>132</v>
      </c>
      <c r="E24">
        <f>E25*6</f>
        <v>132</v>
      </c>
      <c r="F24">
        <f>F25*6</f>
        <v>144</v>
      </c>
      <c r="G24">
        <f>G25*6</f>
        <v>144</v>
      </c>
      <c r="H24">
        <f>H25*6</f>
        <v>144</v>
      </c>
    </row>
    <row r="25" spans="1:8" x14ac:dyDescent="0.25">
      <c r="A25" s="1" t="s">
        <v>26</v>
      </c>
      <c r="B25">
        <v>20</v>
      </c>
      <c r="C25" s="14">
        <v>22</v>
      </c>
      <c r="D25">
        <v>22</v>
      </c>
      <c r="E25">
        <v>22</v>
      </c>
      <c r="F25">
        <v>24</v>
      </c>
      <c r="G25">
        <v>24</v>
      </c>
      <c r="H25">
        <v>24</v>
      </c>
    </row>
    <row r="26" spans="1:8" x14ac:dyDescent="0.25">
      <c r="A26" s="1" t="s">
        <v>23</v>
      </c>
      <c r="B26">
        <f>B25*12</f>
        <v>240</v>
      </c>
      <c r="C26" s="14">
        <f>22*12</f>
        <v>264</v>
      </c>
      <c r="D26">
        <f>D25*12</f>
        <v>264</v>
      </c>
      <c r="E26">
        <f>E25*12</f>
        <v>264</v>
      </c>
      <c r="F26">
        <f>F25*12</f>
        <v>288</v>
      </c>
      <c r="G26">
        <f>G25*12</f>
        <v>288</v>
      </c>
      <c r="H26">
        <f>H25*12</f>
        <v>288</v>
      </c>
    </row>
    <row r="27" spans="1:8" x14ac:dyDescent="0.25">
      <c r="A27" s="1" t="s">
        <v>24</v>
      </c>
      <c r="B27">
        <f t="shared" ref="B27:H27" si="4">B30-B26</f>
        <v>80</v>
      </c>
      <c r="C27" s="14">
        <f t="shared" si="4"/>
        <v>88</v>
      </c>
      <c r="D27">
        <f t="shared" si="4"/>
        <v>110</v>
      </c>
      <c r="E27">
        <f t="shared" si="4"/>
        <v>154</v>
      </c>
      <c r="F27">
        <f t="shared" si="4"/>
        <v>168</v>
      </c>
      <c r="G27">
        <f t="shared" si="4"/>
        <v>216</v>
      </c>
      <c r="H27">
        <f t="shared" si="4"/>
        <v>240</v>
      </c>
    </row>
    <row r="28" spans="1:8" x14ac:dyDescent="0.25">
      <c r="A28" s="1" t="s">
        <v>43</v>
      </c>
      <c r="B28">
        <f>B27/(2*B25)</f>
        <v>2</v>
      </c>
      <c r="C28" s="14">
        <v>2</v>
      </c>
      <c r="D28">
        <f>D27/(2*D25)</f>
        <v>2.5</v>
      </c>
      <c r="E28">
        <f>E27/(2*E25)</f>
        <v>3.5</v>
      </c>
      <c r="F28">
        <f>F27/(2*F25)</f>
        <v>3.5</v>
      </c>
      <c r="G28">
        <f>G27/(2*G25)</f>
        <v>4.5</v>
      </c>
      <c r="H28">
        <f>H27/(2*H25)</f>
        <v>5</v>
      </c>
    </row>
    <row r="29" spans="1:8" x14ac:dyDescent="0.25">
      <c r="A29" s="1" t="s">
        <v>49</v>
      </c>
      <c r="B29">
        <v>0</v>
      </c>
      <c r="C29" s="14">
        <f>C27-2*2*C25</f>
        <v>0</v>
      </c>
      <c r="D29">
        <f>D27-2*2*D25</f>
        <v>22</v>
      </c>
      <c r="E29">
        <f>E27-3*2*E25</f>
        <v>22</v>
      </c>
      <c r="F29">
        <f>F27-3*2*F25</f>
        <v>24</v>
      </c>
      <c r="G29">
        <f>G27-4*2*G25</f>
        <v>24</v>
      </c>
      <c r="H29">
        <f>H27-5*2*H25</f>
        <v>0</v>
      </c>
    </row>
    <row r="30" spans="1:8" x14ac:dyDescent="0.25">
      <c r="A30" s="1" t="s">
        <v>11</v>
      </c>
      <c r="B30">
        <f>2*(B32+B33)</f>
        <v>320</v>
      </c>
      <c r="C30" s="14">
        <v>352</v>
      </c>
      <c r="D30">
        <v>374</v>
      </c>
      <c r="E30">
        <v>418</v>
      </c>
      <c r="F30">
        <v>456</v>
      </c>
      <c r="G30">
        <v>504</v>
      </c>
      <c r="H30">
        <v>528</v>
      </c>
    </row>
    <row r="31" spans="1:8" s="25" customFormat="1" x14ac:dyDescent="0.25">
      <c r="A31" s="24" t="s">
        <v>50</v>
      </c>
      <c r="B31" s="25">
        <f t="shared" ref="B31:H31" si="5">2*B32+2*B33</f>
        <v>320</v>
      </c>
      <c r="C31" s="25">
        <f t="shared" si="5"/>
        <v>352</v>
      </c>
      <c r="D31" s="25">
        <f t="shared" si="5"/>
        <v>374</v>
      </c>
      <c r="E31" s="25">
        <f t="shared" si="5"/>
        <v>418</v>
      </c>
      <c r="F31" s="25">
        <f t="shared" si="5"/>
        <v>456</v>
      </c>
      <c r="G31" s="25">
        <f t="shared" si="5"/>
        <v>504</v>
      </c>
      <c r="H31" s="25">
        <f t="shared" si="5"/>
        <v>528</v>
      </c>
    </row>
    <row r="32" spans="1:8" x14ac:dyDescent="0.25">
      <c r="A32" s="1" t="s">
        <v>17</v>
      </c>
      <c r="B32">
        <f>B38-B34</f>
        <v>76</v>
      </c>
      <c r="C32" s="14">
        <v>80</v>
      </c>
      <c r="D32">
        <v>80</v>
      </c>
      <c r="E32">
        <v>88</v>
      </c>
      <c r="F32">
        <v>98</v>
      </c>
      <c r="G32">
        <v>108</v>
      </c>
      <c r="H32">
        <v>112</v>
      </c>
    </row>
    <row r="33" spans="1:8" x14ac:dyDescent="0.25">
      <c r="A33" s="1" t="s">
        <v>12</v>
      </c>
      <c r="B33">
        <f>(B36-2*B34)/2</f>
        <v>84</v>
      </c>
      <c r="C33" s="14">
        <v>96</v>
      </c>
      <c r="D33">
        <v>107</v>
      </c>
      <c r="E33">
        <v>121</v>
      </c>
      <c r="F33">
        <v>130</v>
      </c>
      <c r="G33">
        <v>144</v>
      </c>
      <c r="H33">
        <v>152</v>
      </c>
    </row>
    <row r="34" spans="1:8" x14ac:dyDescent="0.25">
      <c r="A34" s="1" t="s">
        <v>16</v>
      </c>
      <c r="B34">
        <v>12</v>
      </c>
      <c r="C34" s="14">
        <v>12</v>
      </c>
      <c r="D34">
        <v>14</v>
      </c>
      <c r="E34">
        <v>12</v>
      </c>
      <c r="F34">
        <v>14</v>
      </c>
      <c r="G34">
        <v>12</v>
      </c>
      <c r="H34">
        <v>16</v>
      </c>
    </row>
    <row r="35" spans="1:8" s="25" customFormat="1" x14ac:dyDescent="0.25">
      <c r="A35" s="24" t="s">
        <v>51</v>
      </c>
      <c r="B35" s="25">
        <f t="shared" ref="B35:H35" si="6">B33*2+B34*2</f>
        <v>192</v>
      </c>
      <c r="C35" s="25">
        <f t="shared" si="6"/>
        <v>216</v>
      </c>
      <c r="D35" s="25">
        <f t="shared" si="6"/>
        <v>242</v>
      </c>
      <c r="E35" s="25">
        <f t="shared" si="6"/>
        <v>266</v>
      </c>
      <c r="F35" s="25">
        <f t="shared" si="6"/>
        <v>288</v>
      </c>
      <c r="G35" s="25">
        <f t="shared" si="6"/>
        <v>312</v>
      </c>
      <c r="H35" s="25">
        <f t="shared" si="6"/>
        <v>336</v>
      </c>
    </row>
    <row r="36" spans="1:8" x14ac:dyDescent="0.25">
      <c r="A36" s="1" t="s">
        <v>13</v>
      </c>
      <c r="B36">
        <f t="shared" ref="B36:H36" si="7">B9*6</f>
        <v>192</v>
      </c>
      <c r="C36">
        <f t="shared" si="7"/>
        <v>216</v>
      </c>
      <c r="D36">
        <f t="shared" si="7"/>
        <v>240</v>
      </c>
      <c r="E36">
        <f t="shared" si="7"/>
        <v>264</v>
      </c>
      <c r="F36">
        <f t="shared" si="7"/>
        <v>288</v>
      </c>
      <c r="G36">
        <f t="shared" si="7"/>
        <v>312</v>
      </c>
      <c r="H36">
        <f t="shared" si="7"/>
        <v>336</v>
      </c>
    </row>
    <row r="37" spans="1:8" s="25" customFormat="1" x14ac:dyDescent="0.25">
      <c r="A37" s="24" t="s">
        <v>52</v>
      </c>
      <c r="B37" s="25">
        <f t="shared" ref="B37:H37" si="8">B32+B34</f>
        <v>88</v>
      </c>
      <c r="C37" s="25">
        <f t="shared" si="8"/>
        <v>92</v>
      </c>
      <c r="D37" s="25">
        <f t="shared" si="8"/>
        <v>94</v>
      </c>
      <c r="E37" s="25">
        <f t="shared" si="8"/>
        <v>100</v>
      </c>
      <c r="F37" s="25">
        <f t="shared" si="8"/>
        <v>112</v>
      </c>
      <c r="G37" s="25">
        <f t="shared" si="8"/>
        <v>120</v>
      </c>
      <c r="H37" s="25">
        <f t="shared" si="8"/>
        <v>128</v>
      </c>
    </row>
    <row r="38" spans="1:8" x14ac:dyDescent="0.25">
      <c r="A38" s="1" t="s">
        <v>18</v>
      </c>
      <c r="B38">
        <v>88</v>
      </c>
      <c r="C38" s="14">
        <v>90</v>
      </c>
      <c r="D38">
        <v>94</v>
      </c>
      <c r="E38">
        <v>100</v>
      </c>
      <c r="F38">
        <v>110</v>
      </c>
      <c r="G38">
        <v>120</v>
      </c>
      <c r="H38">
        <f>H13*6+10</f>
        <v>130</v>
      </c>
    </row>
    <row r="39" spans="1:8" x14ac:dyDescent="0.25">
      <c r="A39" s="1" t="s">
        <v>14</v>
      </c>
      <c r="B39">
        <f t="shared" ref="B39:H39" si="9">B37-B40</f>
        <v>8</v>
      </c>
      <c r="C39">
        <f t="shared" si="9"/>
        <v>12</v>
      </c>
      <c r="D39">
        <f t="shared" si="9"/>
        <v>14</v>
      </c>
      <c r="E39">
        <f t="shared" si="9"/>
        <v>10</v>
      </c>
      <c r="F39">
        <f t="shared" si="9"/>
        <v>22</v>
      </c>
      <c r="G39">
        <f t="shared" si="9"/>
        <v>20</v>
      </c>
      <c r="H39">
        <f t="shared" si="9"/>
        <v>28</v>
      </c>
    </row>
    <row r="40" spans="1:8" x14ac:dyDescent="0.25">
      <c r="A40" s="1" t="s">
        <v>19</v>
      </c>
      <c r="B40">
        <f>B41*10</f>
        <v>80</v>
      </c>
      <c r="C40" s="14">
        <v>80</v>
      </c>
      <c r="D40">
        <f>D41*10</f>
        <v>80</v>
      </c>
      <c r="E40">
        <f>E41*10</f>
        <v>90</v>
      </c>
      <c r="F40">
        <f>F41*10</f>
        <v>90</v>
      </c>
      <c r="G40">
        <f>G41*10</f>
        <v>100</v>
      </c>
      <c r="H40">
        <f>H41*10</f>
        <v>100</v>
      </c>
    </row>
    <row r="41" spans="1:8" x14ac:dyDescent="0.25">
      <c r="A41" s="1" t="s">
        <v>15</v>
      </c>
      <c r="B41">
        <v>8</v>
      </c>
      <c r="C41" s="14">
        <v>8</v>
      </c>
      <c r="D41">
        <v>8</v>
      </c>
      <c r="E41">
        <v>9</v>
      </c>
      <c r="F41">
        <v>9</v>
      </c>
      <c r="G41">
        <v>10</v>
      </c>
      <c r="H41">
        <v>10</v>
      </c>
    </row>
    <row r="42" spans="1:8" x14ac:dyDescent="0.25">
      <c r="A42" s="1" t="s">
        <v>25</v>
      </c>
      <c r="B42">
        <f>B41*8</f>
        <v>64</v>
      </c>
      <c r="C42" s="14">
        <v>64</v>
      </c>
      <c r="D42">
        <f>D41*8</f>
        <v>64</v>
      </c>
      <c r="E42">
        <f>E41*8</f>
        <v>72</v>
      </c>
      <c r="F42">
        <f>F41*8</f>
        <v>72</v>
      </c>
      <c r="G42">
        <f>G41*8</f>
        <v>80</v>
      </c>
      <c r="H42">
        <f>H41*8</f>
        <v>80</v>
      </c>
    </row>
    <row r="43" spans="1:8" x14ac:dyDescent="0.25">
      <c r="A43" s="1" t="s">
        <v>34</v>
      </c>
      <c r="B43">
        <f>B42-B45</f>
        <v>24</v>
      </c>
      <c r="C43" s="14">
        <v>24</v>
      </c>
      <c r="D43">
        <v>16</v>
      </c>
      <c r="E43">
        <v>18</v>
      </c>
      <c r="F43">
        <v>18</v>
      </c>
      <c r="G43">
        <v>20</v>
      </c>
      <c r="H43">
        <v>20</v>
      </c>
    </row>
    <row r="44" spans="1:8" x14ac:dyDescent="0.25">
      <c r="A44" s="1" t="s">
        <v>53</v>
      </c>
      <c r="B44">
        <f t="shared" ref="B44:H44" si="10">B42-2*B41</f>
        <v>48</v>
      </c>
      <c r="C44">
        <f t="shared" si="10"/>
        <v>48</v>
      </c>
      <c r="D44">
        <f t="shared" si="10"/>
        <v>48</v>
      </c>
      <c r="E44">
        <f t="shared" si="10"/>
        <v>54</v>
      </c>
      <c r="F44">
        <f t="shared" si="10"/>
        <v>54</v>
      </c>
      <c r="G44">
        <f t="shared" si="10"/>
        <v>60</v>
      </c>
      <c r="H44">
        <f t="shared" si="10"/>
        <v>60</v>
      </c>
    </row>
    <row r="45" spans="1:8" x14ac:dyDescent="0.25">
      <c r="A45" s="1" t="s">
        <v>21</v>
      </c>
      <c r="B45">
        <v>40</v>
      </c>
      <c r="C45" s="14">
        <v>40</v>
      </c>
      <c r="D45">
        <v>48</v>
      </c>
      <c r="E45">
        <v>54</v>
      </c>
      <c r="F45">
        <v>54</v>
      </c>
      <c r="G45">
        <v>60</v>
      </c>
      <c r="H45">
        <v>60</v>
      </c>
    </row>
    <row r="46" spans="1:8" x14ac:dyDescent="0.25">
      <c r="A46" s="1" t="s">
        <v>35</v>
      </c>
      <c r="B46">
        <v>11</v>
      </c>
      <c r="C46" s="14">
        <v>11</v>
      </c>
      <c r="D46">
        <v>13</v>
      </c>
      <c r="E46">
        <v>13</v>
      </c>
      <c r="F46">
        <v>13</v>
      </c>
      <c r="G46">
        <v>15</v>
      </c>
      <c r="H46">
        <v>15</v>
      </c>
    </row>
  </sheetData>
  <pageMargins left="0.7" right="0.7" top="0.75" bottom="0.75" header="0.3" footer="0.3"/>
  <pageSetup orientation="portrait" r:id="rId1"/>
  <ignoredErrors>
    <ignoredError sqref="C2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2" sqref="B12"/>
    </sheetView>
  </sheetViews>
  <sheetFormatPr defaultRowHeight="15" x14ac:dyDescent="0.25"/>
  <cols>
    <col min="1" max="1" width="25.140625" customWidth="1"/>
  </cols>
  <sheetData>
    <row r="1" spans="1:8" ht="15.75" thickBot="1" x14ac:dyDescent="0.3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33</v>
      </c>
      <c r="G1" s="2" t="s">
        <v>6</v>
      </c>
      <c r="H1" s="2" t="s">
        <v>7</v>
      </c>
    </row>
    <row r="2" spans="1:8" x14ac:dyDescent="0.25">
      <c r="A2" s="15" t="s">
        <v>45</v>
      </c>
    </row>
    <row r="3" spans="1:8" x14ac:dyDescent="0.25">
      <c r="A3" s="1" t="s">
        <v>0</v>
      </c>
      <c r="B3">
        <f>'in measurements'!B7*2.5</f>
        <v>50</v>
      </c>
      <c r="C3">
        <f>'in measurements'!C7*2.5</f>
        <v>52.5</v>
      </c>
      <c r="D3">
        <f>'in measurements'!D7*2.5</f>
        <v>52.5</v>
      </c>
      <c r="E3">
        <f>'in measurements'!E7*2.5</f>
        <v>52.5</v>
      </c>
      <c r="F3">
        <f>'in measurements'!F7*2.5</f>
        <v>55</v>
      </c>
      <c r="G3">
        <f>'in measurements'!G7*2.5</f>
        <v>55</v>
      </c>
      <c r="H3">
        <f>'in measurements'!H7*2.5</f>
        <v>55</v>
      </c>
    </row>
    <row r="4" spans="1:8" x14ac:dyDescent="0.25">
      <c r="A4" s="1" t="s">
        <v>9</v>
      </c>
      <c r="B4">
        <f>'in measurements'!B8*2.5</f>
        <v>133.33333333333334</v>
      </c>
      <c r="C4">
        <f>'in measurements'!C8*2.5</f>
        <v>145</v>
      </c>
      <c r="D4">
        <f>'in measurements'!D8*2.5</f>
        <v>155.83333333333334</v>
      </c>
      <c r="E4">
        <f>'in measurements'!E8*2.5</f>
        <v>174.16666666666669</v>
      </c>
      <c r="F4">
        <f>'in measurements'!F8*2.5</f>
        <v>190</v>
      </c>
      <c r="G4">
        <f>'in measurements'!G8*2.5</f>
        <v>210</v>
      </c>
      <c r="H4">
        <f>'in measurements'!H8*2.5</f>
        <v>220</v>
      </c>
    </row>
    <row r="5" spans="1:8" x14ac:dyDescent="0.25">
      <c r="A5" s="1" t="s">
        <v>46</v>
      </c>
      <c r="B5">
        <f>'in measurements'!B9*2.5</f>
        <v>80</v>
      </c>
      <c r="C5">
        <f>'in measurements'!C9*2.5</f>
        <v>90</v>
      </c>
      <c r="D5">
        <f>'in measurements'!D9*2.5</f>
        <v>100</v>
      </c>
      <c r="E5">
        <f>'in measurements'!E9*2.5</f>
        <v>110</v>
      </c>
      <c r="F5">
        <f>'in measurements'!F9*2.5</f>
        <v>120</v>
      </c>
      <c r="G5">
        <f>'in measurements'!G9*2.5</f>
        <v>130</v>
      </c>
      <c r="H5">
        <f>'in measurements'!H9*2.5</f>
        <v>140</v>
      </c>
    </row>
    <row r="6" spans="1:8" x14ac:dyDescent="0.25">
      <c r="A6" s="1" t="s">
        <v>44</v>
      </c>
      <c r="B6">
        <f>'in measurements'!B10*2.5</f>
        <v>13.125</v>
      </c>
      <c r="C6">
        <f>'in measurements'!C10*2.5</f>
        <v>13.75</v>
      </c>
      <c r="D6">
        <f>'in measurements'!D10*2.5</f>
        <v>13.75</v>
      </c>
      <c r="E6">
        <f>'in measurements'!E10*2.5</f>
        <v>15</v>
      </c>
      <c r="F6">
        <f>'in measurements'!F10*2.5</f>
        <v>15.625</v>
      </c>
      <c r="G6">
        <f>'in measurements'!G10*2.5</f>
        <v>16.875</v>
      </c>
      <c r="H6">
        <f>'in measurements'!H10*2.5</f>
        <v>16.875</v>
      </c>
    </row>
    <row r="7" spans="1:8" x14ac:dyDescent="0.25">
      <c r="A7" s="1" t="s">
        <v>28</v>
      </c>
      <c r="B7">
        <f>'in measurements'!B11*2.5</f>
        <v>23.75</v>
      </c>
      <c r="C7">
        <f>'in measurements'!C11*2.5</f>
        <v>25</v>
      </c>
      <c r="D7">
        <f>'in measurements'!D11*2.5</f>
        <v>26.25</v>
      </c>
      <c r="E7">
        <f>'in measurements'!E11*2.5</f>
        <v>27.5</v>
      </c>
      <c r="F7">
        <f>'in measurements'!F11*2.5</f>
        <v>30</v>
      </c>
      <c r="G7">
        <f>'in measurements'!G11*2.5</f>
        <v>33.75</v>
      </c>
      <c r="H7">
        <f>'in measurements'!H11*2.5</f>
        <v>37.5</v>
      </c>
    </row>
    <row r="8" spans="1:8" x14ac:dyDescent="0.25">
      <c r="A8" s="1" t="s">
        <v>31</v>
      </c>
      <c r="B8">
        <f>'in measurements'!B12*2.5</f>
        <v>24.444444444444443</v>
      </c>
      <c r="C8">
        <f>'in measurements'!C12*2.5</f>
        <v>27.5</v>
      </c>
      <c r="D8">
        <f>'in measurements'!D12*2.5</f>
        <v>30.555555555555557</v>
      </c>
      <c r="E8">
        <f>'in measurements'!E12*2.5</f>
        <v>33.611111111111114</v>
      </c>
      <c r="F8">
        <f>'in measurements'!F12*2.5</f>
        <v>36.666666666666664</v>
      </c>
      <c r="G8">
        <f>'in measurements'!G12*2.5</f>
        <v>39.722222222222221</v>
      </c>
      <c r="H8">
        <f>'in measurements'!H12*2.5</f>
        <v>42.777777777777779</v>
      </c>
    </row>
    <row r="9" spans="1:8" x14ac:dyDescent="0.25">
      <c r="A9" s="1" t="s">
        <v>47</v>
      </c>
      <c r="B9">
        <f>'in measurements'!B13*2.5</f>
        <v>32.5</v>
      </c>
      <c r="C9">
        <f>'in measurements'!C13*2.5</f>
        <v>33.75</v>
      </c>
      <c r="D9">
        <f>'in measurements'!D13*2.5</f>
        <v>35</v>
      </c>
      <c r="E9">
        <f>'in measurements'!E13*2.5</f>
        <v>37.5</v>
      </c>
      <c r="F9">
        <f>'in measurements'!F13*2.5</f>
        <v>41.25</v>
      </c>
      <c r="G9">
        <f>'in measurements'!G13*2.5</f>
        <v>46.25</v>
      </c>
      <c r="H9">
        <f>'in measurements'!H13*2.5</f>
        <v>50</v>
      </c>
    </row>
    <row r="10" spans="1:8" x14ac:dyDescent="0.25">
      <c r="A10" s="1" t="s">
        <v>10</v>
      </c>
      <c r="B10">
        <f>'in measurements'!B14*2.5</f>
        <v>46.25</v>
      </c>
      <c r="C10">
        <f>'in measurements'!C14*2.5</f>
        <v>47.5</v>
      </c>
      <c r="D10">
        <f>'in measurements'!D14*2.5</f>
        <v>48.75</v>
      </c>
      <c r="E10">
        <f>'in measurements'!E14*2.5</f>
        <v>50</v>
      </c>
      <c r="F10">
        <f>'in measurements'!F14*2.5</f>
        <v>51.25</v>
      </c>
      <c r="G10">
        <f>'in measurements'!G14*2.5</f>
        <v>52.5</v>
      </c>
      <c r="H10">
        <f>'in measurements'!H14*2.5</f>
        <v>53.75</v>
      </c>
    </row>
    <row r="11" spans="1:8" x14ac:dyDescent="0.25">
      <c r="A11" s="1" t="s">
        <v>48</v>
      </c>
      <c r="B11">
        <f>'in measurements'!B17*2.5</f>
        <v>17.5</v>
      </c>
      <c r="C11">
        <f>'in measurements'!C17*2.5</f>
        <v>17.5</v>
      </c>
      <c r="D11">
        <f>'in measurements'!D17*2.5</f>
        <v>20</v>
      </c>
      <c r="E11">
        <f>'in measurements'!E17*2.5</f>
        <v>20</v>
      </c>
      <c r="F11">
        <f>'in measurements'!F17*2.5</f>
        <v>20</v>
      </c>
      <c r="G11">
        <f>'in measurements'!G17*2.5</f>
        <v>22.5</v>
      </c>
      <c r="H11">
        <f>'in measurements'!H17*2.5</f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5" x14ac:dyDescent="0.25"/>
  <cols>
    <col min="1" max="1" width="17.5703125" customWidth="1"/>
  </cols>
  <sheetData>
    <row r="1" spans="1:8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33</v>
      </c>
      <c r="G1" s="23" t="s">
        <v>6</v>
      </c>
      <c r="H1" s="23" t="s">
        <v>7</v>
      </c>
    </row>
    <row r="2" spans="1:8" x14ac:dyDescent="0.25">
      <c r="A2" s="8" t="s">
        <v>37</v>
      </c>
      <c r="B2" s="8">
        <f t="shared" ref="B2:H2" si="0">SUM(B3:B5)</f>
        <v>870</v>
      </c>
      <c r="C2" s="8">
        <f t="shared" si="0"/>
        <v>1020</v>
      </c>
      <c r="D2" s="8">
        <f t="shared" si="0"/>
        <v>1220</v>
      </c>
      <c r="E2" s="8">
        <f t="shared" si="0"/>
        <v>1475</v>
      </c>
      <c r="F2" s="8">
        <f t="shared" si="0"/>
        <v>1690</v>
      </c>
      <c r="G2" s="8">
        <f t="shared" si="0"/>
        <v>2000</v>
      </c>
      <c r="H2" s="8">
        <f t="shared" si="0"/>
        <v>2200</v>
      </c>
    </row>
    <row r="3" spans="1:8" x14ac:dyDescent="0.25">
      <c r="A3" t="s">
        <v>38</v>
      </c>
      <c r="B3">
        <v>700</v>
      </c>
      <c r="C3">
        <v>850</v>
      </c>
      <c r="D3">
        <v>1050</v>
      </c>
      <c r="E3">
        <v>1300</v>
      </c>
      <c r="F3">
        <v>1500</v>
      </c>
      <c r="G3">
        <v>1800</v>
      </c>
      <c r="H3">
        <v>2000</v>
      </c>
    </row>
    <row r="4" spans="1:8" x14ac:dyDescent="0.25">
      <c r="A4" t="s">
        <v>39</v>
      </c>
      <c r="B4">
        <v>90</v>
      </c>
      <c r="C4">
        <v>90</v>
      </c>
      <c r="D4">
        <v>90</v>
      </c>
      <c r="E4">
        <v>90</v>
      </c>
      <c r="F4">
        <v>100</v>
      </c>
      <c r="G4">
        <v>105</v>
      </c>
      <c r="H4">
        <v>105</v>
      </c>
    </row>
    <row r="5" spans="1:8" x14ac:dyDescent="0.25">
      <c r="A5" t="s">
        <v>40</v>
      </c>
      <c r="B5">
        <v>80</v>
      </c>
      <c r="C5">
        <v>80</v>
      </c>
      <c r="D5">
        <v>80</v>
      </c>
      <c r="E5">
        <v>85</v>
      </c>
      <c r="F5">
        <v>90</v>
      </c>
      <c r="G5">
        <v>95</v>
      </c>
      <c r="H5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measurements</vt:lpstr>
      <vt:lpstr>cm measurements</vt:lpstr>
      <vt:lpstr>for test knitters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2018-04-08T21:47:32Z</dcterms:created>
  <dcterms:modified xsi:type="dcterms:W3CDTF">2018-06-01T06:05:50Z</dcterms:modified>
</cp:coreProperties>
</file>