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ll completed Assignment\"/>
    </mc:Choice>
  </mc:AlternateContent>
  <xr:revisionPtr revIDLastSave="0" documentId="8_{DAB5CF5E-4A85-449B-9E46-88FF96FDE9BD}" xr6:coauthVersionLast="47" xr6:coauthVersionMax="47" xr10:uidLastSave="{00000000-0000-0000-0000-000000000000}"/>
  <bookViews>
    <workbookView xWindow="-108" yWindow="-108" windowWidth="23256" windowHeight="12456" firstSheet="11" activeTab="17" xr2:uid="{00000000-000D-0000-FFFF-FFFF00000000}"/>
  </bookViews>
  <sheets>
    <sheet name="1st Arithmatic Functions" sheetId="1" r:id="rId1"/>
    <sheet name="2nd Minif &amp; Maxif" sheetId="3" r:id="rId2"/>
    <sheet name="2nd Averageif" sheetId="2" r:id="rId3"/>
    <sheet name="3rd IF AND OR nested" sheetId="8" r:id="rId4"/>
    <sheet name="4th Vlookup" sheetId="5" r:id="rId5"/>
    <sheet name="4th Master Emp sheet" sheetId="6" r:id="rId6"/>
    <sheet name="4th Source" sheetId="7" r:id="rId7"/>
    <sheet name="5th Index match" sheetId="4" r:id="rId8"/>
    <sheet name="6thDate1" sheetId="9" r:id="rId9"/>
    <sheet name="6th Date2" sheetId="10" r:id="rId10"/>
    <sheet name="7th Sort" sheetId="11" r:id="rId11"/>
    <sheet name="7th SORTSHEET" sheetId="12" r:id="rId12"/>
    <sheet name="7th Filter" sheetId="13" r:id="rId13"/>
    <sheet name="7th  FilterSheet" sheetId="14" r:id="rId14"/>
    <sheet name="8th Charts1" sheetId="15" r:id="rId15"/>
    <sheet name="8th Charts2" sheetId="16" r:id="rId16"/>
    <sheet name="8th Charts3" sheetId="17" r:id="rId17"/>
    <sheet name="9th te 13th " sheetId="18" r:id="rId18"/>
  </sheets>
  <definedNames>
    <definedName name="_xlnm._FilterDatabase" localSheetId="1" hidden="1">'2nd Minif &amp; Maxif'!$A$4:$C$54</definedName>
    <definedName name="_xlnm._FilterDatabase" localSheetId="3" hidden="1">'3rd IF AND OR nested'!$A$10:$O$48</definedName>
    <definedName name="_xlnm._FilterDatabase" localSheetId="6" hidden="1">'4th Source'!$C$5:$F$40</definedName>
    <definedName name="_xlnm._FilterDatabase" localSheetId="4" hidden="1">'4th Vlookup'!$C$4:$K$42</definedName>
    <definedName name="_xlnm._FilterDatabase" localSheetId="13" hidden="1">'7th  FilterSheet'!$C$3:$E$316</definedName>
    <definedName name="_xlnm._FilterDatabase" localSheetId="12" hidden="1">'7th Filter'!$C$6:$G$319</definedName>
    <definedName name="_xlnm._FilterDatabase" localSheetId="10" hidden="1">'7th Sort'!$B$5:$F$318</definedName>
    <definedName name="Basic_Salary" localSheetId="3">'3rd IF AND OR nested'!$H$11:$H$48</definedName>
    <definedName name="Basic_Salary" localSheetId="6">'4th Source'!$F$6:$F$40</definedName>
    <definedName name="Basic_Salary">'1st Arithmatic Functions'!$J$7:$J$44</definedName>
    <definedName name="Birthdate">'1st Arithmatic Functions'!$E$7:$E$44</definedName>
    <definedName name="C_Code" localSheetId="3">'3rd IF AND OR nested'!$A$11:$A$48</definedName>
    <definedName name="C_Code" localSheetId="6">'4th Source'!$D$6:$F$40</definedName>
    <definedName name="C_Code">'1st Arithmatic Functions'!$C$7:$J$44</definedName>
    <definedName name="_xlnm.Criteria" localSheetId="13">'7th  FilterSheet'!$I$5:$J$6</definedName>
    <definedName name="Department" localSheetId="3">'3rd IF AND OR nested'!$G$11:$G$48</definedName>
    <definedName name="Department" localSheetId="6">'4th Source'!$D$6:$D$40</definedName>
    <definedName name="Department">'1st Arithmatic Functions'!$H$7:$H$44</definedName>
    <definedName name="Elayedatt__Rubin">'2nd Averageif'!$I$6</definedName>
    <definedName name="FirstName" localSheetId="3">'3rd IF AND OR nested'!$B$11:$B$48</definedName>
    <definedName name="FirstName">'1st Arithmatic Functions'!$C$7:$C$44</definedName>
    <definedName name="Gender" localSheetId="3">'3rd IF AND OR nested'!$E$11:$E$48</definedName>
    <definedName name="Gender">'1st Arithmatic Functions'!$F$7:$F$44</definedName>
    <definedName name="Grade">'2nd Minif &amp; Maxif'!$C$5:$C$54</definedName>
    <definedName name="Joining_Date">'3rd IF AND OR nested'!$D$11:$D$48</definedName>
    <definedName name="LastName" localSheetId="3">'3rd IF AND OR nested'!$C$11:$C$48</definedName>
    <definedName name="LastName">'1st Arithmatic Functions'!$D$7:$D$44</definedName>
    <definedName name="M_Status" localSheetId="3">'3rd IF AND OR nested'!$F$11:$F$48</definedName>
    <definedName name="M_Status">'1st Arithmatic Functions'!$G$7:$G$44</definedName>
    <definedName name="Manager_name">'2nd Averageif'!$H$5:$H$25</definedName>
    <definedName name="North">'3rd IF AND OR nested'!$A$11:$H$11</definedName>
    <definedName name="Region" localSheetId="6">'4th Source'!$E$6:$E$40</definedName>
    <definedName name="Region">'1st Arithmatic Functions'!$I$7:$I$44</definedName>
    <definedName name="Scores" localSheetId="1">'2nd Minif &amp; Maxif'!$B$5:$B$54</definedName>
    <definedName name="Scores">'2nd Averageif'!$I$5:$I$25</definedName>
    <definedName name="Student">'2nd Minif &amp; Maxif'!$B$5:$C$54</definedName>
    <definedName name="Student_1">'2nd Minif &amp; Maxif'!$B$5:$C$5</definedName>
    <definedName name="Student_10">'2nd Minif &amp; Maxif'!$B$6:$C$6</definedName>
    <definedName name="Student_11">'2nd Minif &amp; Maxif'!$B$7:$C$7</definedName>
    <definedName name="Student_12">'2nd Minif &amp; Maxif'!$B$8:$C$8</definedName>
    <definedName name="Student_13">'2nd Minif &amp; Maxif'!$B$9:$C$9</definedName>
    <definedName name="Student_14">'2nd Minif &amp; Maxif'!$B$10:$C$10</definedName>
    <definedName name="Student_15">'2nd Minif &amp; Maxif'!$B$11:$C$11</definedName>
    <definedName name="Student_16">'2nd Minif &amp; Maxif'!$B$12:$C$12</definedName>
    <definedName name="Student_17">'2nd Minif &amp; Maxif'!$B$13:$C$13</definedName>
    <definedName name="Student_18">'2nd Minif &amp; Maxif'!$B$14:$C$14</definedName>
    <definedName name="Student_19">'2nd Minif &amp; Maxif'!$B$15:$C$15</definedName>
    <definedName name="Student_2">'2nd Minif &amp; Maxif'!$B$16:$C$16</definedName>
    <definedName name="Student_20">'2nd Minif &amp; Maxif'!$B$17:$C$17</definedName>
    <definedName name="Student_21">'2nd Minif &amp; Maxif'!$B$18:$C$18</definedName>
    <definedName name="Student_22">'2nd Minif &amp; Maxif'!$B$19:$C$19</definedName>
    <definedName name="Student_23">'2nd Minif &amp; Maxif'!$B$20:$C$20</definedName>
    <definedName name="Student_24">'2nd Minif &amp; Maxif'!$B$21:$C$21</definedName>
    <definedName name="Student_25">'2nd Minif &amp; Maxif'!$B$22:$C$22</definedName>
    <definedName name="Student_26">'2nd Minif &amp; Maxif'!$B$23:$C$23</definedName>
    <definedName name="Student_27">'2nd Minif &amp; Maxif'!$B$24:$C$24</definedName>
    <definedName name="Student_28">'2nd Minif &amp; Maxif'!$B$25:$C$25</definedName>
    <definedName name="Student_29">'2nd Minif &amp; Maxif'!$B$26:$C$26</definedName>
    <definedName name="Student_3">'2nd Minif &amp; Maxif'!$B$27:$C$27</definedName>
    <definedName name="Student_30">'2nd Minif &amp; Maxif'!$B$28:$C$28</definedName>
    <definedName name="Student_31">'2nd Minif &amp; Maxif'!$B$29:$C$29</definedName>
    <definedName name="Student_32">'2nd Minif &amp; Maxif'!$B$30:$C$30</definedName>
    <definedName name="Student_33">'2nd Minif &amp; Maxif'!$B$31:$C$31</definedName>
    <definedName name="Student_34">'2nd Minif &amp; Maxif'!$B$32:$C$32</definedName>
    <definedName name="Student_35">'2nd Minif &amp; Maxif'!$B$33:$C$33</definedName>
    <definedName name="Student_36">'2nd Minif &amp; Maxif'!$B$34:$C$34</definedName>
    <definedName name="Student_37">'2nd Minif &amp; Maxif'!$B$35:$C$35</definedName>
    <definedName name="Student_38">'2nd Minif &amp; Maxif'!$B$36:$C$36</definedName>
    <definedName name="Student_39">'2nd Minif &amp; Maxif'!$B$37:$C$37</definedName>
    <definedName name="Student_4">'2nd Minif &amp; Maxif'!$B$38:$C$38</definedName>
    <definedName name="Student_40">'2nd Minif &amp; Maxif'!$B$39:$C$39</definedName>
    <definedName name="Student_41">'2nd Minif &amp; Maxif'!$B$40:$C$40</definedName>
    <definedName name="Student_42">'2nd Minif &amp; Maxif'!$B$41:$C$41</definedName>
    <definedName name="Student_43">'2nd Minif &amp; Maxif'!$B$42:$C$42</definedName>
    <definedName name="Student_44">'2nd Minif &amp; Maxif'!$B$43:$C$43</definedName>
    <definedName name="Student_45">'2nd Minif &amp; Maxif'!$B$44:$C$44</definedName>
    <definedName name="Student_46">'2nd Minif &amp; Maxif'!$B$45:$C$45</definedName>
    <definedName name="Student_47">'2nd Minif &amp; Maxif'!$B$46:$C$46</definedName>
    <definedName name="Student_48">'2nd Minif &amp; Maxif'!$B$47:$C$47</definedName>
    <definedName name="Student_49">'2nd Minif &amp; Maxif'!$B$48:$C$48</definedName>
    <definedName name="Student_5">'2nd Minif &amp; Maxif'!$B$49:$C$49</definedName>
    <definedName name="Student_50">'2nd Minif &amp; Maxif'!$B$50:$C$50</definedName>
    <definedName name="Student_6">'2nd Minif &amp; Maxif'!$B$51:$C$51</definedName>
    <definedName name="Student_7">'2nd Minif &amp; Maxif'!$B$52:$C$52</definedName>
    <definedName name="Student_8">'2nd Minif &amp; Maxif'!$B$53:$C$53</definedName>
    <definedName name="Student_9">'2nd Minif &amp; Maxif'!$B$54:$C$54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9" roundtripDataSignature="AMtx7mhE/mIwt9+JcY2EocaOCSioShFDkA=="/>
    </ext>
  </extLst>
</workbook>
</file>

<file path=xl/calcChain.xml><?xml version="1.0" encoding="utf-8"?>
<calcChain xmlns="http://schemas.openxmlformats.org/spreadsheetml/2006/main">
  <c r="H9" i="18" l="1"/>
  <c r="J9" i="18" s="1"/>
  <c r="H10" i="18"/>
  <c r="J10" i="18"/>
  <c r="H11" i="18"/>
  <c r="J11" i="18"/>
  <c r="H12" i="18"/>
  <c r="J12" i="18"/>
  <c r="H13" i="18"/>
  <c r="J13" i="18" s="1"/>
  <c r="H14" i="18"/>
  <c r="J14" i="18"/>
  <c r="H15" i="18"/>
  <c r="J15" i="18"/>
  <c r="H16" i="18"/>
  <c r="J16" i="18"/>
  <c r="H17" i="18"/>
  <c r="J17" i="18" s="1"/>
  <c r="H18" i="18"/>
  <c r="J18" i="18"/>
  <c r="H19" i="18"/>
  <c r="J19" i="18"/>
  <c r="H20" i="18"/>
  <c r="J20" i="18"/>
  <c r="H21" i="18"/>
  <c r="J21" i="18" s="1"/>
  <c r="H22" i="18"/>
  <c r="J22" i="18"/>
  <c r="H23" i="18"/>
  <c r="J23" i="18"/>
  <c r="H24" i="18"/>
  <c r="J24" i="18"/>
  <c r="H25" i="18"/>
  <c r="J25" i="18" s="1"/>
  <c r="H26" i="18"/>
  <c r="J26" i="18"/>
  <c r="H27" i="18"/>
  <c r="J27" i="18"/>
  <c r="H28" i="18"/>
  <c r="J28" i="18"/>
  <c r="H29" i="18"/>
  <c r="J29" i="18" s="1"/>
  <c r="H30" i="18"/>
  <c r="J30" i="18"/>
  <c r="H31" i="18"/>
  <c r="J31" i="18"/>
  <c r="H32" i="18"/>
  <c r="J32" i="18"/>
  <c r="H33" i="18"/>
  <c r="J33" i="18" s="1"/>
  <c r="H34" i="18"/>
  <c r="J34" i="18"/>
  <c r="H35" i="18"/>
  <c r="J35" i="18"/>
  <c r="H36" i="18"/>
  <c r="J36" i="18"/>
  <c r="H37" i="18"/>
  <c r="J37" i="18" s="1"/>
  <c r="H38" i="18"/>
  <c r="J38" i="18"/>
  <c r="H39" i="18"/>
  <c r="J39" i="18"/>
  <c r="H40" i="18"/>
  <c r="J40" i="18"/>
  <c r="H41" i="18"/>
  <c r="J41" i="18" s="1"/>
  <c r="E7" i="16"/>
  <c r="F7" i="16" s="1"/>
  <c r="E8" i="16"/>
  <c r="F8" i="16"/>
  <c r="E9" i="16"/>
  <c r="F9" i="16"/>
  <c r="E10" i="16"/>
  <c r="F10" i="16"/>
  <c r="E11" i="16"/>
  <c r="F11" i="16" s="1"/>
  <c r="E12" i="16"/>
  <c r="F12" i="16"/>
  <c r="E13" i="16"/>
  <c r="F13" i="16"/>
  <c r="E14" i="16"/>
  <c r="F14" i="16"/>
  <c r="E15" i="16"/>
  <c r="F15" i="16" s="1"/>
  <c r="E16" i="16"/>
  <c r="F16" i="16"/>
  <c r="E17" i="16"/>
  <c r="F17" i="16"/>
  <c r="E18" i="16"/>
  <c r="F18" i="16"/>
  <c r="E19" i="16"/>
  <c r="F19" i="16" s="1"/>
  <c r="E20" i="16"/>
  <c r="F20" i="16"/>
  <c r="E21" i="16"/>
  <c r="F21" i="16"/>
  <c r="E22" i="16"/>
  <c r="F22" i="16"/>
  <c r="E23" i="16"/>
  <c r="F23" i="16" s="1"/>
  <c r="D25" i="16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C3" i="10"/>
  <c r="C4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C6" i="9"/>
  <c r="C7" i="9"/>
  <c r="C8" i="9"/>
  <c r="C9" i="9"/>
  <c r="C10" i="9"/>
  <c r="C11" i="9"/>
  <c r="C12" i="9"/>
  <c r="C13" i="9"/>
  <c r="C14" i="9"/>
  <c r="J11" i="8" l="1"/>
  <c r="K11" i="8"/>
  <c r="L11" i="8"/>
  <c r="M11" i="8"/>
  <c r="N11" i="8"/>
  <c r="O11" i="8"/>
  <c r="Q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J23" i="8"/>
  <c r="K23" i="8"/>
  <c r="L23" i="8"/>
  <c r="M23" i="8"/>
  <c r="N23" i="8"/>
  <c r="O23" i="8"/>
  <c r="J24" i="8"/>
  <c r="K24" i="8"/>
  <c r="L24" i="8"/>
  <c r="M24" i="8"/>
  <c r="N24" i="8"/>
  <c r="O24" i="8"/>
  <c r="J25" i="8"/>
  <c r="K25" i="8"/>
  <c r="L25" i="8"/>
  <c r="M25" i="8"/>
  <c r="N25" i="8"/>
  <c r="O25" i="8"/>
  <c r="J26" i="8"/>
  <c r="K26" i="8"/>
  <c r="L26" i="8"/>
  <c r="M26" i="8"/>
  <c r="N26" i="8"/>
  <c r="O26" i="8"/>
  <c r="J27" i="8"/>
  <c r="K27" i="8"/>
  <c r="L27" i="8"/>
  <c r="M27" i="8"/>
  <c r="N27" i="8"/>
  <c r="O27" i="8"/>
  <c r="J28" i="8"/>
  <c r="K28" i="8"/>
  <c r="L28" i="8"/>
  <c r="M28" i="8"/>
  <c r="N28" i="8"/>
  <c r="O28" i="8"/>
  <c r="J29" i="8"/>
  <c r="K29" i="8"/>
  <c r="L29" i="8"/>
  <c r="M29" i="8"/>
  <c r="N29" i="8"/>
  <c r="O29" i="8"/>
  <c r="J30" i="8"/>
  <c r="K30" i="8"/>
  <c r="L30" i="8"/>
  <c r="M30" i="8"/>
  <c r="N30" i="8"/>
  <c r="O30" i="8"/>
  <c r="J31" i="8"/>
  <c r="K31" i="8"/>
  <c r="L31" i="8"/>
  <c r="M31" i="8"/>
  <c r="N31" i="8"/>
  <c r="O31" i="8"/>
  <c r="J32" i="8"/>
  <c r="K32" i="8"/>
  <c r="L32" i="8"/>
  <c r="M32" i="8"/>
  <c r="N32" i="8"/>
  <c r="O32" i="8"/>
  <c r="J33" i="8"/>
  <c r="K33" i="8"/>
  <c r="L33" i="8"/>
  <c r="M33" i="8"/>
  <c r="N33" i="8"/>
  <c r="O33" i="8"/>
  <c r="J34" i="8"/>
  <c r="K34" i="8"/>
  <c r="L34" i="8"/>
  <c r="M34" i="8"/>
  <c r="N34" i="8"/>
  <c r="O34" i="8"/>
  <c r="J35" i="8"/>
  <c r="K35" i="8"/>
  <c r="L35" i="8"/>
  <c r="M35" i="8"/>
  <c r="N35" i="8"/>
  <c r="O35" i="8"/>
  <c r="J36" i="8"/>
  <c r="K36" i="8"/>
  <c r="L36" i="8"/>
  <c r="M36" i="8"/>
  <c r="N36" i="8"/>
  <c r="O36" i="8"/>
  <c r="J37" i="8"/>
  <c r="K37" i="8"/>
  <c r="L37" i="8"/>
  <c r="M37" i="8"/>
  <c r="N37" i="8"/>
  <c r="O37" i="8"/>
  <c r="J38" i="8"/>
  <c r="K38" i="8"/>
  <c r="L38" i="8"/>
  <c r="M38" i="8"/>
  <c r="N38" i="8"/>
  <c r="O38" i="8"/>
  <c r="J39" i="8"/>
  <c r="K39" i="8"/>
  <c r="L39" i="8"/>
  <c r="M39" i="8"/>
  <c r="N39" i="8"/>
  <c r="O39" i="8"/>
  <c r="J40" i="8"/>
  <c r="K40" i="8"/>
  <c r="L40" i="8"/>
  <c r="M40" i="8"/>
  <c r="N40" i="8"/>
  <c r="O40" i="8"/>
  <c r="J41" i="8"/>
  <c r="K41" i="8"/>
  <c r="L41" i="8"/>
  <c r="M41" i="8"/>
  <c r="N41" i="8"/>
  <c r="O41" i="8"/>
  <c r="J42" i="8"/>
  <c r="K42" i="8"/>
  <c r="L42" i="8"/>
  <c r="M42" i="8"/>
  <c r="N42" i="8"/>
  <c r="O42" i="8"/>
  <c r="J43" i="8"/>
  <c r="K43" i="8"/>
  <c r="L43" i="8"/>
  <c r="M43" i="8"/>
  <c r="N43" i="8"/>
  <c r="O43" i="8"/>
  <c r="J44" i="8"/>
  <c r="K44" i="8"/>
  <c r="L44" i="8"/>
  <c r="M44" i="8"/>
  <c r="N44" i="8"/>
  <c r="O44" i="8"/>
  <c r="J45" i="8"/>
  <c r="K45" i="8"/>
  <c r="L45" i="8"/>
  <c r="M45" i="8"/>
  <c r="N45" i="8"/>
  <c r="O45" i="8"/>
  <c r="J46" i="8"/>
  <c r="K46" i="8"/>
  <c r="L46" i="8"/>
  <c r="M46" i="8"/>
  <c r="N46" i="8"/>
  <c r="O46" i="8"/>
  <c r="J47" i="8"/>
  <c r="K47" i="8"/>
  <c r="L47" i="8"/>
  <c r="M47" i="8"/>
  <c r="N47" i="8"/>
  <c r="O47" i="8"/>
  <c r="J48" i="8"/>
  <c r="K48" i="8"/>
  <c r="L48" i="8"/>
  <c r="M48" i="8"/>
  <c r="N48" i="8"/>
  <c r="O48" i="8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N10" i="5"/>
  <c r="O10" i="5" s="1"/>
  <c r="N11" i="5"/>
  <c r="O11" i="5" s="1"/>
  <c r="H9" i="4" l="1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C5" i="3" l="1"/>
  <c r="C6" i="3"/>
  <c r="C7" i="3"/>
  <c r="C8" i="3"/>
  <c r="C9" i="3"/>
  <c r="C10" i="3"/>
  <c r="I9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B9" i="2"/>
  <c r="B10" i="2"/>
  <c r="B11" i="2"/>
  <c r="I6" i="3" l="1"/>
  <c r="I7" i="3"/>
  <c r="H9" i="3"/>
  <c r="H7" i="3"/>
  <c r="H6" i="3"/>
  <c r="I8" i="3"/>
  <c r="H8" i="3"/>
  <c r="I5" i="3"/>
  <c r="H5" i="3"/>
  <c r="N14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P23" i="1"/>
  <c r="P24" i="1"/>
  <c r="P25" i="1"/>
  <c r="P26" i="1"/>
  <c r="P27" i="1"/>
  <c r="P28" i="1"/>
  <c r="P29" i="1"/>
  <c r="P30" i="1"/>
  <c r="P31" i="1"/>
  <c r="P32" i="1"/>
  <c r="P22" i="1"/>
  <c r="Q23" i="1"/>
  <c r="Q24" i="1"/>
  <c r="Q25" i="1"/>
  <c r="Q26" i="1"/>
  <c r="Q27" i="1"/>
  <c r="Q28" i="1"/>
  <c r="Q29" i="1"/>
  <c r="Q30" i="1"/>
  <c r="Q31" i="1"/>
  <c r="Q32" i="1"/>
  <c r="N16" i="1" l="1"/>
  <c r="N13" i="1"/>
  <c r="N12" i="1"/>
  <c r="N11" i="1"/>
  <c r="N15" i="1" l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<sst xmlns="http://schemas.openxmlformats.org/spreadsheetml/2006/main" count="3415" uniqueCount="297">
  <si>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</si>
  <si>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</si>
  <si>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</si>
  <si>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</si>
  <si>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</si>
  <si>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</si>
  <si>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</si>
  <si>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</si>
  <si>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</si>
  <si>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</si>
  <si>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</si>
  <si>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</si>
  <si>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</si>
  <si>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</si>
  <si>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</si>
  <si>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</si>
  <si>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</si>
  <si>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</si>
  <si>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</si>
  <si>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</si>
  <si>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</si>
  <si>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</si>
  <si>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</si>
  <si>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</si>
  <si>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</si>
  <si>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</si>
  <si>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</si>
  <si>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</si>
  <si>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</si>
  <si>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</si>
  <si>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</si>
  <si>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</si>
  <si>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</si>
  <si>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</si>
  <si>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</si>
  <si>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</si>
  <si>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</si>
  <si>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</si>
  <si>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</si>
  <si>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</si>
  <si>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</si>
  <si>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</si>
  <si>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</si>
  <si>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</si>
  <si>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</si>
  <si>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</si>
  <si>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</si>
  <si>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</si>
  <si>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</si>
  <si>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</si>
  <si>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</si>
  <si>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</si>
  <si>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</si>
  <si>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</si>
  <si>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</si>
  <si>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</si>
  <si>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</si>
  <si>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</si>
  <si>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</si>
  <si>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</si>
  <si>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</si>
  <si>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</si>
  <si>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</si>
  <si>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</si>
  <si>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</si>
  <si>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</si>
  <si>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</si>
  <si>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</si>
  <si>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</si>
  <si>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</si>
  <si>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</si>
  <si>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</si>
  <si>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</si>
  <si>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</si>
  <si>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</si>
  <si>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</si>
  <si>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</si>
  <si>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</si>
  <si>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</si>
  <si>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</si>
  <si>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</si>
  <si>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</si>
  <si>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</si>
  <si>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</si>
  <si>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</si>
  <si>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</si>
  <si>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</si>
  <si>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</si>
  <si>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</si>
  <si>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</si>
  <si>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</si>
  <si>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</si>
  <si>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</si>
  <si>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</si>
  <si>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</si>
  <si>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</si>
  <si>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</si>
  <si>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</si>
  <si>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</si>
  <si>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</si>
  <si>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</si>
  <si>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</si>
  <si>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</si>
  <si>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</si>
  <si>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</si>
  <si>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</si>
  <si>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</si>
  <si>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</si>
  <si>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</si>
  <si>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</si>
  <si>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</si>
  <si>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</si>
  <si>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</si>
  <si>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</si>
  <si>
    <t>V, Rajesh</t>
  </si>
  <si>
    <t>Machado, Jason</t>
  </si>
  <si>
    <t>Elayedatt, Rubin</t>
  </si>
  <si>
    <t>Manager name</t>
  </si>
  <si>
    <t>Scores</t>
  </si>
  <si>
    <t>Q. Calculate the average roll up for the respective managers using the data in the second table.</t>
  </si>
  <si>
    <t>**Use Name Range Concept</t>
  </si>
  <si>
    <t>Student 9</t>
  </si>
  <si>
    <t>Student 8</t>
  </si>
  <si>
    <t>Student 7</t>
  </si>
  <si>
    <t>Student 6</t>
  </si>
  <si>
    <t>Student 50</t>
  </si>
  <si>
    <t>Student 5</t>
  </si>
  <si>
    <t>Student 49</t>
  </si>
  <si>
    <t>Student 48</t>
  </si>
  <si>
    <t>Student 47</t>
  </si>
  <si>
    <t>Student 46</t>
  </si>
  <si>
    <t>Student 45</t>
  </si>
  <si>
    <t>Student 44</t>
  </si>
  <si>
    <t>Student 43</t>
  </si>
  <si>
    <t>Student 42</t>
  </si>
  <si>
    <t>Student 41</t>
  </si>
  <si>
    <t>Student 40</t>
  </si>
  <si>
    <t>Student 4</t>
  </si>
  <si>
    <t>Student 39</t>
  </si>
  <si>
    <t>Student 38</t>
  </si>
  <si>
    <t>Student 37</t>
  </si>
  <si>
    <t>Student 36</t>
  </si>
  <si>
    <t>Student 35</t>
  </si>
  <si>
    <t>Student 34</t>
  </si>
  <si>
    <t>Student 33</t>
  </si>
  <si>
    <t>Student 32</t>
  </si>
  <si>
    <t>Student 31</t>
  </si>
  <si>
    <t>Student 30</t>
  </si>
  <si>
    <t>Student 3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</si>
  <si>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</si>
  <si>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</si>
  <si>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</si>
  <si>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</si>
  <si>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</si>
  <si>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</si>
  <si>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</si>
  <si>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</si>
  <si>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</si>
  <si>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</si>
  <si>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2</t>
  </si>
  <si>
    <t>Student 19</t>
  </si>
  <si>
    <t>Student 18</t>
  </si>
  <si>
    <t>Student 17</t>
  </si>
  <si>
    <t>Student 16</t>
  </si>
  <si>
    <t>Student 15</t>
  </si>
  <si>
    <t>Student 14</t>
  </si>
  <si>
    <t>F</t>
  </si>
  <si>
    <t>Student 13</t>
  </si>
  <si>
    <t>Student 12</t>
  </si>
  <si>
    <t>Student 11</t>
  </si>
  <si>
    <t>B</t>
  </si>
  <si>
    <t>Student 10</t>
  </si>
  <si>
    <t>A</t>
  </si>
  <si>
    <t>Student 1</t>
  </si>
  <si>
    <t>Grade</t>
  </si>
  <si>
    <t>Max</t>
  </si>
  <si>
    <t>Min</t>
  </si>
  <si>
    <t>Student</t>
  </si>
  <si>
    <t>Q. For the student database given alongside, Find the min and max values for the grades.</t>
  </si>
  <si>
    <t>Product12</t>
  </si>
  <si>
    <t>Product11</t>
  </si>
  <si>
    <t>Product10</t>
  </si>
  <si>
    <t>Product9</t>
  </si>
  <si>
    <t>Product8</t>
  </si>
  <si>
    <t>Product7</t>
  </si>
  <si>
    <t>Product6</t>
  </si>
  <si>
    <t>Product5</t>
  </si>
  <si>
    <t>Product4</t>
  </si>
  <si>
    <t>Product3</t>
  </si>
  <si>
    <t>Product2</t>
  </si>
  <si>
    <t>Product1</t>
  </si>
  <si>
    <t>Vendor for Low Bid</t>
  </si>
  <si>
    <t>Lowest Bid</t>
  </si>
  <si>
    <t>Vendor5</t>
  </si>
  <si>
    <t>Vendor4</t>
  </si>
  <si>
    <t>Vendor3</t>
  </si>
  <si>
    <t>Vendor2</t>
  </si>
  <si>
    <t>Vendor1</t>
  </si>
  <si>
    <t>Products/Vendors</t>
  </si>
  <si>
    <t>Use INDEX, MIN &amp; MATCH to find vendor name with lowest bid</t>
  </si>
  <si>
    <t>First Name</t>
  </si>
  <si>
    <t>Name of Employees, who have</t>
  </si>
  <si>
    <t>Figure out who has the Max and Min Salary</t>
  </si>
  <si>
    <t>Salary</t>
  </si>
  <si>
    <t>*Use Name Range and Vlookup with Match Function</t>
  </si>
  <si>
    <t>If C-Code is not present, display "Retired"</t>
  </si>
  <si>
    <t>Get Region, Department and Salary of all Employees from Sheet "Source"</t>
  </si>
  <si>
    <t>Joining Date</t>
  </si>
  <si>
    <t>Employees will receive TA-DA as per the Region they are posted in. North=5000, South=4000, East=4200, Midwest=3800</t>
  </si>
  <si>
    <t>Gift everyone 1500 rs. Amazon Voucher, except Director and CEO</t>
  </si>
  <si>
    <t>Employees belong to Sales and Marketing Department with Basic Salary &lt; 45000 get Bonus of 25000</t>
  </si>
  <si>
    <t>Employees joined before 1980 , write them as 'Retired'</t>
  </si>
  <si>
    <t>Employees having Salary less than 30000 and belong to CCD department, Get 9000 as Bonus</t>
  </si>
  <si>
    <t>Write 'Eligible for Gift', in front of Females having Salary less than 50000</t>
  </si>
  <si>
    <t>Add new column for each task</t>
  </si>
  <si>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</si>
  <si>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</si>
  <si>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</si>
  <si>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</si>
  <si>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</si>
  <si>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</si>
  <si>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</si>
  <si>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</si>
  <si>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</si>
  <si>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</si>
  <si>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</si>
  <si>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</si>
  <si>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</si>
  <si>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</si>
  <si>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</si>
  <si>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</si>
  <si>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</si>
  <si>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</si>
  <si>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</si>
  <si>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</si>
  <si>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Day(in Number)</t>
  </si>
  <si>
    <t>Name</t>
  </si>
  <si>
    <t>Last Modified Time</t>
  </si>
  <si>
    <t>Current Time</t>
  </si>
  <si>
    <t>Last Modified Date</t>
  </si>
  <si>
    <t>Current Date</t>
  </si>
  <si>
    <t>United States of America</t>
  </si>
  <si>
    <t>Small Business</t>
  </si>
  <si>
    <t>Mexico</t>
  </si>
  <si>
    <t>Germany</t>
  </si>
  <si>
    <t>France</t>
  </si>
  <si>
    <t>Canada</t>
  </si>
  <si>
    <t>Midmarket</t>
  </si>
  <si>
    <t>Government</t>
  </si>
  <si>
    <t>Enterprise</t>
  </si>
  <si>
    <t>Channel Partners</t>
  </si>
  <si>
    <t>Profit</t>
  </si>
  <si>
    <t>Date</t>
  </si>
  <si>
    <t>Country</t>
  </si>
  <si>
    <t>Segment</t>
  </si>
  <si>
    <t>ID</t>
  </si>
  <si>
    <t>1. Sort Segment, inside each segment Country should be sorted, with sorted profit for each country Low to high.</t>
  </si>
  <si>
    <t>Sort as per conditions and Copy paste the results, by adding a new sheet in this file. Plus Paste Screenshots of Sort Box.</t>
  </si>
  <si>
    <t>2. Filter the data in Quarter 3</t>
  </si>
  <si>
    <t>1. Filter all the Country name starts with letter "F"</t>
  </si>
  <si>
    <t>Sort as per conditions and Copy paste the results, by adding a new sheet in this file. Plus Paste Screenshots of Advanced Filter(wherever necessary)</t>
  </si>
  <si>
    <t>france</t>
  </si>
  <si>
    <t>quarter</t>
  </si>
  <si>
    <t>country</t>
  </si>
  <si>
    <t>Quarter</t>
  </si>
  <si>
    <t>Revenue'000</t>
  </si>
  <si>
    <t>Should be formatted as shown in picture</t>
  </si>
  <si>
    <t>Create Line Chart with Proper formatting</t>
  </si>
  <si>
    <t>Total</t>
  </si>
  <si>
    <t>%</t>
  </si>
  <si>
    <t>Running Total</t>
  </si>
  <si>
    <t>Create Combo Chart with Proper formatting</t>
  </si>
  <si>
    <t>(Y-YBAR)</t>
  </si>
  <si>
    <t>(X-XBAR)</t>
  </si>
  <si>
    <t>weight</t>
  </si>
  <si>
    <t>horsepower</t>
  </si>
  <si>
    <t>Y</t>
  </si>
  <si>
    <t>X</t>
  </si>
  <si>
    <t>Create Scatter Chart with Proper formatting</t>
  </si>
  <si>
    <t>Low</t>
  </si>
  <si>
    <t>Not Specified</t>
  </si>
  <si>
    <t>High</t>
  </si>
  <si>
    <t>Medium</t>
  </si>
  <si>
    <t>Critical</t>
  </si>
  <si>
    <t>Product Margin per unit</t>
  </si>
  <si>
    <t>Sales amount</t>
  </si>
  <si>
    <t>Shipping Cost</t>
  </si>
  <si>
    <t>Unit Price</t>
  </si>
  <si>
    <t>Quantity ordered</t>
  </si>
  <si>
    <t>Order Priority</t>
  </si>
  <si>
    <t>Row ID</t>
  </si>
  <si>
    <t>Profit = (Quantity*Product Margin)-Shipping Cost</t>
  </si>
  <si>
    <t>Sales = (Quantity*Unit Price)+Shipping Cost</t>
  </si>
  <si>
    <t>All amounts are in millions.</t>
  </si>
  <si>
    <t>And Profit , Profit % calculation</t>
  </si>
  <si>
    <t>Note: Assign a Macro as a 'Command' into the 'Custom Tab'</t>
  </si>
  <si>
    <t>Record a Macro to format the table of any size, with proper Number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</si>
</sst>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164" formatCode="0.0%"/>
    <numFmt numFmtId="165" formatCode="mm/dd/yyyy"/>
    <numFmt numFmtId="166" formatCode="[$-F400]h:mm:ss\ AM/PM"/>
    <numFmt numFmtId="167" formatCode="&quot;$&quot;#,##0_);[Red]\(&quot;$&quot;#,##0\)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FFFF"/>
      <name val="Arial"/>
      <family val="2"/>
    </font>
    <font>
      <b/>
      <sz val="10"/>
      <color rgb="FF80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000080"/>
      <name val="Arial"/>
      <family val="2"/>
    </font>
    <font>
      <b/>
      <i/>
      <sz val="12"/>
      <color rgb="FF800000"/>
      <name val="Arial"/>
      <family val="2"/>
    </font>
    <font>
      <b/>
      <i/>
      <sz val="9"/>
      <color rgb="FF80008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99"/>
        <bgColor rgb="FFFFFF99"/>
      </patternFill>
    </fill>
    <fill>
      <patternFill patternType="solid">
        <fgColor rgb="FF000080"/>
        <bgColor rgb="FF00008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FFE598"/>
        <bgColor rgb="FFFFE598"/>
      </patternFill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</borders>
  <cellStyleXfs count="3">
    <xf numFmtId="0" fontId="0" fillId="0" borderId="0"/>
    <xf numFmtId="0" fontId="7" fillId="0" borderId="1"/>
    <xf numFmtId="0" fontId="1" fillId="0" borderId="1"/>
  </cellStyleXfs>
  <cellXfs count="89">
    <xf numFmtId="0" fontId="0" fillId="0" borderId="0" xfId="0"/>
    <xf numFmtId="0" fontId="2" fillId="2" borderId="1" xfId="0" applyFont="1" applyFill="1" applyBorder="1"/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quotePrefix="1" applyFont="1" applyBorder="1"/>
    <xf numFmtId="15" fontId="5" fillId="0" borderId="4" xfId="0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0" fillId="0" borderId="4" xfId="0" applyFont="1" applyBorder="1"/>
    <xf numFmtId="0" fontId="6" fillId="0" borderId="4" xfId="0" applyFont="1" applyBorder="1"/>
    <xf numFmtId="0" fontId="7" fillId="0" borderId="1" xfId="1"/>
    <xf numFmtId="164" fontId="9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5" fillId="0" borderId="4" xfId="1" applyNumberFormat="1" applyFont="1" applyBorder="1"/>
    <xf numFmtId="0" fontId="5" fillId="3" borderId="4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5" fillId="2" borderId="1" xfId="1" applyFont="1" applyFill="1"/>
    <xf numFmtId="0" fontId="2" fillId="2" borderId="1" xfId="1" applyFont="1" applyFill="1"/>
    <xf numFmtId="0" fontId="5" fillId="0" borderId="1" xfId="1" applyFont="1" applyAlignment="1">
      <alignment horizontal="center"/>
    </xf>
    <xf numFmtId="0" fontId="12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13" fillId="0" borderId="1" xfId="1" applyFont="1"/>
    <xf numFmtId="0" fontId="4" fillId="0" borderId="1" xfId="1" applyFont="1"/>
    <xf numFmtId="0" fontId="14" fillId="0" borderId="4" xfId="1" applyFont="1" applyBorder="1" applyAlignment="1">
      <alignment horizontal="center"/>
    </xf>
    <xf numFmtId="0" fontId="13" fillId="0" borderId="4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6" fillId="0" borderId="1" xfId="1" applyFont="1" applyAlignment="1">
      <alignment horizontal="center"/>
    </xf>
    <xf numFmtId="0" fontId="17" fillId="0" borderId="1" xfId="1" applyFont="1" applyAlignment="1">
      <alignment horizontal="center"/>
    </xf>
    <xf numFmtId="0" fontId="5" fillId="2" borderId="1" xfId="1" applyFont="1" applyFill="1" applyAlignment="1">
      <alignment horizontal="center"/>
    </xf>
    <xf numFmtId="0" fontId="2" fillId="2" borderId="1" xfId="1" applyFont="1" applyFill="1" applyAlignment="1">
      <alignment horizontal="left"/>
    </xf>
    <xf numFmtId="0" fontId="5" fillId="5" borderId="4" xfId="1" applyFont="1" applyFill="1" applyBorder="1"/>
    <xf numFmtId="0" fontId="5" fillId="0" borderId="4" xfId="1" applyFont="1" applyBorder="1"/>
    <xf numFmtId="0" fontId="4" fillId="6" borderId="4" xfId="1" applyFont="1" applyFill="1" applyBorder="1"/>
    <xf numFmtId="0" fontId="4" fillId="2" borderId="4" xfId="1" applyFont="1" applyFill="1" applyBorder="1"/>
    <xf numFmtId="0" fontId="2" fillId="0" borderId="1" xfId="1" applyFont="1"/>
    <xf numFmtId="0" fontId="5" fillId="0" borderId="4" xfId="1" quotePrefix="1" applyFont="1" applyBorder="1"/>
    <xf numFmtId="0" fontId="5" fillId="0" borderId="4" xfId="1" quotePrefix="1" applyFont="1" applyBorder="1" applyAlignment="1">
      <alignment horizontal="center"/>
    </xf>
    <xf numFmtId="15" fontId="5" fillId="0" borderId="4" xfId="1" applyNumberFormat="1" applyFont="1" applyBorder="1" applyAlignment="1">
      <alignment horizontal="center"/>
    </xf>
    <xf numFmtId="0" fontId="4" fillId="0" borderId="4" xfId="1" applyFont="1" applyBorder="1"/>
    <xf numFmtId="0" fontId="2" fillId="0" borderId="8" xfId="1" applyFont="1" applyBorder="1"/>
    <xf numFmtId="0" fontId="5" fillId="0" borderId="1" xfId="1" applyFont="1"/>
    <xf numFmtId="0" fontId="5" fillId="7" borderId="4" xfId="1" applyFont="1" applyFill="1" applyBorder="1"/>
    <xf numFmtId="0" fontId="4" fillId="7" borderId="4" xfId="1" applyFont="1" applyFill="1" applyBorder="1"/>
    <xf numFmtId="0" fontId="19" fillId="0" borderId="1" xfId="1" applyFont="1"/>
    <xf numFmtId="0" fontId="20" fillId="0" borderId="1" xfId="1" applyFont="1"/>
    <xf numFmtId="165" fontId="5" fillId="8" borderId="5" xfId="1" applyNumberFormat="1" applyFont="1" applyFill="1" applyBorder="1"/>
    <xf numFmtId="0" fontId="5" fillId="3" borderId="9" xfId="1" applyFont="1" applyFill="1" applyBorder="1" applyAlignment="1">
      <alignment horizontal="right"/>
    </xf>
    <xf numFmtId="0" fontId="5" fillId="3" borderId="10" xfId="1" applyFont="1" applyFill="1" applyBorder="1" applyAlignment="1">
      <alignment horizontal="right"/>
    </xf>
    <xf numFmtId="49" fontId="5" fillId="3" borderId="11" xfId="1" applyNumberFormat="1" applyFont="1" applyFill="1" applyBorder="1" applyAlignment="1">
      <alignment horizontal="right"/>
    </xf>
    <xf numFmtId="0" fontId="11" fillId="4" borderId="4" xfId="1" applyFont="1" applyFill="1" applyBorder="1"/>
    <xf numFmtId="0" fontId="21" fillId="0" borderId="1" xfId="1" applyFont="1"/>
    <xf numFmtId="0" fontId="5" fillId="9" borderId="4" xfId="1" applyFont="1" applyFill="1" applyBorder="1"/>
    <xf numFmtId="20" fontId="5" fillId="9" borderId="4" xfId="1" applyNumberFormat="1" applyFont="1" applyFill="1" applyBorder="1"/>
    <xf numFmtId="166" fontId="5" fillId="9" borderId="4" xfId="1" applyNumberFormat="1" applyFont="1" applyFill="1" applyBorder="1"/>
    <xf numFmtId="14" fontId="5" fillId="9" borderId="4" xfId="1" applyNumberFormat="1" applyFont="1" applyFill="1" applyBorder="1"/>
    <xf numFmtId="14" fontId="5" fillId="0" borderId="1" xfId="1" applyNumberFormat="1" applyFont="1"/>
    <xf numFmtId="0" fontId="22" fillId="0" borderId="1" xfId="1" applyFont="1"/>
    <xf numFmtId="0" fontId="23" fillId="0" borderId="1" xfId="1" applyFont="1"/>
    <xf numFmtId="0" fontId="8" fillId="0" borderId="1" xfId="1" applyFont="1"/>
    <xf numFmtId="0" fontId="24" fillId="0" borderId="1" xfId="1" applyFont="1"/>
    <xf numFmtId="0" fontId="7" fillId="0" borderId="12" xfId="1" applyBorder="1"/>
    <xf numFmtId="0" fontId="1" fillId="0" borderId="13" xfId="1" applyFont="1" applyBorder="1"/>
    <xf numFmtId="0" fontId="8" fillId="0" borderId="14" xfId="1" applyFont="1" applyBorder="1"/>
    <xf numFmtId="0" fontId="8" fillId="0" borderId="15" xfId="1" applyFont="1" applyBorder="1"/>
    <xf numFmtId="6" fontId="5" fillId="0" borderId="4" xfId="1" applyNumberFormat="1" applyFont="1" applyBorder="1"/>
    <xf numFmtId="0" fontId="5" fillId="0" borderId="2" xfId="1" applyFont="1" applyBorder="1"/>
    <xf numFmtId="6" fontId="5" fillId="0" borderId="11" xfId="1" applyNumberFormat="1" applyFont="1" applyBorder="1"/>
    <xf numFmtId="0" fontId="5" fillId="0" borderId="7" xfId="1" applyFont="1" applyBorder="1"/>
    <xf numFmtId="0" fontId="4" fillId="0" borderId="4" xfId="1" applyFont="1" applyBorder="1" applyAlignment="1">
      <alignment horizontal="center"/>
    </xf>
    <xf numFmtId="167" fontId="5" fillId="0" borderId="1" xfId="1" applyNumberFormat="1" applyFont="1"/>
    <xf numFmtId="9" fontId="5" fillId="0" borderId="4" xfId="1" applyNumberFormat="1" applyFont="1" applyBorder="1"/>
    <xf numFmtId="4" fontId="5" fillId="0" borderId="4" xfId="1" applyNumberFormat="1" applyFont="1" applyBorder="1"/>
    <xf numFmtId="167" fontId="5" fillId="0" borderId="4" xfId="1" applyNumberFormat="1" applyFont="1" applyBorder="1"/>
    <xf numFmtId="167" fontId="5" fillId="0" borderId="11" xfId="1" applyNumberFormat="1" applyFont="1" applyBorder="1"/>
    <xf numFmtId="0" fontId="25" fillId="10" borderId="4" xfId="1" applyFont="1" applyFill="1" applyBorder="1"/>
    <xf numFmtId="0" fontId="25" fillId="10" borderId="11" xfId="1" applyFont="1" applyFill="1" applyBorder="1"/>
    <xf numFmtId="0" fontId="25" fillId="10" borderId="7" xfId="1" applyFont="1" applyFill="1" applyBorder="1"/>
    <xf numFmtId="0" fontId="5" fillId="0" borderId="16" xfId="1" applyFont="1" applyBorder="1"/>
    <xf numFmtId="0" fontId="5" fillId="11" borderId="16" xfId="1" applyFont="1" applyFill="1" applyBorder="1"/>
    <xf numFmtId="0" fontId="25" fillId="12" borderId="16" xfId="1" applyFont="1" applyFill="1" applyBorder="1"/>
    <xf numFmtId="0" fontId="1" fillId="0" borderId="1" xfId="2"/>
    <xf numFmtId="0" fontId="26" fillId="0" borderId="1" xfId="2" applyFo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18" fillId="0" borderId="1" xfId="1" applyFont="1" applyAlignment="1">
      <alignment horizontal="center"/>
    </xf>
    <xf numFmtId="0" fontId="7" fillId="0" borderId="1" xfId="1"/>
    <xf numFmtId="0" fontId="2" fillId="0" borderId="1" xfId="1" applyFont="1" applyAlignment="1">
      <alignment horizontal="center"/>
    </xf>
    <xf numFmtId="0" fontId="2" fillId="2" borderId="7" xfId="1" applyFont="1" applyFill="1" applyBorder="1" applyAlignment="1">
      <alignment horizontal="left"/>
    </xf>
    <xf numFmtId="0" fontId="3" fillId="0" borderId="6" xfId="1" applyFont="1" applyBorder="1"/>
  </cellXfs>
  <cellStyles count="3">
    <cellStyle name="Normal" xfId="0" builtinId="0"/>
    <cellStyle name="Normal 2" xfId="1" xr:uid="{C96534A1-4A23-495E-89DE-31AD33A7CB05}"/>
    <cellStyle name="Normal 3" xfId="2" xr:uid="{BDEE04D8-9C74-4093-9560-F6882B02FF78}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94444444444441E-2"/>
          <c:y val="0.16408162138281424"/>
          <c:w val="0.94780804150453957"/>
          <c:h val="0.6850142752532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'8th Charts1'!$D$5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3.7173009623797028E-2"/>
                  <c:y val="-5.0180030925557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E3-4EAE-ABD7-A00B773772D8}"/>
                </c:ext>
              </c:extLst>
            </c:dLbl>
            <c:dLbl>
              <c:idx val="12"/>
              <c:layout>
                <c:manualLayout>
                  <c:x val="-6.8493219597550309E-2"/>
                  <c:y val="-6.6138170974155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3-4EAE-ABD7-A00B773772D8}"/>
                </c:ext>
              </c:extLst>
            </c:dLbl>
            <c:dLbl>
              <c:idx val="13"/>
              <c:layout>
                <c:manualLayout>
                  <c:x val="-3.7937664041994751E-2"/>
                  <c:y val="-5.9124696266843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E3-4EAE-ABD7-A00B773772D8}"/>
                </c:ext>
              </c:extLst>
            </c:dLbl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t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'8th Charts1'!$C$6:$C$20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'8th Charts1'!$D$6:$D$20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3-4EAE-ABD7-A00B7737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49087"/>
        <c:axId val="111653407"/>
      </c:scatterChart>
      <c:valAx>
        <c:axId val="111649087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3407"/>
        <c:crosses val="autoZero"/>
        <c:crossBetween val="midCat"/>
      </c:valAx>
      <c:valAx>
        <c:axId val="11165340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11649087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 w="0" cap="rnd">
          <a:solidFill>
            <a:schemeClr val="accent4">
              <a:lumMod val="20000"/>
              <a:lumOff val="80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03917056239525E-2"/>
          <c:y val="6.3643595863166272E-2"/>
          <c:w val="0.87886812313598417"/>
          <c:h val="0.863968704389278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'8th Charts2'!$D$5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C-4DD6-93F1-5EBBA7468DA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8C-4DD6-93F1-5EBBA7468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'8th Charts2'!$C$6:$C$23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'8th Charts2'!$D$6:$D$23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C-4DD6-93F1-5EBBA746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23013807"/>
        <c:axId val="14230114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'8th Charts2'!$C$5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'8th Charts2'!$C$6:$C$23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'8th Charts2'!$C$6:$C$23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68C-4DD6-93F1-5EBBA7468DA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'8th Charts2'!$F$5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bevel/>
              <a:headEnd type="oval"/>
              <a:tailEnd type="diamond"/>
            </a:ln>
            <a:effectLst>
              <a:outerShdw blurRad="50800" dist="50800" dir="5400000" sx="1000" sy="1000" algn="ctr" rotWithShape="0">
                <a:schemeClr val="bg1"/>
              </a:outerShdw>
            </a:effectLst>
          </c:spPr>
          <c:marker>
            <c:symbol val="circle"/>
            <c:size val="4"/>
            <c:spPr>
              <a:solidFill>
                <a:schemeClr val="tx1"/>
              </a:solidFill>
              <a:ln w="9525" cap="sq">
                <a:solidFill>
                  <a:schemeClr val="tx1"/>
                </a:solidFill>
                <a:headEnd type="diamond"/>
                <a:tailEnd type="diamond" w="lg" len="med"/>
              </a:ln>
              <a:effectLst>
                <a:outerShdw blurRad="50800" dist="50800" dir="5400000" sx="1000" sy="1000" algn="ctr" rotWithShape="0">
                  <a:schemeClr val="bg1"/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'8th Charts2'!$F$6:$F$23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C-4DD6-93F1-5EBBA746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75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512760479"/>
        <c:axId val="150439247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'8th Charts2'!$E$5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'8th Charts2'!$E$6:$E$23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68C-4DD6-93F1-5EBBA7468DAD}"/>
                  </c:ext>
                </c:extLst>
              </c15:ser>
            </c15:filteredLineSeries>
          </c:ext>
        </c:extLst>
      </c:lineChart>
      <c:catAx>
        <c:axId val="14230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1407"/>
        <c:crosses val="autoZero"/>
        <c:auto val="1"/>
        <c:lblAlgn val="ctr"/>
        <c:lblOffset val="100"/>
        <c:noMultiLvlLbl val="0"/>
      </c:catAx>
      <c:valAx>
        <c:axId val="142301140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3807"/>
        <c:crosses val="autoZero"/>
        <c:crossBetween val="between"/>
      </c:valAx>
      <c:valAx>
        <c:axId val="15043924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0479"/>
        <c:crosses val="max"/>
        <c:crossBetween val="between"/>
      </c:valAx>
      <c:catAx>
        <c:axId val="1512760479"/>
        <c:scaling>
          <c:orientation val="minMax"/>
        </c:scaling>
        <c:delete val="1"/>
        <c:axPos val="b"/>
        <c:majorTickMark val="out"/>
        <c:minorTickMark val="none"/>
        <c:tickLblPos val="nextTo"/>
        <c:crossAx val="1504392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Aparajita" panose="02020603050405020304" pitchFamily="18" charset="0"/>
                <a:cs typeface="Aparajita" panose="02020603050405020304" pitchFamily="18" charset="0"/>
              </a:rPr>
              <a:t>weight vs 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0047504729502"/>
          <c:y val="0.19075205483909013"/>
          <c:w val="0.80800931417038957"/>
          <c:h val="0.70464484124563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'8th Charts3'!$D$5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A82214"/>
                </a:solidFill>
                <a:prstDash val="dash"/>
                <a:headEnd type="oval" w="lg" len="med"/>
                <a:tailEnd type="stealth" w="lg" len="lg"/>
              </a:ln>
              <a:effectLst/>
            </c:spPr>
            <c:trendlineType val="linear"/>
            <c:forward val="2"/>
            <c:backward val="2"/>
            <c:intercept val="0"/>
            <c:dispRSqr val="1"/>
            <c:dispEq val="1"/>
            <c:trendlineLbl>
              <c:layout>
                <c:manualLayout>
                  <c:x val="-5.8453884623062974E-2"/>
                  <c:y val="-7.025165424205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'8th Charts3'!$C$6:$C$37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'8th Charts3'!$D$6:$D$37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C-4221-9ED4-E68DD7AC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077679"/>
        <c:axId val="1420069999"/>
      </c:scatterChart>
      <c:valAx>
        <c:axId val="14200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69999"/>
        <c:crosses val="autoZero"/>
        <c:crossBetween val="midCat"/>
      </c:valAx>
      <c:valAx>
        <c:axId val="142006999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77679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281940</xdr:colOff>
      <xdr:row>1</xdr:row>
      <xdr:rowOff>152400</xdr:rowOff>
    </xdr:from>
    <xdr:ext cx="4434840" cy="2092655"/>
    <xdr:pic>
      <xdr:nvPicPr>
        <xdr:cNvPr id="2" name="Picture 1">
          <a:extLst>
            <a:ext uri="{FF2B5EF4-FFF2-40B4-BE49-F238E27FC236}">
              <a16:creationId xmlns:a16="http://schemas.microsoft.com/office/drawing/2014/main" id="{77609972-B5AB-4D53-ABB4-2298D4EB3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940" y="335280"/>
          <a:ext cx="4434840" cy="209265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274321</xdr:colOff>
      <xdr:row>27</xdr:row>
      <xdr:rowOff>144780</xdr:rowOff>
    </xdr:from>
    <xdr:ext cx="3018326" cy="2446020"/>
    <xdr:pic>
      <xdr:nvPicPr>
        <xdr:cNvPr id="2" name="Picture 1">
          <a:extLst>
            <a:ext uri="{FF2B5EF4-FFF2-40B4-BE49-F238E27FC236}">
              <a16:creationId xmlns:a16="http://schemas.microsoft.com/office/drawing/2014/main" id="{5012564E-E060-4B61-BF18-A31091E9A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321" y="5082540"/>
          <a:ext cx="3018326" cy="244602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</xdr:colOff>
      <xdr:row>1</xdr:row>
      <xdr:rowOff>15240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99A19AB4-9698-402B-973A-A448A75BD2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60745" y="198120"/>
          <a:ext cx="4572000" cy="18097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11</xdr:row>
      <xdr:rowOff>121920</xdr:rowOff>
    </xdr:from>
    <xdr:ext cx="4572000" cy="18108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F1FD3-E012-4A03-BBAF-FD8E284FC2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0</xdr:row>
      <xdr:rowOff>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806FFBEC-E8E9-4B39-9CA1-8B844D6C0E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29575" y="0"/>
          <a:ext cx="3905250" cy="22574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99060</xdr:colOff>
      <xdr:row>1</xdr:row>
      <xdr:rowOff>76200</xdr:rowOff>
    </xdr:from>
    <xdr:ext cx="5814060" cy="31927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0B3EF-8B21-42A3-987D-05060974D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8</xdr:col>
      <xdr:colOff>137160</xdr:colOff>
      <xdr:row>13</xdr:row>
      <xdr:rowOff>38101</xdr:rowOff>
    </xdr:from>
    <xdr:ext cx="3906000" cy="2144973"/>
    <xdr:pic>
      <xdr:nvPicPr>
        <xdr:cNvPr id="4" name="Picture 3">
          <a:extLst>
            <a:ext uri="{FF2B5EF4-FFF2-40B4-BE49-F238E27FC236}">
              <a16:creationId xmlns:a16="http://schemas.microsoft.com/office/drawing/2014/main" id="{1D3A12D3-BCE3-494E-8405-219C6FF18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1960" y="2415541"/>
          <a:ext cx="3906000" cy="2144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364711</xdr:colOff>
      <xdr:row>3</xdr:row>
      <xdr:rowOff>123412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117C9BF0-2B17-4903-BDB5-3A31917390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195511" y="672052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489115</xdr:colOff>
      <xdr:row>7</xdr:row>
      <xdr:rowOff>30480</xdr:rowOff>
    </xdr:from>
    <xdr:to>
      <xdr:col>19</xdr:col>
      <xdr:colOff>485913</xdr:colOff>
      <xdr:row>29</xdr:row>
      <xdr:rowOff>77304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C3D22-E583-46EC-B577-9A2ECC3D6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601980</xdr:colOff>
          <xdr:row>4</xdr:row>
          <xdr:rowOff>68580</xdr:rowOff>
        </xdr:from>
        <xdr:to>
          <xdr:col>13</xdr:col>
          <xdr:colOff>213360</xdr:colOff>
          <xdr:row>6</xdr:row>
          <xdr:rowOff>160020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1" i="1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Command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opLeftCell="E1" workbookViewId="0">
      <selection activeCell="N15" sqref="N15"/>
    </sheetView>
  </sheetViews>
  <sheetFormatPr defaultColWidth="14.44140625" defaultRowHeight="15" customHeight="1" x14ac:dyDescent="0.3"/>
  <cols>
    <col min="1" max="4" width="8.6640625" customWidth="1"/>
    <col min="5" max="5" width="9.88671875" customWidth="1"/>
    <col min="6" max="7" width="8.6640625" customWidth="1"/>
    <col min="8" max="8" width="11" customWidth="1"/>
    <col min="9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82" t="s">
        <v>1</v>
      </c>
      <c r="N2" s="83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 x14ac:dyDescent="0.3">
      <c r="M4" s="2" t="s">
        <v>4</v>
      </c>
      <c r="N4" s="3">
        <f>AVERAGE(Basic_Salary)</f>
        <v>57657.894736842107</v>
      </c>
    </row>
    <row r="5" spans="2:14" ht="14.25" customHeight="1" x14ac:dyDescent="0.3">
      <c r="M5" s="2" t="s">
        <v>5</v>
      </c>
      <c r="N5" s="3">
        <f>MEDIAN(Basic_Salary)</f>
        <v>55000</v>
      </c>
    </row>
    <row r="6" spans="2:14" ht="14.25" customHeight="1" x14ac:dyDescent="0.3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COUNTA(FirstName)</f>
        <v>38</v>
      </c>
    </row>
    <row r="7" spans="2:14" ht="14.25" customHeight="1" x14ac:dyDescent="0.3">
      <c r="B7" s="4">
        <v>150773</v>
      </c>
      <c r="C7" s="5" t="s">
        <v>96</v>
      </c>
      <c r="D7" s="5" t="s">
        <v>97</v>
      </c>
      <c r="E7" s="6">
        <v>26860</v>
      </c>
      <c r="F7" s="7" t="s">
        <v>32</v>
      </c>
      <c r="G7" s="5" t="s">
        <v>19</v>
      </c>
      <c r="H7" s="5" t="s">
        <v>82</v>
      </c>
      <c r="I7" s="5" t="s">
        <v>21</v>
      </c>
      <c r="J7" s="3">
        <v>85000</v>
      </c>
      <c r="M7" s="2" t="s">
        <v>22</v>
      </c>
      <c r="N7" s="3">
        <f>MAX(Basic_Salary)</f>
        <v>92000</v>
      </c>
    </row>
    <row r="8" spans="2:14" ht="14.25" customHeight="1" x14ac:dyDescent="0.3">
      <c r="B8" s="4">
        <v>150777</v>
      </c>
      <c r="C8" s="5" t="s">
        <v>36</v>
      </c>
      <c r="D8" s="5" t="s">
        <v>37</v>
      </c>
      <c r="E8" s="6">
        <v>21123</v>
      </c>
      <c r="F8" s="7" t="s">
        <v>32</v>
      </c>
      <c r="G8" s="5" t="s">
        <v>19</v>
      </c>
      <c r="H8" s="5" t="s">
        <v>38</v>
      </c>
      <c r="I8" s="5" t="s">
        <v>21</v>
      </c>
      <c r="J8" s="3">
        <v>22000</v>
      </c>
      <c r="M8" s="2" t="s">
        <v>27</v>
      </c>
      <c r="N8" s="3">
        <f>MIN(Basic_Salary)</f>
        <v>15000</v>
      </c>
    </row>
    <row r="9" spans="2:14" ht="14.25" customHeight="1" x14ac:dyDescent="0.3">
      <c r="B9" s="4">
        <v>150784</v>
      </c>
      <c r="C9" s="5" t="s">
        <v>23</v>
      </c>
      <c r="D9" s="5" t="s">
        <v>24</v>
      </c>
      <c r="E9" s="6">
        <v>28365</v>
      </c>
      <c r="F9" s="7" t="s">
        <v>18</v>
      </c>
      <c r="G9" s="5" t="s">
        <v>25</v>
      </c>
      <c r="H9" s="5" t="s">
        <v>26</v>
      </c>
      <c r="I9" s="5" t="s">
        <v>21</v>
      </c>
      <c r="J9" s="3">
        <v>35000</v>
      </c>
    </row>
    <row r="10" spans="2:14" ht="14.25" customHeight="1" x14ac:dyDescent="0.3">
      <c r="B10" s="4">
        <v>150791</v>
      </c>
      <c r="C10" s="5" t="s">
        <v>28</v>
      </c>
      <c r="D10" s="5" t="s">
        <v>29</v>
      </c>
      <c r="E10" s="6">
        <v>23346</v>
      </c>
      <c r="F10" s="7" t="s">
        <v>18</v>
      </c>
      <c r="G10" s="5" t="s">
        <v>19</v>
      </c>
      <c r="H10" s="5" t="s">
        <v>26</v>
      </c>
      <c r="I10" s="5" t="s">
        <v>21</v>
      </c>
      <c r="J10" s="3">
        <v>67000</v>
      </c>
      <c r="M10" s="82" t="s">
        <v>35</v>
      </c>
      <c r="N10" s="83"/>
    </row>
    <row r="11" spans="2:14" ht="14.25" customHeight="1" x14ac:dyDescent="0.3">
      <c r="B11" s="4">
        <v>150798</v>
      </c>
      <c r="C11" s="5" t="s">
        <v>104</v>
      </c>
      <c r="D11" s="5" t="s">
        <v>101</v>
      </c>
      <c r="E11" s="6">
        <v>28276</v>
      </c>
      <c r="F11" s="7" t="s">
        <v>18</v>
      </c>
      <c r="G11" s="5" t="s">
        <v>19</v>
      </c>
      <c r="H11" s="5" t="s">
        <v>26</v>
      </c>
      <c r="I11" s="5" t="s">
        <v>21</v>
      </c>
      <c r="J11" s="3">
        <v>81000</v>
      </c>
      <c r="M11" s="3" t="s">
        <v>39</v>
      </c>
      <c r="N11" s="3">
        <f>COUNTIF(F6:F44,F7)</f>
        <v>23</v>
      </c>
    </row>
    <row r="12" spans="2:14" ht="14.25" customHeight="1" x14ac:dyDescent="0.3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COUNTIF(F6:F44,F36)</f>
        <v>15</v>
      </c>
    </row>
    <row r="13" spans="2:14" ht="14.25" customHeight="1" x14ac:dyDescent="0.3">
      <c r="B13" s="4">
        <v>150814</v>
      </c>
      <c r="C13" s="5" t="s">
        <v>54</v>
      </c>
      <c r="D13" s="5" t="s">
        <v>55</v>
      </c>
      <c r="E13" s="6">
        <v>26246</v>
      </c>
      <c r="F13" s="7" t="s">
        <v>32</v>
      </c>
      <c r="G13" s="5" t="s">
        <v>19</v>
      </c>
      <c r="H13" s="5" t="s">
        <v>33</v>
      </c>
      <c r="I13" s="5" t="s">
        <v>21</v>
      </c>
      <c r="J13" s="3">
        <v>50000</v>
      </c>
      <c r="M13" s="3" t="s">
        <v>47</v>
      </c>
      <c r="N13" s="3">
        <f>COUNTIFS(I6:I44,I7)</f>
        <v>10</v>
      </c>
    </row>
    <row r="14" spans="2:14" ht="14.25" customHeight="1" x14ac:dyDescent="0.3">
      <c r="B14" s="4">
        <v>150821</v>
      </c>
      <c r="C14" s="5" t="s">
        <v>111</v>
      </c>
      <c r="D14" s="5" t="s">
        <v>112</v>
      </c>
      <c r="E14" s="6">
        <v>29966</v>
      </c>
      <c r="F14" s="7" t="s">
        <v>32</v>
      </c>
      <c r="G14" s="5" t="s">
        <v>25</v>
      </c>
      <c r="H14" s="5" t="s">
        <v>65</v>
      </c>
      <c r="I14" s="5" t="s">
        <v>21</v>
      </c>
      <c r="J14" s="3">
        <v>26000</v>
      </c>
      <c r="M14" s="3" t="s">
        <v>49</v>
      </c>
      <c r="N14" s="3">
        <f>AVERAGEIFS(Basic_Salary,Region,I7,Department,H15)</f>
        <v>52000</v>
      </c>
    </row>
    <row r="15" spans="2:14" ht="14.25" customHeight="1" x14ac:dyDescent="0.3">
      <c r="B15" s="4">
        <v>150830</v>
      </c>
      <c r="C15" s="5" t="s">
        <v>105</v>
      </c>
      <c r="D15" s="5" t="s">
        <v>106</v>
      </c>
      <c r="E15" s="6">
        <v>29037</v>
      </c>
      <c r="F15" s="7" t="s">
        <v>18</v>
      </c>
      <c r="G15" s="5" t="s">
        <v>19</v>
      </c>
      <c r="H15" s="5" t="s">
        <v>93</v>
      </c>
      <c r="I15" s="5" t="s">
        <v>21</v>
      </c>
      <c r="J15" s="3">
        <v>52000</v>
      </c>
      <c r="M15" s="3" t="s">
        <v>53</v>
      </c>
      <c r="N15" s="3">
        <f>MAX(Basic_Salary,Department,H8)</f>
        <v>92000</v>
      </c>
    </row>
    <row r="16" spans="2:14" ht="14.25" customHeight="1" x14ac:dyDescent="0.3">
      <c r="B16" s="4">
        <v>150834</v>
      </c>
      <c r="C16" s="5" t="s">
        <v>16</v>
      </c>
      <c r="D16" s="5" t="s">
        <v>17</v>
      </c>
      <c r="E16" s="6">
        <v>31199</v>
      </c>
      <c r="F16" s="7" t="s">
        <v>18</v>
      </c>
      <c r="G16" s="5" t="s">
        <v>19</v>
      </c>
      <c r="H16" s="5" t="s">
        <v>20</v>
      </c>
      <c r="I16" s="5" t="s">
        <v>21</v>
      </c>
      <c r="J16" s="3">
        <v>48000</v>
      </c>
      <c r="M16" s="3" t="s">
        <v>56</v>
      </c>
      <c r="N16" s="8">
        <f>MIN(I26:J39)</f>
        <v>19000</v>
      </c>
    </row>
    <row r="17" spans="2:17" ht="14.25" customHeight="1" x14ac:dyDescent="0.3">
      <c r="B17" s="4">
        <v>150840</v>
      </c>
      <c r="C17" s="5" t="s">
        <v>66</v>
      </c>
      <c r="D17" s="5" t="s">
        <v>98</v>
      </c>
      <c r="E17" s="6">
        <v>23136</v>
      </c>
      <c r="F17" s="7" t="s">
        <v>18</v>
      </c>
      <c r="G17" s="5" t="s">
        <v>19</v>
      </c>
      <c r="H17" s="5" t="s">
        <v>33</v>
      </c>
      <c r="I17" s="5" t="s">
        <v>52</v>
      </c>
      <c r="J17" s="3">
        <v>20000</v>
      </c>
    </row>
    <row r="18" spans="2:17" ht="14.25" customHeight="1" x14ac:dyDescent="0.3">
      <c r="B18" s="4">
        <v>150850</v>
      </c>
      <c r="C18" s="5" t="s">
        <v>57</v>
      </c>
      <c r="D18" s="5" t="s">
        <v>99</v>
      </c>
      <c r="E18" s="6">
        <v>32027</v>
      </c>
      <c r="F18" s="7" t="s">
        <v>32</v>
      </c>
      <c r="G18" s="5" t="s">
        <v>19</v>
      </c>
      <c r="H18" s="5" t="s">
        <v>65</v>
      </c>
      <c r="I18" s="5" t="s">
        <v>52</v>
      </c>
      <c r="J18" s="3">
        <v>47000</v>
      </c>
    </row>
    <row r="19" spans="2:17" ht="14.25" customHeight="1" x14ac:dyDescent="0.3">
      <c r="B19" s="4">
        <v>150851</v>
      </c>
      <c r="C19" s="5" t="s">
        <v>83</v>
      </c>
      <c r="D19" s="5" t="s">
        <v>84</v>
      </c>
      <c r="E19" s="6">
        <v>29368</v>
      </c>
      <c r="F19" s="7" t="s">
        <v>32</v>
      </c>
      <c r="G19" s="5" t="s">
        <v>25</v>
      </c>
      <c r="H19" s="5" t="s">
        <v>33</v>
      </c>
      <c r="I19" s="5" t="s">
        <v>52</v>
      </c>
      <c r="J19" s="3">
        <v>75000</v>
      </c>
    </row>
    <row r="20" spans="2:17" ht="14.25" customHeight="1" x14ac:dyDescent="0.3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2" t="s">
        <v>113</v>
      </c>
      <c r="N20" s="83"/>
    </row>
    <row r="21" spans="2:17" ht="14.25" customHeight="1" x14ac:dyDescent="0.3">
      <c r="B21" s="4">
        <v>150865</v>
      </c>
      <c r="C21" s="5" t="s">
        <v>61</v>
      </c>
      <c r="D21" s="5" t="s">
        <v>60</v>
      </c>
      <c r="E21" s="6">
        <v>31279</v>
      </c>
      <c r="F21" s="7" t="s">
        <v>18</v>
      </c>
      <c r="G21" s="5" t="s">
        <v>19</v>
      </c>
      <c r="H21" s="5" t="s">
        <v>62</v>
      </c>
      <c r="I21" s="5" t="s">
        <v>52</v>
      </c>
      <c r="J21" s="3">
        <v>90000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">
      <c r="B22" s="4">
        <v>150867</v>
      </c>
      <c r="C22" s="5" t="s">
        <v>85</v>
      </c>
      <c r="D22" s="5" t="s">
        <v>86</v>
      </c>
      <c r="E22" s="6">
        <v>29028</v>
      </c>
      <c r="F22" s="7" t="s">
        <v>18</v>
      </c>
      <c r="G22" s="5" t="s">
        <v>25</v>
      </c>
      <c r="H22" s="5" t="s">
        <v>82</v>
      </c>
      <c r="I22" s="5" t="s">
        <v>52</v>
      </c>
      <c r="J22" s="3">
        <v>49000</v>
      </c>
      <c r="M22" s="5" t="s">
        <v>20</v>
      </c>
      <c r="N22" s="3">
        <f t="shared" ref="N22:N32" si="0">SUMIFS(Basic_Salary,Region,$I$7,Department,M22)</f>
        <v>48000</v>
      </c>
      <c r="O22" s="9">
        <f t="shared" ref="O22:O32" si="1">SUMIFS(Basic_Salary,Region,$I$26,Department,$M22)</f>
        <v>62000</v>
      </c>
      <c r="P22" s="3">
        <f t="shared" ref="P22:P32" si="2">SUMIFS(Basic_Salary,Region,$I$17,Department,M22)</f>
        <v>0</v>
      </c>
      <c r="Q22" s="3">
        <v>0</v>
      </c>
    </row>
    <row r="23" spans="2:17" ht="14.25" customHeight="1" x14ac:dyDescent="0.3">
      <c r="B23" s="4">
        <v>150874</v>
      </c>
      <c r="C23" s="5" t="s">
        <v>103</v>
      </c>
      <c r="D23" s="5" t="s">
        <v>101</v>
      </c>
      <c r="E23" s="6">
        <v>37890</v>
      </c>
      <c r="F23" s="7" t="s">
        <v>18</v>
      </c>
      <c r="G23" s="5" t="s">
        <v>19</v>
      </c>
      <c r="H23" s="5" t="s">
        <v>38</v>
      </c>
      <c r="I23" s="5" t="s">
        <v>52</v>
      </c>
      <c r="J23" s="3">
        <v>27000</v>
      </c>
      <c r="M23" s="5" t="s">
        <v>26</v>
      </c>
      <c r="N23" s="3">
        <f t="shared" si="0"/>
        <v>183000</v>
      </c>
      <c r="O23" s="9">
        <f t="shared" si="1"/>
        <v>82000</v>
      </c>
      <c r="P23" s="3">
        <f t="shared" si="2"/>
        <v>92000</v>
      </c>
      <c r="Q23" s="3">
        <f t="shared" ref="Q23:Q32" si="3">SUMIFS(Basic_Salary,Region,$I$42,Department,M23)</f>
        <v>45000</v>
      </c>
    </row>
    <row r="24" spans="2:17" ht="14.25" customHeight="1" x14ac:dyDescent="0.3">
      <c r="B24" s="4">
        <v>150881</v>
      </c>
      <c r="C24" s="5" t="s">
        <v>50</v>
      </c>
      <c r="D24" s="5" t="s">
        <v>51</v>
      </c>
      <c r="E24" s="6">
        <v>30337</v>
      </c>
      <c r="F24" s="7" t="s">
        <v>32</v>
      </c>
      <c r="G24" s="5" t="s">
        <v>25</v>
      </c>
      <c r="H24" s="5" t="s">
        <v>26</v>
      </c>
      <c r="I24" s="5" t="s">
        <v>52</v>
      </c>
      <c r="J24" s="3">
        <v>92000</v>
      </c>
      <c r="M24" s="5" t="s">
        <v>33</v>
      </c>
      <c r="N24" s="3">
        <f t="shared" si="0"/>
        <v>50000</v>
      </c>
      <c r="O24" s="9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 x14ac:dyDescent="0.3">
      <c r="B25" s="4">
        <v>150888</v>
      </c>
      <c r="C25" s="5" t="s">
        <v>59</v>
      </c>
      <c r="D25" s="5" t="s">
        <v>60</v>
      </c>
      <c r="E25" s="6">
        <v>29221</v>
      </c>
      <c r="F25" s="7" t="s">
        <v>32</v>
      </c>
      <c r="G25" s="5" t="s">
        <v>19</v>
      </c>
      <c r="H25" s="5" t="s">
        <v>45</v>
      </c>
      <c r="I25" s="5" t="s">
        <v>52</v>
      </c>
      <c r="J25" s="3">
        <v>43000</v>
      </c>
      <c r="M25" s="5" t="s">
        <v>38</v>
      </c>
      <c r="N25" s="3">
        <f t="shared" si="0"/>
        <v>22000</v>
      </c>
      <c r="O25" s="9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 x14ac:dyDescent="0.3">
      <c r="B26" s="4">
        <v>150894</v>
      </c>
      <c r="C26" s="5" t="s">
        <v>69</v>
      </c>
      <c r="D26" s="5" t="s">
        <v>70</v>
      </c>
      <c r="E26" s="6">
        <v>37124</v>
      </c>
      <c r="F26" s="7" t="s">
        <v>32</v>
      </c>
      <c r="G26" s="5" t="s">
        <v>19</v>
      </c>
      <c r="H26" s="5" t="s">
        <v>33</v>
      </c>
      <c r="I26" s="5" t="s">
        <v>34</v>
      </c>
      <c r="J26" s="3">
        <v>67000</v>
      </c>
      <c r="M26" s="5" t="s">
        <v>41</v>
      </c>
      <c r="N26" s="3">
        <f t="shared" si="0"/>
        <v>91000</v>
      </c>
      <c r="O26" s="9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 x14ac:dyDescent="0.3">
      <c r="B27" s="4">
        <v>150899</v>
      </c>
      <c r="C27" s="5" t="s">
        <v>87</v>
      </c>
      <c r="D27" s="5" t="s">
        <v>88</v>
      </c>
      <c r="E27" s="6">
        <v>37400</v>
      </c>
      <c r="F27" s="7" t="s">
        <v>32</v>
      </c>
      <c r="G27" s="5" t="s">
        <v>19</v>
      </c>
      <c r="H27" s="5" t="s">
        <v>65</v>
      </c>
      <c r="I27" s="5" t="s">
        <v>34</v>
      </c>
      <c r="J27" s="3">
        <v>50000</v>
      </c>
      <c r="M27" s="5" t="s">
        <v>45</v>
      </c>
      <c r="N27" s="3">
        <f t="shared" si="0"/>
        <v>0</v>
      </c>
      <c r="O27" s="9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 x14ac:dyDescent="0.3">
      <c r="B28" s="4">
        <v>150901</v>
      </c>
      <c r="C28" s="5" t="s">
        <v>91</v>
      </c>
      <c r="D28" s="5" t="s">
        <v>92</v>
      </c>
      <c r="E28" s="6">
        <v>32946</v>
      </c>
      <c r="F28" s="7" t="s">
        <v>18</v>
      </c>
      <c r="G28" s="5" t="s">
        <v>19</v>
      </c>
      <c r="H28" s="5" t="s">
        <v>93</v>
      </c>
      <c r="I28" s="5" t="s">
        <v>34</v>
      </c>
      <c r="J28" s="3">
        <v>53000</v>
      </c>
      <c r="M28" s="5" t="s">
        <v>62</v>
      </c>
      <c r="N28" s="3">
        <f t="shared" si="0"/>
        <v>0</v>
      </c>
      <c r="O28" s="9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 x14ac:dyDescent="0.3">
      <c r="B29" s="4">
        <v>150905</v>
      </c>
      <c r="C29" s="5" t="s">
        <v>73</v>
      </c>
      <c r="D29" s="5" t="s">
        <v>74</v>
      </c>
      <c r="E29" s="6">
        <v>30819</v>
      </c>
      <c r="F29" s="7" t="s">
        <v>18</v>
      </c>
      <c r="G29" s="5" t="s">
        <v>25</v>
      </c>
      <c r="H29" s="5" t="s">
        <v>20</v>
      </c>
      <c r="I29" s="5" t="s">
        <v>34</v>
      </c>
      <c r="J29" s="3">
        <v>62000</v>
      </c>
      <c r="M29" s="5" t="s">
        <v>65</v>
      </c>
      <c r="N29" s="3">
        <f t="shared" si="0"/>
        <v>26000</v>
      </c>
      <c r="O29" s="9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 x14ac:dyDescent="0.3">
      <c r="B30" s="4">
        <v>150912</v>
      </c>
      <c r="C30" s="5" t="s">
        <v>77</v>
      </c>
      <c r="D30" s="5" t="s">
        <v>78</v>
      </c>
      <c r="E30" s="6">
        <v>37629</v>
      </c>
      <c r="F30" s="7" t="s">
        <v>18</v>
      </c>
      <c r="G30" s="5" t="s">
        <v>19</v>
      </c>
      <c r="H30" s="5" t="s">
        <v>79</v>
      </c>
      <c r="I30" s="5" t="s">
        <v>34</v>
      </c>
      <c r="J30" s="3">
        <v>81000</v>
      </c>
      <c r="M30" s="5" t="s">
        <v>79</v>
      </c>
      <c r="N30" s="3">
        <f t="shared" si="0"/>
        <v>0</v>
      </c>
      <c r="O30" s="9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 x14ac:dyDescent="0.3">
      <c r="B31" s="4">
        <v>150921</v>
      </c>
      <c r="C31" s="5" t="s">
        <v>80</v>
      </c>
      <c r="D31" s="5" t="s">
        <v>81</v>
      </c>
      <c r="E31" s="6">
        <v>38092</v>
      </c>
      <c r="F31" s="7" t="s">
        <v>32</v>
      </c>
      <c r="G31" s="5" t="s">
        <v>19</v>
      </c>
      <c r="H31" s="5" t="s">
        <v>82</v>
      </c>
      <c r="I31" s="5" t="s">
        <v>34</v>
      </c>
      <c r="J31" s="3">
        <v>19000</v>
      </c>
      <c r="M31" s="5" t="s">
        <v>82</v>
      </c>
      <c r="N31" s="3">
        <f t="shared" si="0"/>
        <v>85000</v>
      </c>
      <c r="O31" s="9">
        <f t="shared" si="1"/>
        <v>19000</v>
      </c>
      <c r="P31" s="3">
        <f t="shared" si="2"/>
        <v>49000</v>
      </c>
      <c r="Q31" s="3">
        <f t="shared" si="3"/>
        <v>83000</v>
      </c>
    </row>
    <row r="32" spans="2:17" ht="14.25" customHeight="1" x14ac:dyDescent="0.3">
      <c r="B32" s="4">
        <v>150929</v>
      </c>
      <c r="C32" s="5" t="s">
        <v>107</v>
      </c>
      <c r="D32" s="5" t="s">
        <v>108</v>
      </c>
      <c r="E32" s="6">
        <v>26739</v>
      </c>
      <c r="F32" s="7" t="s">
        <v>32</v>
      </c>
      <c r="G32" s="5" t="s">
        <v>19</v>
      </c>
      <c r="H32" s="5" t="s">
        <v>38</v>
      </c>
      <c r="I32" s="5" t="s">
        <v>34</v>
      </c>
      <c r="J32" s="3">
        <v>58000</v>
      </c>
      <c r="M32" s="5" t="s">
        <v>93</v>
      </c>
      <c r="N32" s="3">
        <f t="shared" si="0"/>
        <v>52000</v>
      </c>
      <c r="O32" s="9">
        <f t="shared" si="1"/>
        <v>110000</v>
      </c>
      <c r="P32" s="3">
        <f t="shared" si="2"/>
        <v>0</v>
      </c>
      <c r="Q32" s="3">
        <f t="shared" si="3"/>
        <v>0</v>
      </c>
    </row>
    <row r="33" spans="2:10" ht="14.25" customHeight="1" x14ac:dyDescent="0.3">
      <c r="B33" s="4">
        <v>150930</v>
      </c>
      <c r="C33" s="5" t="s">
        <v>66</v>
      </c>
      <c r="D33" s="5" t="s">
        <v>67</v>
      </c>
      <c r="E33" s="6">
        <v>37027</v>
      </c>
      <c r="F33" s="7" t="s">
        <v>32</v>
      </c>
      <c r="G33" s="5" t="s">
        <v>19</v>
      </c>
      <c r="H33" s="5" t="s">
        <v>26</v>
      </c>
      <c r="I33" s="5" t="s">
        <v>34</v>
      </c>
      <c r="J33" s="3">
        <v>82000</v>
      </c>
    </row>
    <row r="34" spans="2:10" ht="14.25" customHeight="1" x14ac:dyDescent="0.3">
      <c r="B34" s="4">
        <v>150937</v>
      </c>
      <c r="C34" s="5" t="s">
        <v>57</v>
      </c>
      <c r="D34" s="5" t="s">
        <v>58</v>
      </c>
      <c r="E34" s="6">
        <v>24700</v>
      </c>
      <c r="F34" s="7" t="s">
        <v>32</v>
      </c>
      <c r="G34" s="5" t="s">
        <v>19</v>
      </c>
      <c r="H34" s="5" t="s">
        <v>45</v>
      </c>
      <c r="I34" s="5" t="s">
        <v>34</v>
      </c>
      <c r="J34" s="3">
        <v>37000</v>
      </c>
    </row>
    <row r="35" spans="2:10" ht="14.25" customHeight="1" x14ac:dyDescent="0.3">
      <c r="B35" s="4">
        <v>150940</v>
      </c>
      <c r="C35" s="5" t="s">
        <v>30</v>
      </c>
      <c r="D35" s="5" t="s">
        <v>31</v>
      </c>
      <c r="E35" s="6">
        <v>26906</v>
      </c>
      <c r="F35" s="7" t="s">
        <v>32</v>
      </c>
      <c r="G35" s="5" t="s">
        <v>25</v>
      </c>
      <c r="H35" s="5" t="s">
        <v>33</v>
      </c>
      <c r="I35" s="5" t="s">
        <v>34</v>
      </c>
      <c r="J35" s="3">
        <v>87000</v>
      </c>
    </row>
    <row r="36" spans="2:10" ht="14.25" customHeight="1" x14ac:dyDescent="0.3">
      <c r="B36" s="4">
        <v>150947</v>
      </c>
      <c r="C36" s="5" t="s">
        <v>71</v>
      </c>
      <c r="D36" s="5" t="s">
        <v>72</v>
      </c>
      <c r="E36" s="6">
        <v>33449</v>
      </c>
      <c r="F36" s="7" t="s">
        <v>18</v>
      </c>
      <c r="G36" s="5" t="s">
        <v>19</v>
      </c>
      <c r="H36" s="5" t="s">
        <v>65</v>
      </c>
      <c r="I36" s="5" t="s">
        <v>34</v>
      </c>
      <c r="J36" s="3">
        <v>85000</v>
      </c>
    </row>
    <row r="37" spans="2:10" ht="14.25" customHeight="1" x14ac:dyDescent="0.3">
      <c r="B37" s="4">
        <v>150954</v>
      </c>
      <c r="C37" s="5" t="s">
        <v>102</v>
      </c>
      <c r="D37" s="5" t="s">
        <v>101</v>
      </c>
      <c r="E37" s="6">
        <v>35495</v>
      </c>
      <c r="F37" s="7" t="s">
        <v>18</v>
      </c>
      <c r="G37" s="5" t="s">
        <v>19</v>
      </c>
      <c r="H37" s="5" t="s">
        <v>93</v>
      </c>
      <c r="I37" s="5" t="s">
        <v>34</v>
      </c>
      <c r="J37" s="3">
        <v>57000</v>
      </c>
    </row>
    <row r="38" spans="2:10" ht="14.25" customHeight="1" x14ac:dyDescent="0.3">
      <c r="B38" s="4">
        <v>150962</v>
      </c>
      <c r="C38" s="5" t="s">
        <v>100</v>
      </c>
      <c r="D38" s="5" t="s">
        <v>101</v>
      </c>
      <c r="E38" s="6">
        <v>37773</v>
      </c>
      <c r="F38" s="7" t="s">
        <v>18</v>
      </c>
      <c r="G38" s="5" t="s">
        <v>19</v>
      </c>
      <c r="H38" s="5" t="s">
        <v>41</v>
      </c>
      <c r="I38" s="5" t="s">
        <v>34</v>
      </c>
      <c r="J38" s="3">
        <v>87000</v>
      </c>
    </row>
    <row r="39" spans="2:10" ht="14.25" customHeight="1" x14ac:dyDescent="0.3">
      <c r="B39" s="4">
        <v>150968</v>
      </c>
      <c r="C39" s="5" t="s">
        <v>94</v>
      </c>
      <c r="D39" s="5" t="s">
        <v>95</v>
      </c>
      <c r="E39" s="6">
        <v>37208</v>
      </c>
      <c r="F39" s="7" t="s">
        <v>32</v>
      </c>
      <c r="G39" s="5" t="s">
        <v>19</v>
      </c>
      <c r="H39" s="5" t="s">
        <v>79</v>
      </c>
      <c r="I39" s="5" t="s">
        <v>34</v>
      </c>
      <c r="J39" s="3">
        <v>65000</v>
      </c>
    </row>
    <row r="40" spans="2:10" ht="14.25" customHeight="1" x14ac:dyDescent="0.3">
      <c r="B40" s="4">
        <v>150975</v>
      </c>
      <c r="C40" s="5" t="s">
        <v>89</v>
      </c>
      <c r="D40" s="5" t="s">
        <v>90</v>
      </c>
      <c r="E40" s="6">
        <v>31478</v>
      </c>
      <c r="F40" s="7" t="s">
        <v>32</v>
      </c>
      <c r="G40" s="5" t="s">
        <v>19</v>
      </c>
      <c r="H40" s="5" t="s">
        <v>82</v>
      </c>
      <c r="I40" s="5" t="s">
        <v>46</v>
      </c>
      <c r="J40" s="3">
        <v>83000</v>
      </c>
    </row>
    <row r="41" spans="2:10" ht="14.25" customHeight="1" x14ac:dyDescent="0.3">
      <c r="B41" s="4">
        <v>150982</v>
      </c>
      <c r="C41" s="5" t="s">
        <v>109</v>
      </c>
      <c r="D41" s="5" t="s">
        <v>110</v>
      </c>
      <c r="E41" s="6">
        <v>35574</v>
      </c>
      <c r="F41" s="7" t="s">
        <v>32</v>
      </c>
      <c r="G41" s="5" t="s">
        <v>19</v>
      </c>
      <c r="H41" s="5" t="s">
        <v>38</v>
      </c>
      <c r="I41" s="5" t="s">
        <v>46</v>
      </c>
      <c r="J41" s="3">
        <v>47000</v>
      </c>
    </row>
    <row r="42" spans="2:10" ht="14.25" customHeight="1" x14ac:dyDescent="0.3">
      <c r="B42" s="4">
        <v>150989</v>
      </c>
      <c r="C42" s="5" t="s">
        <v>48</v>
      </c>
      <c r="D42" s="5" t="s">
        <v>44</v>
      </c>
      <c r="E42" s="6">
        <v>33113</v>
      </c>
      <c r="F42" s="7" t="s">
        <v>32</v>
      </c>
      <c r="G42" s="5" t="s">
        <v>19</v>
      </c>
      <c r="H42" s="5" t="s">
        <v>26</v>
      </c>
      <c r="I42" s="5" t="s">
        <v>46</v>
      </c>
      <c r="J42" s="3">
        <v>45000</v>
      </c>
    </row>
    <row r="43" spans="2:10" ht="14.25" customHeight="1" x14ac:dyDescent="0.3">
      <c r="B43" s="4">
        <v>150990</v>
      </c>
      <c r="C43" s="5" t="s">
        <v>43</v>
      </c>
      <c r="D43" s="5" t="s">
        <v>44</v>
      </c>
      <c r="E43" s="6">
        <v>36400</v>
      </c>
      <c r="F43" s="7" t="s">
        <v>32</v>
      </c>
      <c r="G43" s="5" t="s">
        <v>19</v>
      </c>
      <c r="H43" s="5" t="s">
        <v>45</v>
      </c>
      <c r="I43" s="5" t="s">
        <v>46</v>
      </c>
      <c r="J43" s="3">
        <v>77000</v>
      </c>
    </row>
    <row r="44" spans="2:10" ht="14.25" customHeight="1" x14ac:dyDescent="0.3">
      <c r="B44" s="4">
        <v>150995</v>
      </c>
      <c r="C44" s="5" t="s">
        <v>75</v>
      </c>
      <c r="D44" s="5" t="s">
        <v>76</v>
      </c>
      <c r="E44" s="6">
        <v>35330</v>
      </c>
      <c r="F44" s="7" t="s">
        <v>32</v>
      </c>
      <c r="G44" s="5" t="s">
        <v>19</v>
      </c>
      <c r="H44" s="5" t="s">
        <v>33</v>
      </c>
      <c r="I44" s="5" t="s">
        <v>46</v>
      </c>
      <c r="J44" s="3">
        <v>15000</v>
      </c>
    </row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B7:J44">
    <sortCondition ref="B6"/>
  </sortState>
  <mergeCells count="3">
    <mergeCell ref="M2:N2"/>
    <mergeCell ref="M10:N10"/>
    <mergeCell ref="M20:N20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4907-A042-440A-BE34-A3C16E02406D}">
  <dimension ref="B1:I1000"/>
  <sheetViews>
    <sheetView workbookViewId="0">
      <selection activeCell="G22" sqref="G22"/>
    </sheetView>
  </sheetViews>
  <sheetFormatPr defaultColWidth="14.44140625" defaultRowHeight="15" customHeight="1" x14ac:dyDescent="0.3"/>
  <cols>
    <col min="1" max="1" width="8.6640625" style="10" customWidth="1"/>
    <col min="2" max="2" width="19.5546875" style="10" customWidth="1"/>
    <col min="3" max="3" width="13.109375" style="10" customWidth="1"/>
    <col min="4" max="4" width="14.5546875" style="10" bestFit="1" customWidth="1"/>
    <col min="5" max="5" width="15.6640625" style="10" customWidth="1"/>
    <col min="6" max="6" width="16.6640625" style="10" customWidth="1"/>
    <col min="7" max="7" width="13.44140625" style="10" customWidth="1"/>
    <col min="8" max="8" width="12" style="10" customWidth="1"/>
    <col min="9" max="9" width="29.33203125" style="10" customWidth="1"/>
    <col min="10" max="26" width="8.6640625" style="10" customWidth="1"/>
    <col min="27" max="16384" width="14.44140625" style="10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33" t="s">
        <v>240</v>
      </c>
      <c r="C3" s="54">
        <f ca="1">TODAY()</f>
        <v>45518</v>
      </c>
      <c r="F3" s="33" t="s">
        <v>239</v>
      </c>
      <c r="G3" s="54">
        <v>45384</v>
      </c>
    </row>
    <row r="4" spans="2:9" ht="14.25" customHeight="1" x14ac:dyDescent="0.3">
      <c r="B4" s="33" t="s">
        <v>238</v>
      </c>
      <c r="C4" s="53">
        <f ca="1">NOW()</f>
        <v>45518.830281944443</v>
      </c>
      <c r="F4" s="33" t="s">
        <v>237</v>
      </c>
      <c r="G4" s="52">
        <v>0.83611111111111114</v>
      </c>
    </row>
    <row r="5" spans="2:9" ht="14.25" customHeight="1" x14ac:dyDescent="0.3"/>
    <row r="6" spans="2:9" ht="14.25" customHeight="1" x14ac:dyDescent="0.3">
      <c r="B6" s="33" t="s">
        <v>236</v>
      </c>
      <c r="C6" s="33" t="s">
        <v>9</v>
      </c>
      <c r="D6" s="33" t="s">
        <v>235</v>
      </c>
      <c r="E6" s="33" t="s">
        <v>234</v>
      </c>
      <c r="F6" s="33" t="s">
        <v>233</v>
      </c>
      <c r="G6" s="33" t="s">
        <v>232</v>
      </c>
      <c r="H6" s="33" t="s">
        <v>231</v>
      </c>
      <c r="I6" s="33" t="s">
        <v>230</v>
      </c>
    </row>
    <row r="7" spans="2:9" ht="14.25" customHeight="1" x14ac:dyDescent="0.3">
      <c r="B7" s="35" t="s">
        <v>229</v>
      </c>
      <c r="C7" s="37">
        <v>36478</v>
      </c>
      <c r="D7" s="51">
        <f t="shared" ref="D7:D18" si="0">DAY(C7:C18)</f>
        <v>14</v>
      </c>
      <c r="E7" s="51">
        <f t="shared" ref="E7:E18" si="1">MONTH(C7:C18)</f>
        <v>11</v>
      </c>
      <c r="F7" s="51" t="str">
        <f t="shared" ref="F7:F18" si="2">TEXT(C7:C18,"mmmm")</f>
        <v>November</v>
      </c>
      <c r="G7" s="51">
        <f t="shared" ref="G7:G18" si="3">YEAR(C7:C18)</f>
        <v>1999</v>
      </c>
      <c r="H7" s="51">
        <f t="shared" ref="H7:H18" ca="1" si="4">DATEDIF(C7,TODAY(),"Y")</f>
        <v>24</v>
      </c>
      <c r="I7" s="51" t="str">
        <f t="shared" ref="I7:I18" ca="1" si="5">DATEDIF(C7,TODAY(), "Y") &amp; " years, " &amp; DATEDIF(C7,TODAY(), "YM") &amp; " months, " &amp; DATEDIF(C7,TODAY(), "MD") &amp; " days"</f>
        <v>24 years, 9 months, 0 days</v>
      </c>
    </row>
    <row r="8" spans="2:9" ht="14.25" customHeight="1" x14ac:dyDescent="0.3">
      <c r="B8" s="35" t="s">
        <v>228</v>
      </c>
      <c r="C8" s="37">
        <v>37027</v>
      </c>
      <c r="D8" s="51">
        <f t="shared" si="0"/>
        <v>16</v>
      </c>
      <c r="E8" s="51">
        <f t="shared" si="1"/>
        <v>5</v>
      </c>
      <c r="F8" s="51" t="str">
        <f t="shared" si="2"/>
        <v>May</v>
      </c>
      <c r="G8" s="51">
        <f t="shared" si="3"/>
        <v>2001</v>
      </c>
      <c r="H8" s="51">
        <f t="shared" ca="1" si="4"/>
        <v>23</v>
      </c>
      <c r="I8" s="51" t="str">
        <f t="shared" ca="1" si="5"/>
        <v>23 years, 2 months, 29 days</v>
      </c>
    </row>
    <row r="9" spans="2:9" ht="14.25" customHeight="1" x14ac:dyDescent="0.3">
      <c r="B9" s="35" t="s">
        <v>227</v>
      </c>
      <c r="C9" s="37">
        <v>37946</v>
      </c>
      <c r="D9" s="51">
        <f t="shared" si="0"/>
        <v>21</v>
      </c>
      <c r="E9" s="51">
        <f t="shared" si="1"/>
        <v>11</v>
      </c>
      <c r="F9" s="51" t="str">
        <f t="shared" si="2"/>
        <v>November</v>
      </c>
      <c r="G9" s="51">
        <f t="shared" si="3"/>
        <v>2003</v>
      </c>
      <c r="H9" s="51">
        <f t="shared" ca="1" si="4"/>
        <v>20</v>
      </c>
      <c r="I9" s="51" t="str">
        <f t="shared" ca="1" si="5"/>
        <v>20 years, 8 months, 24 days</v>
      </c>
    </row>
    <row r="10" spans="2:9" ht="14.25" customHeight="1" x14ac:dyDescent="0.3">
      <c r="B10" s="35" t="s">
        <v>226</v>
      </c>
      <c r="C10" s="37">
        <v>38113</v>
      </c>
      <c r="D10" s="51">
        <f t="shared" si="0"/>
        <v>6</v>
      </c>
      <c r="E10" s="51">
        <f t="shared" si="1"/>
        <v>5</v>
      </c>
      <c r="F10" s="51" t="str">
        <f t="shared" si="2"/>
        <v>May</v>
      </c>
      <c r="G10" s="51">
        <f t="shared" si="3"/>
        <v>2004</v>
      </c>
      <c r="H10" s="51">
        <f t="shared" ca="1" si="4"/>
        <v>20</v>
      </c>
      <c r="I10" s="51" t="str">
        <f t="shared" ca="1" si="5"/>
        <v>20 years, 3 months, 8 days</v>
      </c>
    </row>
    <row r="11" spans="2:9" ht="14.25" customHeight="1" x14ac:dyDescent="0.3">
      <c r="B11" s="35" t="s">
        <v>225</v>
      </c>
      <c r="C11" s="37">
        <v>38449</v>
      </c>
      <c r="D11" s="51">
        <f t="shared" si="0"/>
        <v>7</v>
      </c>
      <c r="E11" s="51">
        <f t="shared" si="1"/>
        <v>4</v>
      </c>
      <c r="F11" s="51" t="str">
        <f t="shared" si="2"/>
        <v>April</v>
      </c>
      <c r="G11" s="51">
        <f t="shared" si="3"/>
        <v>2005</v>
      </c>
      <c r="H11" s="51">
        <f t="shared" ca="1" si="4"/>
        <v>19</v>
      </c>
      <c r="I11" s="51" t="str">
        <f t="shared" ca="1" si="5"/>
        <v>19 years, 4 months, 7 days</v>
      </c>
    </row>
    <row r="12" spans="2:9" ht="14.25" customHeight="1" x14ac:dyDescent="0.3">
      <c r="B12" s="35" t="s">
        <v>224</v>
      </c>
      <c r="C12" s="37">
        <v>39846</v>
      </c>
      <c r="D12" s="51">
        <f t="shared" si="0"/>
        <v>2</v>
      </c>
      <c r="E12" s="51">
        <f t="shared" si="1"/>
        <v>2</v>
      </c>
      <c r="F12" s="51" t="str">
        <f t="shared" si="2"/>
        <v>February</v>
      </c>
      <c r="G12" s="51">
        <f t="shared" si="3"/>
        <v>2009</v>
      </c>
      <c r="H12" s="51">
        <f t="shared" ca="1" si="4"/>
        <v>15</v>
      </c>
      <c r="I12" s="51" t="str">
        <f t="shared" ca="1" si="5"/>
        <v>15 years, 6 months, 12 days</v>
      </c>
    </row>
    <row r="13" spans="2:9" ht="14.25" customHeight="1" x14ac:dyDescent="0.3">
      <c r="B13" s="35" t="s">
        <v>223</v>
      </c>
      <c r="C13" s="37">
        <v>40330</v>
      </c>
      <c r="D13" s="51">
        <f t="shared" si="0"/>
        <v>1</v>
      </c>
      <c r="E13" s="51">
        <f t="shared" si="1"/>
        <v>6</v>
      </c>
      <c r="F13" s="51" t="str">
        <f t="shared" si="2"/>
        <v>June</v>
      </c>
      <c r="G13" s="51">
        <f t="shared" si="3"/>
        <v>2010</v>
      </c>
      <c r="H13" s="51">
        <f t="shared" ca="1" si="4"/>
        <v>14</v>
      </c>
      <c r="I13" s="51" t="str">
        <f t="shared" ca="1" si="5"/>
        <v>14 years, 2 months, 13 days</v>
      </c>
    </row>
    <row r="14" spans="2:9" ht="14.25" customHeight="1" x14ac:dyDescent="0.3">
      <c r="B14" s="35" t="s">
        <v>222</v>
      </c>
      <c r="C14" s="37">
        <v>40495</v>
      </c>
      <c r="D14" s="51">
        <f t="shared" si="0"/>
        <v>13</v>
      </c>
      <c r="E14" s="51">
        <f t="shared" si="1"/>
        <v>11</v>
      </c>
      <c r="F14" s="51" t="str">
        <f t="shared" si="2"/>
        <v>November</v>
      </c>
      <c r="G14" s="51">
        <f t="shared" si="3"/>
        <v>2010</v>
      </c>
      <c r="H14" s="51">
        <f t="shared" ca="1" si="4"/>
        <v>13</v>
      </c>
      <c r="I14" s="51" t="str">
        <f t="shared" ca="1" si="5"/>
        <v>13 years, 9 months, 1 days</v>
      </c>
    </row>
    <row r="15" spans="2:9" ht="14.25" customHeight="1" x14ac:dyDescent="0.3">
      <c r="B15" s="35" t="s">
        <v>221</v>
      </c>
      <c r="C15" s="37">
        <v>40574</v>
      </c>
      <c r="D15" s="51">
        <f t="shared" si="0"/>
        <v>31</v>
      </c>
      <c r="E15" s="51">
        <f t="shared" si="1"/>
        <v>1</v>
      </c>
      <c r="F15" s="51" t="str">
        <f t="shared" si="2"/>
        <v>January</v>
      </c>
      <c r="G15" s="51">
        <f t="shared" si="3"/>
        <v>2011</v>
      </c>
      <c r="H15" s="51">
        <f t="shared" ca="1" si="4"/>
        <v>13</v>
      </c>
      <c r="I15" s="51" t="str">
        <f t="shared" ca="1" si="5"/>
        <v>13 years, 6 months, 14 days</v>
      </c>
    </row>
    <row r="16" spans="2:9" ht="14.25" customHeight="1" x14ac:dyDescent="0.3">
      <c r="B16" s="35" t="s">
        <v>220</v>
      </c>
      <c r="C16" s="37">
        <v>41400</v>
      </c>
      <c r="D16" s="51">
        <f t="shared" si="0"/>
        <v>6</v>
      </c>
      <c r="E16" s="51">
        <f t="shared" si="1"/>
        <v>5</v>
      </c>
      <c r="F16" s="51" t="str">
        <f t="shared" si="2"/>
        <v>May</v>
      </c>
      <c r="G16" s="51">
        <f t="shared" si="3"/>
        <v>2013</v>
      </c>
      <c r="H16" s="51">
        <f t="shared" ca="1" si="4"/>
        <v>11</v>
      </c>
      <c r="I16" s="51" t="str">
        <f t="shared" ca="1" si="5"/>
        <v>11 years, 3 months, 8 days</v>
      </c>
    </row>
    <row r="17" spans="2:9" ht="14.25" customHeight="1" x14ac:dyDescent="0.3">
      <c r="B17" s="35" t="s">
        <v>219</v>
      </c>
      <c r="C17" s="37">
        <v>42027</v>
      </c>
      <c r="D17" s="51">
        <f t="shared" si="0"/>
        <v>23</v>
      </c>
      <c r="E17" s="51">
        <f t="shared" si="1"/>
        <v>1</v>
      </c>
      <c r="F17" s="51" t="str">
        <f t="shared" si="2"/>
        <v>January</v>
      </c>
      <c r="G17" s="51">
        <f t="shared" si="3"/>
        <v>2015</v>
      </c>
      <c r="H17" s="51">
        <f t="shared" ca="1" si="4"/>
        <v>9</v>
      </c>
      <c r="I17" s="51" t="str">
        <f t="shared" ca="1" si="5"/>
        <v>9 years, 6 months, 22 days</v>
      </c>
    </row>
    <row r="18" spans="2:9" ht="14.25" customHeight="1" x14ac:dyDescent="0.3">
      <c r="B18" s="35" t="s">
        <v>218</v>
      </c>
      <c r="C18" s="37">
        <v>42124</v>
      </c>
      <c r="D18" s="51">
        <f t="shared" si="0"/>
        <v>30</v>
      </c>
      <c r="E18" s="51">
        <f t="shared" si="1"/>
        <v>4</v>
      </c>
      <c r="F18" s="51" t="str">
        <f t="shared" si="2"/>
        <v>April</v>
      </c>
      <c r="G18" s="51">
        <f t="shared" si="3"/>
        <v>2015</v>
      </c>
      <c r="H18" s="51">
        <f t="shared" ca="1" si="4"/>
        <v>9</v>
      </c>
      <c r="I18" s="51" t="str">
        <f t="shared" ca="1" si="5"/>
        <v>9 years, 3 months, 15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s="10" customFormat="1" ht="14.25" customHeight="1" x14ac:dyDescent="0.3"/>
    <row r="34" s="10" customFormat="1" ht="14.25" customHeight="1" x14ac:dyDescent="0.3"/>
    <row r="35" s="10" customFormat="1" ht="14.25" customHeight="1" x14ac:dyDescent="0.3"/>
    <row r="36" s="10" customFormat="1" ht="14.25" customHeight="1" x14ac:dyDescent="0.3"/>
    <row r="37" s="10" customFormat="1" ht="14.25" customHeight="1" x14ac:dyDescent="0.3"/>
    <row r="38" s="10" customFormat="1" ht="14.25" customHeight="1" x14ac:dyDescent="0.3"/>
    <row r="39" s="10" customFormat="1" ht="14.25" customHeight="1" x14ac:dyDescent="0.3"/>
    <row r="40" s="10" customFormat="1" ht="14.25" customHeight="1" x14ac:dyDescent="0.3"/>
    <row r="41" s="10" customFormat="1" ht="14.25" customHeight="1" x14ac:dyDescent="0.3"/>
    <row r="42" s="10" customFormat="1" ht="14.25" customHeight="1" x14ac:dyDescent="0.3"/>
    <row r="43" s="10" customFormat="1" ht="14.25" customHeight="1" x14ac:dyDescent="0.3"/>
    <row r="44" s="10" customFormat="1" ht="14.25" customHeight="1" x14ac:dyDescent="0.3"/>
    <row r="45" s="10" customFormat="1" ht="14.25" customHeight="1" x14ac:dyDescent="0.3"/>
    <row r="46" s="10" customFormat="1" ht="14.25" customHeight="1" x14ac:dyDescent="0.3"/>
    <row r="47" s="10" customFormat="1" ht="14.25" customHeight="1" x14ac:dyDescent="0.3"/>
    <row r="48" s="10" customFormat="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76E8-EDDA-4108-A42F-BDAF284284E1}">
  <dimension ref="B1:F999"/>
  <sheetViews>
    <sheetView topLeftCell="A290" workbookViewId="0">
      <selection activeCell="F5" sqref="F5:F318"/>
    </sheetView>
  </sheetViews>
  <sheetFormatPr defaultColWidth="14.44140625" defaultRowHeight="15" customHeight="1" x14ac:dyDescent="0.3"/>
  <cols>
    <col min="1" max="2" width="8.6640625" style="10" customWidth="1"/>
    <col min="3" max="3" width="14.88671875" style="10" customWidth="1"/>
    <col min="4" max="4" width="8.6640625" style="10" customWidth="1"/>
    <col min="5" max="5" width="10.33203125" style="10" customWidth="1"/>
    <col min="6" max="26" width="8.6640625" style="10" customWidth="1"/>
    <col min="27" max="16384" width="14.44140625" style="10"/>
  </cols>
  <sheetData>
    <row r="1" spans="2:6" ht="14.25" customHeight="1" x14ac:dyDescent="0.3"/>
    <row r="2" spans="2:6" ht="14.25" customHeight="1" x14ac:dyDescent="0.3">
      <c r="C2" s="34" t="s">
        <v>257</v>
      </c>
    </row>
    <row r="3" spans="2:6" ht="14.25" customHeight="1" x14ac:dyDescent="0.3">
      <c r="C3" s="34" t="s">
        <v>256</v>
      </c>
    </row>
    <row r="4" spans="2:6" ht="14.25" customHeight="1" x14ac:dyDescent="0.3"/>
    <row r="5" spans="2:6" ht="14.25" customHeight="1" x14ac:dyDescent="0.3">
      <c r="B5" s="10" t="s">
        <v>255</v>
      </c>
      <c r="C5" s="56" t="s">
        <v>254</v>
      </c>
      <c r="D5" s="56" t="s">
        <v>253</v>
      </c>
      <c r="E5" s="56" t="s">
        <v>252</v>
      </c>
      <c r="F5" s="56" t="s">
        <v>251</v>
      </c>
    </row>
    <row r="6" spans="2:6" ht="14.25" customHeight="1" x14ac:dyDescent="0.3">
      <c r="B6" s="10">
        <v>3331</v>
      </c>
      <c r="C6" s="56" t="s">
        <v>250</v>
      </c>
      <c r="D6" s="56" t="s">
        <v>246</v>
      </c>
      <c r="E6" s="55">
        <v>44348</v>
      </c>
      <c r="F6" s="10">
        <v>-14202</v>
      </c>
    </row>
    <row r="7" spans="2:6" ht="14.25" customHeight="1" x14ac:dyDescent="0.3">
      <c r="B7" s="10">
        <v>695</v>
      </c>
      <c r="C7" s="56" t="s">
        <v>250</v>
      </c>
      <c r="D7" s="56" t="s">
        <v>246</v>
      </c>
      <c r="E7" s="55">
        <v>44348</v>
      </c>
      <c r="F7" s="56">
        <v>17043</v>
      </c>
    </row>
    <row r="8" spans="2:6" ht="14.25" customHeight="1" x14ac:dyDescent="0.3">
      <c r="B8" s="10">
        <v>526</v>
      </c>
      <c r="C8" s="56" t="s">
        <v>250</v>
      </c>
      <c r="D8" s="56" t="s">
        <v>246</v>
      </c>
      <c r="E8" s="55">
        <v>44409</v>
      </c>
      <c r="F8" s="56">
        <v>55010</v>
      </c>
    </row>
    <row r="9" spans="2:6" ht="14.25" customHeight="1" x14ac:dyDescent="0.3">
      <c r="B9" s="10">
        <v>1746</v>
      </c>
      <c r="C9" s="56" t="s">
        <v>250</v>
      </c>
      <c r="D9" s="56" t="s">
        <v>246</v>
      </c>
      <c r="E9" s="55">
        <v>44197</v>
      </c>
      <c r="F9" s="10">
        <v>60394</v>
      </c>
    </row>
    <row r="10" spans="2:6" ht="14.25" customHeight="1" x14ac:dyDescent="0.3">
      <c r="B10" s="10">
        <v>346</v>
      </c>
      <c r="C10" s="56" t="s">
        <v>250</v>
      </c>
      <c r="D10" s="56" t="s">
        <v>246</v>
      </c>
      <c r="E10" s="55">
        <v>44317</v>
      </c>
      <c r="F10" s="56">
        <v>166490</v>
      </c>
    </row>
    <row r="11" spans="2:6" ht="14.25" customHeight="1" x14ac:dyDescent="0.3">
      <c r="B11" s="10">
        <v>1727</v>
      </c>
      <c r="C11" s="56" t="s">
        <v>250</v>
      </c>
      <c r="D11" s="56" t="s">
        <v>246</v>
      </c>
      <c r="E11" s="55">
        <v>44287</v>
      </c>
      <c r="F11" s="10">
        <v>196137</v>
      </c>
    </row>
    <row r="12" spans="2:6" ht="14.25" customHeight="1" x14ac:dyDescent="0.3">
      <c r="B12" s="10">
        <v>405</v>
      </c>
      <c r="C12" s="56" t="s">
        <v>250</v>
      </c>
      <c r="D12" s="56" t="s">
        <v>246</v>
      </c>
      <c r="E12" s="55">
        <v>44531</v>
      </c>
      <c r="F12" s="56">
        <v>219249</v>
      </c>
    </row>
    <row r="13" spans="2:6" ht="14.25" customHeight="1" x14ac:dyDescent="0.3">
      <c r="B13" s="10">
        <v>3127</v>
      </c>
      <c r="C13" s="56" t="s">
        <v>250</v>
      </c>
      <c r="D13" s="56" t="s">
        <v>246</v>
      </c>
      <c r="E13" s="55">
        <v>44531</v>
      </c>
      <c r="F13" s="10">
        <v>232472</v>
      </c>
    </row>
    <row r="14" spans="2:6" ht="14.25" customHeight="1" x14ac:dyDescent="0.3">
      <c r="B14" s="10">
        <v>2715</v>
      </c>
      <c r="C14" s="56" t="s">
        <v>250</v>
      </c>
      <c r="D14" s="56" t="s">
        <v>245</v>
      </c>
      <c r="E14" s="55">
        <v>44501</v>
      </c>
      <c r="F14" s="10">
        <v>39271</v>
      </c>
    </row>
    <row r="15" spans="2:6" ht="14.25" customHeight="1" x14ac:dyDescent="0.3">
      <c r="B15" s="10">
        <v>329</v>
      </c>
      <c r="C15" s="56" t="s">
        <v>250</v>
      </c>
      <c r="D15" s="56" t="s">
        <v>245</v>
      </c>
      <c r="E15" s="55">
        <v>44440</v>
      </c>
      <c r="F15" s="56">
        <v>60921</v>
      </c>
    </row>
    <row r="16" spans="2:6" ht="14.25" customHeight="1" x14ac:dyDescent="0.3">
      <c r="B16" s="10">
        <v>423</v>
      </c>
      <c r="C16" s="56" t="s">
        <v>250</v>
      </c>
      <c r="D16" s="56" t="s">
        <v>245</v>
      </c>
      <c r="E16" s="55">
        <v>44409</v>
      </c>
      <c r="F16" s="56">
        <v>87532</v>
      </c>
    </row>
    <row r="17" spans="2:6" ht="14.25" customHeight="1" x14ac:dyDescent="0.3">
      <c r="B17" s="10">
        <v>2577</v>
      </c>
      <c r="C17" s="56" t="s">
        <v>250</v>
      </c>
      <c r="D17" s="56" t="s">
        <v>245</v>
      </c>
      <c r="E17" s="55">
        <v>44287</v>
      </c>
      <c r="F17" s="10">
        <v>89649</v>
      </c>
    </row>
    <row r="18" spans="2:6" ht="14.25" customHeight="1" x14ac:dyDescent="0.3">
      <c r="B18" s="10">
        <v>1783</v>
      </c>
      <c r="C18" s="56" t="s">
        <v>250</v>
      </c>
      <c r="D18" s="56" t="s">
        <v>245</v>
      </c>
      <c r="E18" s="55">
        <v>44531</v>
      </c>
      <c r="F18" s="10">
        <v>112636</v>
      </c>
    </row>
    <row r="19" spans="2:6" ht="14.25" customHeight="1" x14ac:dyDescent="0.3">
      <c r="B19" s="10">
        <v>3189</v>
      </c>
      <c r="C19" s="56" t="s">
        <v>250</v>
      </c>
      <c r="D19" s="56" t="s">
        <v>245</v>
      </c>
      <c r="E19" s="55">
        <v>44501</v>
      </c>
      <c r="F19" s="10">
        <v>195638</v>
      </c>
    </row>
    <row r="20" spans="2:6" ht="14.25" customHeight="1" x14ac:dyDescent="0.3">
      <c r="B20" s="10">
        <v>1053</v>
      </c>
      <c r="C20" s="56" t="s">
        <v>250</v>
      </c>
      <c r="D20" s="56" t="s">
        <v>245</v>
      </c>
      <c r="E20" s="55">
        <v>44501</v>
      </c>
      <c r="F20" s="10">
        <v>211082</v>
      </c>
    </row>
    <row r="21" spans="2:6" ht="14.25" customHeight="1" x14ac:dyDescent="0.3">
      <c r="B21" s="10">
        <v>1823</v>
      </c>
      <c r="C21" s="56" t="s">
        <v>250</v>
      </c>
      <c r="D21" s="56" t="s">
        <v>245</v>
      </c>
      <c r="E21" s="55">
        <v>44317</v>
      </c>
      <c r="F21" s="10">
        <v>223042</v>
      </c>
    </row>
    <row r="22" spans="2:6" ht="14.25" customHeight="1" x14ac:dyDescent="0.3">
      <c r="B22" s="10">
        <v>2466</v>
      </c>
      <c r="C22" s="56" t="s">
        <v>250</v>
      </c>
      <c r="D22" s="56" t="s">
        <v>245</v>
      </c>
      <c r="E22" s="55">
        <v>44440</v>
      </c>
      <c r="F22" s="10">
        <v>258051</v>
      </c>
    </row>
    <row r="23" spans="2:6" ht="14.25" customHeight="1" x14ac:dyDescent="0.3">
      <c r="B23" s="10">
        <v>1121</v>
      </c>
      <c r="C23" s="56" t="s">
        <v>250</v>
      </c>
      <c r="D23" s="56" t="s">
        <v>245</v>
      </c>
      <c r="E23" s="55">
        <v>44317</v>
      </c>
      <c r="F23" s="10">
        <v>258583</v>
      </c>
    </row>
    <row r="24" spans="2:6" ht="14.25" customHeight="1" x14ac:dyDescent="0.3">
      <c r="B24" s="10">
        <v>3106</v>
      </c>
      <c r="C24" s="56" t="s">
        <v>250</v>
      </c>
      <c r="D24" s="56" t="s">
        <v>244</v>
      </c>
      <c r="E24" s="55">
        <v>44501</v>
      </c>
      <c r="F24" s="10">
        <v>55433</v>
      </c>
    </row>
    <row r="25" spans="2:6" ht="14.25" customHeight="1" x14ac:dyDescent="0.3">
      <c r="B25" s="10">
        <v>1989</v>
      </c>
      <c r="C25" s="56" t="s">
        <v>250</v>
      </c>
      <c r="D25" s="56" t="s">
        <v>244</v>
      </c>
      <c r="E25" s="55">
        <v>44287</v>
      </c>
      <c r="F25" s="10">
        <v>61230</v>
      </c>
    </row>
    <row r="26" spans="2:6" ht="14.25" customHeight="1" x14ac:dyDescent="0.3">
      <c r="B26" s="10">
        <v>2001</v>
      </c>
      <c r="C26" s="56" t="s">
        <v>250</v>
      </c>
      <c r="D26" s="56" t="s">
        <v>244</v>
      </c>
      <c r="E26" s="55">
        <v>44228</v>
      </c>
      <c r="F26" s="10">
        <v>74022</v>
      </c>
    </row>
    <row r="27" spans="2:6" ht="14.25" customHeight="1" x14ac:dyDescent="0.3">
      <c r="B27" s="10">
        <v>688</v>
      </c>
      <c r="C27" s="56" t="s">
        <v>250</v>
      </c>
      <c r="D27" s="56" t="s">
        <v>244</v>
      </c>
      <c r="E27" s="55">
        <v>44256</v>
      </c>
      <c r="F27" s="56">
        <v>87460</v>
      </c>
    </row>
    <row r="28" spans="2:6" ht="14.25" customHeight="1" x14ac:dyDescent="0.3">
      <c r="B28" s="10">
        <v>2475</v>
      </c>
      <c r="C28" s="56" t="s">
        <v>250</v>
      </c>
      <c r="D28" s="56" t="s">
        <v>244</v>
      </c>
      <c r="E28" s="55">
        <v>44256</v>
      </c>
      <c r="F28" s="10">
        <v>114470</v>
      </c>
    </row>
    <row r="29" spans="2:6" ht="14.25" customHeight="1" x14ac:dyDescent="0.3">
      <c r="B29" s="10">
        <v>3307</v>
      </c>
      <c r="C29" s="56" t="s">
        <v>250</v>
      </c>
      <c r="D29" s="56" t="s">
        <v>244</v>
      </c>
      <c r="E29" s="55">
        <v>44348</v>
      </c>
      <c r="F29" s="10">
        <v>223894</v>
      </c>
    </row>
    <row r="30" spans="2:6" ht="14.25" customHeight="1" x14ac:dyDescent="0.3">
      <c r="B30" s="10">
        <v>1706</v>
      </c>
      <c r="C30" s="56" t="s">
        <v>250</v>
      </c>
      <c r="D30" s="56" t="s">
        <v>244</v>
      </c>
      <c r="E30" s="55">
        <v>44287</v>
      </c>
      <c r="F30" s="10">
        <v>247904</v>
      </c>
    </row>
    <row r="31" spans="2:6" ht="14.25" customHeight="1" x14ac:dyDescent="0.3">
      <c r="B31" s="10">
        <v>3224</v>
      </c>
      <c r="C31" s="56" t="s">
        <v>250</v>
      </c>
      <c r="D31" s="56" t="s">
        <v>244</v>
      </c>
      <c r="E31" s="55">
        <v>44197</v>
      </c>
      <c r="F31" s="10">
        <v>256329</v>
      </c>
    </row>
    <row r="32" spans="2:6" ht="14.25" customHeight="1" x14ac:dyDescent="0.3">
      <c r="B32" s="10">
        <v>686</v>
      </c>
      <c r="C32" s="56" t="s">
        <v>250</v>
      </c>
      <c r="D32" s="56" t="s">
        <v>243</v>
      </c>
      <c r="E32" s="55">
        <v>44470</v>
      </c>
      <c r="F32" s="56">
        <v>18670</v>
      </c>
    </row>
    <row r="33" spans="2:6" ht="14.25" customHeight="1" x14ac:dyDescent="0.3">
      <c r="B33" s="10">
        <v>3305</v>
      </c>
      <c r="C33" s="56" t="s">
        <v>250</v>
      </c>
      <c r="D33" s="56" t="s">
        <v>243</v>
      </c>
      <c r="E33" s="55">
        <v>44256</v>
      </c>
      <c r="F33" s="10">
        <v>155535</v>
      </c>
    </row>
    <row r="34" spans="2:6" ht="14.25" customHeight="1" x14ac:dyDescent="0.3">
      <c r="B34" s="10">
        <v>2716</v>
      </c>
      <c r="C34" s="56" t="s">
        <v>250</v>
      </c>
      <c r="D34" s="56" t="s">
        <v>243</v>
      </c>
      <c r="E34" s="55">
        <v>44440</v>
      </c>
      <c r="F34" s="10">
        <v>208038</v>
      </c>
    </row>
    <row r="35" spans="2:6" ht="14.25" customHeight="1" x14ac:dyDescent="0.3">
      <c r="B35" s="10">
        <v>1244</v>
      </c>
      <c r="C35" s="56" t="s">
        <v>250</v>
      </c>
      <c r="D35" s="56" t="s">
        <v>243</v>
      </c>
      <c r="E35" s="55">
        <v>44378</v>
      </c>
      <c r="F35" s="10">
        <v>219148</v>
      </c>
    </row>
    <row r="36" spans="2:6" ht="14.25" customHeight="1" x14ac:dyDescent="0.3">
      <c r="B36" s="10">
        <v>1788</v>
      </c>
      <c r="C36" s="56" t="s">
        <v>250</v>
      </c>
      <c r="D36" s="56" t="s">
        <v>243</v>
      </c>
      <c r="E36" s="55">
        <v>44317</v>
      </c>
      <c r="F36" s="10">
        <v>232025</v>
      </c>
    </row>
    <row r="37" spans="2:6" ht="14.25" customHeight="1" x14ac:dyDescent="0.3">
      <c r="B37" s="10">
        <v>451</v>
      </c>
      <c r="C37" s="56" t="s">
        <v>250</v>
      </c>
      <c r="D37" s="56" t="s">
        <v>243</v>
      </c>
      <c r="E37" s="55">
        <v>44440</v>
      </c>
      <c r="F37" s="56">
        <v>242254</v>
      </c>
    </row>
    <row r="38" spans="2:6" ht="14.25" customHeight="1" x14ac:dyDescent="0.3">
      <c r="B38" s="10">
        <v>1743</v>
      </c>
      <c r="C38" s="56" t="s">
        <v>250</v>
      </c>
      <c r="D38" s="56" t="s">
        <v>241</v>
      </c>
      <c r="E38" s="55">
        <v>44197</v>
      </c>
      <c r="F38" s="10">
        <v>6345</v>
      </c>
    </row>
    <row r="39" spans="2:6" ht="14.25" customHeight="1" x14ac:dyDescent="0.3">
      <c r="B39" s="10">
        <v>1782</v>
      </c>
      <c r="C39" s="56" t="s">
        <v>250</v>
      </c>
      <c r="D39" s="56" t="s">
        <v>241</v>
      </c>
      <c r="E39" s="55">
        <v>44256</v>
      </c>
      <c r="F39" s="10">
        <v>30219</v>
      </c>
    </row>
    <row r="40" spans="2:6" ht="14.25" customHeight="1" x14ac:dyDescent="0.3">
      <c r="B40" s="10">
        <v>1048</v>
      </c>
      <c r="C40" s="56" t="s">
        <v>250</v>
      </c>
      <c r="D40" s="56" t="s">
        <v>241</v>
      </c>
      <c r="E40" s="55">
        <v>44197</v>
      </c>
      <c r="F40" s="10">
        <v>41318</v>
      </c>
    </row>
    <row r="41" spans="2:6" ht="14.25" customHeight="1" x14ac:dyDescent="0.3">
      <c r="B41" s="10">
        <v>3122</v>
      </c>
      <c r="C41" s="56" t="s">
        <v>250</v>
      </c>
      <c r="D41" s="56" t="s">
        <v>241</v>
      </c>
      <c r="E41" s="55">
        <v>44378</v>
      </c>
      <c r="F41" s="10">
        <v>59920</v>
      </c>
    </row>
    <row r="42" spans="2:6" ht="14.25" customHeight="1" x14ac:dyDescent="0.3">
      <c r="B42" s="10">
        <v>3379</v>
      </c>
      <c r="C42" s="56" t="s">
        <v>250</v>
      </c>
      <c r="D42" s="56" t="s">
        <v>241</v>
      </c>
      <c r="E42" s="55">
        <v>44440</v>
      </c>
      <c r="F42" s="10">
        <v>74093</v>
      </c>
    </row>
    <row r="43" spans="2:6" ht="14.25" customHeight="1" x14ac:dyDescent="0.3">
      <c r="B43" s="10">
        <v>1024</v>
      </c>
      <c r="C43" s="56" t="s">
        <v>250</v>
      </c>
      <c r="D43" s="56" t="s">
        <v>241</v>
      </c>
      <c r="E43" s="55">
        <v>44409</v>
      </c>
      <c r="F43" s="10">
        <v>124717</v>
      </c>
    </row>
    <row r="44" spans="2:6" ht="14.25" customHeight="1" x14ac:dyDescent="0.3">
      <c r="B44" s="10">
        <v>568</v>
      </c>
      <c r="C44" s="56" t="s">
        <v>250</v>
      </c>
      <c r="D44" s="56" t="s">
        <v>241</v>
      </c>
      <c r="E44" s="55">
        <v>44531</v>
      </c>
      <c r="F44" s="56">
        <v>142874</v>
      </c>
    </row>
    <row r="45" spans="2:6" ht="14.25" customHeight="1" x14ac:dyDescent="0.3">
      <c r="B45" s="10">
        <v>1022</v>
      </c>
      <c r="C45" s="56" t="s">
        <v>250</v>
      </c>
      <c r="D45" s="56" t="s">
        <v>241</v>
      </c>
      <c r="E45" s="55">
        <v>44378</v>
      </c>
      <c r="F45" s="10">
        <v>152936</v>
      </c>
    </row>
    <row r="46" spans="2:6" ht="14.25" customHeight="1" x14ac:dyDescent="0.3">
      <c r="B46" s="10">
        <v>2100</v>
      </c>
      <c r="C46" s="56" t="s">
        <v>250</v>
      </c>
      <c r="D46" s="56" t="s">
        <v>241</v>
      </c>
      <c r="E46" s="55">
        <v>44287</v>
      </c>
      <c r="F46" s="10">
        <v>189847</v>
      </c>
    </row>
    <row r="47" spans="2:6" ht="14.25" customHeight="1" x14ac:dyDescent="0.3">
      <c r="B47" s="10">
        <v>3265</v>
      </c>
      <c r="C47" s="56" t="s">
        <v>250</v>
      </c>
      <c r="D47" s="56" t="s">
        <v>241</v>
      </c>
      <c r="E47" s="55">
        <v>44228</v>
      </c>
      <c r="F47" s="10">
        <v>192728</v>
      </c>
    </row>
    <row r="48" spans="2:6" ht="14.25" customHeight="1" x14ac:dyDescent="0.3">
      <c r="B48" s="10">
        <v>1722</v>
      </c>
      <c r="C48" s="56" t="s">
        <v>250</v>
      </c>
      <c r="D48" s="56" t="s">
        <v>241</v>
      </c>
      <c r="E48" s="55">
        <v>44287</v>
      </c>
      <c r="F48" s="10">
        <v>201120</v>
      </c>
    </row>
    <row r="49" spans="2:6" ht="14.25" customHeight="1" x14ac:dyDescent="0.3">
      <c r="B49" s="10">
        <v>3469</v>
      </c>
      <c r="C49" s="56" t="s">
        <v>250</v>
      </c>
      <c r="D49" s="56" t="s">
        <v>241</v>
      </c>
      <c r="E49" s="55">
        <v>44378</v>
      </c>
      <c r="F49" s="10">
        <v>252080</v>
      </c>
    </row>
    <row r="50" spans="2:6" ht="14.25" customHeight="1" x14ac:dyDescent="0.3">
      <c r="B50" s="10">
        <v>1809</v>
      </c>
      <c r="C50" s="56" t="s">
        <v>249</v>
      </c>
      <c r="D50" s="56" t="s">
        <v>246</v>
      </c>
      <c r="E50" s="55">
        <v>44378</v>
      </c>
      <c r="F50" s="10">
        <v>23560</v>
      </c>
    </row>
    <row r="51" spans="2:6" ht="14.25" customHeight="1" x14ac:dyDescent="0.3">
      <c r="B51" s="10">
        <v>3423</v>
      </c>
      <c r="C51" s="56" t="s">
        <v>249</v>
      </c>
      <c r="D51" s="56" t="s">
        <v>246</v>
      </c>
      <c r="E51" s="55">
        <v>44348</v>
      </c>
      <c r="F51" s="10">
        <v>34080</v>
      </c>
    </row>
    <row r="52" spans="2:6" ht="14.25" customHeight="1" x14ac:dyDescent="0.3">
      <c r="B52" s="10">
        <v>3145</v>
      </c>
      <c r="C52" s="56" t="s">
        <v>249</v>
      </c>
      <c r="D52" s="56" t="s">
        <v>246</v>
      </c>
      <c r="E52" s="55">
        <v>44197</v>
      </c>
      <c r="F52" s="10">
        <v>40778</v>
      </c>
    </row>
    <row r="53" spans="2:6" ht="14.25" customHeight="1" x14ac:dyDescent="0.3">
      <c r="B53" s="10">
        <v>1045</v>
      </c>
      <c r="C53" s="56" t="s">
        <v>249</v>
      </c>
      <c r="D53" s="56" t="s">
        <v>246</v>
      </c>
      <c r="E53" s="55">
        <v>44409</v>
      </c>
      <c r="F53" s="10">
        <v>99343</v>
      </c>
    </row>
    <row r="54" spans="2:6" ht="14.25" customHeight="1" x14ac:dyDescent="0.3">
      <c r="B54" s="10">
        <v>3108</v>
      </c>
      <c r="C54" s="56" t="s">
        <v>249</v>
      </c>
      <c r="D54" s="56" t="s">
        <v>246</v>
      </c>
      <c r="E54" s="55">
        <v>44378</v>
      </c>
      <c r="F54" s="10">
        <v>104422</v>
      </c>
    </row>
    <row r="55" spans="2:6" ht="14.25" customHeight="1" x14ac:dyDescent="0.3">
      <c r="B55" s="10">
        <v>3295</v>
      </c>
      <c r="C55" s="56" t="s">
        <v>249</v>
      </c>
      <c r="D55" s="56" t="s">
        <v>246</v>
      </c>
      <c r="E55" s="55">
        <v>44501</v>
      </c>
      <c r="F55" s="10">
        <v>161110</v>
      </c>
    </row>
    <row r="56" spans="2:6" ht="14.25" customHeight="1" x14ac:dyDescent="0.3">
      <c r="B56" s="10">
        <v>2670</v>
      </c>
      <c r="C56" s="56" t="s">
        <v>249</v>
      </c>
      <c r="D56" s="56" t="s">
        <v>245</v>
      </c>
      <c r="E56" s="55">
        <v>44531</v>
      </c>
      <c r="F56" s="10">
        <v>12709</v>
      </c>
    </row>
    <row r="57" spans="2:6" ht="14.25" customHeight="1" x14ac:dyDescent="0.3">
      <c r="B57" s="10">
        <v>1332</v>
      </c>
      <c r="C57" s="56" t="s">
        <v>249</v>
      </c>
      <c r="D57" s="56" t="s">
        <v>245</v>
      </c>
      <c r="E57" s="55">
        <v>44378</v>
      </c>
      <c r="F57" s="10">
        <v>26819</v>
      </c>
    </row>
    <row r="58" spans="2:6" ht="14.25" customHeight="1" x14ac:dyDescent="0.3">
      <c r="B58" s="10">
        <v>2580</v>
      </c>
      <c r="C58" s="56" t="s">
        <v>249</v>
      </c>
      <c r="D58" s="56" t="s">
        <v>245</v>
      </c>
      <c r="E58" s="55">
        <v>44287</v>
      </c>
      <c r="F58" s="10">
        <v>42319</v>
      </c>
    </row>
    <row r="59" spans="2:6" ht="14.25" customHeight="1" x14ac:dyDescent="0.3">
      <c r="B59" s="10">
        <v>1377</v>
      </c>
      <c r="C59" s="56" t="s">
        <v>249</v>
      </c>
      <c r="D59" s="56" t="s">
        <v>245</v>
      </c>
      <c r="E59" s="55">
        <v>44317</v>
      </c>
      <c r="F59" s="10">
        <v>57755</v>
      </c>
    </row>
    <row r="60" spans="2:6" ht="14.25" customHeight="1" x14ac:dyDescent="0.3">
      <c r="B60" s="10">
        <v>2439</v>
      </c>
      <c r="C60" s="56" t="s">
        <v>249</v>
      </c>
      <c r="D60" s="56" t="s">
        <v>245</v>
      </c>
      <c r="E60" s="55">
        <v>44531</v>
      </c>
      <c r="F60" s="10">
        <v>71529</v>
      </c>
    </row>
    <row r="61" spans="2:6" ht="14.25" customHeight="1" x14ac:dyDescent="0.3">
      <c r="B61" s="10">
        <v>1210</v>
      </c>
      <c r="C61" s="56" t="s">
        <v>249</v>
      </c>
      <c r="D61" s="56" t="s">
        <v>245</v>
      </c>
      <c r="E61" s="55">
        <v>44409</v>
      </c>
      <c r="F61" s="10">
        <v>109849</v>
      </c>
    </row>
    <row r="62" spans="2:6" ht="14.25" customHeight="1" x14ac:dyDescent="0.3">
      <c r="B62" s="10">
        <v>2044</v>
      </c>
      <c r="C62" s="56" t="s">
        <v>249</v>
      </c>
      <c r="D62" s="56" t="s">
        <v>245</v>
      </c>
      <c r="E62" s="55">
        <v>44317</v>
      </c>
      <c r="F62" s="10">
        <v>164464</v>
      </c>
    </row>
    <row r="63" spans="2:6" ht="14.25" customHeight="1" x14ac:dyDescent="0.3">
      <c r="B63" s="10">
        <v>342</v>
      </c>
      <c r="C63" s="56" t="s">
        <v>249</v>
      </c>
      <c r="D63" s="56" t="s">
        <v>245</v>
      </c>
      <c r="E63" s="55">
        <v>44197</v>
      </c>
      <c r="F63" s="56">
        <v>180969</v>
      </c>
    </row>
    <row r="64" spans="2:6" ht="14.25" customHeight="1" x14ac:dyDescent="0.3">
      <c r="B64" s="10">
        <v>2744</v>
      </c>
      <c r="C64" s="56" t="s">
        <v>249</v>
      </c>
      <c r="D64" s="56" t="s">
        <v>245</v>
      </c>
      <c r="E64" s="55">
        <v>44531</v>
      </c>
      <c r="F64" s="10">
        <v>210352</v>
      </c>
    </row>
    <row r="65" spans="2:6" ht="14.25" customHeight="1" x14ac:dyDescent="0.3">
      <c r="B65" s="10">
        <v>2739</v>
      </c>
      <c r="C65" s="56" t="s">
        <v>249</v>
      </c>
      <c r="D65" s="56" t="s">
        <v>245</v>
      </c>
      <c r="E65" s="55">
        <v>44470</v>
      </c>
      <c r="F65" s="10">
        <v>236531</v>
      </c>
    </row>
    <row r="66" spans="2:6" ht="14.25" customHeight="1" x14ac:dyDescent="0.3">
      <c r="B66" s="10">
        <v>3498</v>
      </c>
      <c r="C66" s="56" t="s">
        <v>249</v>
      </c>
      <c r="D66" s="56" t="s">
        <v>244</v>
      </c>
      <c r="E66" s="55">
        <v>44409</v>
      </c>
      <c r="F66" s="10">
        <v>7269</v>
      </c>
    </row>
    <row r="67" spans="2:6" ht="14.25" customHeight="1" x14ac:dyDescent="0.3">
      <c r="B67" s="10">
        <v>1398</v>
      </c>
      <c r="C67" s="56" t="s">
        <v>249</v>
      </c>
      <c r="D67" s="56" t="s">
        <v>244</v>
      </c>
      <c r="E67" s="55">
        <v>44409</v>
      </c>
      <c r="F67" s="10">
        <v>19002</v>
      </c>
    </row>
    <row r="68" spans="2:6" ht="14.25" customHeight="1" x14ac:dyDescent="0.3">
      <c r="B68" s="10">
        <v>2423</v>
      </c>
      <c r="C68" s="56" t="s">
        <v>249</v>
      </c>
      <c r="D68" s="56" t="s">
        <v>244</v>
      </c>
      <c r="E68" s="55">
        <v>44409</v>
      </c>
      <c r="F68" s="10">
        <v>23010</v>
      </c>
    </row>
    <row r="69" spans="2:6" ht="14.25" customHeight="1" x14ac:dyDescent="0.3">
      <c r="B69" s="10">
        <v>1329</v>
      </c>
      <c r="C69" s="56" t="s">
        <v>249</v>
      </c>
      <c r="D69" s="56" t="s">
        <v>244</v>
      </c>
      <c r="E69" s="55">
        <v>44378</v>
      </c>
      <c r="F69" s="10">
        <v>36547</v>
      </c>
    </row>
    <row r="70" spans="2:6" ht="14.25" customHeight="1" x14ac:dyDescent="0.3">
      <c r="B70" s="10">
        <v>2009</v>
      </c>
      <c r="C70" s="56" t="s">
        <v>249</v>
      </c>
      <c r="D70" s="56" t="s">
        <v>244</v>
      </c>
      <c r="E70" s="55">
        <v>44317</v>
      </c>
      <c r="F70" s="10">
        <v>124153</v>
      </c>
    </row>
    <row r="71" spans="2:6" ht="14.25" customHeight="1" x14ac:dyDescent="0.3">
      <c r="B71" s="10">
        <v>1107</v>
      </c>
      <c r="C71" s="56" t="s">
        <v>249</v>
      </c>
      <c r="D71" s="56" t="s">
        <v>244</v>
      </c>
      <c r="E71" s="55">
        <v>44256</v>
      </c>
      <c r="F71" s="10">
        <v>126174</v>
      </c>
    </row>
    <row r="72" spans="2:6" ht="14.25" customHeight="1" x14ac:dyDescent="0.3">
      <c r="B72" s="10">
        <v>1353</v>
      </c>
      <c r="C72" s="56" t="s">
        <v>249</v>
      </c>
      <c r="D72" s="56" t="s">
        <v>244</v>
      </c>
      <c r="E72" s="55">
        <v>44440</v>
      </c>
      <c r="F72" s="10">
        <v>220591</v>
      </c>
    </row>
    <row r="73" spans="2:6" ht="14.25" customHeight="1" x14ac:dyDescent="0.3">
      <c r="B73" s="10">
        <v>2621</v>
      </c>
      <c r="C73" s="56" t="s">
        <v>249</v>
      </c>
      <c r="D73" s="56" t="s">
        <v>243</v>
      </c>
      <c r="E73" s="55">
        <v>44317</v>
      </c>
      <c r="F73" s="10">
        <v>1696</v>
      </c>
    </row>
    <row r="74" spans="2:6" ht="14.25" customHeight="1" x14ac:dyDescent="0.3">
      <c r="B74" s="10">
        <v>1307</v>
      </c>
      <c r="C74" s="56" t="s">
        <v>249</v>
      </c>
      <c r="D74" s="56" t="s">
        <v>243</v>
      </c>
      <c r="E74" s="55">
        <v>44228</v>
      </c>
      <c r="F74" s="10">
        <v>13845</v>
      </c>
    </row>
    <row r="75" spans="2:6" ht="14.25" customHeight="1" x14ac:dyDescent="0.3">
      <c r="B75" s="10">
        <v>2654</v>
      </c>
      <c r="C75" s="56" t="s">
        <v>249</v>
      </c>
      <c r="D75" s="56" t="s">
        <v>243</v>
      </c>
      <c r="E75" s="55">
        <v>44228</v>
      </c>
      <c r="F75" s="10">
        <v>27849</v>
      </c>
    </row>
    <row r="76" spans="2:6" ht="14.25" customHeight="1" x14ac:dyDescent="0.3">
      <c r="B76" s="10">
        <v>3399</v>
      </c>
      <c r="C76" s="56" t="s">
        <v>249</v>
      </c>
      <c r="D76" s="56" t="s">
        <v>243</v>
      </c>
      <c r="E76" s="55">
        <v>44409</v>
      </c>
      <c r="F76" s="10">
        <v>75634</v>
      </c>
    </row>
    <row r="77" spans="2:6" ht="14.25" customHeight="1" x14ac:dyDescent="0.3">
      <c r="B77" s="10">
        <v>636</v>
      </c>
      <c r="C77" s="56" t="s">
        <v>249</v>
      </c>
      <c r="D77" s="56" t="s">
        <v>243</v>
      </c>
      <c r="E77" s="55">
        <v>44409</v>
      </c>
      <c r="F77" s="56">
        <v>86220</v>
      </c>
    </row>
    <row r="78" spans="2:6" ht="14.25" customHeight="1" x14ac:dyDescent="0.3">
      <c r="B78" s="10">
        <v>1256</v>
      </c>
      <c r="C78" s="56" t="s">
        <v>249</v>
      </c>
      <c r="D78" s="56" t="s">
        <v>243</v>
      </c>
      <c r="E78" s="55">
        <v>44348</v>
      </c>
      <c r="F78" s="10">
        <v>91931</v>
      </c>
    </row>
    <row r="79" spans="2:6" ht="14.25" customHeight="1" x14ac:dyDescent="0.3">
      <c r="B79" s="10">
        <v>2455</v>
      </c>
      <c r="C79" s="56" t="s">
        <v>249</v>
      </c>
      <c r="D79" s="56" t="s">
        <v>243</v>
      </c>
      <c r="E79" s="55">
        <v>44228</v>
      </c>
      <c r="F79" s="10">
        <v>157993</v>
      </c>
    </row>
    <row r="80" spans="2:6" ht="14.25" customHeight="1" x14ac:dyDescent="0.3">
      <c r="B80" s="10">
        <v>659</v>
      </c>
      <c r="C80" s="56" t="s">
        <v>249</v>
      </c>
      <c r="D80" s="56" t="s">
        <v>243</v>
      </c>
      <c r="E80" s="55">
        <v>44287</v>
      </c>
      <c r="F80" s="56">
        <v>173199</v>
      </c>
    </row>
    <row r="81" spans="2:6" ht="14.25" customHeight="1" x14ac:dyDescent="0.3">
      <c r="B81" s="10">
        <v>3138</v>
      </c>
      <c r="C81" s="56" t="s">
        <v>249</v>
      </c>
      <c r="D81" s="56" t="s">
        <v>241</v>
      </c>
      <c r="E81" s="55">
        <v>44501</v>
      </c>
      <c r="F81" s="10">
        <v>28110</v>
      </c>
    </row>
    <row r="82" spans="2:6" ht="14.25" customHeight="1" x14ac:dyDescent="0.3">
      <c r="B82" s="10">
        <v>3443</v>
      </c>
      <c r="C82" s="56" t="s">
        <v>249</v>
      </c>
      <c r="D82" s="56" t="s">
        <v>241</v>
      </c>
      <c r="E82" s="55">
        <v>44256</v>
      </c>
      <c r="F82" s="10">
        <v>75969</v>
      </c>
    </row>
    <row r="83" spans="2:6" ht="14.25" customHeight="1" x14ac:dyDescent="0.3">
      <c r="B83" s="10">
        <v>1037</v>
      </c>
      <c r="C83" s="56" t="s">
        <v>249</v>
      </c>
      <c r="D83" s="56" t="s">
        <v>241</v>
      </c>
      <c r="E83" s="55">
        <v>44531</v>
      </c>
      <c r="F83" s="10">
        <v>198140</v>
      </c>
    </row>
    <row r="84" spans="2:6" ht="14.25" customHeight="1" x14ac:dyDescent="0.3">
      <c r="B84" s="10">
        <v>952</v>
      </c>
      <c r="C84" s="56" t="s">
        <v>248</v>
      </c>
      <c r="D84" s="56" t="s">
        <v>246</v>
      </c>
      <c r="E84" s="55">
        <v>44378</v>
      </c>
      <c r="F84" s="10">
        <v>7819</v>
      </c>
    </row>
    <row r="85" spans="2:6" ht="14.25" customHeight="1" x14ac:dyDescent="0.3">
      <c r="B85" s="10">
        <v>949</v>
      </c>
      <c r="C85" s="56" t="s">
        <v>248</v>
      </c>
      <c r="D85" s="56" t="s">
        <v>246</v>
      </c>
      <c r="E85" s="55">
        <v>44531</v>
      </c>
      <c r="F85" s="10">
        <v>8406</v>
      </c>
    </row>
    <row r="86" spans="2:6" ht="14.25" customHeight="1" x14ac:dyDescent="0.3">
      <c r="B86" s="10">
        <v>2352</v>
      </c>
      <c r="C86" s="56" t="s">
        <v>248</v>
      </c>
      <c r="D86" s="56" t="s">
        <v>246</v>
      </c>
      <c r="E86" s="55">
        <v>44348</v>
      </c>
      <c r="F86" s="10">
        <v>17150</v>
      </c>
    </row>
    <row r="87" spans="2:6" ht="14.25" customHeight="1" x14ac:dyDescent="0.3">
      <c r="B87" s="10">
        <v>1505</v>
      </c>
      <c r="C87" s="56" t="s">
        <v>248</v>
      </c>
      <c r="D87" s="56" t="s">
        <v>246</v>
      </c>
      <c r="E87" s="55">
        <v>44470</v>
      </c>
      <c r="F87" s="10">
        <v>24838</v>
      </c>
    </row>
    <row r="88" spans="2:6" ht="14.25" customHeight="1" x14ac:dyDescent="0.3">
      <c r="B88" s="10">
        <v>950</v>
      </c>
      <c r="C88" s="56" t="s">
        <v>248</v>
      </c>
      <c r="D88" s="56" t="s">
        <v>246</v>
      </c>
      <c r="E88" s="55">
        <v>44348</v>
      </c>
      <c r="F88" s="10">
        <v>27137</v>
      </c>
    </row>
    <row r="89" spans="2:6" ht="14.25" customHeight="1" x14ac:dyDescent="0.3">
      <c r="B89" s="10">
        <v>825</v>
      </c>
      <c r="C89" s="56" t="s">
        <v>248</v>
      </c>
      <c r="D89" s="56" t="s">
        <v>246</v>
      </c>
      <c r="E89" s="55">
        <v>44348</v>
      </c>
      <c r="F89" s="10">
        <v>32352</v>
      </c>
    </row>
    <row r="90" spans="2:6" ht="14.25" customHeight="1" x14ac:dyDescent="0.3">
      <c r="B90" s="10">
        <v>88</v>
      </c>
      <c r="C90" s="56" t="s">
        <v>248</v>
      </c>
      <c r="D90" s="56" t="s">
        <v>246</v>
      </c>
      <c r="E90" s="55">
        <v>44197</v>
      </c>
      <c r="F90" s="56">
        <v>36125</v>
      </c>
    </row>
    <row r="91" spans="2:6" ht="14.25" customHeight="1" x14ac:dyDescent="0.3">
      <c r="B91" s="10">
        <v>3050</v>
      </c>
      <c r="C91" s="56" t="s">
        <v>248</v>
      </c>
      <c r="D91" s="56" t="s">
        <v>246</v>
      </c>
      <c r="E91" s="55">
        <v>44256</v>
      </c>
      <c r="F91" s="10">
        <v>51626</v>
      </c>
    </row>
    <row r="92" spans="2:6" ht="14.25" customHeight="1" x14ac:dyDescent="0.3">
      <c r="B92" s="10">
        <v>3080</v>
      </c>
      <c r="C92" s="56" t="s">
        <v>248</v>
      </c>
      <c r="D92" s="56" t="s">
        <v>246</v>
      </c>
      <c r="E92" s="55">
        <v>44440</v>
      </c>
      <c r="F92" s="10">
        <v>55991</v>
      </c>
    </row>
    <row r="93" spans="2:6" ht="14.25" customHeight="1" x14ac:dyDescent="0.3">
      <c r="B93" s="10">
        <v>819</v>
      </c>
      <c r="C93" s="56" t="s">
        <v>248</v>
      </c>
      <c r="D93" s="56" t="s">
        <v>246</v>
      </c>
      <c r="E93" s="55">
        <v>44317</v>
      </c>
      <c r="F93" s="10">
        <v>59423</v>
      </c>
    </row>
    <row r="94" spans="2:6" ht="14.25" customHeight="1" x14ac:dyDescent="0.3">
      <c r="B94" s="10">
        <v>2839</v>
      </c>
      <c r="C94" s="56" t="s">
        <v>248</v>
      </c>
      <c r="D94" s="56" t="s">
        <v>246</v>
      </c>
      <c r="E94" s="55">
        <v>44501</v>
      </c>
      <c r="F94" s="10">
        <v>63494</v>
      </c>
    </row>
    <row r="95" spans="2:6" ht="14.25" customHeight="1" x14ac:dyDescent="0.3">
      <c r="B95" s="10">
        <v>1653</v>
      </c>
      <c r="C95" s="56" t="s">
        <v>248</v>
      </c>
      <c r="D95" s="56" t="s">
        <v>246</v>
      </c>
      <c r="E95" s="55">
        <v>44378</v>
      </c>
      <c r="F95" s="10">
        <v>64755</v>
      </c>
    </row>
    <row r="96" spans="2:6" ht="14.25" customHeight="1" x14ac:dyDescent="0.3">
      <c r="B96" s="10">
        <v>739</v>
      </c>
      <c r="C96" s="56" t="s">
        <v>248</v>
      </c>
      <c r="D96" s="56" t="s">
        <v>246</v>
      </c>
      <c r="E96" s="55">
        <v>44501</v>
      </c>
      <c r="F96" s="10">
        <v>86186</v>
      </c>
    </row>
    <row r="97" spans="2:6" ht="14.25" customHeight="1" x14ac:dyDescent="0.3">
      <c r="B97" s="10">
        <v>1525</v>
      </c>
      <c r="C97" s="56" t="s">
        <v>248</v>
      </c>
      <c r="D97" s="56" t="s">
        <v>246</v>
      </c>
      <c r="E97" s="55">
        <v>44228</v>
      </c>
      <c r="F97" s="10">
        <v>105602</v>
      </c>
    </row>
    <row r="98" spans="2:6" ht="14.25" customHeight="1" x14ac:dyDescent="0.3">
      <c r="B98" s="10">
        <v>805</v>
      </c>
      <c r="C98" s="56" t="s">
        <v>248</v>
      </c>
      <c r="D98" s="56" t="s">
        <v>246</v>
      </c>
      <c r="E98" s="55">
        <v>44228</v>
      </c>
      <c r="F98" s="10">
        <v>134977</v>
      </c>
    </row>
    <row r="99" spans="2:6" ht="14.25" customHeight="1" x14ac:dyDescent="0.3">
      <c r="B99" s="10">
        <v>1415</v>
      </c>
      <c r="C99" s="56" t="s">
        <v>248</v>
      </c>
      <c r="D99" s="56" t="s">
        <v>246</v>
      </c>
      <c r="E99" s="55">
        <v>44531</v>
      </c>
      <c r="F99" s="10">
        <v>135311</v>
      </c>
    </row>
    <row r="100" spans="2:6" ht="14.25" customHeight="1" x14ac:dyDescent="0.3">
      <c r="B100" s="10">
        <v>1675</v>
      </c>
      <c r="C100" s="56" t="s">
        <v>248</v>
      </c>
      <c r="D100" s="56" t="s">
        <v>246</v>
      </c>
      <c r="E100" s="55">
        <v>44287</v>
      </c>
      <c r="F100" s="10">
        <v>137705</v>
      </c>
    </row>
    <row r="101" spans="2:6" ht="14.25" customHeight="1" x14ac:dyDescent="0.3">
      <c r="B101" s="10">
        <v>1488</v>
      </c>
      <c r="C101" s="56" t="s">
        <v>248</v>
      </c>
      <c r="D101" s="56" t="s">
        <v>246</v>
      </c>
      <c r="E101" s="55">
        <v>44228</v>
      </c>
      <c r="F101" s="10">
        <v>155266</v>
      </c>
    </row>
    <row r="102" spans="2:6" ht="14.25" customHeight="1" x14ac:dyDescent="0.3">
      <c r="B102" s="10">
        <v>2925</v>
      </c>
      <c r="C102" s="56" t="s">
        <v>248</v>
      </c>
      <c r="D102" s="56" t="s">
        <v>246</v>
      </c>
      <c r="E102" s="55">
        <v>44378</v>
      </c>
      <c r="F102" s="10">
        <v>159745</v>
      </c>
    </row>
    <row r="103" spans="2:6" ht="14.25" customHeight="1" x14ac:dyDescent="0.3">
      <c r="B103" s="10">
        <v>1624</v>
      </c>
      <c r="C103" s="56" t="s">
        <v>248</v>
      </c>
      <c r="D103" s="56" t="s">
        <v>246</v>
      </c>
      <c r="E103" s="55">
        <v>44317</v>
      </c>
      <c r="F103" s="10">
        <v>166824</v>
      </c>
    </row>
    <row r="104" spans="2:6" ht="14.25" customHeight="1" x14ac:dyDescent="0.3">
      <c r="B104" s="10">
        <v>280</v>
      </c>
      <c r="C104" s="56" t="s">
        <v>248</v>
      </c>
      <c r="D104" s="56" t="s">
        <v>246</v>
      </c>
      <c r="E104" s="55">
        <v>44228</v>
      </c>
      <c r="F104" s="56">
        <v>180474</v>
      </c>
    </row>
    <row r="105" spans="2:6" ht="14.25" customHeight="1" x14ac:dyDescent="0.3">
      <c r="B105" s="10">
        <v>3027</v>
      </c>
      <c r="C105" s="56" t="s">
        <v>248</v>
      </c>
      <c r="D105" s="56" t="s">
        <v>246</v>
      </c>
      <c r="E105" s="55">
        <v>44348</v>
      </c>
      <c r="F105" s="10">
        <v>213069</v>
      </c>
    </row>
    <row r="106" spans="2:6" ht="14.25" customHeight="1" x14ac:dyDescent="0.3">
      <c r="B106" s="10">
        <v>1615</v>
      </c>
      <c r="C106" s="56" t="s">
        <v>248</v>
      </c>
      <c r="D106" s="56" t="s">
        <v>246</v>
      </c>
      <c r="E106" s="55">
        <v>44409</v>
      </c>
      <c r="F106" s="10">
        <v>217962</v>
      </c>
    </row>
    <row r="107" spans="2:6" ht="14.25" customHeight="1" x14ac:dyDescent="0.3">
      <c r="B107" s="10">
        <v>870</v>
      </c>
      <c r="C107" s="56" t="s">
        <v>248</v>
      </c>
      <c r="D107" s="56" t="s">
        <v>246</v>
      </c>
      <c r="E107" s="55">
        <v>44501</v>
      </c>
      <c r="F107" s="10">
        <v>222162</v>
      </c>
    </row>
    <row r="108" spans="2:6" ht="14.25" customHeight="1" x14ac:dyDescent="0.3">
      <c r="B108" s="10">
        <v>2136</v>
      </c>
      <c r="C108" s="56" t="s">
        <v>248</v>
      </c>
      <c r="D108" s="56" t="s">
        <v>246</v>
      </c>
      <c r="E108" s="55">
        <v>44317</v>
      </c>
      <c r="F108" s="10">
        <v>240648</v>
      </c>
    </row>
    <row r="109" spans="2:6" ht="14.25" customHeight="1" x14ac:dyDescent="0.3">
      <c r="B109" s="10">
        <v>2916</v>
      </c>
      <c r="C109" s="56" t="s">
        <v>248</v>
      </c>
      <c r="D109" s="56" t="s">
        <v>246</v>
      </c>
      <c r="E109" s="55">
        <v>44287</v>
      </c>
      <c r="F109" s="10">
        <v>244904</v>
      </c>
    </row>
    <row r="110" spans="2:6" ht="14.25" customHeight="1" x14ac:dyDescent="0.3">
      <c r="B110" s="10">
        <v>864</v>
      </c>
      <c r="C110" s="56" t="s">
        <v>248</v>
      </c>
      <c r="D110" s="56" t="s">
        <v>245</v>
      </c>
      <c r="E110" s="55">
        <v>44348</v>
      </c>
      <c r="F110" s="10">
        <v>7110</v>
      </c>
    </row>
    <row r="111" spans="2:6" ht="14.25" customHeight="1" x14ac:dyDescent="0.3">
      <c r="B111" s="10">
        <v>3036</v>
      </c>
      <c r="C111" s="56" t="s">
        <v>248</v>
      </c>
      <c r="D111" s="56" t="s">
        <v>245</v>
      </c>
      <c r="E111" s="55">
        <v>44348</v>
      </c>
      <c r="F111" s="10">
        <v>7190</v>
      </c>
    </row>
    <row r="112" spans="2:6" ht="14.25" customHeight="1" x14ac:dyDescent="0.3">
      <c r="B112" s="10">
        <v>2972</v>
      </c>
      <c r="C112" s="56" t="s">
        <v>248</v>
      </c>
      <c r="D112" s="56" t="s">
        <v>245</v>
      </c>
      <c r="E112" s="55">
        <v>44409</v>
      </c>
      <c r="F112" s="10">
        <v>7382</v>
      </c>
    </row>
    <row r="113" spans="2:6" ht="14.25" customHeight="1" x14ac:dyDescent="0.3">
      <c r="B113" s="10">
        <v>1446</v>
      </c>
      <c r="C113" s="56" t="s">
        <v>248</v>
      </c>
      <c r="D113" s="56" t="s">
        <v>245</v>
      </c>
      <c r="E113" s="55">
        <v>44531</v>
      </c>
      <c r="F113" s="10">
        <v>9682</v>
      </c>
    </row>
    <row r="114" spans="2:6" ht="14.25" customHeight="1" x14ac:dyDescent="0.3">
      <c r="B114" s="10">
        <v>2897</v>
      </c>
      <c r="C114" s="56" t="s">
        <v>248</v>
      </c>
      <c r="D114" s="56" t="s">
        <v>245</v>
      </c>
      <c r="E114" s="55">
        <v>44409</v>
      </c>
      <c r="F114" s="10">
        <v>23250</v>
      </c>
    </row>
    <row r="115" spans="2:6" ht="14.25" customHeight="1" x14ac:dyDescent="0.3">
      <c r="B115" s="10">
        <v>33</v>
      </c>
      <c r="C115" s="56" t="s">
        <v>248</v>
      </c>
      <c r="D115" s="56" t="s">
        <v>245</v>
      </c>
      <c r="E115" s="55">
        <v>44256</v>
      </c>
      <c r="F115" s="56">
        <v>25467</v>
      </c>
    </row>
    <row r="116" spans="2:6" ht="14.25" customHeight="1" x14ac:dyDescent="0.3">
      <c r="B116" s="10">
        <v>3094</v>
      </c>
      <c r="C116" s="56" t="s">
        <v>248</v>
      </c>
      <c r="D116" s="56" t="s">
        <v>245</v>
      </c>
      <c r="E116" s="55">
        <v>44197</v>
      </c>
      <c r="F116" s="10">
        <v>28289</v>
      </c>
    </row>
    <row r="117" spans="2:6" ht="14.25" customHeight="1" x14ac:dyDescent="0.3">
      <c r="B117" s="10">
        <v>1636</v>
      </c>
      <c r="C117" s="56" t="s">
        <v>248</v>
      </c>
      <c r="D117" s="56" t="s">
        <v>245</v>
      </c>
      <c r="E117" s="55">
        <v>44287</v>
      </c>
      <c r="F117" s="10">
        <v>35096</v>
      </c>
    </row>
    <row r="118" spans="2:6" ht="14.25" customHeight="1" x14ac:dyDescent="0.3">
      <c r="B118" s="10">
        <v>1572</v>
      </c>
      <c r="C118" s="56" t="s">
        <v>248</v>
      </c>
      <c r="D118" s="56" t="s">
        <v>245</v>
      </c>
      <c r="E118" s="55">
        <v>44378</v>
      </c>
      <c r="F118" s="10">
        <v>44394</v>
      </c>
    </row>
    <row r="119" spans="2:6" ht="14.25" customHeight="1" x14ac:dyDescent="0.3">
      <c r="B119" s="10">
        <v>706</v>
      </c>
      <c r="C119" s="56" t="s">
        <v>248</v>
      </c>
      <c r="D119" s="56" t="s">
        <v>245</v>
      </c>
      <c r="E119" s="55">
        <v>44197</v>
      </c>
      <c r="F119" s="10">
        <v>48442</v>
      </c>
    </row>
    <row r="120" spans="2:6" ht="14.25" customHeight="1" x14ac:dyDescent="0.3">
      <c r="B120" s="10">
        <v>2214</v>
      </c>
      <c r="C120" s="56" t="s">
        <v>248</v>
      </c>
      <c r="D120" s="56" t="s">
        <v>245</v>
      </c>
      <c r="E120" s="55">
        <v>44228</v>
      </c>
      <c r="F120" s="10">
        <v>86142</v>
      </c>
    </row>
    <row r="121" spans="2:6" ht="14.25" customHeight="1" x14ac:dyDescent="0.3">
      <c r="B121" s="10">
        <v>2896</v>
      </c>
      <c r="C121" s="56" t="s">
        <v>248</v>
      </c>
      <c r="D121" s="56" t="s">
        <v>245</v>
      </c>
      <c r="E121" s="55">
        <v>44378</v>
      </c>
      <c r="F121" s="10">
        <v>89802</v>
      </c>
    </row>
    <row r="122" spans="2:6" ht="14.25" customHeight="1" x14ac:dyDescent="0.3">
      <c r="B122" s="10">
        <v>803</v>
      </c>
      <c r="C122" s="56" t="s">
        <v>248</v>
      </c>
      <c r="D122" s="56" t="s">
        <v>245</v>
      </c>
      <c r="E122" s="55">
        <v>44378</v>
      </c>
      <c r="F122" s="10">
        <v>96209</v>
      </c>
    </row>
    <row r="123" spans="2:6" ht="14.25" customHeight="1" x14ac:dyDescent="0.3">
      <c r="B123" s="10">
        <v>1429</v>
      </c>
      <c r="C123" s="56" t="s">
        <v>248</v>
      </c>
      <c r="D123" s="56" t="s">
        <v>245</v>
      </c>
      <c r="E123" s="55">
        <v>44348</v>
      </c>
      <c r="F123" s="10">
        <v>115261</v>
      </c>
    </row>
    <row r="124" spans="2:6" ht="14.25" customHeight="1" x14ac:dyDescent="0.3">
      <c r="B124" s="10">
        <v>3085</v>
      </c>
      <c r="C124" s="56" t="s">
        <v>248</v>
      </c>
      <c r="D124" s="56" t="s">
        <v>245</v>
      </c>
      <c r="E124" s="55">
        <v>44228</v>
      </c>
      <c r="F124" s="10">
        <v>134107</v>
      </c>
    </row>
    <row r="125" spans="2:6" ht="14.25" customHeight="1" x14ac:dyDescent="0.3">
      <c r="B125" s="10">
        <v>46</v>
      </c>
      <c r="C125" s="56" t="s">
        <v>248</v>
      </c>
      <c r="D125" s="56" t="s">
        <v>245</v>
      </c>
      <c r="E125" s="55">
        <v>44440</v>
      </c>
      <c r="F125" s="56">
        <v>135801</v>
      </c>
    </row>
    <row r="126" spans="2:6" ht="14.25" customHeight="1" x14ac:dyDescent="0.3">
      <c r="B126" s="10">
        <v>796</v>
      </c>
      <c r="C126" s="56" t="s">
        <v>248</v>
      </c>
      <c r="D126" s="56" t="s">
        <v>245</v>
      </c>
      <c r="E126" s="55">
        <v>44348</v>
      </c>
      <c r="F126" s="10">
        <v>137843</v>
      </c>
    </row>
    <row r="127" spans="2:6" ht="14.25" customHeight="1" x14ac:dyDescent="0.3">
      <c r="B127" s="10">
        <v>1537</v>
      </c>
      <c r="C127" s="56" t="s">
        <v>248</v>
      </c>
      <c r="D127" s="56" t="s">
        <v>245</v>
      </c>
      <c r="E127" s="55">
        <v>44197</v>
      </c>
      <c r="F127" s="10">
        <v>142596</v>
      </c>
    </row>
    <row r="128" spans="2:6" ht="14.25" customHeight="1" x14ac:dyDescent="0.3">
      <c r="B128" s="10">
        <v>733</v>
      </c>
      <c r="C128" s="56" t="s">
        <v>248</v>
      </c>
      <c r="D128" s="56" t="s">
        <v>245</v>
      </c>
      <c r="E128" s="55">
        <v>44501</v>
      </c>
      <c r="F128" s="10">
        <v>146394</v>
      </c>
    </row>
    <row r="129" spans="2:6" ht="14.25" customHeight="1" x14ac:dyDescent="0.3">
      <c r="B129" s="10">
        <v>2811</v>
      </c>
      <c r="C129" s="56" t="s">
        <v>248</v>
      </c>
      <c r="D129" s="56" t="s">
        <v>245</v>
      </c>
      <c r="E129" s="55">
        <v>44197</v>
      </c>
      <c r="F129" s="10">
        <v>151301</v>
      </c>
    </row>
    <row r="130" spans="2:6" ht="14.25" customHeight="1" x14ac:dyDescent="0.3">
      <c r="B130" s="10">
        <v>27</v>
      </c>
      <c r="C130" s="56" t="s">
        <v>248</v>
      </c>
      <c r="D130" s="56" t="s">
        <v>245</v>
      </c>
      <c r="E130" s="55">
        <v>44470</v>
      </c>
      <c r="F130" s="56">
        <v>165656</v>
      </c>
    </row>
    <row r="131" spans="2:6" ht="14.25" customHeight="1" x14ac:dyDescent="0.3">
      <c r="B131" s="10">
        <v>1540</v>
      </c>
      <c r="C131" s="56" t="s">
        <v>248</v>
      </c>
      <c r="D131" s="56" t="s">
        <v>245</v>
      </c>
      <c r="E131" s="55">
        <v>44348</v>
      </c>
      <c r="F131" s="10">
        <v>165992</v>
      </c>
    </row>
    <row r="132" spans="2:6" ht="14.25" customHeight="1" x14ac:dyDescent="0.3">
      <c r="B132" s="10">
        <v>1686</v>
      </c>
      <c r="C132" s="56" t="s">
        <v>248</v>
      </c>
      <c r="D132" s="56" t="s">
        <v>245</v>
      </c>
      <c r="E132" s="55">
        <v>44378</v>
      </c>
      <c r="F132" s="10">
        <v>173616</v>
      </c>
    </row>
    <row r="133" spans="2:6" ht="14.25" customHeight="1" x14ac:dyDescent="0.3">
      <c r="B133" s="10">
        <v>128</v>
      </c>
      <c r="C133" s="56" t="s">
        <v>248</v>
      </c>
      <c r="D133" s="56" t="s">
        <v>245</v>
      </c>
      <c r="E133" s="55">
        <v>44531</v>
      </c>
      <c r="F133" s="56">
        <v>201069</v>
      </c>
    </row>
    <row r="134" spans="2:6" ht="14.25" customHeight="1" x14ac:dyDescent="0.3">
      <c r="B134" s="10">
        <v>2207</v>
      </c>
      <c r="C134" s="56" t="s">
        <v>248</v>
      </c>
      <c r="D134" s="56" t="s">
        <v>245</v>
      </c>
      <c r="E134" s="55">
        <v>44228</v>
      </c>
      <c r="F134" s="10">
        <v>210276</v>
      </c>
    </row>
    <row r="135" spans="2:6" ht="14.25" customHeight="1" x14ac:dyDescent="0.3">
      <c r="B135" s="10">
        <v>979</v>
      </c>
      <c r="C135" s="56" t="s">
        <v>248</v>
      </c>
      <c r="D135" s="56" t="s">
        <v>245</v>
      </c>
      <c r="E135" s="55">
        <v>44348</v>
      </c>
      <c r="F135" s="10">
        <v>234786</v>
      </c>
    </row>
    <row r="136" spans="2:6" ht="14.25" customHeight="1" x14ac:dyDescent="0.3">
      <c r="B136" s="10">
        <v>2259</v>
      </c>
      <c r="C136" s="56" t="s">
        <v>248</v>
      </c>
      <c r="D136" s="56" t="s">
        <v>244</v>
      </c>
      <c r="E136" s="55">
        <v>44531</v>
      </c>
      <c r="F136" s="10">
        <v>-21877</v>
      </c>
    </row>
    <row r="137" spans="2:6" ht="14.25" customHeight="1" x14ac:dyDescent="0.3">
      <c r="B137" s="10">
        <v>926</v>
      </c>
      <c r="C137" s="56" t="s">
        <v>248</v>
      </c>
      <c r="D137" s="56" t="s">
        <v>244</v>
      </c>
      <c r="E137" s="55">
        <v>44348</v>
      </c>
      <c r="F137" s="10">
        <v>6105</v>
      </c>
    </row>
    <row r="138" spans="2:6" ht="14.25" customHeight="1" x14ac:dyDescent="0.3">
      <c r="B138" s="10">
        <v>1667</v>
      </c>
      <c r="C138" s="56" t="s">
        <v>248</v>
      </c>
      <c r="D138" s="56" t="s">
        <v>244</v>
      </c>
      <c r="E138" s="55">
        <v>44317</v>
      </c>
      <c r="F138" s="10">
        <v>8950</v>
      </c>
    </row>
    <row r="139" spans="2:6" ht="14.25" customHeight="1" x14ac:dyDescent="0.3">
      <c r="B139" s="10">
        <v>38</v>
      </c>
      <c r="C139" s="56" t="s">
        <v>248</v>
      </c>
      <c r="D139" s="56" t="s">
        <v>244</v>
      </c>
      <c r="E139" s="55">
        <v>44256</v>
      </c>
      <c r="F139" s="56">
        <v>16452</v>
      </c>
    </row>
    <row r="140" spans="2:6" ht="14.25" customHeight="1" x14ac:dyDescent="0.3">
      <c r="B140" s="10">
        <v>1489</v>
      </c>
      <c r="C140" s="56" t="s">
        <v>248</v>
      </c>
      <c r="D140" s="56" t="s">
        <v>244</v>
      </c>
      <c r="E140" s="55">
        <v>44317</v>
      </c>
      <c r="F140" s="10">
        <v>24879</v>
      </c>
    </row>
    <row r="141" spans="2:6" ht="14.25" customHeight="1" x14ac:dyDescent="0.3">
      <c r="B141" s="10">
        <v>1583</v>
      </c>
      <c r="C141" s="56" t="s">
        <v>248</v>
      </c>
      <c r="D141" s="56" t="s">
        <v>244</v>
      </c>
      <c r="E141" s="55">
        <v>44228</v>
      </c>
      <c r="F141" s="10">
        <v>56810</v>
      </c>
    </row>
    <row r="142" spans="2:6" ht="14.25" customHeight="1" x14ac:dyDescent="0.3">
      <c r="B142" s="10">
        <v>115</v>
      </c>
      <c r="C142" s="56" t="s">
        <v>248</v>
      </c>
      <c r="D142" s="56" t="s">
        <v>244</v>
      </c>
      <c r="E142" s="55">
        <v>44317</v>
      </c>
      <c r="F142" s="56">
        <v>72086</v>
      </c>
    </row>
    <row r="143" spans="2:6" ht="14.25" customHeight="1" x14ac:dyDescent="0.3">
      <c r="B143" s="10">
        <v>2816</v>
      </c>
      <c r="C143" s="56" t="s">
        <v>248</v>
      </c>
      <c r="D143" s="56" t="s">
        <v>244</v>
      </c>
      <c r="E143" s="55">
        <v>44501</v>
      </c>
      <c r="F143" s="10">
        <v>74813</v>
      </c>
    </row>
    <row r="144" spans="2:6" ht="14.25" customHeight="1" x14ac:dyDescent="0.3">
      <c r="B144" s="10">
        <v>1471</v>
      </c>
      <c r="C144" s="56" t="s">
        <v>248</v>
      </c>
      <c r="D144" s="56" t="s">
        <v>244</v>
      </c>
      <c r="E144" s="55">
        <v>44531</v>
      </c>
      <c r="F144" s="10">
        <v>81048</v>
      </c>
    </row>
    <row r="145" spans="2:6" ht="14.25" customHeight="1" x14ac:dyDescent="0.3">
      <c r="B145" s="10">
        <v>2245</v>
      </c>
      <c r="C145" s="56" t="s">
        <v>248</v>
      </c>
      <c r="D145" s="56" t="s">
        <v>244</v>
      </c>
      <c r="E145" s="55">
        <v>44378</v>
      </c>
      <c r="F145" s="10">
        <v>86843</v>
      </c>
    </row>
    <row r="146" spans="2:6" ht="14.25" customHeight="1" x14ac:dyDescent="0.3">
      <c r="B146" s="10">
        <v>2301</v>
      </c>
      <c r="C146" s="56" t="s">
        <v>248</v>
      </c>
      <c r="D146" s="56" t="s">
        <v>244</v>
      </c>
      <c r="E146" s="55">
        <v>44197</v>
      </c>
      <c r="F146" s="10">
        <v>95623</v>
      </c>
    </row>
    <row r="147" spans="2:6" ht="14.25" customHeight="1" x14ac:dyDescent="0.3">
      <c r="B147" s="10">
        <v>3088</v>
      </c>
      <c r="C147" s="56" t="s">
        <v>248</v>
      </c>
      <c r="D147" s="56" t="s">
        <v>244</v>
      </c>
      <c r="E147" s="55">
        <v>44470</v>
      </c>
      <c r="F147" s="10">
        <v>104379</v>
      </c>
    </row>
    <row r="148" spans="2:6" ht="14.25" customHeight="1" x14ac:dyDescent="0.3">
      <c r="B148" s="10">
        <v>1691</v>
      </c>
      <c r="C148" s="56" t="s">
        <v>248</v>
      </c>
      <c r="D148" s="56" t="s">
        <v>244</v>
      </c>
      <c r="E148" s="55">
        <v>44531</v>
      </c>
      <c r="F148" s="10">
        <v>151084</v>
      </c>
    </row>
    <row r="149" spans="2:6" ht="14.25" customHeight="1" x14ac:dyDescent="0.3">
      <c r="B149" s="10">
        <v>165</v>
      </c>
      <c r="C149" s="56" t="s">
        <v>248</v>
      </c>
      <c r="D149" s="56" t="s">
        <v>244</v>
      </c>
      <c r="E149" s="55">
        <v>44348</v>
      </c>
      <c r="F149" s="56">
        <v>155904</v>
      </c>
    </row>
    <row r="150" spans="2:6" ht="14.25" customHeight="1" x14ac:dyDescent="0.3">
      <c r="B150" s="10">
        <v>738</v>
      </c>
      <c r="C150" s="56" t="s">
        <v>248</v>
      </c>
      <c r="D150" s="56" t="s">
        <v>244</v>
      </c>
      <c r="E150" s="55">
        <v>44531</v>
      </c>
      <c r="F150" s="10">
        <v>158679</v>
      </c>
    </row>
    <row r="151" spans="2:6" ht="14.25" customHeight="1" x14ac:dyDescent="0.3">
      <c r="B151" s="10">
        <v>2821</v>
      </c>
      <c r="C151" s="56" t="s">
        <v>248</v>
      </c>
      <c r="D151" s="56" t="s">
        <v>244</v>
      </c>
      <c r="E151" s="55">
        <v>44197</v>
      </c>
      <c r="F151" s="10">
        <v>161532</v>
      </c>
    </row>
    <row r="152" spans="2:6" ht="14.25" customHeight="1" x14ac:dyDescent="0.3">
      <c r="B152" s="10">
        <v>1688</v>
      </c>
      <c r="C152" s="56" t="s">
        <v>248</v>
      </c>
      <c r="D152" s="56" t="s">
        <v>244</v>
      </c>
      <c r="E152" s="55">
        <v>44228</v>
      </c>
      <c r="F152" s="10">
        <v>168122</v>
      </c>
    </row>
    <row r="153" spans="2:6" ht="14.25" customHeight="1" x14ac:dyDescent="0.3">
      <c r="B153" s="10">
        <v>184</v>
      </c>
      <c r="C153" s="56" t="s">
        <v>248</v>
      </c>
      <c r="D153" s="56" t="s">
        <v>244</v>
      </c>
      <c r="E153" s="55">
        <v>44531</v>
      </c>
      <c r="F153" s="56">
        <v>169991</v>
      </c>
    </row>
    <row r="154" spans="2:6" ht="14.25" customHeight="1" x14ac:dyDescent="0.3">
      <c r="B154" s="10">
        <v>3051</v>
      </c>
      <c r="C154" s="56" t="s">
        <v>248</v>
      </c>
      <c r="D154" s="56" t="s">
        <v>244</v>
      </c>
      <c r="E154" s="55">
        <v>44440</v>
      </c>
      <c r="F154" s="10">
        <v>200584</v>
      </c>
    </row>
    <row r="155" spans="2:6" ht="14.25" customHeight="1" x14ac:dyDescent="0.3">
      <c r="B155" s="10">
        <v>1668</v>
      </c>
      <c r="C155" s="56" t="s">
        <v>248</v>
      </c>
      <c r="D155" s="56" t="s">
        <v>244</v>
      </c>
      <c r="E155" s="55">
        <v>44197</v>
      </c>
      <c r="F155" s="10">
        <v>210209</v>
      </c>
    </row>
    <row r="156" spans="2:6" ht="14.25" customHeight="1" x14ac:dyDescent="0.3">
      <c r="B156" s="10">
        <v>72</v>
      </c>
      <c r="C156" s="56" t="s">
        <v>248</v>
      </c>
      <c r="D156" s="56" t="s">
        <v>244</v>
      </c>
      <c r="E156" s="55">
        <v>44348</v>
      </c>
      <c r="F156" s="56">
        <v>247286</v>
      </c>
    </row>
    <row r="157" spans="2:6" ht="14.25" customHeight="1" x14ac:dyDescent="0.3">
      <c r="B157" s="10">
        <v>174</v>
      </c>
      <c r="C157" s="56" t="s">
        <v>248</v>
      </c>
      <c r="D157" s="56" t="s">
        <v>243</v>
      </c>
      <c r="E157" s="55">
        <v>44470</v>
      </c>
      <c r="F157" s="56">
        <v>-37886</v>
      </c>
    </row>
    <row r="158" spans="2:6" ht="14.25" customHeight="1" x14ac:dyDescent="0.3">
      <c r="B158" s="10">
        <v>874</v>
      </c>
      <c r="C158" s="56" t="s">
        <v>248</v>
      </c>
      <c r="D158" s="56" t="s">
        <v>243</v>
      </c>
      <c r="E158" s="55">
        <v>44470</v>
      </c>
      <c r="F158" s="10">
        <v>5652</v>
      </c>
    </row>
    <row r="159" spans="2:6" ht="14.25" customHeight="1" x14ac:dyDescent="0.3">
      <c r="B159" s="10">
        <v>2847</v>
      </c>
      <c r="C159" s="56" t="s">
        <v>248</v>
      </c>
      <c r="D159" s="56" t="s">
        <v>243</v>
      </c>
      <c r="E159" s="55">
        <v>44501</v>
      </c>
      <c r="F159" s="10">
        <v>8463</v>
      </c>
    </row>
    <row r="160" spans="2:6" ht="14.25" customHeight="1" x14ac:dyDescent="0.3">
      <c r="B160" s="10">
        <v>2852</v>
      </c>
      <c r="C160" s="56" t="s">
        <v>248</v>
      </c>
      <c r="D160" s="56" t="s">
        <v>243</v>
      </c>
      <c r="E160" s="55">
        <v>44531</v>
      </c>
      <c r="F160" s="10">
        <v>9630</v>
      </c>
    </row>
    <row r="161" spans="2:6" ht="14.25" customHeight="1" x14ac:dyDescent="0.3">
      <c r="B161" s="10">
        <v>842</v>
      </c>
      <c r="C161" s="56" t="s">
        <v>248</v>
      </c>
      <c r="D161" s="56" t="s">
        <v>243</v>
      </c>
      <c r="E161" s="55">
        <v>44409</v>
      </c>
      <c r="F161" s="10">
        <v>19225</v>
      </c>
    </row>
    <row r="162" spans="2:6" ht="14.25" customHeight="1" x14ac:dyDescent="0.3">
      <c r="B162" s="10">
        <v>1567</v>
      </c>
      <c r="C162" s="56" t="s">
        <v>248</v>
      </c>
      <c r="D162" s="56" t="s">
        <v>243</v>
      </c>
      <c r="E162" s="55">
        <v>44228</v>
      </c>
      <c r="F162" s="10">
        <v>22003</v>
      </c>
    </row>
    <row r="163" spans="2:6" ht="14.25" customHeight="1" x14ac:dyDescent="0.3">
      <c r="B163" s="10">
        <v>3093</v>
      </c>
      <c r="C163" s="56" t="s">
        <v>248</v>
      </c>
      <c r="D163" s="56" t="s">
        <v>243</v>
      </c>
      <c r="E163" s="55">
        <v>44470</v>
      </c>
      <c r="F163" s="10">
        <v>22810</v>
      </c>
    </row>
    <row r="164" spans="2:6" ht="14.25" customHeight="1" x14ac:dyDescent="0.3">
      <c r="B164" s="10">
        <v>930</v>
      </c>
      <c r="C164" s="56" t="s">
        <v>248</v>
      </c>
      <c r="D164" s="56" t="s">
        <v>243</v>
      </c>
      <c r="E164" s="55">
        <v>44256</v>
      </c>
      <c r="F164" s="10">
        <v>34334</v>
      </c>
    </row>
    <row r="165" spans="2:6" ht="14.25" customHeight="1" x14ac:dyDescent="0.3">
      <c r="B165" s="10">
        <v>221</v>
      </c>
      <c r="C165" s="56" t="s">
        <v>248</v>
      </c>
      <c r="D165" s="56" t="s">
        <v>243</v>
      </c>
      <c r="E165" s="55">
        <v>44501</v>
      </c>
      <c r="F165" s="56">
        <v>39668</v>
      </c>
    </row>
    <row r="166" spans="2:6" ht="14.25" customHeight="1" x14ac:dyDescent="0.3">
      <c r="B166" s="10">
        <v>3099</v>
      </c>
      <c r="C166" s="56" t="s">
        <v>248</v>
      </c>
      <c r="D166" s="56" t="s">
        <v>243</v>
      </c>
      <c r="E166" s="55">
        <v>44348</v>
      </c>
      <c r="F166" s="10">
        <v>65162</v>
      </c>
    </row>
    <row r="167" spans="2:6" ht="14.25" customHeight="1" x14ac:dyDescent="0.3">
      <c r="B167" s="10">
        <v>2176</v>
      </c>
      <c r="C167" s="56" t="s">
        <v>248</v>
      </c>
      <c r="D167" s="56" t="s">
        <v>243</v>
      </c>
      <c r="E167" s="55">
        <v>44287</v>
      </c>
      <c r="F167" s="10">
        <v>73163</v>
      </c>
    </row>
    <row r="168" spans="2:6" ht="14.25" customHeight="1" x14ac:dyDescent="0.3">
      <c r="B168" s="10">
        <v>977</v>
      </c>
      <c r="C168" s="56" t="s">
        <v>248</v>
      </c>
      <c r="D168" s="56" t="s">
        <v>243</v>
      </c>
      <c r="E168" s="55">
        <v>44317</v>
      </c>
      <c r="F168" s="10">
        <v>82968</v>
      </c>
    </row>
    <row r="169" spans="2:6" ht="14.25" customHeight="1" x14ac:dyDescent="0.3">
      <c r="B169" s="10">
        <v>1553</v>
      </c>
      <c r="C169" s="56" t="s">
        <v>248</v>
      </c>
      <c r="D169" s="56" t="s">
        <v>243</v>
      </c>
      <c r="E169" s="55">
        <v>44470</v>
      </c>
      <c r="F169" s="10">
        <v>86460</v>
      </c>
    </row>
    <row r="170" spans="2:6" ht="14.25" customHeight="1" x14ac:dyDescent="0.3">
      <c r="B170" s="10">
        <v>8</v>
      </c>
      <c r="C170" s="56" t="s">
        <v>248</v>
      </c>
      <c r="D170" s="56" t="s">
        <v>243</v>
      </c>
      <c r="E170" s="55">
        <v>44348</v>
      </c>
      <c r="F170" s="56">
        <v>108879</v>
      </c>
    </row>
    <row r="171" spans="2:6" ht="14.25" customHeight="1" x14ac:dyDescent="0.3">
      <c r="B171" s="10">
        <v>780</v>
      </c>
      <c r="C171" s="56" t="s">
        <v>248</v>
      </c>
      <c r="D171" s="56" t="s">
        <v>243</v>
      </c>
      <c r="E171" s="55">
        <v>44409</v>
      </c>
      <c r="F171" s="10">
        <v>131983</v>
      </c>
    </row>
    <row r="172" spans="2:6" ht="14.25" customHeight="1" x14ac:dyDescent="0.3">
      <c r="B172" s="10">
        <v>2369</v>
      </c>
      <c r="C172" s="56" t="s">
        <v>248</v>
      </c>
      <c r="D172" s="56" t="s">
        <v>243</v>
      </c>
      <c r="E172" s="55">
        <v>44378</v>
      </c>
      <c r="F172" s="10">
        <v>138473</v>
      </c>
    </row>
    <row r="173" spans="2:6" ht="14.25" customHeight="1" x14ac:dyDescent="0.3">
      <c r="B173" s="10">
        <v>858</v>
      </c>
      <c r="C173" s="56" t="s">
        <v>248</v>
      </c>
      <c r="D173" s="56" t="s">
        <v>243</v>
      </c>
      <c r="E173" s="55">
        <v>44256</v>
      </c>
      <c r="F173" s="10">
        <v>150851</v>
      </c>
    </row>
    <row r="174" spans="2:6" ht="14.25" customHeight="1" x14ac:dyDescent="0.3">
      <c r="B174" s="10">
        <v>1590</v>
      </c>
      <c r="C174" s="56" t="s">
        <v>248</v>
      </c>
      <c r="D174" s="56" t="s">
        <v>243</v>
      </c>
      <c r="E174" s="55">
        <v>44470</v>
      </c>
      <c r="F174" s="10">
        <v>169915</v>
      </c>
    </row>
    <row r="175" spans="2:6" ht="14.25" customHeight="1" x14ac:dyDescent="0.3">
      <c r="B175" s="10">
        <v>777</v>
      </c>
      <c r="C175" s="56" t="s">
        <v>248</v>
      </c>
      <c r="D175" s="56" t="s">
        <v>243</v>
      </c>
      <c r="E175" s="55">
        <v>44348</v>
      </c>
      <c r="F175" s="10">
        <v>190517</v>
      </c>
    </row>
    <row r="176" spans="2:6" ht="14.25" customHeight="1" x14ac:dyDescent="0.3">
      <c r="B176" s="10">
        <v>1674</v>
      </c>
      <c r="C176" s="56" t="s">
        <v>248</v>
      </c>
      <c r="D176" s="56" t="s">
        <v>243</v>
      </c>
      <c r="E176" s="55">
        <v>44409</v>
      </c>
      <c r="F176" s="10">
        <v>191733</v>
      </c>
    </row>
    <row r="177" spans="2:6" ht="14.25" customHeight="1" x14ac:dyDescent="0.3">
      <c r="B177" s="10">
        <v>2958</v>
      </c>
      <c r="C177" s="56" t="s">
        <v>248</v>
      </c>
      <c r="D177" s="56" t="s">
        <v>243</v>
      </c>
      <c r="E177" s="55">
        <v>44228</v>
      </c>
      <c r="F177" s="10">
        <v>194150</v>
      </c>
    </row>
    <row r="178" spans="2:6" ht="14.25" customHeight="1" x14ac:dyDescent="0.3">
      <c r="B178" s="10">
        <v>2239</v>
      </c>
      <c r="C178" s="56" t="s">
        <v>248</v>
      </c>
      <c r="D178" s="56" t="s">
        <v>243</v>
      </c>
      <c r="E178" s="55">
        <v>44287</v>
      </c>
      <c r="F178" s="10">
        <v>203878</v>
      </c>
    </row>
    <row r="179" spans="2:6" ht="14.25" customHeight="1" x14ac:dyDescent="0.3">
      <c r="B179" s="10">
        <v>1413</v>
      </c>
      <c r="C179" s="56" t="s">
        <v>248</v>
      </c>
      <c r="D179" s="56" t="s">
        <v>243</v>
      </c>
      <c r="E179" s="55">
        <v>44440</v>
      </c>
      <c r="F179" s="10">
        <v>209590</v>
      </c>
    </row>
    <row r="180" spans="2:6" ht="14.25" customHeight="1" x14ac:dyDescent="0.3">
      <c r="B180" s="10">
        <v>1574</v>
      </c>
      <c r="C180" s="56" t="s">
        <v>248</v>
      </c>
      <c r="D180" s="56" t="s">
        <v>243</v>
      </c>
      <c r="E180" s="55">
        <v>44440</v>
      </c>
      <c r="F180" s="10">
        <v>217075</v>
      </c>
    </row>
    <row r="181" spans="2:6" ht="14.25" customHeight="1" x14ac:dyDescent="0.3">
      <c r="B181" s="10">
        <v>1434</v>
      </c>
      <c r="C181" s="56" t="s">
        <v>248</v>
      </c>
      <c r="D181" s="56" t="s">
        <v>243</v>
      </c>
      <c r="E181" s="55">
        <v>44287</v>
      </c>
      <c r="F181" s="10">
        <v>220171</v>
      </c>
    </row>
    <row r="182" spans="2:6" ht="14.25" customHeight="1" x14ac:dyDescent="0.3">
      <c r="B182" s="10">
        <v>893</v>
      </c>
      <c r="C182" s="56" t="s">
        <v>248</v>
      </c>
      <c r="D182" s="56" t="s">
        <v>243</v>
      </c>
      <c r="E182" s="55">
        <v>44228</v>
      </c>
      <c r="F182" s="10">
        <v>230726</v>
      </c>
    </row>
    <row r="183" spans="2:6" ht="14.25" customHeight="1" x14ac:dyDescent="0.3">
      <c r="B183" s="10">
        <v>3059</v>
      </c>
      <c r="C183" s="56" t="s">
        <v>248</v>
      </c>
      <c r="D183" s="56" t="s">
        <v>243</v>
      </c>
      <c r="E183" s="55">
        <v>44378</v>
      </c>
      <c r="F183" s="10">
        <v>235104</v>
      </c>
    </row>
    <row r="184" spans="2:6" ht="14.25" customHeight="1" x14ac:dyDescent="0.3">
      <c r="B184" s="10">
        <v>867</v>
      </c>
      <c r="C184" s="56" t="s">
        <v>248</v>
      </c>
      <c r="D184" s="56" t="s">
        <v>243</v>
      </c>
      <c r="E184" s="55">
        <v>44348</v>
      </c>
      <c r="F184" s="10">
        <v>259896</v>
      </c>
    </row>
    <row r="185" spans="2:6" ht="14.25" customHeight="1" x14ac:dyDescent="0.3">
      <c r="B185" s="10">
        <v>113</v>
      </c>
      <c r="C185" s="56" t="s">
        <v>248</v>
      </c>
      <c r="D185" s="56" t="s">
        <v>241</v>
      </c>
      <c r="E185" s="55">
        <v>44378</v>
      </c>
      <c r="F185" s="56">
        <v>-34980</v>
      </c>
    </row>
    <row r="186" spans="2:6" ht="14.25" customHeight="1" x14ac:dyDescent="0.3">
      <c r="B186" s="10">
        <v>762</v>
      </c>
      <c r="C186" s="56" t="s">
        <v>248</v>
      </c>
      <c r="D186" s="56" t="s">
        <v>241</v>
      </c>
      <c r="E186" s="55">
        <v>44348</v>
      </c>
      <c r="F186" s="10">
        <v>-15140</v>
      </c>
    </row>
    <row r="187" spans="2:6" ht="14.25" customHeight="1" x14ac:dyDescent="0.3">
      <c r="B187" s="10">
        <v>282</v>
      </c>
      <c r="C187" s="56" t="s">
        <v>248</v>
      </c>
      <c r="D187" s="56" t="s">
        <v>241</v>
      </c>
      <c r="E187" s="55">
        <v>44197</v>
      </c>
      <c r="F187" s="56">
        <v>-7921</v>
      </c>
    </row>
    <row r="188" spans="2:6" ht="14.25" customHeight="1" x14ac:dyDescent="0.3">
      <c r="B188" s="10">
        <v>748</v>
      </c>
      <c r="C188" s="56" t="s">
        <v>248</v>
      </c>
      <c r="D188" s="56" t="s">
        <v>241</v>
      </c>
      <c r="E188" s="55">
        <v>44378</v>
      </c>
      <c r="F188" s="10">
        <v>5850</v>
      </c>
    </row>
    <row r="189" spans="2:6" ht="14.25" customHeight="1" x14ac:dyDescent="0.3">
      <c r="B189" s="10">
        <v>2933</v>
      </c>
      <c r="C189" s="56" t="s">
        <v>248</v>
      </c>
      <c r="D189" s="56" t="s">
        <v>241</v>
      </c>
      <c r="E189" s="55">
        <v>44197</v>
      </c>
      <c r="F189" s="10">
        <v>6256</v>
      </c>
    </row>
    <row r="190" spans="2:6" ht="14.25" customHeight="1" x14ac:dyDescent="0.3">
      <c r="B190" s="10">
        <v>2390</v>
      </c>
      <c r="C190" s="56" t="s">
        <v>248</v>
      </c>
      <c r="D190" s="56" t="s">
        <v>241</v>
      </c>
      <c r="E190" s="55">
        <v>44409</v>
      </c>
      <c r="F190" s="10">
        <v>10877</v>
      </c>
    </row>
    <row r="191" spans="2:6" ht="14.25" customHeight="1" x14ac:dyDescent="0.3">
      <c r="B191" s="10">
        <v>2187</v>
      </c>
      <c r="C191" s="56" t="s">
        <v>248</v>
      </c>
      <c r="D191" s="56" t="s">
        <v>241</v>
      </c>
      <c r="E191" s="55">
        <v>44440</v>
      </c>
      <c r="F191" s="10">
        <v>13179</v>
      </c>
    </row>
    <row r="192" spans="2:6" ht="14.25" customHeight="1" x14ac:dyDescent="0.3">
      <c r="B192" s="10">
        <v>2913</v>
      </c>
      <c r="C192" s="56" t="s">
        <v>248</v>
      </c>
      <c r="D192" s="56" t="s">
        <v>241</v>
      </c>
      <c r="E192" s="55">
        <v>44197</v>
      </c>
      <c r="F192" s="10">
        <v>25860</v>
      </c>
    </row>
    <row r="193" spans="2:6" ht="14.25" customHeight="1" x14ac:dyDescent="0.3">
      <c r="B193" s="10">
        <v>3013</v>
      </c>
      <c r="C193" s="56" t="s">
        <v>248</v>
      </c>
      <c r="D193" s="56" t="s">
        <v>241</v>
      </c>
      <c r="E193" s="55">
        <v>44317</v>
      </c>
      <c r="F193" s="10">
        <v>26172</v>
      </c>
    </row>
    <row r="194" spans="2:6" ht="14.25" customHeight="1" x14ac:dyDescent="0.3">
      <c r="B194" s="10">
        <v>1531</v>
      </c>
      <c r="C194" s="56" t="s">
        <v>248</v>
      </c>
      <c r="D194" s="56" t="s">
        <v>241</v>
      </c>
      <c r="E194" s="55">
        <v>44440</v>
      </c>
      <c r="F194" s="10">
        <v>27327</v>
      </c>
    </row>
    <row r="195" spans="2:6" ht="14.25" customHeight="1" x14ac:dyDescent="0.3">
      <c r="B195" s="10">
        <v>2910</v>
      </c>
      <c r="C195" s="56" t="s">
        <v>248</v>
      </c>
      <c r="D195" s="56" t="s">
        <v>241</v>
      </c>
      <c r="E195" s="55">
        <v>44378</v>
      </c>
      <c r="F195" s="10">
        <v>52513</v>
      </c>
    </row>
    <row r="196" spans="2:6" ht="14.25" customHeight="1" x14ac:dyDescent="0.3">
      <c r="B196" s="10">
        <v>2184</v>
      </c>
      <c r="C196" s="56" t="s">
        <v>248</v>
      </c>
      <c r="D196" s="56" t="s">
        <v>241</v>
      </c>
      <c r="E196" s="55">
        <v>44409</v>
      </c>
      <c r="F196" s="10">
        <v>67090</v>
      </c>
    </row>
    <row r="197" spans="2:6" ht="14.25" customHeight="1" x14ac:dyDescent="0.3">
      <c r="B197" s="10">
        <v>131</v>
      </c>
      <c r="C197" s="56" t="s">
        <v>248</v>
      </c>
      <c r="D197" s="56" t="s">
        <v>241</v>
      </c>
      <c r="E197" s="55">
        <v>44531</v>
      </c>
      <c r="F197" s="56">
        <v>74221</v>
      </c>
    </row>
    <row r="198" spans="2:6" ht="14.25" customHeight="1" x14ac:dyDescent="0.3">
      <c r="B198" s="10">
        <v>2376</v>
      </c>
      <c r="C198" s="56" t="s">
        <v>248</v>
      </c>
      <c r="D198" s="56" t="s">
        <v>241</v>
      </c>
      <c r="E198" s="55">
        <v>44287</v>
      </c>
      <c r="F198" s="10">
        <v>81846</v>
      </c>
    </row>
    <row r="199" spans="2:6" ht="14.25" customHeight="1" x14ac:dyDescent="0.3">
      <c r="B199" s="10">
        <v>127</v>
      </c>
      <c r="C199" s="56" t="s">
        <v>248</v>
      </c>
      <c r="D199" s="56" t="s">
        <v>241</v>
      </c>
      <c r="E199" s="55">
        <v>44470</v>
      </c>
      <c r="F199" s="56">
        <v>84660</v>
      </c>
    </row>
    <row r="200" spans="2:6" ht="14.25" customHeight="1" x14ac:dyDescent="0.3">
      <c r="B200" s="10">
        <v>2333</v>
      </c>
      <c r="C200" s="56" t="s">
        <v>248</v>
      </c>
      <c r="D200" s="56" t="s">
        <v>241</v>
      </c>
      <c r="E200" s="55">
        <v>44378</v>
      </c>
      <c r="F200" s="10">
        <v>103592</v>
      </c>
    </row>
    <row r="201" spans="2:6" ht="14.25" customHeight="1" x14ac:dyDescent="0.3">
      <c r="B201" s="10">
        <v>111</v>
      </c>
      <c r="C201" s="56" t="s">
        <v>248</v>
      </c>
      <c r="D201" s="56" t="s">
        <v>241</v>
      </c>
      <c r="E201" s="55">
        <v>44197</v>
      </c>
      <c r="F201" s="56">
        <v>123287</v>
      </c>
    </row>
    <row r="202" spans="2:6" ht="14.25" customHeight="1" x14ac:dyDescent="0.3">
      <c r="B202" s="10">
        <v>1547</v>
      </c>
      <c r="C202" s="56" t="s">
        <v>248</v>
      </c>
      <c r="D202" s="56" t="s">
        <v>241</v>
      </c>
      <c r="E202" s="55">
        <v>44531</v>
      </c>
      <c r="F202" s="10">
        <v>129328</v>
      </c>
    </row>
    <row r="203" spans="2:6" ht="14.25" customHeight="1" x14ac:dyDescent="0.3">
      <c r="B203" s="10">
        <v>2862</v>
      </c>
      <c r="C203" s="56" t="s">
        <v>248</v>
      </c>
      <c r="D203" s="56" t="s">
        <v>241</v>
      </c>
      <c r="E203" s="55">
        <v>44470</v>
      </c>
      <c r="F203" s="10">
        <v>139432</v>
      </c>
    </row>
    <row r="204" spans="2:6" ht="14.25" customHeight="1" x14ac:dyDescent="0.3">
      <c r="B204" s="10">
        <v>894</v>
      </c>
      <c r="C204" s="56" t="s">
        <v>248</v>
      </c>
      <c r="D204" s="56" t="s">
        <v>241</v>
      </c>
      <c r="E204" s="55">
        <v>44470</v>
      </c>
      <c r="F204" s="10">
        <v>154630</v>
      </c>
    </row>
    <row r="205" spans="2:6" ht="14.25" customHeight="1" x14ac:dyDescent="0.3">
      <c r="B205" s="10">
        <v>2899</v>
      </c>
      <c r="C205" s="56" t="s">
        <v>248</v>
      </c>
      <c r="D205" s="56" t="s">
        <v>241</v>
      </c>
      <c r="E205" s="55">
        <v>44501</v>
      </c>
      <c r="F205" s="10">
        <v>156072</v>
      </c>
    </row>
    <row r="206" spans="2:6" ht="14.25" customHeight="1" x14ac:dyDescent="0.3">
      <c r="B206" s="10">
        <v>911</v>
      </c>
      <c r="C206" s="56" t="s">
        <v>248</v>
      </c>
      <c r="D206" s="56" t="s">
        <v>241</v>
      </c>
      <c r="E206" s="55">
        <v>44348</v>
      </c>
      <c r="F206" s="10">
        <v>161165</v>
      </c>
    </row>
    <row r="207" spans="2:6" ht="14.25" customHeight="1" x14ac:dyDescent="0.3">
      <c r="B207" s="10">
        <v>891</v>
      </c>
      <c r="C207" s="56" t="s">
        <v>248</v>
      </c>
      <c r="D207" s="56" t="s">
        <v>241</v>
      </c>
      <c r="E207" s="55">
        <v>44228</v>
      </c>
      <c r="F207" s="10">
        <v>173392</v>
      </c>
    </row>
    <row r="208" spans="2:6" ht="14.25" customHeight="1" x14ac:dyDescent="0.3">
      <c r="B208" s="10">
        <v>728</v>
      </c>
      <c r="C208" s="56" t="s">
        <v>248</v>
      </c>
      <c r="D208" s="56" t="s">
        <v>241</v>
      </c>
      <c r="E208" s="55">
        <v>44287</v>
      </c>
      <c r="F208" s="10">
        <v>175220</v>
      </c>
    </row>
    <row r="209" spans="2:6" ht="14.25" customHeight="1" x14ac:dyDescent="0.3">
      <c r="B209" s="10">
        <v>84</v>
      </c>
      <c r="C209" s="56" t="s">
        <v>248</v>
      </c>
      <c r="D209" s="56" t="s">
        <v>241</v>
      </c>
      <c r="E209" s="55">
        <v>44287</v>
      </c>
      <c r="F209" s="56">
        <v>191293</v>
      </c>
    </row>
    <row r="210" spans="2:6" ht="14.25" customHeight="1" x14ac:dyDescent="0.3">
      <c r="B210" s="10">
        <v>963</v>
      </c>
      <c r="C210" s="56" t="s">
        <v>248</v>
      </c>
      <c r="D210" s="56" t="s">
        <v>241</v>
      </c>
      <c r="E210" s="55">
        <v>44440</v>
      </c>
      <c r="F210" s="10">
        <v>193691</v>
      </c>
    </row>
    <row r="211" spans="2:6" ht="14.25" customHeight="1" x14ac:dyDescent="0.3">
      <c r="B211" s="10">
        <v>211</v>
      </c>
      <c r="C211" s="56" t="s">
        <v>248</v>
      </c>
      <c r="D211" s="56" t="s">
        <v>241</v>
      </c>
      <c r="E211" s="55">
        <v>44501</v>
      </c>
      <c r="F211" s="56">
        <v>207031</v>
      </c>
    </row>
    <row r="212" spans="2:6" ht="14.25" customHeight="1" x14ac:dyDescent="0.3">
      <c r="B212" s="10">
        <v>1526</v>
      </c>
      <c r="C212" s="56" t="s">
        <v>248</v>
      </c>
      <c r="D212" s="56" t="s">
        <v>241</v>
      </c>
      <c r="E212" s="55">
        <v>44287</v>
      </c>
      <c r="F212" s="10">
        <v>214102</v>
      </c>
    </row>
    <row r="213" spans="2:6" ht="14.25" customHeight="1" x14ac:dyDescent="0.3">
      <c r="B213" s="10">
        <v>3018</v>
      </c>
      <c r="C213" s="56" t="s">
        <v>248</v>
      </c>
      <c r="D213" s="56" t="s">
        <v>241</v>
      </c>
      <c r="E213" s="55">
        <v>44501</v>
      </c>
      <c r="F213" s="10">
        <v>223295</v>
      </c>
    </row>
    <row r="214" spans="2:6" ht="14.25" customHeight="1" x14ac:dyDescent="0.3">
      <c r="B214" s="10">
        <v>973</v>
      </c>
      <c r="C214" s="56" t="s">
        <v>248</v>
      </c>
      <c r="D214" s="56" t="s">
        <v>241</v>
      </c>
      <c r="E214" s="55">
        <v>44378</v>
      </c>
      <c r="F214" s="10">
        <v>229218</v>
      </c>
    </row>
    <row r="215" spans="2:6" ht="14.25" customHeight="1" x14ac:dyDescent="0.3">
      <c r="B215" s="10">
        <v>1683</v>
      </c>
      <c r="C215" s="56" t="s">
        <v>248</v>
      </c>
      <c r="D215" s="56" t="s">
        <v>241</v>
      </c>
      <c r="E215" s="55">
        <v>44440</v>
      </c>
      <c r="F215" s="10">
        <v>242971</v>
      </c>
    </row>
    <row r="216" spans="2:6" ht="14.25" customHeight="1" x14ac:dyDescent="0.3">
      <c r="B216" s="10">
        <v>2318</v>
      </c>
      <c r="C216" s="56" t="s">
        <v>248</v>
      </c>
      <c r="D216" s="56" t="s">
        <v>241</v>
      </c>
      <c r="E216" s="55">
        <v>44531</v>
      </c>
      <c r="F216" s="10">
        <v>244284</v>
      </c>
    </row>
    <row r="217" spans="2:6" ht="14.25" customHeight="1" x14ac:dyDescent="0.3">
      <c r="B217" s="10">
        <v>983</v>
      </c>
      <c r="C217" s="56" t="s">
        <v>248</v>
      </c>
      <c r="D217" s="56" t="s">
        <v>241</v>
      </c>
      <c r="E217" s="55">
        <v>44470</v>
      </c>
      <c r="F217" s="10">
        <v>249705</v>
      </c>
    </row>
    <row r="218" spans="2:6" ht="14.25" customHeight="1" x14ac:dyDescent="0.3">
      <c r="B218" s="10">
        <v>2881</v>
      </c>
      <c r="C218" s="56" t="s">
        <v>248</v>
      </c>
      <c r="D218" s="56" t="s">
        <v>241</v>
      </c>
      <c r="E218" s="55">
        <v>44440</v>
      </c>
      <c r="F218" s="10">
        <v>261354</v>
      </c>
    </row>
    <row r="219" spans="2:6" ht="14.25" customHeight="1" x14ac:dyDescent="0.3">
      <c r="B219" s="10">
        <v>2478</v>
      </c>
      <c r="C219" s="56" t="s">
        <v>247</v>
      </c>
      <c r="D219" s="56" t="s">
        <v>246</v>
      </c>
      <c r="E219" s="55">
        <v>44228</v>
      </c>
      <c r="F219" s="10">
        <v>8721</v>
      </c>
    </row>
    <row r="220" spans="2:6" ht="14.25" customHeight="1" x14ac:dyDescent="0.3">
      <c r="B220" s="10">
        <v>403</v>
      </c>
      <c r="C220" s="56" t="s">
        <v>247</v>
      </c>
      <c r="D220" s="56" t="s">
        <v>246</v>
      </c>
      <c r="E220" s="55">
        <v>44378</v>
      </c>
      <c r="F220" s="56">
        <v>12909</v>
      </c>
    </row>
    <row r="221" spans="2:6" ht="14.25" customHeight="1" x14ac:dyDescent="0.3">
      <c r="B221" s="10">
        <v>1903</v>
      </c>
      <c r="C221" s="56" t="s">
        <v>247</v>
      </c>
      <c r="D221" s="56" t="s">
        <v>246</v>
      </c>
      <c r="E221" s="55">
        <v>44531</v>
      </c>
      <c r="F221" s="10">
        <v>22305</v>
      </c>
    </row>
    <row r="222" spans="2:6" ht="14.25" customHeight="1" x14ac:dyDescent="0.3">
      <c r="B222" s="10">
        <v>413</v>
      </c>
      <c r="C222" s="56" t="s">
        <v>247</v>
      </c>
      <c r="D222" s="56" t="s">
        <v>246</v>
      </c>
      <c r="E222" s="55">
        <v>44378</v>
      </c>
      <c r="F222" s="56">
        <v>36046</v>
      </c>
    </row>
    <row r="223" spans="2:6" ht="14.25" customHeight="1" x14ac:dyDescent="0.3">
      <c r="B223" s="10">
        <v>3394</v>
      </c>
      <c r="C223" s="56" t="s">
        <v>247</v>
      </c>
      <c r="D223" s="56" t="s">
        <v>246</v>
      </c>
      <c r="E223" s="55">
        <v>44501</v>
      </c>
      <c r="F223" s="10">
        <v>40179</v>
      </c>
    </row>
    <row r="224" spans="2:6" ht="14.25" customHeight="1" x14ac:dyDescent="0.3">
      <c r="B224" s="10">
        <v>594</v>
      </c>
      <c r="C224" s="56" t="s">
        <v>247</v>
      </c>
      <c r="D224" s="56" t="s">
        <v>246</v>
      </c>
      <c r="E224" s="55">
        <v>44531</v>
      </c>
      <c r="F224" s="56">
        <v>47888</v>
      </c>
    </row>
    <row r="225" spans="2:6" ht="14.25" customHeight="1" x14ac:dyDescent="0.3">
      <c r="B225" s="10">
        <v>2655</v>
      </c>
      <c r="C225" s="56" t="s">
        <v>247</v>
      </c>
      <c r="D225" s="56" t="s">
        <v>246</v>
      </c>
      <c r="E225" s="55">
        <v>44287</v>
      </c>
      <c r="F225" s="10">
        <v>173334</v>
      </c>
    </row>
    <row r="226" spans="2:6" ht="14.25" customHeight="1" x14ac:dyDescent="0.3">
      <c r="B226" s="10">
        <v>1253</v>
      </c>
      <c r="C226" s="56" t="s">
        <v>247</v>
      </c>
      <c r="D226" s="56" t="s">
        <v>246</v>
      </c>
      <c r="E226" s="55">
        <v>44228</v>
      </c>
      <c r="F226" s="10">
        <v>187979</v>
      </c>
    </row>
    <row r="227" spans="2:6" ht="14.25" customHeight="1" x14ac:dyDescent="0.3">
      <c r="B227" s="10">
        <v>2033</v>
      </c>
      <c r="C227" s="56" t="s">
        <v>247</v>
      </c>
      <c r="D227" s="56" t="s">
        <v>246</v>
      </c>
      <c r="E227" s="55">
        <v>44470</v>
      </c>
      <c r="F227" s="10">
        <v>225220</v>
      </c>
    </row>
    <row r="228" spans="2:6" ht="14.25" customHeight="1" x14ac:dyDescent="0.3">
      <c r="B228" s="10">
        <v>1396</v>
      </c>
      <c r="C228" s="56" t="s">
        <v>247</v>
      </c>
      <c r="D228" s="56" t="s">
        <v>246</v>
      </c>
      <c r="E228" s="55">
        <v>44409</v>
      </c>
      <c r="F228" s="10">
        <v>229197</v>
      </c>
    </row>
    <row r="229" spans="2:6" ht="14.25" customHeight="1" x14ac:dyDescent="0.3">
      <c r="B229" s="10">
        <v>2642</v>
      </c>
      <c r="C229" s="56" t="s">
        <v>247</v>
      </c>
      <c r="D229" s="56" t="s">
        <v>246</v>
      </c>
      <c r="E229" s="55">
        <v>44228</v>
      </c>
      <c r="F229" s="10">
        <v>252387</v>
      </c>
    </row>
    <row r="230" spans="2:6" ht="14.25" customHeight="1" x14ac:dyDescent="0.3">
      <c r="B230" s="10">
        <v>1975</v>
      </c>
      <c r="C230" s="56" t="s">
        <v>247</v>
      </c>
      <c r="D230" s="56" t="s">
        <v>245</v>
      </c>
      <c r="E230" s="55">
        <v>44287</v>
      </c>
      <c r="F230" s="10">
        <v>259</v>
      </c>
    </row>
    <row r="231" spans="2:6" ht="14.25" customHeight="1" x14ac:dyDescent="0.3">
      <c r="B231" s="10">
        <v>3294</v>
      </c>
      <c r="C231" s="56" t="s">
        <v>247</v>
      </c>
      <c r="D231" s="56" t="s">
        <v>245</v>
      </c>
      <c r="E231" s="55">
        <v>44228</v>
      </c>
      <c r="F231" s="10">
        <v>11682</v>
      </c>
    </row>
    <row r="232" spans="2:6" ht="14.25" customHeight="1" x14ac:dyDescent="0.3">
      <c r="B232" s="10">
        <v>1019</v>
      </c>
      <c r="C232" s="56" t="s">
        <v>247</v>
      </c>
      <c r="D232" s="56" t="s">
        <v>245</v>
      </c>
      <c r="E232" s="55">
        <v>44501</v>
      </c>
      <c r="F232" s="10">
        <v>25301</v>
      </c>
    </row>
    <row r="233" spans="2:6" ht="14.25" customHeight="1" x14ac:dyDescent="0.3">
      <c r="B233" s="10">
        <v>3454</v>
      </c>
      <c r="C233" s="56" t="s">
        <v>247</v>
      </c>
      <c r="D233" s="56" t="s">
        <v>245</v>
      </c>
      <c r="E233" s="55">
        <v>44287</v>
      </c>
      <c r="F233" s="10">
        <v>51383</v>
      </c>
    </row>
    <row r="234" spans="2:6" ht="14.25" customHeight="1" x14ac:dyDescent="0.3">
      <c r="B234" s="10">
        <v>482</v>
      </c>
      <c r="C234" s="56" t="s">
        <v>247</v>
      </c>
      <c r="D234" s="56" t="s">
        <v>245</v>
      </c>
      <c r="E234" s="55">
        <v>44378</v>
      </c>
      <c r="F234" s="56">
        <v>57399</v>
      </c>
    </row>
    <row r="235" spans="2:6" ht="14.25" customHeight="1" x14ac:dyDescent="0.3">
      <c r="B235" s="10">
        <v>3442</v>
      </c>
      <c r="C235" s="56" t="s">
        <v>247</v>
      </c>
      <c r="D235" s="56" t="s">
        <v>245</v>
      </c>
      <c r="E235" s="55">
        <v>44470</v>
      </c>
      <c r="F235" s="10">
        <v>86076</v>
      </c>
    </row>
    <row r="236" spans="2:6" ht="14.25" customHeight="1" x14ac:dyDescent="0.3">
      <c r="B236" s="10">
        <v>1719</v>
      </c>
      <c r="C236" s="56" t="s">
        <v>247</v>
      </c>
      <c r="D236" s="56" t="s">
        <v>245</v>
      </c>
      <c r="E236" s="55">
        <v>44348</v>
      </c>
      <c r="F236" s="10">
        <v>95791</v>
      </c>
    </row>
    <row r="237" spans="2:6" ht="14.25" customHeight="1" x14ac:dyDescent="0.3">
      <c r="B237" s="10">
        <v>3119</v>
      </c>
      <c r="C237" s="56" t="s">
        <v>247</v>
      </c>
      <c r="D237" s="56" t="s">
        <v>245</v>
      </c>
      <c r="E237" s="55">
        <v>44531</v>
      </c>
      <c r="F237" s="10">
        <v>100956</v>
      </c>
    </row>
    <row r="238" spans="2:6" ht="14.25" customHeight="1" x14ac:dyDescent="0.3">
      <c r="B238" s="10">
        <v>2754</v>
      </c>
      <c r="C238" s="56" t="s">
        <v>247</v>
      </c>
      <c r="D238" s="56" t="s">
        <v>245</v>
      </c>
      <c r="E238" s="55">
        <v>44256</v>
      </c>
      <c r="F238" s="10">
        <v>117440</v>
      </c>
    </row>
    <row r="239" spans="2:6" ht="14.25" customHeight="1" x14ac:dyDescent="0.3">
      <c r="B239" s="10">
        <v>2742</v>
      </c>
      <c r="C239" s="56" t="s">
        <v>247</v>
      </c>
      <c r="D239" s="56" t="s">
        <v>245</v>
      </c>
      <c r="E239" s="55">
        <v>44470</v>
      </c>
      <c r="F239" s="10">
        <v>128249</v>
      </c>
    </row>
    <row r="240" spans="2:6" ht="14.25" customHeight="1" x14ac:dyDescent="0.3">
      <c r="B240" s="10">
        <v>1342</v>
      </c>
      <c r="C240" s="56" t="s">
        <v>247</v>
      </c>
      <c r="D240" s="56" t="s">
        <v>245</v>
      </c>
      <c r="E240" s="55">
        <v>44348</v>
      </c>
      <c r="F240" s="10">
        <v>139728</v>
      </c>
    </row>
    <row r="241" spans="2:6" ht="14.25" customHeight="1" x14ac:dyDescent="0.3">
      <c r="B241" s="10">
        <v>1200</v>
      </c>
      <c r="C241" s="56" t="s">
        <v>247</v>
      </c>
      <c r="D241" s="56" t="s">
        <v>245</v>
      </c>
      <c r="E241" s="55">
        <v>44440</v>
      </c>
      <c r="F241" s="10">
        <v>147727</v>
      </c>
    </row>
    <row r="242" spans="2:6" ht="14.25" customHeight="1" x14ac:dyDescent="0.3">
      <c r="B242" s="10">
        <v>2539</v>
      </c>
      <c r="C242" s="56" t="s">
        <v>247</v>
      </c>
      <c r="D242" s="56" t="s">
        <v>245</v>
      </c>
      <c r="E242" s="55">
        <v>44348</v>
      </c>
      <c r="F242" s="10">
        <v>159478</v>
      </c>
    </row>
    <row r="243" spans="2:6" ht="14.25" customHeight="1" x14ac:dyDescent="0.3">
      <c r="B243" s="10">
        <v>3471</v>
      </c>
      <c r="C243" s="56" t="s">
        <v>247</v>
      </c>
      <c r="D243" s="56" t="s">
        <v>245</v>
      </c>
      <c r="E243" s="55">
        <v>44378</v>
      </c>
      <c r="F243" s="10">
        <v>176652</v>
      </c>
    </row>
    <row r="244" spans="2:6" ht="14.25" customHeight="1" x14ac:dyDescent="0.3">
      <c r="B244" s="10">
        <v>1227</v>
      </c>
      <c r="C244" s="56" t="s">
        <v>247</v>
      </c>
      <c r="D244" s="56" t="s">
        <v>245</v>
      </c>
      <c r="E244" s="55">
        <v>44470</v>
      </c>
      <c r="F244" s="10">
        <v>231047</v>
      </c>
    </row>
    <row r="245" spans="2:6" ht="14.25" customHeight="1" x14ac:dyDescent="0.3">
      <c r="B245" s="10">
        <v>1839</v>
      </c>
      <c r="C245" s="56" t="s">
        <v>247</v>
      </c>
      <c r="D245" s="56" t="s">
        <v>245</v>
      </c>
      <c r="E245" s="55">
        <v>44348</v>
      </c>
      <c r="F245" s="10">
        <v>254580</v>
      </c>
    </row>
    <row r="246" spans="2:6" ht="14.25" customHeight="1" x14ac:dyDescent="0.3">
      <c r="B246" s="10">
        <v>2474</v>
      </c>
      <c r="C246" s="56" t="s">
        <v>247</v>
      </c>
      <c r="D246" s="56" t="s">
        <v>244</v>
      </c>
      <c r="E246" s="55">
        <v>44197</v>
      </c>
      <c r="F246" s="10">
        <v>6460</v>
      </c>
    </row>
    <row r="247" spans="2:6" ht="14.25" customHeight="1" x14ac:dyDescent="0.3">
      <c r="B247" s="10">
        <v>3250</v>
      </c>
      <c r="C247" s="56" t="s">
        <v>247</v>
      </c>
      <c r="D247" s="56" t="s">
        <v>244</v>
      </c>
      <c r="E247" s="55">
        <v>44501</v>
      </c>
      <c r="F247" s="10">
        <v>20238</v>
      </c>
    </row>
    <row r="248" spans="2:6" ht="14.25" customHeight="1" x14ac:dyDescent="0.3">
      <c r="B248" s="10">
        <v>1004</v>
      </c>
      <c r="C248" s="56" t="s">
        <v>247</v>
      </c>
      <c r="D248" s="56" t="s">
        <v>244</v>
      </c>
      <c r="E248" s="55">
        <v>44409</v>
      </c>
      <c r="F248" s="10">
        <v>22746</v>
      </c>
    </row>
    <row r="249" spans="2:6" ht="14.25" customHeight="1" x14ac:dyDescent="0.3">
      <c r="B249" s="10">
        <v>2000</v>
      </c>
      <c r="C249" s="56" t="s">
        <v>247</v>
      </c>
      <c r="D249" s="56" t="s">
        <v>244</v>
      </c>
      <c r="E249" s="55">
        <v>44256</v>
      </c>
      <c r="F249" s="10">
        <v>29435</v>
      </c>
    </row>
    <row r="250" spans="2:6" ht="14.25" customHeight="1" x14ac:dyDescent="0.3">
      <c r="B250" s="10">
        <v>2511</v>
      </c>
      <c r="C250" s="56" t="s">
        <v>247</v>
      </c>
      <c r="D250" s="56" t="s">
        <v>244</v>
      </c>
      <c r="E250" s="55">
        <v>44317</v>
      </c>
      <c r="F250" s="10">
        <v>53266</v>
      </c>
    </row>
    <row r="251" spans="2:6" ht="14.25" customHeight="1" x14ac:dyDescent="0.3">
      <c r="B251" s="10">
        <v>2749</v>
      </c>
      <c r="C251" s="56" t="s">
        <v>247</v>
      </c>
      <c r="D251" s="56" t="s">
        <v>244</v>
      </c>
      <c r="E251" s="55">
        <v>44256</v>
      </c>
      <c r="F251" s="10">
        <v>133951</v>
      </c>
    </row>
    <row r="252" spans="2:6" ht="14.25" customHeight="1" x14ac:dyDescent="0.3">
      <c r="B252" s="10">
        <v>3120</v>
      </c>
      <c r="C252" s="56" t="s">
        <v>247</v>
      </c>
      <c r="D252" s="56" t="s">
        <v>244</v>
      </c>
      <c r="E252" s="55">
        <v>44287</v>
      </c>
      <c r="F252" s="10">
        <v>135272</v>
      </c>
    </row>
    <row r="253" spans="2:6" ht="14.25" customHeight="1" x14ac:dyDescent="0.3">
      <c r="B253" s="10">
        <v>2099</v>
      </c>
      <c r="C253" s="56" t="s">
        <v>247</v>
      </c>
      <c r="D253" s="56" t="s">
        <v>244</v>
      </c>
      <c r="E253" s="55">
        <v>44287</v>
      </c>
      <c r="F253" s="10">
        <v>145328</v>
      </c>
    </row>
    <row r="254" spans="2:6" ht="14.25" customHeight="1" x14ac:dyDescent="0.3">
      <c r="B254" s="10">
        <v>1324</v>
      </c>
      <c r="C254" s="56" t="s">
        <v>247</v>
      </c>
      <c r="D254" s="56" t="s">
        <v>244</v>
      </c>
      <c r="E254" s="55">
        <v>44501</v>
      </c>
      <c r="F254" s="10">
        <v>188860</v>
      </c>
    </row>
    <row r="255" spans="2:6" ht="14.25" customHeight="1" x14ac:dyDescent="0.3">
      <c r="B255" s="10">
        <v>302</v>
      </c>
      <c r="C255" s="56" t="s">
        <v>247</v>
      </c>
      <c r="D255" s="56" t="s">
        <v>244</v>
      </c>
      <c r="E255" s="55">
        <v>44197</v>
      </c>
      <c r="F255" s="56">
        <v>193122</v>
      </c>
    </row>
    <row r="256" spans="2:6" ht="14.25" customHeight="1" x14ac:dyDescent="0.3">
      <c r="B256" s="10">
        <v>1774</v>
      </c>
      <c r="C256" s="56" t="s">
        <v>247</v>
      </c>
      <c r="D256" s="56" t="s">
        <v>244</v>
      </c>
      <c r="E256" s="55">
        <v>44197</v>
      </c>
      <c r="F256" s="10">
        <v>208053</v>
      </c>
    </row>
    <row r="257" spans="2:6" ht="14.25" customHeight="1" x14ac:dyDescent="0.3">
      <c r="B257" s="10">
        <v>1912</v>
      </c>
      <c r="C257" s="56" t="s">
        <v>247</v>
      </c>
      <c r="D257" s="56" t="s">
        <v>243</v>
      </c>
      <c r="E257" s="55">
        <v>44228</v>
      </c>
      <c r="F257" s="10">
        <v>5187</v>
      </c>
    </row>
    <row r="258" spans="2:6" ht="14.25" customHeight="1" x14ac:dyDescent="0.3">
      <c r="B258" s="10">
        <v>2735</v>
      </c>
      <c r="C258" s="56" t="s">
        <v>247</v>
      </c>
      <c r="D258" s="56" t="s">
        <v>243</v>
      </c>
      <c r="E258" s="55">
        <v>44378</v>
      </c>
      <c r="F258" s="10">
        <v>12894</v>
      </c>
    </row>
    <row r="259" spans="2:6" ht="14.25" customHeight="1" x14ac:dyDescent="0.3">
      <c r="B259" s="10">
        <v>2561</v>
      </c>
      <c r="C259" s="56" t="s">
        <v>247</v>
      </c>
      <c r="D259" s="56" t="s">
        <v>243</v>
      </c>
      <c r="E259" s="55">
        <v>44228</v>
      </c>
      <c r="F259" s="10">
        <v>15238</v>
      </c>
    </row>
    <row r="260" spans="2:6" ht="14.25" customHeight="1" x14ac:dyDescent="0.3">
      <c r="B260" s="10">
        <v>3312</v>
      </c>
      <c r="C260" s="56" t="s">
        <v>247</v>
      </c>
      <c r="D260" s="56" t="s">
        <v>243</v>
      </c>
      <c r="E260" s="55">
        <v>44287</v>
      </c>
      <c r="F260" s="10">
        <v>22839</v>
      </c>
    </row>
    <row r="261" spans="2:6" ht="14.25" customHeight="1" x14ac:dyDescent="0.3">
      <c r="B261" s="10">
        <v>1191</v>
      </c>
      <c r="C261" s="56" t="s">
        <v>247</v>
      </c>
      <c r="D261" s="56" t="s">
        <v>243</v>
      </c>
      <c r="E261" s="55">
        <v>44228</v>
      </c>
      <c r="F261" s="10">
        <v>33850</v>
      </c>
    </row>
    <row r="262" spans="2:6" ht="14.25" customHeight="1" x14ac:dyDescent="0.3">
      <c r="B262" s="10">
        <v>2619</v>
      </c>
      <c r="C262" s="56" t="s">
        <v>247</v>
      </c>
      <c r="D262" s="56" t="s">
        <v>243</v>
      </c>
      <c r="E262" s="55">
        <v>44409</v>
      </c>
      <c r="F262" s="10">
        <v>78549</v>
      </c>
    </row>
    <row r="263" spans="2:6" ht="14.25" customHeight="1" x14ac:dyDescent="0.3">
      <c r="B263" s="10">
        <v>1084</v>
      </c>
      <c r="C263" s="56" t="s">
        <v>247</v>
      </c>
      <c r="D263" s="56" t="s">
        <v>243</v>
      </c>
      <c r="E263" s="55">
        <v>44531</v>
      </c>
      <c r="F263" s="10">
        <v>130275</v>
      </c>
    </row>
    <row r="264" spans="2:6" ht="14.25" customHeight="1" x14ac:dyDescent="0.3">
      <c r="B264" s="10">
        <v>2407</v>
      </c>
      <c r="C264" s="56" t="s">
        <v>247</v>
      </c>
      <c r="D264" s="56" t="s">
        <v>243</v>
      </c>
      <c r="E264" s="55">
        <v>44409</v>
      </c>
      <c r="F264" s="10">
        <v>155980</v>
      </c>
    </row>
    <row r="265" spans="2:6" ht="14.25" customHeight="1" x14ac:dyDescent="0.3">
      <c r="B265" s="10">
        <v>3103</v>
      </c>
      <c r="C265" s="56" t="s">
        <v>247</v>
      </c>
      <c r="D265" s="56" t="s">
        <v>243</v>
      </c>
      <c r="E265" s="55">
        <v>44256</v>
      </c>
      <c r="F265" s="10">
        <v>201340</v>
      </c>
    </row>
    <row r="266" spans="2:6" ht="14.25" customHeight="1" x14ac:dyDescent="0.3">
      <c r="B266" s="10">
        <v>1269</v>
      </c>
      <c r="C266" s="56" t="s">
        <v>247</v>
      </c>
      <c r="D266" s="56" t="s">
        <v>243</v>
      </c>
      <c r="E266" s="55">
        <v>44440</v>
      </c>
      <c r="F266" s="10">
        <v>213879</v>
      </c>
    </row>
    <row r="267" spans="2:6" ht="14.25" customHeight="1" x14ac:dyDescent="0.3">
      <c r="B267" s="10">
        <v>1776</v>
      </c>
      <c r="C267" s="56" t="s">
        <v>247</v>
      </c>
      <c r="D267" s="56" t="s">
        <v>243</v>
      </c>
      <c r="E267" s="55">
        <v>44287</v>
      </c>
      <c r="F267" s="10">
        <v>216555</v>
      </c>
    </row>
    <row r="268" spans="2:6" ht="14.25" customHeight="1" x14ac:dyDescent="0.3">
      <c r="B268" s="10">
        <v>3450</v>
      </c>
      <c r="C268" s="56" t="s">
        <v>247</v>
      </c>
      <c r="D268" s="56" t="s">
        <v>241</v>
      </c>
      <c r="E268" s="55">
        <v>44378</v>
      </c>
      <c r="F268" s="10">
        <v>-39689</v>
      </c>
    </row>
    <row r="269" spans="2:6" ht="14.25" customHeight="1" x14ac:dyDescent="0.3">
      <c r="B269" s="10">
        <v>1296</v>
      </c>
      <c r="C269" s="56" t="s">
        <v>247</v>
      </c>
      <c r="D269" s="56" t="s">
        <v>241</v>
      </c>
      <c r="E269" s="55">
        <v>44197</v>
      </c>
      <c r="F269" s="10">
        <v>1661</v>
      </c>
    </row>
    <row r="270" spans="2:6" ht="14.25" customHeight="1" x14ac:dyDescent="0.3">
      <c r="B270" s="10">
        <v>2486</v>
      </c>
      <c r="C270" s="56" t="s">
        <v>247</v>
      </c>
      <c r="D270" s="56" t="s">
        <v>241</v>
      </c>
      <c r="E270" s="55">
        <v>44531</v>
      </c>
      <c r="F270" s="10">
        <v>54633</v>
      </c>
    </row>
    <row r="271" spans="2:6" ht="14.25" customHeight="1" x14ac:dyDescent="0.3">
      <c r="B271" s="10">
        <v>1011</v>
      </c>
      <c r="C271" s="56" t="s">
        <v>247</v>
      </c>
      <c r="D271" s="56" t="s">
        <v>241</v>
      </c>
      <c r="E271" s="55">
        <v>44409</v>
      </c>
      <c r="F271" s="10">
        <v>85536</v>
      </c>
    </row>
    <row r="272" spans="2:6" ht="14.25" customHeight="1" x14ac:dyDescent="0.3">
      <c r="B272" s="10">
        <v>325</v>
      </c>
      <c r="C272" s="56" t="s">
        <v>247</v>
      </c>
      <c r="D272" s="56" t="s">
        <v>241</v>
      </c>
      <c r="E272" s="55">
        <v>44470</v>
      </c>
      <c r="F272" s="56">
        <v>93656</v>
      </c>
    </row>
    <row r="273" spans="2:6" ht="14.25" customHeight="1" x14ac:dyDescent="0.3">
      <c r="B273" s="10">
        <v>3333</v>
      </c>
      <c r="C273" s="56" t="s">
        <v>247</v>
      </c>
      <c r="D273" s="56" t="s">
        <v>241</v>
      </c>
      <c r="E273" s="55">
        <v>44440</v>
      </c>
      <c r="F273" s="10">
        <v>98246</v>
      </c>
    </row>
    <row r="274" spans="2:6" ht="14.25" customHeight="1" x14ac:dyDescent="0.3">
      <c r="B274" s="10">
        <v>3125</v>
      </c>
      <c r="C274" s="56" t="s">
        <v>247</v>
      </c>
      <c r="D274" s="56" t="s">
        <v>241</v>
      </c>
      <c r="E274" s="55">
        <v>44470</v>
      </c>
      <c r="F274" s="10">
        <v>163127</v>
      </c>
    </row>
    <row r="275" spans="2:6" ht="14.25" customHeight="1" x14ac:dyDescent="0.3">
      <c r="B275" s="10">
        <v>1355</v>
      </c>
      <c r="C275" s="56" t="s">
        <v>247</v>
      </c>
      <c r="D275" s="56" t="s">
        <v>241</v>
      </c>
      <c r="E275" s="55">
        <v>44348</v>
      </c>
      <c r="F275" s="10">
        <v>216695</v>
      </c>
    </row>
    <row r="276" spans="2:6" ht="14.25" customHeight="1" x14ac:dyDescent="0.3">
      <c r="B276" s="10">
        <v>3412</v>
      </c>
      <c r="C276" s="56" t="s">
        <v>242</v>
      </c>
      <c r="D276" s="56" t="s">
        <v>246</v>
      </c>
      <c r="E276" s="55">
        <v>44228</v>
      </c>
      <c r="F276" s="10">
        <v>-11610</v>
      </c>
    </row>
    <row r="277" spans="2:6" ht="14.25" customHeight="1" x14ac:dyDescent="0.3">
      <c r="B277" s="10">
        <v>1115</v>
      </c>
      <c r="C277" s="56" t="s">
        <v>242</v>
      </c>
      <c r="D277" s="56" t="s">
        <v>246</v>
      </c>
      <c r="E277" s="55">
        <v>44256</v>
      </c>
      <c r="F277" s="10">
        <v>48808</v>
      </c>
    </row>
    <row r="278" spans="2:6" ht="14.25" customHeight="1" x14ac:dyDescent="0.3">
      <c r="B278" s="10">
        <v>1964</v>
      </c>
      <c r="C278" s="56" t="s">
        <v>242</v>
      </c>
      <c r="D278" s="56" t="s">
        <v>246</v>
      </c>
      <c r="E278" s="55">
        <v>44197</v>
      </c>
      <c r="F278" s="10">
        <v>100486</v>
      </c>
    </row>
    <row r="279" spans="2:6" ht="14.25" customHeight="1" x14ac:dyDescent="0.3">
      <c r="B279" s="10">
        <v>3361</v>
      </c>
      <c r="C279" s="56" t="s">
        <v>242</v>
      </c>
      <c r="D279" s="56" t="s">
        <v>246</v>
      </c>
      <c r="E279" s="55">
        <v>44317</v>
      </c>
      <c r="F279" s="10">
        <v>111998</v>
      </c>
    </row>
    <row r="280" spans="2:6" ht="14.25" customHeight="1" x14ac:dyDescent="0.3">
      <c r="B280" s="10">
        <v>3173</v>
      </c>
      <c r="C280" s="56" t="s">
        <v>242</v>
      </c>
      <c r="D280" s="56" t="s">
        <v>246</v>
      </c>
      <c r="E280" s="55">
        <v>44409</v>
      </c>
      <c r="F280" s="10">
        <v>216458</v>
      </c>
    </row>
    <row r="281" spans="2:6" ht="14.25" customHeight="1" x14ac:dyDescent="0.3">
      <c r="B281" s="10">
        <v>2778</v>
      </c>
      <c r="C281" s="56" t="s">
        <v>242</v>
      </c>
      <c r="D281" s="56" t="s">
        <v>246</v>
      </c>
      <c r="E281" s="55">
        <v>44440</v>
      </c>
      <c r="F281" s="10">
        <v>256402</v>
      </c>
    </row>
    <row r="282" spans="2:6" ht="14.25" customHeight="1" x14ac:dyDescent="0.3">
      <c r="B282" s="10">
        <v>2601</v>
      </c>
      <c r="C282" s="56" t="s">
        <v>242</v>
      </c>
      <c r="D282" s="56" t="s">
        <v>245</v>
      </c>
      <c r="E282" s="55">
        <v>44317</v>
      </c>
      <c r="F282" s="10">
        <v>1519</v>
      </c>
    </row>
    <row r="283" spans="2:6" ht="14.25" customHeight="1" x14ac:dyDescent="0.3">
      <c r="B283" s="10">
        <v>1112</v>
      </c>
      <c r="C283" s="56" t="s">
        <v>242</v>
      </c>
      <c r="D283" s="56" t="s">
        <v>245</v>
      </c>
      <c r="E283" s="55">
        <v>44470</v>
      </c>
      <c r="F283" s="10">
        <v>13328</v>
      </c>
    </row>
    <row r="284" spans="2:6" ht="14.25" customHeight="1" x14ac:dyDescent="0.3">
      <c r="B284" s="10">
        <v>1833</v>
      </c>
      <c r="C284" s="56" t="s">
        <v>242</v>
      </c>
      <c r="D284" s="56" t="s">
        <v>245</v>
      </c>
      <c r="E284" s="55">
        <v>44287</v>
      </c>
      <c r="F284" s="10">
        <v>73394</v>
      </c>
    </row>
    <row r="285" spans="2:6" ht="14.25" customHeight="1" x14ac:dyDescent="0.3">
      <c r="B285" s="10">
        <v>441</v>
      </c>
      <c r="C285" s="56" t="s">
        <v>242</v>
      </c>
      <c r="D285" s="56" t="s">
        <v>245</v>
      </c>
      <c r="E285" s="55">
        <v>44531</v>
      </c>
      <c r="F285" s="56">
        <v>82089</v>
      </c>
    </row>
    <row r="286" spans="2:6" ht="14.25" customHeight="1" x14ac:dyDescent="0.3">
      <c r="B286" s="10">
        <v>1829</v>
      </c>
      <c r="C286" s="56" t="s">
        <v>242</v>
      </c>
      <c r="D286" s="56" t="s">
        <v>245</v>
      </c>
      <c r="E286" s="55">
        <v>44378</v>
      </c>
      <c r="F286" s="10">
        <v>185869</v>
      </c>
    </row>
    <row r="287" spans="2:6" ht="14.25" customHeight="1" x14ac:dyDescent="0.3">
      <c r="B287" s="10">
        <v>2480</v>
      </c>
      <c r="C287" s="56" t="s">
        <v>242</v>
      </c>
      <c r="D287" s="56" t="s">
        <v>244</v>
      </c>
      <c r="E287" s="55">
        <v>44531</v>
      </c>
      <c r="F287" s="10">
        <v>1365</v>
      </c>
    </row>
    <row r="288" spans="2:6" ht="14.25" customHeight="1" x14ac:dyDescent="0.3">
      <c r="B288" s="10">
        <v>2705</v>
      </c>
      <c r="C288" s="56" t="s">
        <v>242</v>
      </c>
      <c r="D288" s="56" t="s">
        <v>244</v>
      </c>
      <c r="E288" s="55">
        <v>44256</v>
      </c>
      <c r="F288" s="10">
        <v>6845</v>
      </c>
    </row>
    <row r="289" spans="2:6" ht="14.25" customHeight="1" x14ac:dyDescent="0.3">
      <c r="B289" s="10">
        <v>681</v>
      </c>
      <c r="C289" s="56" t="s">
        <v>242</v>
      </c>
      <c r="D289" s="56" t="s">
        <v>244</v>
      </c>
      <c r="E289" s="55">
        <v>44409</v>
      </c>
      <c r="F289" s="56">
        <v>17711</v>
      </c>
    </row>
    <row r="290" spans="2:6" ht="14.25" customHeight="1" x14ac:dyDescent="0.3">
      <c r="B290" s="10">
        <v>3179</v>
      </c>
      <c r="C290" s="56" t="s">
        <v>242</v>
      </c>
      <c r="D290" s="56" t="s">
        <v>244</v>
      </c>
      <c r="E290" s="55">
        <v>44256</v>
      </c>
      <c r="F290" s="10">
        <v>39973</v>
      </c>
    </row>
    <row r="291" spans="2:6" ht="14.25" customHeight="1" x14ac:dyDescent="0.3">
      <c r="B291" s="10">
        <v>1381</v>
      </c>
      <c r="C291" s="56" t="s">
        <v>242</v>
      </c>
      <c r="D291" s="56" t="s">
        <v>244</v>
      </c>
      <c r="E291" s="55">
        <v>44409</v>
      </c>
      <c r="F291" s="10">
        <v>102572</v>
      </c>
    </row>
    <row r="292" spans="2:6" ht="14.25" customHeight="1" x14ac:dyDescent="0.3">
      <c r="B292" s="10">
        <v>2458</v>
      </c>
      <c r="C292" s="56" t="s">
        <v>242</v>
      </c>
      <c r="D292" s="56" t="s">
        <v>244</v>
      </c>
      <c r="E292" s="55">
        <v>44378</v>
      </c>
      <c r="F292" s="10">
        <v>121986</v>
      </c>
    </row>
    <row r="293" spans="2:6" ht="14.25" customHeight="1" x14ac:dyDescent="0.3">
      <c r="B293" s="10">
        <v>1079</v>
      </c>
      <c r="C293" s="56" t="s">
        <v>242</v>
      </c>
      <c r="D293" s="56" t="s">
        <v>244</v>
      </c>
      <c r="E293" s="55">
        <v>44256</v>
      </c>
      <c r="F293" s="10">
        <v>132363</v>
      </c>
    </row>
    <row r="294" spans="2:6" ht="14.25" customHeight="1" x14ac:dyDescent="0.3">
      <c r="B294" s="10">
        <v>2479</v>
      </c>
      <c r="C294" s="56" t="s">
        <v>242</v>
      </c>
      <c r="D294" s="56" t="s">
        <v>244</v>
      </c>
      <c r="E294" s="55">
        <v>44440</v>
      </c>
      <c r="F294" s="10">
        <v>160752</v>
      </c>
    </row>
    <row r="295" spans="2:6" ht="14.25" customHeight="1" x14ac:dyDescent="0.3">
      <c r="B295" s="10">
        <v>1285</v>
      </c>
      <c r="C295" s="56" t="s">
        <v>242</v>
      </c>
      <c r="D295" s="56" t="s">
        <v>243</v>
      </c>
      <c r="E295" s="55">
        <v>44228</v>
      </c>
      <c r="F295" s="10">
        <v>7298</v>
      </c>
    </row>
    <row r="296" spans="2:6" ht="14.25" customHeight="1" x14ac:dyDescent="0.3">
      <c r="B296" s="10">
        <v>3249</v>
      </c>
      <c r="C296" s="56" t="s">
        <v>242</v>
      </c>
      <c r="D296" s="56" t="s">
        <v>243</v>
      </c>
      <c r="E296" s="55">
        <v>44348</v>
      </c>
      <c r="F296" s="10">
        <v>11238</v>
      </c>
    </row>
    <row r="297" spans="2:6" ht="14.25" customHeight="1" x14ac:dyDescent="0.3">
      <c r="B297" s="10">
        <v>640</v>
      </c>
      <c r="C297" s="56" t="s">
        <v>242</v>
      </c>
      <c r="D297" s="56" t="s">
        <v>243</v>
      </c>
      <c r="E297" s="55">
        <v>44287</v>
      </c>
      <c r="F297" s="56">
        <v>27542</v>
      </c>
    </row>
    <row r="298" spans="2:6" ht="14.25" customHeight="1" x14ac:dyDescent="0.3">
      <c r="B298" s="10">
        <v>1709</v>
      </c>
      <c r="C298" s="56" t="s">
        <v>242</v>
      </c>
      <c r="D298" s="56" t="s">
        <v>243</v>
      </c>
      <c r="E298" s="55">
        <v>44228</v>
      </c>
      <c r="F298" s="10">
        <v>33876</v>
      </c>
    </row>
    <row r="299" spans="2:6" ht="14.25" customHeight="1" x14ac:dyDescent="0.3">
      <c r="B299" s="10">
        <v>2441</v>
      </c>
      <c r="C299" s="56" t="s">
        <v>242</v>
      </c>
      <c r="D299" s="56" t="s">
        <v>243</v>
      </c>
      <c r="E299" s="55">
        <v>44470</v>
      </c>
      <c r="F299" s="10">
        <v>39494</v>
      </c>
    </row>
    <row r="300" spans="2:6" ht="14.25" customHeight="1" x14ac:dyDescent="0.3">
      <c r="B300" s="10">
        <v>2549</v>
      </c>
      <c r="C300" s="56" t="s">
        <v>242</v>
      </c>
      <c r="D300" s="56" t="s">
        <v>243</v>
      </c>
      <c r="E300" s="55">
        <v>44348</v>
      </c>
      <c r="F300" s="10">
        <v>96983</v>
      </c>
    </row>
    <row r="301" spans="2:6" ht="14.25" customHeight="1" x14ac:dyDescent="0.3">
      <c r="B301" s="10">
        <v>2495</v>
      </c>
      <c r="C301" s="56" t="s">
        <v>242</v>
      </c>
      <c r="D301" s="56" t="s">
        <v>243</v>
      </c>
      <c r="E301" s="55">
        <v>44348</v>
      </c>
      <c r="F301" s="10">
        <v>130437</v>
      </c>
    </row>
    <row r="302" spans="2:6" ht="14.25" customHeight="1" x14ac:dyDescent="0.3">
      <c r="B302" s="10">
        <v>309</v>
      </c>
      <c r="C302" s="56" t="s">
        <v>242</v>
      </c>
      <c r="D302" s="56" t="s">
        <v>243</v>
      </c>
      <c r="E302" s="55">
        <v>44409</v>
      </c>
      <c r="F302" s="56">
        <v>149617</v>
      </c>
    </row>
    <row r="303" spans="2:6" ht="14.25" customHeight="1" x14ac:dyDescent="0.3">
      <c r="B303" s="10">
        <v>591</v>
      </c>
      <c r="C303" s="56" t="s">
        <v>242</v>
      </c>
      <c r="D303" s="56" t="s">
        <v>243</v>
      </c>
      <c r="E303" s="55">
        <v>44531</v>
      </c>
      <c r="F303" s="56">
        <v>166353</v>
      </c>
    </row>
    <row r="304" spans="2:6" ht="14.25" customHeight="1" x14ac:dyDescent="0.3">
      <c r="B304" s="10">
        <v>3159</v>
      </c>
      <c r="C304" s="56" t="s">
        <v>242</v>
      </c>
      <c r="D304" s="56" t="s">
        <v>243</v>
      </c>
      <c r="E304" s="55">
        <v>44197</v>
      </c>
      <c r="F304" s="10">
        <v>219774</v>
      </c>
    </row>
    <row r="305" spans="2:6" ht="14.25" customHeight="1" x14ac:dyDescent="0.3">
      <c r="B305" s="10">
        <v>3252</v>
      </c>
      <c r="C305" s="56" t="s">
        <v>242</v>
      </c>
      <c r="D305" s="56" t="s">
        <v>243</v>
      </c>
      <c r="E305" s="55">
        <v>44378</v>
      </c>
      <c r="F305" s="10">
        <v>226327</v>
      </c>
    </row>
    <row r="306" spans="2:6" ht="14.25" customHeight="1" x14ac:dyDescent="0.3">
      <c r="B306" s="10">
        <v>3440</v>
      </c>
      <c r="C306" s="56" t="s">
        <v>242</v>
      </c>
      <c r="D306" s="56" t="s">
        <v>243</v>
      </c>
      <c r="E306" s="55">
        <v>44317</v>
      </c>
      <c r="F306" s="10">
        <v>239368</v>
      </c>
    </row>
    <row r="307" spans="2:6" ht="14.25" customHeight="1" x14ac:dyDescent="0.3">
      <c r="B307" s="10">
        <v>492</v>
      </c>
      <c r="C307" s="56" t="s">
        <v>242</v>
      </c>
      <c r="D307" s="56" t="s">
        <v>243</v>
      </c>
      <c r="E307" s="55">
        <v>44197</v>
      </c>
      <c r="F307" s="56">
        <v>244677</v>
      </c>
    </row>
    <row r="308" spans="2:6" ht="14.25" customHeight="1" x14ac:dyDescent="0.3">
      <c r="B308" s="10">
        <v>1070</v>
      </c>
      <c r="C308" s="56" t="s">
        <v>242</v>
      </c>
      <c r="D308" s="56" t="s">
        <v>241</v>
      </c>
      <c r="E308" s="55">
        <v>44197</v>
      </c>
      <c r="F308" s="10">
        <v>8675</v>
      </c>
    </row>
    <row r="309" spans="2:6" ht="14.25" customHeight="1" x14ac:dyDescent="0.3">
      <c r="B309" s="10">
        <v>3287</v>
      </c>
      <c r="C309" s="56" t="s">
        <v>242</v>
      </c>
      <c r="D309" s="56" t="s">
        <v>241</v>
      </c>
      <c r="E309" s="55">
        <v>44440</v>
      </c>
      <c r="F309" s="10">
        <v>12156</v>
      </c>
    </row>
    <row r="310" spans="2:6" ht="14.25" customHeight="1" x14ac:dyDescent="0.3">
      <c r="B310" s="10">
        <v>1331</v>
      </c>
      <c r="C310" s="56" t="s">
        <v>242</v>
      </c>
      <c r="D310" s="56" t="s">
        <v>241</v>
      </c>
      <c r="E310" s="55">
        <v>44531</v>
      </c>
      <c r="F310" s="10">
        <v>60882</v>
      </c>
    </row>
    <row r="311" spans="2:6" ht="14.25" customHeight="1" x14ac:dyDescent="0.3">
      <c r="B311" s="10">
        <v>2537</v>
      </c>
      <c r="C311" s="56" t="s">
        <v>242</v>
      </c>
      <c r="D311" s="56" t="s">
        <v>241</v>
      </c>
      <c r="E311" s="55">
        <v>44409</v>
      </c>
      <c r="F311" s="10">
        <v>110965</v>
      </c>
    </row>
    <row r="312" spans="2:6" ht="14.25" customHeight="1" x14ac:dyDescent="0.3">
      <c r="B312" s="10">
        <v>3479</v>
      </c>
      <c r="C312" s="56" t="s">
        <v>242</v>
      </c>
      <c r="D312" s="56" t="s">
        <v>241</v>
      </c>
      <c r="E312" s="55">
        <v>44317</v>
      </c>
      <c r="F312" s="10">
        <v>125616</v>
      </c>
    </row>
    <row r="313" spans="2:6" ht="14.25" customHeight="1" x14ac:dyDescent="0.3">
      <c r="B313" s="10">
        <v>1260</v>
      </c>
      <c r="C313" s="56" t="s">
        <v>242</v>
      </c>
      <c r="D313" s="56" t="s">
        <v>241</v>
      </c>
      <c r="E313" s="55">
        <v>44531</v>
      </c>
      <c r="F313" s="10">
        <v>152076</v>
      </c>
    </row>
    <row r="314" spans="2:6" ht="14.25" customHeight="1" x14ac:dyDescent="0.3">
      <c r="B314" s="10">
        <v>1091</v>
      </c>
      <c r="C314" s="56" t="s">
        <v>242</v>
      </c>
      <c r="D314" s="56" t="s">
        <v>241</v>
      </c>
      <c r="E314" s="55">
        <v>44470</v>
      </c>
      <c r="F314" s="10">
        <v>174302</v>
      </c>
    </row>
    <row r="315" spans="2:6" ht="14.25" customHeight="1" x14ac:dyDescent="0.3">
      <c r="B315" s="10">
        <v>1848</v>
      </c>
      <c r="C315" s="56" t="s">
        <v>242</v>
      </c>
      <c r="D315" s="56" t="s">
        <v>241</v>
      </c>
      <c r="E315" s="55">
        <v>44470</v>
      </c>
      <c r="F315" s="10">
        <v>175018</v>
      </c>
    </row>
    <row r="316" spans="2:6" ht="14.25" customHeight="1" x14ac:dyDescent="0.3">
      <c r="B316" s="10">
        <v>2657</v>
      </c>
      <c r="C316" s="56" t="s">
        <v>242</v>
      </c>
      <c r="D316" s="56" t="s">
        <v>241</v>
      </c>
      <c r="E316" s="55">
        <v>44287</v>
      </c>
      <c r="F316" s="10">
        <v>221658</v>
      </c>
    </row>
    <row r="317" spans="2:6" ht="14.25" customHeight="1" x14ac:dyDescent="0.3">
      <c r="B317" s="10">
        <v>3268</v>
      </c>
      <c r="C317" s="56" t="s">
        <v>242</v>
      </c>
      <c r="D317" s="56" t="s">
        <v>241</v>
      </c>
      <c r="E317" s="55">
        <v>44470</v>
      </c>
      <c r="F317" s="10">
        <v>245470</v>
      </c>
    </row>
    <row r="318" spans="2:6" ht="14.25" customHeight="1" x14ac:dyDescent="0.3">
      <c r="B318" s="10">
        <v>1868</v>
      </c>
      <c r="C318" s="56" t="s">
        <v>242</v>
      </c>
      <c r="D318" s="56" t="s">
        <v>241</v>
      </c>
      <c r="E318" s="55">
        <v>44197</v>
      </c>
      <c r="F318" s="10">
        <v>248756</v>
      </c>
    </row>
    <row r="319" spans="2:6" ht="14.25" customHeight="1" x14ac:dyDescent="0.3"/>
    <row r="320" spans="2:6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970E-0A01-420D-AE5C-4859423096D8}">
  <dimension ref="B1:E316"/>
  <sheetViews>
    <sheetView workbookViewId="0">
      <selection activeCell="A4" sqref="A4"/>
    </sheetView>
  </sheetViews>
  <sheetFormatPr defaultRowHeight="14.4" x14ac:dyDescent="0.3"/>
  <cols>
    <col min="1" max="2" width="8.88671875" style="10"/>
    <col min="3" max="3" width="17.5546875" style="10" customWidth="1"/>
    <col min="4" max="16384" width="8.88671875" style="10"/>
  </cols>
  <sheetData>
    <row r="1" spans="2:5" x14ac:dyDescent="0.3">
      <c r="B1" s="58"/>
      <c r="C1" s="58"/>
      <c r="D1" s="58"/>
      <c r="E1" s="58"/>
    </row>
    <row r="2" spans="2:5" x14ac:dyDescent="0.3">
      <c r="B2" s="58"/>
      <c r="C2" s="58"/>
      <c r="D2" s="58"/>
      <c r="E2" s="58"/>
    </row>
    <row r="3" spans="2:5" x14ac:dyDescent="0.3">
      <c r="B3" s="58"/>
      <c r="C3" s="57" t="s">
        <v>254</v>
      </c>
      <c r="D3" s="57" t="s">
        <v>253</v>
      </c>
      <c r="E3" s="57" t="s">
        <v>251</v>
      </c>
    </row>
    <row r="4" spans="2:5" x14ac:dyDescent="0.3">
      <c r="C4" s="56" t="s">
        <v>250</v>
      </c>
      <c r="D4" s="56" t="s">
        <v>246</v>
      </c>
      <c r="E4" s="10">
        <v>-14202</v>
      </c>
    </row>
    <row r="5" spans="2:5" x14ac:dyDescent="0.3">
      <c r="C5" s="56" t="s">
        <v>250</v>
      </c>
      <c r="D5" s="56" t="s">
        <v>246</v>
      </c>
      <c r="E5" s="56">
        <v>17043</v>
      </c>
    </row>
    <row r="6" spans="2:5" x14ac:dyDescent="0.3">
      <c r="C6" s="56" t="s">
        <v>250</v>
      </c>
      <c r="D6" s="56" t="s">
        <v>246</v>
      </c>
      <c r="E6" s="56">
        <v>55010</v>
      </c>
    </row>
    <row r="7" spans="2:5" x14ac:dyDescent="0.3">
      <c r="C7" s="56" t="s">
        <v>250</v>
      </c>
      <c r="D7" s="56" t="s">
        <v>246</v>
      </c>
      <c r="E7" s="10">
        <v>60394</v>
      </c>
    </row>
    <row r="8" spans="2:5" x14ac:dyDescent="0.3">
      <c r="C8" s="56" t="s">
        <v>250</v>
      </c>
      <c r="D8" s="56" t="s">
        <v>246</v>
      </c>
      <c r="E8" s="56">
        <v>166490</v>
      </c>
    </row>
    <row r="9" spans="2:5" x14ac:dyDescent="0.3">
      <c r="C9" s="56" t="s">
        <v>250</v>
      </c>
      <c r="D9" s="56" t="s">
        <v>246</v>
      </c>
      <c r="E9" s="10">
        <v>196137</v>
      </c>
    </row>
    <row r="10" spans="2:5" x14ac:dyDescent="0.3">
      <c r="C10" s="56" t="s">
        <v>250</v>
      </c>
      <c r="D10" s="56" t="s">
        <v>246</v>
      </c>
      <c r="E10" s="56">
        <v>219249</v>
      </c>
    </row>
    <row r="11" spans="2:5" x14ac:dyDescent="0.3">
      <c r="C11" s="56" t="s">
        <v>250</v>
      </c>
      <c r="D11" s="56" t="s">
        <v>246</v>
      </c>
      <c r="E11" s="10">
        <v>232472</v>
      </c>
    </row>
    <row r="12" spans="2:5" x14ac:dyDescent="0.3">
      <c r="C12" s="56" t="s">
        <v>250</v>
      </c>
      <c r="D12" s="56" t="s">
        <v>245</v>
      </c>
      <c r="E12" s="10">
        <v>39271</v>
      </c>
    </row>
    <row r="13" spans="2:5" x14ac:dyDescent="0.3">
      <c r="C13" s="56" t="s">
        <v>250</v>
      </c>
      <c r="D13" s="56" t="s">
        <v>245</v>
      </c>
      <c r="E13" s="56">
        <v>60921</v>
      </c>
    </row>
    <row r="14" spans="2:5" x14ac:dyDescent="0.3">
      <c r="C14" s="56" t="s">
        <v>250</v>
      </c>
      <c r="D14" s="56" t="s">
        <v>245</v>
      </c>
      <c r="E14" s="56">
        <v>87532</v>
      </c>
    </row>
    <row r="15" spans="2:5" x14ac:dyDescent="0.3">
      <c r="C15" s="56" t="s">
        <v>250</v>
      </c>
      <c r="D15" s="56" t="s">
        <v>245</v>
      </c>
      <c r="E15" s="10">
        <v>89649</v>
      </c>
    </row>
    <row r="16" spans="2:5" x14ac:dyDescent="0.3">
      <c r="C16" s="56" t="s">
        <v>250</v>
      </c>
      <c r="D16" s="56" t="s">
        <v>245</v>
      </c>
      <c r="E16" s="10">
        <v>112636</v>
      </c>
    </row>
    <row r="17" spans="3:5" x14ac:dyDescent="0.3">
      <c r="C17" s="56" t="s">
        <v>250</v>
      </c>
      <c r="D17" s="56" t="s">
        <v>245</v>
      </c>
      <c r="E17" s="10">
        <v>195638</v>
      </c>
    </row>
    <row r="18" spans="3:5" x14ac:dyDescent="0.3">
      <c r="C18" s="56" t="s">
        <v>250</v>
      </c>
      <c r="D18" s="56" t="s">
        <v>245</v>
      </c>
      <c r="E18" s="10">
        <v>211082</v>
      </c>
    </row>
    <row r="19" spans="3:5" x14ac:dyDescent="0.3">
      <c r="C19" s="56" t="s">
        <v>250</v>
      </c>
      <c r="D19" s="56" t="s">
        <v>245</v>
      </c>
      <c r="E19" s="10">
        <v>223042</v>
      </c>
    </row>
    <row r="20" spans="3:5" x14ac:dyDescent="0.3">
      <c r="C20" s="56" t="s">
        <v>250</v>
      </c>
      <c r="D20" s="56" t="s">
        <v>245</v>
      </c>
      <c r="E20" s="10">
        <v>258051</v>
      </c>
    </row>
    <row r="21" spans="3:5" x14ac:dyDescent="0.3">
      <c r="C21" s="56" t="s">
        <v>250</v>
      </c>
      <c r="D21" s="56" t="s">
        <v>245</v>
      </c>
      <c r="E21" s="10">
        <v>258583</v>
      </c>
    </row>
    <row r="22" spans="3:5" x14ac:dyDescent="0.3">
      <c r="C22" s="56" t="s">
        <v>250</v>
      </c>
      <c r="D22" s="56" t="s">
        <v>244</v>
      </c>
      <c r="E22" s="10">
        <v>55433</v>
      </c>
    </row>
    <row r="23" spans="3:5" x14ac:dyDescent="0.3">
      <c r="C23" s="56" t="s">
        <v>250</v>
      </c>
      <c r="D23" s="56" t="s">
        <v>244</v>
      </c>
      <c r="E23" s="10">
        <v>61230</v>
      </c>
    </row>
    <row r="24" spans="3:5" x14ac:dyDescent="0.3">
      <c r="C24" s="56" t="s">
        <v>250</v>
      </c>
      <c r="D24" s="56" t="s">
        <v>244</v>
      </c>
      <c r="E24" s="10">
        <v>74022</v>
      </c>
    </row>
    <row r="25" spans="3:5" x14ac:dyDescent="0.3">
      <c r="C25" s="56" t="s">
        <v>250</v>
      </c>
      <c r="D25" s="56" t="s">
        <v>244</v>
      </c>
      <c r="E25" s="56">
        <v>87460</v>
      </c>
    </row>
    <row r="26" spans="3:5" x14ac:dyDescent="0.3">
      <c r="C26" s="56" t="s">
        <v>250</v>
      </c>
      <c r="D26" s="56" t="s">
        <v>244</v>
      </c>
      <c r="E26" s="10">
        <v>114470</v>
      </c>
    </row>
    <row r="27" spans="3:5" x14ac:dyDescent="0.3">
      <c r="C27" s="56" t="s">
        <v>250</v>
      </c>
      <c r="D27" s="56" t="s">
        <v>244</v>
      </c>
      <c r="E27" s="10">
        <v>223894</v>
      </c>
    </row>
    <row r="28" spans="3:5" x14ac:dyDescent="0.3">
      <c r="C28" s="56" t="s">
        <v>250</v>
      </c>
      <c r="D28" s="56" t="s">
        <v>244</v>
      </c>
      <c r="E28" s="10">
        <v>247904</v>
      </c>
    </row>
    <row r="29" spans="3:5" x14ac:dyDescent="0.3">
      <c r="C29" s="56" t="s">
        <v>250</v>
      </c>
      <c r="D29" s="56" t="s">
        <v>244</v>
      </c>
      <c r="E29" s="10">
        <v>256329</v>
      </c>
    </row>
    <row r="30" spans="3:5" x14ac:dyDescent="0.3">
      <c r="C30" s="56" t="s">
        <v>250</v>
      </c>
      <c r="D30" s="56" t="s">
        <v>243</v>
      </c>
      <c r="E30" s="56">
        <v>18670</v>
      </c>
    </row>
    <row r="31" spans="3:5" x14ac:dyDescent="0.3">
      <c r="C31" s="56" t="s">
        <v>250</v>
      </c>
      <c r="D31" s="56" t="s">
        <v>243</v>
      </c>
      <c r="E31" s="10">
        <v>155535</v>
      </c>
    </row>
    <row r="32" spans="3:5" x14ac:dyDescent="0.3">
      <c r="C32" s="56" t="s">
        <v>250</v>
      </c>
      <c r="D32" s="56" t="s">
        <v>243</v>
      </c>
      <c r="E32" s="10">
        <v>208038</v>
      </c>
    </row>
    <row r="33" spans="3:5" x14ac:dyDescent="0.3">
      <c r="C33" s="56" t="s">
        <v>250</v>
      </c>
      <c r="D33" s="56" t="s">
        <v>243</v>
      </c>
      <c r="E33" s="10">
        <v>219148</v>
      </c>
    </row>
    <row r="34" spans="3:5" x14ac:dyDescent="0.3">
      <c r="C34" s="56" t="s">
        <v>250</v>
      </c>
      <c r="D34" s="56" t="s">
        <v>243</v>
      </c>
      <c r="E34" s="10">
        <v>232025</v>
      </c>
    </row>
    <row r="35" spans="3:5" x14ac:dyDescent="0.3">
      <c r="C35" s="56" t="s">
        <v>250</v>
      </c>
      <c r="D35" s="56" t="s">
        <v>243</v>
      </c>
      <c r="E35" s="56">
        <v>242254</v>
      </c>
    </row>
    <row r="36" spans="3:5" x14ac:dyDescent="0.3">
      <c r="C36" s="56" t="s">
        <v>250</v>
      </c>
      <c r="D36" s="56" t="s">
        <v>241</v>
      </c>
      <c r="E36" s="10">
        <v>6345</v>
      </c>
    </row>
    <row r="37" spans="3:5" x14ac:dyDescent="0.3">
      <c r="C37" s="56" t="s">
        <v>250</v>
      </c>
      <c r="D37" s="56" t="s">
        <v>241</v>
      </c>
      <c r="E37" s="10">
        <v>30219</v>
      </c>
    </row>
    <row r="38" spans="3:5" x14ac:dyDescent="0.3">
      <c r="C38" s="56" t="s">
        <v>250</v>
      </c>
      <c r="D38" s="56" t="s">
        <v>241</v>
      </c>
      <c r="E38" s="10">
        <v>41318</v>
      </c>
    </row>
    <row r="39" spans="3:5" x14ac:dyDescent="0.3">
      <c r="C39" s="56" t="s">
        <v>250</v>
      </c>
      <c r="D39" s="56" t="s">
        <v>241</v>
      </c>
      <c r="E39" s="10">
        <v>59920</v>
      </c>
    </row>
    <row r="40" spans="3:5" x14ac:dyDescent="0.3">
      <c r="C40" s="56" t="s">
        <v>250</v>
      </c>
      <c r="D40" s="56" t="s">
        <v>241</v>
      </c>
      <c r="E40" s="10">
        <v>74093</v>
      </c>
    </row>
    <row r="41" spans="3:5" x14ac:dyDescent="0.3">
      <c r="C41" s="56" t="s">
        <v>250</v>
      </c>
      <c r="D41" s="56" t="s">
        <v>241</v>
      </c>
      <c r="E41" s="10">
        <v>124717</v>
      </c>
    </row>
    <row r="42" spans="3:5" x14ac:dyDescent="0.3">
      <c r="C42" s="56" t="s">
        <v>250</v>
      </c>
      <c r="D42" s="56" t="s">
        <v>241</v>
      </c>
      <c r="E42" s="56">
        <v>142874</v>
      </c>
    </row>
    <row r="43" spans="3:5" x14ac:dyDescent="0.3">
      <c r="C43" s="56" t="s">
        <v>250</v>
      </c>
      <c r="D43" s="56" t="s">
        <v>241</v>
      </c>
      <c r="E43" s="10">
        <v>152936</v>
      </c>
    </row>
    <row r="44" spans="3:5" x14ac:dyDescent="0.3">
      <c r="C44" s="56" t="s">
        <v>250</v>
      </c>
      <c r="D44" s="56" t="s">
        <v>241</v>
      </c>
      <c r="E44" s="10">
        <v>189847</v>
      </c>
    </row>
    <row r="45" spans="3:5" x14ac:dyDescent="0.3">
      <c r="C45" s="56" t="s">
        <v>250</v>
      </c>
      <c r="D45" s="56" t="s">
        <v>241</v>
      </c>
      <c r="E45" s="10">
        <v>192728</v>
      </c>
    </row>
    <row r="46" spans="3:5" x14ac:dyDescent="0.3">
      <c r="C46" s="56" t="s">
        <v>250</v>
      </c>
      <c r="D46" s="56" t="s">
        <v>241</v>
      </c>
      <c r="E46" s="10">
        <v>201120</v>
      </c>
    </row>
    <row r="47" spans="3:5" x14ac:dyDescent="0.3">
      <c r="C47" s="56" t="s">
        <v>250</v>
      </c>
      <c r="D47" s="56" t="s">
        <v>241</v>
      </c>
      <c r="E47" s="10">
        <v>252080</v>
      </c>
    </row>
    <row r="48" spans="3:5" x14ac:dyDescent="0.3">
      <c r="C48" s="56" t="s">
        <v>249</v>
      </c>
      <c r="D48" s="56" t="s">
        <v>246</v>
      </c>
      <c r="E48" s="10">
        <v>23560</v>
      </c>
    </row>
    <row r="49" spans="3:5" x14ac:dyDescent="0.3">
      <c r="C49" s="56" t="s">
        <v>249</v>
      </c>
      <c r="D49" s="56" t="s">
        <v>246</v>
      </c>
      <c r="E49" s="10">
        <v>34080</v>
      </c>
    </row>
    <row r="50" spans="3:5" x14ac:dyDescent="0.3">
      <c r="C50" s="56" t="s">
        <v>249</v>
      </c>
      <c r="D50" s="56" t="s">
        <v>246</v>
      </c>
      <c r="E50" s="10">
        <v>40778</v>
      </c>
    </row>
    <row r="51" spans="3:5" x14ac:dyDescent="0.3">
      <c r="C51" s="56" t="s">
        <v>249</v>
      </c>
      <c r="D51" s="56" t="s">
        <v>246</v>
      </c>
      <c r="E51" s="10">
        <v>99343</v>
      </c>
    </row>
    <row r="52" spans="3:5" x14ac:dyDescent="0.3">
      <c r="C52" s="56" t="s">
        <v>249</v>
      </c>
      <c r="D52" s="56" t="s">
        <v>246</v>
      </c>
      <c r="E52" s="10">
        <v>104422</v>
      </c>
    </row>
    <row r="53" spans="3:5" x14ac:dyDescent="0.3">
      <c r="C53" s="56" t="s">
        <v>249</v>
      </c>
      <c r="D53" s="56" t="s">
        <v>246</v>
      </c>
      <c r="E53" s="10">
        <v>161110</v>
      </c>
    </row>
    <row r="54" spans="3:5" x14ac:dyDescent="0.3">
      <c r="C54" s="56" t="s">
        <v>249</v>
      </c>
      <c r="D54" s="56" t="s">
        <v>245</v>
      </c>
      <c r="E54" s="10">
        <v>12709</v>
      </c>
    </row>
    <row r="55" spans="3:5" x14ac:dyDescent="0.3">
      <c r="C55" s="56" t="s">
        <v>249</v>
      </c>
      <c r="D55" s="56" t="s">
        <v>245</v>
      </c>
      <c r="E55" s="10">
        <v>26819</v>
      </c>
    </row>
    <row r="56" spans="3:5" x14ac:dyDescent="0.3">
      <c r="C56" s="56" t="s">
        <v>249</v>
      </c>
      <c r="D56" s="56" t="s">
        <v>245</v>
      </c>
      <c r="E56" s="10">
        <v>42319</v>
      </c>
    </row>
    <row r="57" spans="3:5" x14ac:dyDescent="0.3">
      <c r="C57" s="56" t="s">
        <v>249</v>
      </c>
      <c r="D57" s="56" t="s">
        <v>245</v>
      </c>
      <c r="E57" s="10">
        <v>57755</v>
      </c>
    </row>
    <row r="58" spans="3:5" x14ac:dyDescent="0.3">
      <c r="C58" s="56" t="s">
        <v>249</v>
      </c>
      <c r="D58" s="56" t="s">
        <v>245</v>
      </c>
      <c r="E58" s="10">
        <v>71529</v>
      </c>
    </row>
    <row r="59" spans="3:5" x14ac:dyDescent="0.3">
      <c r="C59" s="56" t="s">
        <v>249</v>
      </c>
      <c r="D59" s="56" t="s">
        <v>245</v>
      </c>
      <c r="E59" s="10">
        <v>109849</v>
      </c>
    </row>
    <row r="60" spans="3:5" x14ac:dyDescent="0.3">
      <c r="C60" s="56" t="s">
        <v>249</v>
      </c>
      <c r="D60" s="56" t="s">
        <v>245</v>
      </c>
      <c r="E60" s="10">
        <v>164464</v>
      </c>
    </row>
    <row r="61" spans="3:5" x14ac:dyDescent="0.3">
      <c r="C61" s="56" t="s">
        <v>249</v>
      </c>
      <c r="D61" s="56" t="s">
        <v>245</v>
      </c>
      <c r="E61" s="56">
        <v>180969</v>
      </c>
    </row>
    <row r="62" spans="3:5" x14ac:dyDescent="0.3">
      <c r="C62" s="56" t="s">
        <v>249</v>
      </c>
      <c r="D62" s="56" t="s">
        <v>245</v>
      </c>
      <c r="E62" s="10">
        <v>210352</v>
      </c>
    </row>
    <row r="63" spans="3:5" x14ac:dyDescent="0.3">
      <c r="C63" s="56" t="s">
        <v>249</v>
      </c>
      <c r="D63" s="56" t="s">
        <v>245</v>
      </c>
      <c r="E63" s="10">
        <v>236531</v>
      </c>
    </row>
    <row r="64" spans="3:5" x14ac:dyDescent="0.3">
      <c r="C64" s="56" t="s">
        <v>249</v>
      </c>
      <c r="D64" s="56" t="s">
        <v>244</v>
      </c>
      <c r="E64" s="10">
        <v>7269</v>
      </c>
    </row>
    <row r="65" spans="3:5" x14ac:dyDescent="0.3">
      <c r="C65" s="56" t="s">
        <v>249</v>
      </c>
      <c r="D65" s="56" t="s">
        <v>244</v>
      </c>
      <c r="E65" s="10">
        <v>19002</v>
      </c>
    </row>
    <row r="66" spans="3:5" x14ac:dyDescent="0.3">
      <c r="C66" s="56" t="s">
        <v>249</v>
      </c>
      <c r="D66" s="56" t="s">
        <v>244</v>
      </c>
      <c r="E66" s="10">
        <v>23010</v>
      </c>
    </row>
    <row r="67" spans="3:5" x14ac:dyDescent="0.3">
      <c r="C67" s="56" t="s">
        <v>249</v>
      </c>
      <c r="D67" s="56" t="s">
        <v>244</v>
      </c>
      <c r="E67" s="10">
        <v>36547</v>
      </c>
    </row>
    <row r="68" spans="3:5" x14ac:dyDescent="0.3">
      <c r="C68" s="56" t="s">
        <v>249</v>
      </c>
      <c r="D68" s="56" t="s">
        <v>244</v>
      </c>
      <c r="E68" s="10">
        <v>124153</v>
      </c>
    </row>
    <row r="69" spans="3:5" x14ac:dyDescent="0.3">
      <c r="C69" s="56" t="s">
        <v>249</v>
      </c>
      <c r="D69" s="56" t="s">
        <v>244</v>
      </c>
      <c r="E69" s="10">
        <v>126174</v>
      </c>
    </row>
    <row r="70" spans="3:5" x14ac:dyDescent="0.3">
      <c r="C70" s="56" t="s">
        <v>249</v>
      </c>
      <c r="D70" s="56" t="s">
        <v>244</v>
      </c>
      <c r="E70" s="10">
        <v>220591</v>
      </c>
    </row>
    <row r="71" spans="3:5" x14ac:dyDescent="0.3">
      <c r="C71" s="56" t="s">
        <v>249</v>
      </c>
      <c r="D71" s="56" t="s">
        <v>243</v>
      </c>
      <c r="E71" s="10">
        <v>1696</v>
      </c>
    </row>
    <row r="72" spans="3:5" x14ac:dyDescent="0.3">
      <c r="C72" s="56" t="s">
        <v>249</v>
      </c>
      <c r="D72" s="56" t="s">
        <v>243</v>
      </c>
      <c r="E72" s="10">
        <v>13845</v>
      </c>
    </row>
    <row r="73" spans="3:5" x14ac:dyDescent="0.3">
      <c r="C73" s="56" t="s">
        <v>249</v>
      </c>
      <c r="D73" s="56" t="s">
        <v>243</v>
      </c>
      <c r="E73" s="10">
        <v>27849</v>
      </c>
    </row>
    <row r="74" spans="3:5" x14ac:dyDescent="0.3">
      <c r="C74" s="56" t="s">
        <v>249</v>
      </c>
      <c r="D74" s="56" t="s">
        <v>243</v>
      </c>
      <c r="E74" s="10">
        <v>75634</v>
      </c>
    </row>
    <row r="75" spans="3:5" x14ac:dyDescent="0.3">
      <c r="C75" s="56" t="s">
        <v>249</v>
      </c>
      <c r="D75" s="56" t="s">
        <v>243</v>
      </c>
      <c r="E75" s="56">
        <v>86220</v>
      </c>
    </row>
    <row r="76" spans="3:5" x14ac:dyDescent="0.3">
      <c r="C76" s="56" t="s">
        <v>249</v>
      </c>
      <c r="D76" s="56" t="s">
        <v>243</v>
      </c>
      <c r="E76" s="10">
        <v>91931</v>
      </c>
    </row>
    <row r="77" spans="3:5" x14ac:dyDescent="0.3">
      <c r="C77" s="56" t="s">
        <v>249</v>
      </c>
      <c r="D77" s="56" t="s">
        <v>243</v>
      </c>
      <c r="E77" s="10">
        <v>157993</v>
      </c>
    </row>
    <row r="78" spans="3:5" x14ac:dyDescent="0.3">
      <c r="C78" s="56" t="s">
        <v>249</v>
      </c>
      <c r="D78" s="56" t="s">
        <v>243</v>
      </c>
      <c r="E78" s="56">
        <v>173199</v>
      </c>
    </row>
    <row r="79" spans="3:5" x14ac:dyDescent="0.3">
      <c r="C79" s="56" t="s">
        <v>249</v>
      </c>
      <c r="D79" s="56" t="s">
        <v>241</v>
      </c>
      <c r="E79" s="10">
        <v>28110</v>
      </c>
    </row>
    <row r="80" spans="3:5" x14ac:dyDescent="0.3">
      <c r="C80" s="56" t="s">
        <v>249</v>
      </c>
      <c r="D80" s="56" t="s">
        <v>241</v>
      </c>
      <c r="E80" s="10">
        <v>75969</v>
      </c>
    </row>
    <row r="81" spans="3:5" x14ac:dyDescent="0.3">
      <c r="C81" s="56" t="s">
        <v>249</v>
      </c>
      <c r="D81" s="56" t="s">
        <v>241</v>
      </c>
      <c r="E81" s="10">
        <v>198140</v>
      </c>
    </row>
    <row r="82" spans="3:5" x14ac:dyDescent="0.3">
      <c r="C82" s="56" t="s">
        <v>248</v>
      </c>
      <c r="D82" s="56" t="s">
        <v>246</v>
      </c>
      <c r="E82" s="10">
        <v>7819</v>
      </c>
    </row>
    <row r="83" spans="3:5" x14ac:dyDescent="0.3">
      <c r="C83" s="56" t="s">
        <v>248</v>
      </c>
      <c r="D83" s="56" t="s">
        <v>246</v>
      </c>
      <c r="E83" s="10">
        <v>8406</v>
      </c>
    </row>
    <row r="84" spans="3:5" x14ac:dyDescent="0.3">
      <c r="C84" s="56" t="s">
        <v>248</v>
      </c>
      <c r="D84" s="56" t="s">
        <v>246</v>
      </c>
      <c r="E84" s="10">
        <v>17150</v>
      </c>
    </row>
    <row r="85" spans="3:5" x14ac:dyDescent="0.3">
      <c r="C85" s="56" t="s">
        <v>248</v>
      </c>
      <c r="D85" s="56" t="s">
        <v>246</v>
      </c>
      <c r="E85" s="10">
        <v>24838</v>
      </c>
    </row>
    <row r="86" spans="3:5" x14ac:dyDescent="0.3">
      <c r="C86" s="56" t="s">
        <v>248</v>
      </c>
      <c r="D86" s="56" t="s">
        <v>246</v>
      </c>
      <c r="E86" s="10">
        <v>27137</v>
      </c>
    </row>
    <row r="87" spans="3:5" x14ac:dyDescent="0.3">
      <c r="C87" s="56" t="s">
        <v>248</v>
      </c>
      <c r="D87" s="56" t="s">
        <v>246</v>
      </c>
      <c r="E87" s="10">
        <v>32352</v>
      </c>
    </row>
    <row r="88" spans="3:5" x14ac:dyDescent="0.3">
      <c r="C88" s="56" t="s">
        <v>248</v>
      </c>
      <c r="D88" s="56" t="s">
        <v>246</v>
      </c>
      <c r="E88" s="56">
        <v>36125</v>
      </c>
    </row>
    <row r="89" spans="3:5" x14ac:dyDescent="0.3">
      <c r="C89" s="56" t="s">
        <v>248</v>
      </c>
      <c r="D89" s="56" t="s">
        <v>246</v>
      </c>
      <c r="E89" s="10">
        <v>51626</v>
      </c>
    </row>
    <row r="90" spans="3:5" x14ac:dyDescent="0.3">
      <c r="C90" s="56" t="s">
        <v>248</v>
      </c>
      <c r="D90" s="56" t="s">
        <v>246</v>
      </c>
      <c r="E90" s="10">
        <v>55991</v>
      </c>
    </row>
    <row r="91" spans="3:5" x14ac:dyDescent="0.3">
      <c r="C91" s="56" t="s">
        <v>248</v>
      </c>
      <c r="D91" s="56" t="s">
        <v>246</v>
      </c>
      <c r="E91" s="10">
        <v>59423</v>
      </c>
    </row>
    <row r="92" spans="3:5" x14ac:dyDescent="0.3">
      <c r="C92" s="56" t="s">
        <v>248</v>
      </c>
      <c r="D92" s="56" t="s">
        <v>246</v>
      </c>
      <c r="E92" s="10">
        <v>63494</v>
      </c>
    </row>
    <row r="93" spans="3:5" x14ac:dyDescent="0.3">
      <c r="C93" s="56" t="s">
        <v>248</v>
      </c>
      <c r="D93" s="56" t="s">
        <v>246</v>
      </c>
      <c r="E93" s="10">
        <v>64755</v>
      </c>
    </row>
    <row r="94" spans="3:5" x14ac:dyDescent="0.3">
      <c r="C94" s="56" t="s">
        <v>248</v>
      </c>
      <c r="D94" s="56" t="s">
        <v>246</v>
      </c>
      <c r="E94" s="10">
        <v>86186</v>
      </c>
    </row>
    <row r="95" spans="3:5" x14ac:dyDescent="0.3">
      <c r="C95" s="56" t="s">
        <v>248</v>
      </c>
      <c r="D95" s="56" t="s">
        <v>246</v>
      </c>
      <c r="E95" s="10">
        <v>105602</v>
      </c>
    </row>
    <row r="96" spans="3:5" x14ac:dyDescent="0.3">
      <c r="C96" s="56" t="s">
        <v>248</v>
      </c>
      <c r="D96" s="56" t="s">
        <v>246</v>
      </c>
      <c r="E96" s="10">
        <v>134977</v>
      </c>
    </row>
    <row r="97" spans="3:5" x14ac:dyDescent="0.3">
      <c r="C97" s="56" t="s">
        <v>248</v>
      </c>
      <c r="D97" s="56" t="s">
        <v>246</v>
      </c>
      <c r="E97" s="10">
        <v>135311</v>
      </c>
    </row>
    <row r="98" spans="3:5" x14ac:dyDescent="0.3">
      <c r="C98" s="56" t="s">
        <v>248</v>
      </c>
      <c r="D98" s="56" t="s">
        <v>246</v>
      </c>
      <c r="E98" s="10">
        <v>137705</v>
      </c>
    </row>
    <row r="99" spans="3:5" x14ac:dyDescent="0.3">
      <c r="C99" s="56" t="s">
        <v>248</v>
      </c>
      <c r="D99" s="56" t="s">
        <v>246</v>
      </c>
      <c r="E99" s="10">
        <v>155266</v>
      </c>
    </row>
    <row r="100" spans="3:5" x14ac:dyDescent="0.3">
      <c r="C100" s="56" t="s">
        <v>248</v>
      </c>
      <c r="D100" s="56" t="s">
        <v>246</v>
      </c>
      <c r="E100" s="10">
        <v>159745</v>
      </c>
    </row>
    <row r="101" spans="3:5" x14ac:dyDescent="0.3">
      <c r="C101" s="56" t="s">
        <v>248</v>
      </c>
      <c r="D101" s="56" t="s">
        <v>246</v>
      </c>
      <c r="E101" s="10">
        <v>166824</v>
      </c>
    </row>
    <row r="102" spans="3:5" x14ac:dyDescent="0.3">
      <c r="C102" s="56" t="s">
        <v>248</v>
      </c>
      <c r="D102" s="56" t="s">
        <v>246</v>
      </c>
      <c r="E102" s="56">
        <v>180474</v>
      </c>
    </row>
    <row r="103" spans="3:5" x14ac:dyDescent="0.3">
      <c r="C103" s="56" t="s">
        <v>248</v>
      </c>
      <c r="D103" s="56" t="s">
        <v>246</v>
      </c>
      <c r="E103" s="10">
        <v>213069</v>
      </c>
    </row>
    <row r="104" spans="3:5" x14ac:dyDescent="0.3">
      <c r="C104" s="56" t="s">
        <v>248</v>
      </c>
      <c r="D104" s="56" t="s">
        <v>246</v>
      </c>
      <c r="E104" s="10">
        <v>217962</v>
      </c>
    </row>
    <row r="105" spans="3:5" x14ac:dyDescent="0.3">
      <c r="C105" s="56" t="s">
        <v>248</v>
      </c>
      <c r="D105" s="56" t="s">
        <v>246</v>
      </c>
      <c r="E105" s="10">
        <v>222162</v>
      </c>
    </row>
    <row r="106" spans="3:5" x14ac:dyDescent="0.3">
      <c r="C106" s="56" t="s">
        <v>248</v>
      </c>
      <c r="D106" s="56" t="s">
        <v>246</v>
      </c>
      <c r="E106" s="10">
        <v>240648</v>
      </c>
    </row>
    <row r="107" spans="3:5" x14ac:dyDescent="0.3">
      <c r="C107" s="56" t="s">
        <v>248</v>
      </c>
      <c r="D107" s="56" t="s">
        <v>246</v>
      </c>
      <c r="E107" s="10">
        <v>244904</v>
      </c>
    </row>
    <row r="108" spans="3:5" x14ac:dyDescent="0.3">
      <c r="C108" s="56" t="s">
        <v>248</v>
      </c>
      <c r="D108" s="56" t="s">
        <v>245</v>
      </c>
      <c r="E108" s="10">
        <v>7110</v>
      </c>
    </row>
    <row r="109" spans="3:5" x14ac:dyDescent="0.3">
      <c r="C109" s="56" t="s">
        <v>248</v>
      </c>
      <c r="D109" s="56" t="s">
        <v>245</v>
      </c>
      <c r="E109" s="10">
        <v>7190</v>
      </c>
    </row>
    <row r="110" spans="3:5" x14ac:dyDescent="0.3">
      <c r="C110" s="56" t="s">
        <v>248</v>
      </c>
      <c r="D110" s="56" t="s">
        <v>245</v>
      </c>
      <c r="E110" s="10">
        <v>7382</v>
      </c>
    </row>
    <row r="111" spans="3:5" x14ac:dyDescent="0.3">
      <c r="C111" s="56" t="s">
        <v>248</v>
      </c>
      <c r="D111" s="56" t="s">
        <v>245</v>
      </c>
      <c r="E111" s="10">
        <v>9682</v>
      </c>
    </row>
    <row r="112" spans="3:5" x14ac:dyDescent="0.3">
      <c r="C112" s="56" t="s">
        <v>248</v>
      </c>
      <c r="D112" s="56" t="s">
        <v>245</v>
      </c>
      <c r="E112" s="10">
        <v>23250</v>
      </c>
    </row>
    <row r="113" spans="3:5" x14ac:dyDescent="0.3">
      <c r="C113" s="56" t="s">
        <v>248</v>
      </c>
      <c r="D113" s="56" t="s">
        <v>245</v>
      </c>
      <c r="E113" s="56">
        <v>25467</v>
      </c>
    </row>
    <row r="114" spans="3:5" x14ac:dyDescent="0.3">
      <c r="C114" s="56" t="s">
        <v>248</v>
      </c>
      <c r="D114" s="56" t="s">
        <v>245</v>
      </c>
      <c r="E114" s="10">
        <v>28289</v>
      </c>
    </row>
    <row r="115" spans="3:5" x14ac:dyDescent="0.3">
      <c r="C115" s="56" t="s">
        <v>248</v>
      </c>
      <c r="D115" s="56" t="s">
        <v>245</v>
      </c>
      <c r="E115" s="10">
        <v>35096</v>
      </c>
    </row>
    <row r="116" spans="3:5" x14ac:dyDescent="0.3">
      <c r="C116" s="56" t="s">
        <v>248</v>
      </c>
      <c r="D116" s="56" t="s">
        <v>245</v>
      </c>
      <c r="E116" s="10">
        <v>44394</v>
      </c>
    </row>
    <row r="117" spans="3:5" x14ac:dyDescent="0.3">
      <c r="C117" s="56" t="s">
        <v>248</v>
      </c>
      <c r="D117" s="56" t="s">
        <v>245</v>
      </c>
      <c r="E117" s="10">
        <v>48442</v>
      </c>
    </row>
    <row r="118" spans="3:5" x14ac:dyDescent="0.3">
      <c r="C118" s="56" t="s">
        <v>248</v>
      </c>
      <c r="D118" s="56" t="s">
        <v>245</v>
      </c>
      <c r="E118" s="10">
        <v>86142</v>
      </c>
    </row>
    <row r="119" spans="3:5" x14ac:dyDescent="0.3">
      <c r="C119" s="56" t="s">
        <v>248</v>
      </c>
      <c r="D119" s="56" t="s">
        <v>245</v>
      </c>
      <c r="E119" s="10">
        <v>89802</v>
      </c>
    </row>
    <row r="120" spans="3:5" x14ac:dyDescent="0.3">
      <c r="C120" s="56" t="s">
        <v>248</v>
      </c>
      <c r="D120" s="56" t="s">
        <v>245</v>
      </c>
      <c r="E120" s="10">
        <v>96209</v>
      </c>
    </row>
    <row r="121" spans="3:5" x14ac:dyDescent="0.3">
      <c r="C121" s="56" t="s">
        <v>248</v>
      </c>
      <c r="D121" s="56" t="s">
        <v>245</v>
      </c>
      <c r="E121" s="10">
        <v>115261</v>
      </c>
    </row>
    <row r="122" spans="3:5" x14ac:dyDescent="0.3">
      <c r="C122" s="56" t="s">
        <v>248</v>
      </c>
      <c r="D122" s="56" t="s">
        <v>245</v>
      </c>
      <c r="E122" s="10">
        <v>134107</v>
      </c>
    </row>
    <row r="123" spans="3:5" x14ac:dyDescent="0.3">
      <c r="C123" s="56" t="s">
        <v>248</v>
      </c>
      <c r="D123" s="56" t="s">
        <v>245</v>
      </c>
      <c r="E123" s="56">
        <v>135801</v>
      </c>
    </row>
    <row r="124" spans="3:5" x14ac:dyDescent="0.3">
      <c r="C124" s="56" t="s">
        <v>248</v>
      </c>
      <c r="D124" s="56" t="s">
        <v>245</v>
      </c>
      <c r="E124" s="10">
        <v>137843</v>
      </c>
    </row>
    <row r="125" spans="3:5" x14ac:dyDescent="0.3">
      <c r="C125" s="56" t="s">
        <v>248</v>
      </c>
      <c r="D125" s="56" t="s">
        <v>245</v>
      </c>
      <c r="E125" s="10">
        <v>142596</v>
      </c>
    </row>
    <row r="126" spans="3:5" x14ac:dyDescent="0.3">
      <c r="C126" s="56" t="s">
        <v>248</v>
      </c>
      <c r="D126" s="56" t="s">
        <v>245</v>
      </c>
      <c r="E126" s="10">
        <v>146394</v>
      </c>
    </row>
    <row r="127" spans="3:5" x14ac:dyDescent="0.3">
      <c r="C127" s="56" t="s">
        <v>248</v>
      </c>
      <c r="D127" s="56" t="s">
        <v>245</v>
      </c>
      <c r="E127" s="10">
        <v>151301</v>
      </c>
    </row>
    <row r="128" spans="3:5" x14ac:dyDescent="0.3">
      <c r="C128" s="56" t="s">
        <v>248</v>
      </c>
      <c r="D128" s="56" t="s">
        <v>245</v>
      </c>
      <c r="E128" s="56">
        <v>165656</v>
      </c>
    </row>
    <row r="129" spans="3:5" x14ac:dyDescent="0.3">
      <c r="C129" s="56" t="s">
        <v>248</v>
      </c>
      <c r="D129" s="56" t="s">
        <v>245</v>
      </c>
      <c r="E129" s="10">
        <v>165992</v>
      </c>
    </row>
    <row r="130" spans="3:5" x14ac:dyDescent="0.3">
      <c r="C130" s="56" t="s">
        <v>248</v>
      </c>
      <c r="D130" s="56" t="s">
        <v>245</v>
      </c>
      <c r="E130" s="10">
        <v>173616</v>
      </c>
    </row>
    <row r="131" spans="3:5" x14ac:dyDescent="0.3">
      <c r="C131" s="56" t="s">
        <v>248</v>
      </c>
      <c r="D131" s="56" t="s">
        <v>245</v>
      </c>
      <c r="E131" s="56">
        <v>201069</v>
      </c>
    </row>
    <row r="132" spans="3:5" x14ac:dyDescent="0.3">
      <c r="C132" s="56" t="s">
        <v>248</v>
      </c>
      <c r="D132" s="56" t="s">
        <v>245</v>
      </c>
      <c r="E132" s="10">
        <v>210276</v>
      </c>
    </row>
    <row r="133" spans="3:5" x14ac:dyDescent="0.3">
      <c r="C133" s="56" t="s">
        <v>248</v>
      </c>
      <c r="D133" s="56" t="s">
        <v>245</v>
      </c>
      <c r="E133" s="10">
        <v>234786</v>
      </c>
    </row>
    <row r="134" spans="3:5" x14ac:dyDescent="0.3">
      <c r="C134" s="56" t="s">
        <v>248</v>
      </c>
      <c r="D134" s="56" t="s">
        <v>244</v>
      </c>
      <c r="E134" s="10">
        <v>-21877</v>
      </c>
    </row>
    <row r="135" spans="3:5" x14ac:dyDescent="0.3">
      <c r="C135" s="56" t="s">
        <v>248</v>
      </c>
      <c r="D135" s="56" t="s">
        <v>244</v>
      </c>
      <c r="E135" s="10">
        <v>6105</v>
      </c>
    </row>
    <row r="136" spans="3:5" x14ac:dyDescent="0.3">
      <c r="C136" s="56" t="s">
        <v>248</v>
      </c>
      <c r="D136" s="56" t="s">
        <v>244</v>
      </c>
      <c r="E136" s="10">
        <v>8950</v>
      </c>
    </row>
    <row r="137" spans="3:5" x14ac:dyDescent="0.3">
      <c r="C137" s="56" t="s">
        <v>248</v>
      </c>
      <c r="D137" s="56" t="s">
        <v>244</v>
      </c>
      <c r="E137" s="56">
        <v>16452</v>
      </c>
    </row>
    <row r="138" spans="3:5" x14ac:dyDescent="0.3">
      <c r="C138" s="56" t="s">
        <v>248</v>
      </c>
      <c r="D138" s="56" t="s">
        <v>244</v>
      </c>
      <c r="E138" s="10">
        <v>24879</v>
      </c>
    </row>
    <row r="139" spans="3:5" x14ac:dyDescent="0.3">
      <c r="C139" s="56" t="s">
        <v>248</v>
      </c>
      <c r="D139" s="56" t="s">
        <v>244</v>
      </c>
      <c r="E139" s="10">
        <v>56810</v>
      </c>
    </row>
    <row r="140" spans="3:5" x14ac:dyDescent="0.3">
      <c r="C140" s="56" t="s">
        <v>248</v>
      </c>
      <c r="D140" s="56" t="s">
        <v>244</v>
      </c>
      <c r="E140" s="56">
        <v>72086</v>
      </c>
    </row>
    <row r="141" spans="3:5" x14ac:dyDescent="0.3">
      <c r="C141" s="56" t="s">
        <v>248</v>
      </c>
      <c r="D141" s="56" t="s">
        <v>244</v>
      </c>
      <c r="E141" s="10">
        <v>74813</v>
      </c>
    </row>
    <row r="142" spans="3:5" x14ac:dyDescent="0.3">
      <c r="C142" s="56" t="s">
        <v>248</v>
      </c>
      <c r="D142" s="56" t="s">
        <v>244</v>
      </c>
      <c r="E142" s="10">
        <v>81048</v>
      </c>
    </row>
    <row r="143" spans="3:5" x14ac:dyDescent="0.3">
      <c r="C143" s="56" t="s">
        <v>248</v>
      </c>
      <c r="D143" s="56" t="s">
        <v>244</v>
      </c>
      <c r="E143" s="10">
        <v>86843</v>
      </c>
    </row>
    <row r="144" spans="3:5" x14ac:dyDescent="0.3">
      <c r="C144" s="56" t="s">
        <v>248</v>
      </c>
      <c r="D144" s="56" t="s">
        <v>244</v>
      </c>
      <c r="E144" s="10">
        <v>95623</v>
      </c>
    </row>
    <row r="145" spans="3:5" x14ac:dyDescent="0.3">
      <c r="C145" s="56" t="s">
        <v>248</v>
      </c>
      <c r="D145" s="56" t="s">
        <v>244</v>
      </c>
      <c r="E145" s="10">
        <v>104379</v>
      </c>
    </row>
    <row r="146" spans="3:5" x14ac:dyDescent="0.3">
      <c r="C146" s="56" t="s">
        <v>248</v>
      </c>
      <c r="D146" s="56" t="s">
        <v>244</v>
      </c>
      <c r="E146" s="10">
        <v>151084</v>
      </c>
    </row>
    <row r="147" spans="3:5" x14ac:dyDescent="0.3">
      <c r="C147" s="56" t="s">
        <v>248</v>
      </c>
      <c r="D147" s="56" t="s">
        <v>244</v>
      </c>
      <c r="E147" s="56">
        <v>155904</v>
      </c>
    </row>
    <row r="148" spans="3:5" x14ac:dyDescent="0.3">
      <c r="C148" s="56" t="s">
        <v>248</v>
      </c>
      <c r="D148" s="56" t="s">
        <v>244</v>
      </c>
      <c r="E148" s="10">
        <v>158679</v>
      </c>
    </row>
    <row r="149" spans="3:5" x14ac:dyDescent="0.3">
      <c r="C149" s="56" t="s">
        <v>248</v>
      </c>
      <c r="D149" s="56" t="s">
        <v>244</v>
      </c>
      <c r="E149" s="10">
        <v>161532</v>
      </c>
    </row>
    <row r="150" spans="3:5" x14ac:dyDescent="0.3">
      <c r="C150" s="56" t="s">
        <v>248</v>
      </c>
      <c r="D150" s="56" t="s">
        <v>244</v>
      </c>
      <c r="E150" s="10">
        <v>168122</v>
      </c>
    </row>
    <row r="151" spans="3:5" x14ac:dyDescent="0.3">
      <c r="C151" s="56" t="s">
        <v>248</v>
      </c>
      <c r="D151" s="56" t="s">
        <v>244</v>
      </c>
      <c r="E151" s="56">
        <v>169991</v>
      </c>
    </row>
    <row r="152" spans="3:5" x14ac:dyDescent="0.3">
      <c r="C152" s="56" t="s">
        <v>248</v>
      </c>
      <c r="D152" s="56" t="s">
        <v>244</v>
      </c>
      <c r="E152" s="10">
        <v>200584</v>
      </c>
    </row>
    <row r="153" spans="3:5" x14ac:dyDescent="0.3">
      <c r="C153" s="56" t="s">
        <v>248</v>
      </c>
      <c r="D153" s="56" t="s">
        <v>244</v>
      </c>
      <c r="E153" s="10">
        <v>210209</v>
      </c>
    </row>
    <row r="154" spans="3:5" x14ac:dyDescent="0.3">
      <c r="C154" s="56" t="s">
        <v>248</v>
      </c>
      <c r="D154" s="56" t="s">
        <v>244</v>
      </c>
      <c r="E154" s="56">
        <v>247286</v>
      </c>
    </row>
    <row r="155" spans="3:5" x14ac:dyDescent="0.3">
      <c r="C155" s="56" t="s">
        <v>248</v>
      </c>
      <c r="D155" s="56" t="s">
        <v>243</v>
      </c>
      <c r="E155" s="56">
        <v>-37886</v>
      </c>
    </row>
    <row r="156" spans="3:5" x14ac:dyDescent="0.3">
      <c r="C156" s="56" t="s">
        <v>248</v>
      </c>
      <c r="D156" s="56" t="s">
        <v>243</v>
      </c>
      <c r="E156" s="10">
        <v>5652</v>
      </c>
    </row>
    <row r="157" spans="3:5" x14ac:dyDescent="0.3">
      <c r="C157" s="56" t="s">
        <v>248</v>
      </c>
      <c r="D157" s="56" t="s">
        <v>243</v>
      </c>
      <c r="E157" s="10">
        <v>8463</v>
      </c>
    </row>
    <row r="158" spans="3:5" x14ac:dyDescent="0.3">
      <c r="C158" s="56" t="s">
        <v>248</v>
      </c>
      <c r="D158" s="56" t="s">
        <v>243</v>
      </c>
      <c r="E158" s="10">
        <v>9630</v>
      </c>
    </row>
    <row r="159" spans="3:5" x14ac:dyDescent="0.3">
      <c r="C159" s="56" t="s">
        <v>248</v>
      </c>
      <c r="D159" s="56" t="s">
        <v>243</v>
      </c>
      <c r="E159" s="10">
        <v>19225</v>
      </c>
    </row>
    <row r="160" spans="3:5" x14ac:dyDescent="0.3">
      <c r="C160" s="56" t="s">
        <v>248</v>
      </c>
      <c r="D160" s="56" t="s">
        <v>243</v>
      </c>
      <c r="E160" s="10">
        <v>22003</v>
      </c>
    </row>
    <row r="161" spans="3:5" x14ac:dyDescent="0.3">
      <c r="C161" s="56" t="s">
        <v>248</v>
      </c>
      <c r="D161" s="56" t="s">
        <v>243</v>
      </c>
      <c r="E161" s="10">
        <v>22810</v>
      </c>
    </row>
    <row r="162" spans="3:5" x14ac:dyDescent="0.3">
      <c r="C162" s="56" t="s">
        <v>248</v>
      </c>
      <c r="D162" s="56" t="s">
        <v>243</v>
      </c>
      <c r="E162" s="10">
        <v>34334</v>
      </c>
    </row>
    <row r="163" spans="3:5" x14ac:dyDescent="0.3">
      <c r="C163" s="56" t="s">
        <v>248</v>
      </c>
      <c r="D163" s="56" t="s">
        <v>243</v>
      </c>
      <c r="E163" s="56">
        <v>39668</v>
      </c>
    </row>
    <row r="164" spans="3:5" x14ac:dyDescent="0.3">
      <c r="C164" s="56" t="s">
        <v>248</v>
      </c>
      <c r="D164" s="56" t="s">
        <v>243</v>
      </c>
      <c r="E164" s="10">
        <v>65162</v>
      </c>
    </row>
    <row r="165" spans="3:5" x14ac:dyDescent="0.3">
      <c r="C165" s="56" t="s">
        <v>248</v>
      </c>
      <c r="D165" s="56" t="s">
        <v>243</v>
      </c>
      <c r="E165" s="10">
        <v>73163</v>
      </c>
    </row>
    <row r="166" spans="3:5" x14ac:dyDescent="0.3">
      <c r="C166" s="56" t="s">
        <v>248</v>
      </c>
      <c r="D166" s="56" t="s">
        <v>243</v>
      </c>
      <c r="E166" s="10">
        <v>82968</v>
      </c>
    </row>
    <row r="167" spans="3:5" x14ac:dyDescent="0.3">
      <c r="C167" s="56" t="s">
        <v>248</v>
      </c>
      <c r="D167" s="56" t="s">
        <v>243</v>
      </c>
      <c r="E167" s="10">
        <v>86460</v>
      </c>
    </row>
    <row r="168" spans="3:5" x14ac:dyDescent="0.3">
      <c r="C168" s="56" t="s">
        <v>248</v>
      </c>
      <c r="D168" s="56" t="s">
        <v>243</v>
      </c>
      <c r="E168" s="56">
        <v>108879</v>
      </c>
    </row>
    <row r="169" spans="3:5" x14ac:dyDescent="0.3">
      <c r="C169" s="56" t="s">
        <v>248</v>
      </c>
      <c r="D169" s="56" t="s">
        <v>243</v>
      </c>
      <c r="E169" s="10">
        <v>131983</v>
      </c>
    </row>
    <row r="170" spans="3:5" x14ac:dyDescent="0.3">
      <c r="C170" s="56" t="s">
        <v>248</v>
      </c>
      <c r="D170" s="56" t="s">
        <v>243</v>
      </c>
      <c r="E170" s="10">
        <v>138473</v>
      </c>
    </row>
    <row r="171" spans="3:5" x14ac:dyDescent="0.3">
      <c r="C171" s="56" t="s">
        <v>248</v>
      </c>
      <c r="D171" s="56" t="s">
        <v>243</v>
      </c>
      <c r="E171" s="10">
        <v>150851</v>
      </c>
    </row>
    <row r="172" spans="3:5" x14ac:dyDescent="0.3">
      <c r="C172" s="56" t="s">
        <v>248</v>
      </c>
      <c r="D172" s="56" t="s">
        <v>243</v>
      </c>
      <c r="E172" s="10">
        <v>169915</v>
      </c>
    </row>
    <row r="173" spans="3:5" x14ac:dyDescent="0.3">
      <c r="C173" s="56" t="s">
        <v>248</v>
      </c>
      <c r="D173" s="56" t="s">
        <v>243</v>
      </c>
      <c r="E173" s="10">
        <v>190517</v>
      </c>
    </row>
    <row r="174" spans="3:5" x14ac:dyDescent="0.3">
      <c r="C174" s="56" t="s">
        <v>248</v>
      </c>
      <c r="D174" s="56" t="s">
        <v>243</v>
      </c>
      <c r="E174" s="10">
        <v>191733</v>
      </c>
    </row>
    <row r="175" spans="3:5" x14ac:dyDescent="0.3">
      <c r="C175" s="56" t="s">
        <v>248</v>
      </c>
      <c r="D175" s="56" t="s">
        <v>243</v>
      </c>
      <c r="E175" s="10">
        <v>194150</v>
      </c>
    </row>
    <row r="176" spans="3:5" x14ac:dyDescent="0.3">
      <c r="C176" s="56" t="s">
        <v>248</v>
      </c>
      <c r="D176" s="56" t="s">
        <v>243</v>
      </c>
      <c r="E176" s="10">
        <v>203878</v>
      </c>
    </row>
    <row r="177" spans="3:5" x14ac:dyDescent="0.3">
      <c r="C177" s="56" t="s">
        <v>248</v>
      </c>
      <c r="D177" s="56" t="s">
        <v>243</v>
      </c>
      <c r="E177" s="10">
        <v>209590</v>
      </c>
    </row>
    <row r="178" spans="3:5" x14ac:dyDescent="0.3">
      <c r="C178" s="56" t="s">
        <v>248</v>
      </c>
      <c r="D178" s="56" t="s">
        <v>243</v>
      </c>
      <c r="E178" s="10">
        <v>217075</v>
      </c>
    </row>
    <row r="179" spans="3:5" x14ac:dyDescent="0.3">
      <c r="C179" s="56" t="s">
        <v>248</v>
      </c>
      <c r="D179" s="56" t="s">
        <v>243</v>
      </c>
      <c r="E179" s="10">
        <v>220171</v>
      </c>
    </row>
    <row r="180" spans="3:5" x14ac:dyDescent="0.3">
      <c r="C180" s="56" t="s">
        <v>248</v>
      </c>
      <c r="D180" s="56" t="s">
        <v>243</v>
      </c>
      <c r="E180" s="10">
        <v>230726</v>
      </c>
    </row>
    <row r="181" spans="3:5" x14ac:dyDescent="0.3">
      <c r="C181" s="56" t="s">
        <v>248</v>
      </c>
      <c r="D181" s="56" t="s">
        <v>243</v>
      </c>
      <c r="E181" s="10">
        <v>235104</v>
      </c>
    </row>
    <row r="182" spans="3:5" x14ac:dyDescent="0.3">
      <c r="C182" s="56" t="s">
        <v>248</v>
      </c>
      <c r="D182" s="56" t="s">
        <v>243</v>
      </c>
      <c r="E182" s="10">
        <v>259896</v>
      </c>
    </row>
    <row r="183" spans="3:5" x14ac:dyDescent="0.3">
      <c r="C183" s="56" t="s">
        <v>248</v>
      </c>
      <c r="D183" s="56" t="s">
        <v>241</v>
      </c>
      <c r="E183" s="56">
        <v>-34980</v>
      </c>
    </row>
    <row r="184" spans="3:5" x14ac:dyDescent="0.3">
      <c r="C184" s="56" t="s">
        <v>248</v>
      </c>
      <c r="D184" s="56" t="s">
        <v>241</v>
      </c>
      <c r="E184" s="10">
        <v>-15140</v>
      </c>
    </row>
    <row r="185" spans="3:5" x14ac:dyDescent="0.3">
      <c r="C185" s="56" t="s">
        <v>248</v>
      </c>
      <c r="D185" s="56" t="s">
        <v>241</v>
      </c>
      <c r="E185" s="56">
        <v>-7921</v>
      </c>
    </row>
    <row r="186" spans="3:5" x14ac:dyDescent="0.3">
      <c r="C186" s="56" t="s">
        <v>248</v>
      </c>
      <c r="D186" s="56" t="s">
        <v>241</v>
      </c>
      <c r="E186" s="10">
        <v>5850</v>
      </c>
    </row>
    <row r="187" spans="3:5" x14ac:dyDescent="0.3">
      <c r="C187" s="56" t="s">
        <v>248</v>
      </c>
      <c r="D187" s="56" t="s">
        <v>241</v>
      </c>
      <c r="E187" s="10">
        <v>6256</v>
      </c>
    </row>
    <row r="188" spans="3:5" x14ac:dyDescent="0.3">
      <c r="C188" s="56" t="s">
        <v>248</v>
      </c>
      <c r="D188" s="56" t="s">
        <v>241</v>
      </c>
      <c r="E188" s="10">
        <v>10877</v>
      </c>
    </row>
    <row r="189" spans="3:5" x14ac:dyDescent="0.3">
      <c r="C189" s="56" t="s">
        <v>248</v>
      </c>
      <c r="D189" s="56" t="s">
        <v>241</v>
      </c>
      <c r="E189" s="10">
        <v>13179</v>
      </c>
    </row>
    <row r="190" spans="3:5" x14ac:dyDescent="0.3">
      <c r="C190" s="56" t="s">
        <v>248</v>
      </c>
      <c r="D190" s="56" t="s">
        <v>241</v>
      </c>
      <c r="E190" s="10">
        <v>25860</v>
      </c>
    </row>
    <row r="191" spans="3:5" x14ac:dyDescent="0.3">
      <c r="C191" s="56" t="s">
        <v>248</v>
      </c>
      <c r="D191" s="56" t="s">
        <v>241</v>
      </c>
      <c r="E191" s="10">
        <v>26172</v>
      </c>
    </row>
    <row r="192" spans="3:5" x14ac:dyDescent="0.3">
      <c r="C192" s="56" t="s">
        <v>248</v>
      </c>
      <c r="D192" s="56" t="s">
        <v>241</v>
      </c>
      <c r="E192" s="10">
        <v>27327</v>
      </c>
    </row>
    <row r="193" spans="3:5" x14ac:dyDescent="0.3">
      <c r="C193" s="56" t="s">
        <v>248</v>
      </c>
      <c r="D193" s="56" t="s">
        <v>241</v>
      </c>
      <c r="E193" s="10">
        <v>52513</v>
      </c>
    </row>
    <row r="194" spans="3:5" x14ac:dyDescent="0.3">
      <c r="C194" s="56" t="s">
        <v>248</v>
      </c>
      <c r="D194" s="56" t="s">
        <v>241</v>
      </c>
      <c r="E194" s="10">
        <v>67090</v>
      </c>
    </row>
    <row r="195" spans="3:5" x14ac:dyDescent="0.3">
      <c r="C195" s="56" t="s">
        <v>248</v>
      </c>
      <c r="D195" s="56" t="s">
        <v>241</v>
      </c>
      <c r="E195" s="56">
        <v>74221</v>
      </c>
    </row>
    <row r="196" spans="3:5" x14ac:dyDescent="0.3">
      <c r="C196" s="56" t="s">
        <v>248</v>
      </c>
      <c r="D196" s="56" t="s">
        <v>241</v>
      </c>
      <c r="E196" s="10">
        <v>81846</v>
      </c>
    </row>
    <row r="197" spans="3:5" x14ac:dyDescent="0.3">
      <c r="C197" s="56" t="s">
        <v>248</v>
      </c>
      <c r="D197" s="56" t="s">
        <v>241</v>
      </c>
      <c r="E197" s="56">
        <v>84660</v>
      </c>
    </row>
    <row r="198" spans="3:5" x14ac:dyDescent="0.3">
      <c r="C198" s="56" t="s">
        <v>248</v>
      </c>
      <c r="D198" s="56" t="s">
        <v>241</v>
      </c>
      <c r="E198" s="10">
        <v>103592</v>
      </c>
    </row>
    <row r="199" spans="3:5" x14ac:dyDescent="0.3">
      <c r="C199" s="56" t="s">
        <v>248</v>
      </c>
      <c r="D199" s="56" t="s">
        <v>241</v>
      </c>
      <c r="E199" s="56">
        <v>123287</v>
      </c>
    </row>
    <row r="200" spans="3:5" x14ac:dyDescent="0.3">
      <c r="C200" s="56" t="s">
        <v>248</v>
      </c>
      <c r="D200" s="56" t="s">
        <v>241</v>
      </c>
      <c r="E200" s="10">
        <v>129328</v>
      </c>
    </row>
    <row r="201" spans="3:5" x14ac:dyDescent="0.3">
      <c r="C201" s="56" t="s">
        <v>248</v>
      </c>
      <c r="D201" s="56" t="s">
        <v>241</v>
      </c>
      <c r="E201" s="10">
        <v>139432</v>
      </c>
    </row>
    <row r="202" spans="3:5" x14ac:dyDescent="0.3">
      <c r="C202" s="56" t="s">
        <v>248</v>
      </c>
      <c r="D202" s="56" t="s">
        <v>241</v>
      </c>
      <c r="E202" s="10">
        <v>154630</v>
      </c>
    </row>
    <row r="203" spans="3:5" x14ac:dyDescent="0.3">
      <c r="C203" s="56" t="s">
        <v>248</v>
      </c>
      <c r="D203" s="56" t="s">
        <v>241</v>
      </c>
      <c r="E203" s="10">
        <v>156072</v>
      </c>
    </row>
    <row r="204" spans="3:5" x14ac:dyDescent="0.3">
      <c r="C204" s="56" t="s">
        <v>248</v>
      </c>
      <c r="D204" s="56" t="s">
        <v>241</v>
      </c>
      <c r="E204" s="10">
        <v>161165</v>
      </c>
    </row>
    <row r="205" spans="3:5" x14ac:dyDescent="0.3">
      <c r="C205" s="56" t="s">
        <v>248</v>
      </c>
      <c r="D205" s="56" t="s">
        <v>241</v>
      </c>
      <c r="E205" s="10">
        <v>173392</v>
      </c>
    </row>
    <row r="206" spans="3:5" x14ac:dyDescent="0.3">
      <c r="C206" s="56" t="s">
        <v>248</v>
      </c>
      <c r="D206" s="56" t="s">
        <v>241</v>
      </c>
      <c r="E206" s="10">
        <v>175220</v>
      </c>
    </row>
    <row r="207" spans="3:5" x14ac:dyDescent="0.3">
      <c r="C207" s="56" t="s">
        <v>248</v>
      </c>
      <c r="D207" s="56" t="s">
        <v>241</v>
      </c>
      <c r="E207" s="56">
        <v>191293</v>
      </c>
    </row>
    <row r="208" spans="3:5" x14ac:dyDescent="0.3">
      <c r="C208" s="56" t="s">
        <v>248</v>
      </c>
      <c r="D208" s="56" t="s">
        <v>241</v>
      </c>
      <c r="E208" s="10">
        <v>193691</v>
      </c>
    </row>
    <row r="209" spans="3:5" x14ac:dyDescent="0.3">
      <c r="C209" s="56" t="s">
        <v>248</v>
      </c>
      <c r="D209" s="56" t="s">
        <v>241</v>
      </c>
      <c r="E209" s="56">
        <v>207031</v>
      </c>
    </row>
    <row r="210" spans="3:5" x14ac:dyDescent="0.3">
      <c r="C210" s="56" t="s">
        <v>248</v>
      </c>
      <c r="D210" s="56" t="s">
        <v>241</v>
      </c>
      <c r="E210" s="10">
        <v>214102</v>
      </c>
    </row>
    <row r="211" spans="3:5" x14ac:dyDescent="0.3">
      <c r="C211" s="56" t="s">
        <v>248</v>
      </c>
      <c r="D211" s="56" t="s">
        <v>241</v>
      </c>
      <c r="E211" s="10">
        <v>223295</v>
      </c>
    </row>
    <row r="212" spans="3:5" x14ac:dyDescent="0.3">
      <c r="C212" s="56" t="s">
        <v>248</v>
      </c>
      <c r="D212" s="56" t="s">
        <v>241</v>
      </c>
      <c r="E212" s="10">
        <v>229218</v>
      </c>
    </row>
    <row r="213" spans="3:5" x14ac:dyDescent="0.3">
      <c r="C213" s="56" t="s">
        <v>248</v>
      </c>
      <c r="D213" s="56" t="s">
        <v>241</v>
      </c>
      <c r="E213" s="10">
        <v>242971</v>
      </c>
    </row>
    <row r="214" spans="3:5" x14ac:dyDescent="0.3">
      <c r="C214" s="56" t="s">
        <v>248</v>
      </c>
      <c r="D214" s="56" t="s">
        <v>241</v>
      </c>
      <c r="E214" s="10">
        <v>244284</v>
      </c>
    </row>
    <row r="215" spans="3:5" x14ac:dyDescent="0.3">
      <c r="C215" s="56" t="s">
        <v>248</v>
      </c>
      <c r="D215" s="56" t="s">
        <v>241</v>
      </c>
      <c r="E215" s="10">
        <v>249705</v>
      </c>
    </row>
    <row r="216" spans="3:5" x14ac:dyDescent="0.3">
      <c r="C216" s="56" t="s">
        <v>248</v>
      </c>
      <c r="D216" s="56" t="s">
        <v>241</v>
      </c>
      <c r="E216" s="10">
        <v>261354</v>
      </c>
    </row>
    <row r="217" spans="3:5" x14ac:dyDescent="0.3">
      <c r="C217" s="56" t="s">
        <v>247</v>
      </c>
      <c r="D217" s="56" t="s">
        <v>246</v>
      </c>
      <c r="E217" s="10">
        <v>8721</v>
      </c>
    </row>
    <row r="218" spans="3:5" x14ac:dyDescent="0.3">
      <c r="C218" s="56" t="s">
        <v>247</v>
      </c>
      <c r="D218" s="56" t="s">
        <v>246</v>
      </c>
      <c r="E218" s="56">
        <v>12909</v>
      </c>
    </row>
    <row r="219" spans="3:5" x14ac:dyDescent="0.3">
      <c r="C219" s="56" t="s">
        <v>247</v>
      </c>
      <c r="D219" s="56" t="s">
        <v>246</v>
      </c>
      <c r="E219" s="10">
        <v>22305</v>
      </c>
    </row>
    <row r="220" spans="3:5" x14ac:dyDescent="0.3">
      <c r="C220" s="56" t="s">
        <v>247</v>
      </c>
      <c r="D220" s="56" t="s">
        <v>246</v>
      </c>
      <c r="E220" s="56">
        <v>36046</v>
      </c>
    </row>
    <row r="221" spans="3:5" x14ac:dyDescent="0.3">
      <c r="C221" s="56" t="s">
        <v>247</v>
      </c>
      <c r="D221" s="56" t="s">
        <v>246</v>
      </c>
      <c r="E221" s="10">
        <v>40179</v>
      </c>
    </row>
    <row r="222" spans="3:5" x14ac:dyDescent="0.3">
      <c r="C222" s="56" t="s">
        <v>247</v>
      </c>
      <c r="D222" s="56" t="s">
        <v>246</v>
      </c>
      <c r="E222" s="56">
        <v>47888</v>
      </c>
    </row>
    <row r="223" spans="3:5" x14ac:dyDescent="0.3">
      <c r="C223" s="56" t="s">
        <v>247</v>
      </c>
      <c r="D223" s="56" t="s">
        <v>246</v>
      </c>
      <c r="E223" s="10">
        <v>173334</v>
      </c>
    </row>
    <row r="224" spans="3:5" x14ac:dyDescent="0.3">
      <c r="C224" s="56" t="s">
        <v>247</v>
      </c>
      <c r="D224" s="56" t="s">
        <v>246</v>
      </c>
      <c r="E224" s="10">
        <v>187979</v>
      </c>
    </row>
    <row r="225" spans="3:5" x14ac:dyDescent="0.3">
      <c r="C225" s="56" t="s">
        <v>247</v>
      </c>
      <c r="D225" s="56" t="s">
        <v>246</v>
      </c>
      <c r="E225" s="10">
        <v>225220</v>
      </c>
    </row>
    <row r="226" spans="3:5" x14ac:dyDescent="0.3">
      <c r="C226" s="56" t="s">
        <v>247</v>
      </c>
      <c r="D226" s="56" t="s">
        <v>246</v>
      </c>
      <c r="E226" s="10">
        <v>229197</v>
      </c>
    </row>
    <row r="227" spans="3:5" x14ac:dyDescent="0.3">
      <c r="C227" s="56" t="s">
        <v>247</v>
      </c>
      <c r="D227" s="56" t="s">
        <v>246</v>
      </c>
      <c r="E227" s="10">
        <v>252387</v>
      </c>
    </row>
    <row r="228" spans="3:5" x14ac:dyDescent="0.3">
      <c r="C228" s="56" t="s">
        <v>247</v>
      </c>
      <c r="D228" s="56" t="s">
        <v>245</v>
      </c>
      <c r="E228" s="10">
        <v>259</v>
      </c>
    </row>
    <row r="229" spans="3:5" x14ac:dyDescent="0.3">
      <c r="C229" s="56" t="s">
        <v>247</v>
      </c>
      <c r="D229" s="56" t="s">
        <v>245</v>
      </c>
      <c r="E229" s="10">
        <v>11682</v>
      </c>
    </row>
    <row r="230" spans="3:5" x14ac:dyDescent="0.3">
      <c r="C230" s="56" t="s">
        <v>247</v>
      </c>
      <c r="D230" s="56" t="s">
        <v>245</v>
      </c>
      <c r="E230" s="10">
        <v>25301</v>
      </c>
    </row>
    <row r="231" spans="3:5" x14ac:dyDescent="0.3">
      <c r="C231" s="56" t="s">
        <v>247</v>
      </c>
      <c r="D231" s="56" t="s">
        <v>245</v>
      </c>
      <c r="E231" s="10">
        <v>51383</v>
      </c>
    </row>
    <row r="232" spans="3:5" x14ac:dyDescent="0.3">
      <c r="C232" s="56" t="s">
        <v>247</v>
      </c>
      <c r="D232" s="56" t="s">
        <v>245</v>
      </c>
      <c r="E232" s="56">
        <v>57399</v>
      </c>
    </row>
    <row r="233" spans="3:5" x14ac:dyDescent="0.3">
      <c r="C233" s="56" t="s">
        <v>247</v>
      </c>
      <c r="D233" s="56" t="s">
        <v>245</v>
      </c>
      <c r="E233" s="10">
        <v>86076</v>
      </c>
    </row>
    <row r="234" spans="3:5" x14ac:dyDescent="0.3">
      <c r="C234" s="56" t="s">
        <v>247</v>
      </c>
      <c r="D234" s="56" t="s">
        <v>245</v>
      </c>
      <c r="E234" s="10">
        <v>95791</v>
      </c>
    </row>
    <row r="235" spans="3:5" x14ac:dyDescent="0.3">
      <c r="C235" s="56" t="s">
        <v>247</v>
      </c>
      <c r="D235" s="56" t="s">
        <v>245</v>
      </c>
      <c r="E235" s="10">
        <v>100956</v>
      </c>
    </row>
    <row r="236" spans="3:5" x14ac:dyDescent="0.3">
      <c r="C236" s="56" t="s">
        <v>247</v>
      </c>
      <c r="D236" s="56" t="s">
        <v>245</v>
      </c>
      <c r="E236" s="10">
        <v>117440</v>
      </c>
    </row>
    <row r="237" spans="3:5" x14ac:dyDescent="0.3">
      <c r="C237" s="56" t="s">
        <v>247</v>
      </c>
      <c r="D237" s="56" t="s">
        <v>245</v>
      </c>
      <c r="E237" s="10">
        <v>128249</v>
      </c>
    </row>
    <row r="238" spans="3:5" x14ac:dyDescent="0.3">
      <c r="C238" s="56" t="s">
        <v>247</v>
      </c>
      <c r="D238" s="56" t="s">
        <v>245</v>
      </c>
      <c r="E238" s="10">
        <v>139728</v>
      </c>
    </row>
    <row r="239" spans="3:5" x14ac:dyDescent="0.3">
      <c r="C239" s="56" t="s">
        <v>247</v>
      </c>
      <c r="D239" s="56" t="s">
        <v>245</v>
      </c>
      <c r="E239" s="10">
        <v>147727</v>
      </c>
    </row>
    <row r="240" spans="3:5" x14ac:dyDescent="0.3">
      <c r="C240" s="56" t="s">
        <v>247</v>
      </c>
      <c r="D240" s="56" t="s">
        <v>245</v>
      </c>
      <c r="E240" s="10">
        <v>159478</v>
      </c>
    </row>
    <row r="241" spans="3:5" x14ac:dyDescent="0.3">
      <c r="C241" s="56" t="s">
        <v>247</v>
      </c>
      <c r="D241" s="56" t="s">
        <v>245</v>
      </c>
      <c r="E241" s="10">
        <v>176652</v>
      </c>
    </row>
    <row r="242" spans="3:5" x14ac:dyDescent="0.3">
      <c r="C242" s="56" t="s">
        <v>247</v>
      </c>
      <c r="D242" s="56" t="s">
        <v>245</v>
      </c>
      <c r="E242" s="10">
        <v>231047</v>
      </c>
    </row>
    <row r="243" spans="3:5" x14ac:dyDescent="0.3">
      <c r="C243" s="56" t="s">
        <v>247</v>
      </c>
      <c r="D243" s="56" t="s">
        <v>245</v>
      </c>
      <c r="E243" s="10">
        <v>254580</v>
      </c>
    </row>
    <row r="244" spans="3:5" x14ac:dyDescent="0.3">
      <c r="C244" s="56" t="s">
        <v>247</v>
      </c>
      <c r="D244" s="56" t="s">
        <v>244</v>
      </c>
      <c r="E244" s="10">
        <v>6460</v>
      </c>
    </row>
    <row r="245" spans="3:5" x14ac:dyDescent="0.3">
      <c r="C245" s="56" t="s">
        <v>247</v>
      </c>
      <c r="D245" s="56" t="s">
        <v>244</v>
      </c>
      <c r="E245" s="10">
        <v>20238</v>
      </c>
    </row>
    <row r="246" spans="3:5" x14ac:dyDescent="0.3">
      <c r="C246" s="56" t="s">
        <v>247</v>
      </c>
      <c r="D246" s="56" t="s">
        <v>244</v>
      </c>
      <c r="E246" s="10">
        <v>22746</v>
      </c>
    </row>
    <row r="247" spans="3:5" x14ac:dyDescent="0.3">
      <c r="C247" s="56" t="s">
        <v>247</v>
      </c>
      <c r="D247" s="56" t="s">
        <v>244</v>
      </c>
      <c r="E247" s="10">
        <v>29435</v>
      </c>
    </row>
    <row r="248" spans="3:5" x14ac:dyDescent="0.3">
      <c r="C248" s="56" t="s">
        <v>247</v>
      </c>
      <c r="D248" s="56" t="s">
        <v>244</v>
      </c>
      <c r="E248" s="10">
        <v>53266</v>
      </c>
    </row>
    <row r="249" spans="3:5" x14ac:dyDescent="0.3">
      <c r="C249" s="56" t="s">
        <v>247</v>
      </c>
      <c r="D249" s="56" t="s">
        <v>244</v>
      </c>
      <c r="E249" s="10">
        <v>133951</v>
      </c>
    </row>
    <row r="250" spans="3:5" x14ac:dyDescent="0.3">
      <c r="C250" s="56" t="s">
        <v>247</v>
      </c>
      <c r="D250" s="56" t="s">
        <v>244</v>
      </c>
      <c r="E250" s="10">
        <v>135272</v>
      </c>
    </row>
    <row r="251" spans="3:5" x14ac:dyDescent="0.3">
      <c r="C251" s="56" t="s">
        <v>247</v>
      </c>
      <c r="D251" s="56" t="s">
        <v>244</v>
      </c>
      <c r="E251" s="10">
        <v>145328</v>
      </c>
    </row>
    <row r="252" spans="3:5" x14ac:dyDescent="0.3">
      <c r="C252" s="56" t="s">
        <v>247</v>
      </c>
      <c r="D252" s="56" t="s">
        <v>244</v>
      </c>
      <c r="E252" s="10">
        <v>188860</v>
      </c>
    </row>
    <row r="253" spans="3:5" x14ac:dyDescent="0.3">
      <c r="C253" s="56" t="s">
        <v>247</v>
      </c>
      <c r="D253" s="56" t="s">
        <v>244</v>
      </c>
      <c r="E253" s="56">
        <v>193122</v>
      </c>
    </row>
    <row r="254" spans="3:5" x14ac:dyDescent="0.3">
      <c r="C254" s="56" t="s">
        <v>247</v>
      </c>
      <c r="D254" s="56" t="s">
        <v>244</v>
      </c>
      <c r="E254" s="10">
        <v>208053</v>
      </c>
    </row>
    <row r="255" spans="3:5" x14ac:dyDescent="0.3">
      <c r="C255" s="56" t="s">
        <v>247</v>
      </c>
      <c r="D255" s="56" t="s">
        <v>243</v>
      </c>
      <c r="E255" s="10">
        <v>5187</v>
      </c>
    </row>
    <row r="256" spans="3:5" x14ac:dyDescent="0.3">
      <c r="C256" s="56" t="s">
        <v>247</v>
      </c>
      <c r="D256" s="56" t="s">
        <v>243</v>
      </c>
      <c r="E256" s="10">
        <v>12894</v>
      </c>
    </row>
    <row r="257" spans="3:5" x14ac:dyDescent="0.3">
      <c r="C257" s="56" t="s">
        <v>247</v>
      </c>
      <c r="D257" s="56" t="s">
        <v>243</v>
      </c>
      <c r="E257" s="10">
        <v>15238</v>
      </c>
    </row>
    <row r="258" spans="3:5" x14ac:dyDescent="0.3">
      <c r="C258" s="56" t="s">
        <v>247</v>
      </c>
      <c r="D258" s="56" t="s">
        <v>243</v>
      </c>
      <c r="E258" s="10">
        <v>22839</v>
      </c>
    </row>
    <row r="259" spans="3:5" x14ac:dyDescent="0.3">
      <c r="C259" s="56" t="s">
        <v>247</v>
      </c>
      <c r="D259" s="56" t="s">
        <v>243</v>
      </c>
      <c r="E259" s="10">
        <v>33850</v>
      </c>
    </row>
    <row r="260" spans="3:5" x14ac:dyDescent="0.3">
      <c r="C260" s="56" t="s">
        <v>247</v>
      </c>
      <c r="D260" s="56" t="s">
        <v>243</v>
      </c>
      <c r="E260" s="10">
        <v>78549</v>
      </c>
    </row>
    <row r="261" spans="3:5" x14ac:dyDescent="0.3">
      <c r="C261" s="56" t="s">
        <v>247</v>
      </c>
      <c r="D261" s="56" t="s">
        <v>243</v>
      </c>
      <c r="E261" s="10">
        <v>130275</v>
      </c>
    </row>
    <row r="262" spans="3:5" x14ac:dyDescent="0.3">
      <c r="C262" s="56" t="s">
        <v>247</v>
      </c>
      <c r="D262" s="56" t="s">
        <v>243</v>
      </c>
      <c r="E262" s="10">
        <v>155980</v>
      </c>
    </row>
    <row r="263" spans="3:5" x14ac:dyDescent="0.3">
      <c r="C263" s="56" t="s">
        <v>247</v>
      </c>
      <c r="D263" s="56" t="s">
        <v>243</v>
      </c>
      <c r="E263" s="10">
        <v>201340</v>
      </c>
    </row>
    <row r="264" spans="3:5" x14ac:dyDescent="0.3">
      <c r="C264" s="56" t="s">
        <v>247</v>
      </c>
      <c r="D264" s="56" t="s">
        <v>243</v>
      </c>
      <c r="E264" s="10">
        <v>213879</v>
      </c>
    </row>
    <row r="265" spans="3:5" x14ac:dyDescent="0.3">
      <c r="C265" s="56" t="s">
        <v>247</v>
      </c>
      <c r="D265" s="56" t="s">
        <v>243</v>
      </c>
      <c r="E265" s="10">
        <v>216555</v>
      </c>
    </row>
    <row r="266" spans="3:5" x14ac:dyDescent="0.3">
      <c r="C266" s="56" t="s">
        <v>247</v>
      </c>
      <c r="D266" s="56" t="s">
        <v>241</v>
      </c>
      <c r="E266" s="10">
        <v>-39689</v>
      </c>
    </row>
    <row r="267" spans="3:5" x14ac:dyDescent="0.3">
      <c r="C267" s="56" t="s">
        <v>247</v>
      </c>
      <c r="D267" s="56" t="s">
        <v>241</v>
      </c>
      <c r="E267" s="10">
        <v>1661</v>
      </c>
    </row>
    <row r="268" spans="3:5" x14ac:dyDescent="0.3">
      <c r="C268" s="56" t="s">
        <v>247</v>
      </c>
      <c r="D268" s="56" t="s">
        <v>241</v>
      </c>
      <c r="E268" s="10">
        <v>54633</v>
      </c>
    </row>
    <row r="269" spans="3:5" x14ac:dyDescent="0.3">
      <c r="C269" s="56" t="s">
        <v>247</v>
      </c>
      <c r="D269" s="56" t="s">
        <v>241</v>
      </c>
      <c r="E269" s="10">
        <v>85536</v>
      </c>
    </row>
    <row r="270" spans="3:5" x14ac:dyDescent="0.3">
      <c r="C270" s="56" t="s">
        <v>247</v>
      </c>
      <c r="D270" s="56" t="s">
        <v>241</v>
      </c>
      <c r="E270" s="56">
        <v>93656</v>
      </c>
    </row>
    <row r="271" spans="3:5" x14ac:dyDescent="0.3">
      <c r="C271" s="56" t="s">
        <v>247</v>
      </c>
      <c r="D271" s="56" t="s">
        <v>241</v>
      </c>
      <c r="E271" s="10">
        <v>98246</v>
      </c>
    </row>
    <row r="272" spans="3:5" x14ac:dyDescent="0.3">
      <c r="C272" s="56" t="s">
        <v>247</v>
      </c>
      <c r="D272" s="56" t="s">
        <v>241</v>
      </c>
      <c r="E272" s="10">
        <v>163127</v>
      </c>
    </row>
    <row r="273" spans="3:5" x14ac:dyDescent="0.3">
      <c r="C273" s="56" t="s">
        <v>247</v>
      </c>
      <c r="D273" s="56" t="s">
        <v>241</v>
      </c>
      <c r="E273" s="10">
        <v>216695</v>
      </c>
    </row>
    <row r="274" spans="3:5" x14ac:dyDescent="0.3">
      <c r="C274" s="56" t="s">
        <v>242</v>
      </c>
      <c r="D274" s="56" t="s">
        <v>246</v>
      </c>
      <c r="E274" s="10">
        <v>-11610</v>
      </c>
    </row>
    <row r="275" spans="3:5" x14ac:dyDescent="0.3">
      <c r="C275" s="56" t="s">
        <v>242</v>
      </c>
      <c r="D275" s="56" t="s">
        <v>246</v>
      </c>
      <c r="E275" s="10">
        <v>48808</v>
      </c>
    </row>
    <row r="276" spans="3:5" x14ac:dyDescent="0.3">
      <c r="C276" s="56" t="s">
        <v>242</v>
      </c>
      <c r="D276" s="56" t="s">
        <v>246</v>
      </c>
      <c r="E276" s="10">
        <v>100486</v>
      </c>
    </row>
    <row r="277" spans="3:5" x14ac:dyDescent="0.3">
      <c r="C277" s="56" t="s">
        <v>242</v>
      </c>
      <c r="D277" s="56" t="s">
        <v>246</v>
      </c>
      <c r="E277" s="10">
        <v>111998</v>
      </c>
    </row>
    <row r="278" spans="3:5" x14ac:dyDescent="0.3">
      <c r="C278" s="56" t="s">
        <v>242</v>
      </c>
      <c r="D278" s="56" t="s">
        <v>246</v>
      </c>
      <c r="E278" s="10">
        <v>216458</v>
      </c>
    </row>
    <row r="279" spans="3:5" x14ac:dyDescent="0.3">
      <c r="C279" s="56" t="s">
        <v>242</v>
      </c>
      <c r="D279" s="56" t="s">
        <v>246</v>
      </c>
      <c r="E279" s="10">
        <v>256402</v>
      </c>
    </row>
    <row r="280" spans="3:5" x14ac:dyDescent="0.3">
      <c r="C280" s="56" t="s">
        <v>242</v>
      </c>
      <c r="D280" s="56" t="s">
        <v>245</v>
      </c>
      <c r="E280" s="10">
        <v>1519</v>
      </c>
    </row>
    <row r="281" spans="3:5" x14ac:dyDescent="0.3">
      <c r="C281" s="56" t="s">
        <v>242</v>
      </c>
      <c r="D281" s="56" t="s">
        <v>245</v>
      </c>
      <c r="E281" s="10">
        <v>13328</v>
      </c>
    </row>
    <row r="282" spans="3:5" x14ac:dyDescent="0.3">
      <c r="C282" s="56" t="s">
        <v>242</v>
      </c>
      <c r="D282" s="56" t="s">
        <v>245</v>
      </c>
      <c r="E282" s="10">
        <v>73394</v>
      </c>
    </row>
    <row r="283" spans="3:5" x14ac:dyDescent="0.3">
      <c r="C283" s="56" t="s">
        <v>242</v>
      </c>
      <c r="D283" s="56" t="s">
        <v>245</v>
      </c>
      <c r="E283" s="56">
        <v>82089</v>
      </c>
    </row>
    <row r="284" spans="3:5" x14ac:dyDescent="0.3">
      <c r="C284" s="56" t="s">
        <v>242</v>
      </c>
      <c r="D284" s="56" t="s">
        <v>245</v>
      </c>
      <c r="E284" s="10">
        <v>185869</v>
      </c>
    </row>
    <row r="285" spans="3:5" x14ac:dyDescent="0.3">
      <c r="C285" s="56" t="s">
        <v>242</v>
      </c>
      <c r="D285" s="56" t="s">
        <v>244</v>
      </c>
      <c r="E285" s="10">
        <v>1365</v>
      </c>
    </row>
    <row r="286" spans="3:5" x14ac:dyDescent="0.3">
      <c r="C286" s="56" t="s">
        <v>242</v>
      </c>
      <c r="D286" s="56" t="s">
        <v>244</v>
      </c>
      <c r="E286" s="10">
        <v>6845</v>
      </c>
    </row>
    <row r="287" spans="3:5" x14ac:dyDescent="0.3">
      <c r="C287" s="56" t="s">
        <v>242</v>
      </c>
      <c r="D287" s="56" t="s">
        <v>244</v>
      </c>
      <c r="E287" s="56">
        <v>17711</v>
      </c>
    </row>
    <row r="288" spans="3:5" x14ac:dyDescent="0.3">
      <c r="C288" s="56" t="s">
        <v>242</v>
      </c>
      <c r="D288" s="56" t="s">
        <v>244</v>
      </c>
      <c r="E288" s="10">
        <v>39973</v>
      </c>
    </row>
    <row r="289" spans="3:5" x14ac:dyDescent="0.3">
      <c r="C289" s="56" t="s">
        <v>242</v>
      </c>
      <c r="D289" s="56" t="s">
        <v>244</v>
      </c>
      <c r="E289" s="10">
        <v>102572</v>
      </c>
    </row>
    <row r="290" spans="3:5" x14ac:dyDescent="0.3">
      <c r="C290" s="56" t="s">
        <v>242</v>
      </c>
      <c r="D290" s="56" t="s">
        <v>244</v>
      </c>
      <c r="E290" s="10">
        <v>121986</v>
      </c>
    </row>
    <row r="291" spans="3:5" x14ac:dyDescent="0.3">
      <c r="C291" s="56" t="s">
        <v>242</v>
      </c>
      <c r="D291" s="56" t="s">
        <v>244</v>
      </c>
      <c r="E291" s="10">
        <v>132363</v>
      </c>
    </row>
    <row r="292" spans="3:5" x14ac:dyDescent="0.3">
      <c r="C292" s="56" t="s">
        <v>242</v>
      </c>
      <c r="D292" s="56" t="s">
        <v>244</v>
      </c>
      <c r="E292" s="10">
        <v>160752</v>
      </c>
    </row>
    <row r="293" spans="3:5" x14ac:dyDescent="0.3">
      <c r="C293" s="56" t="s">
        <v>242</v>
      </c>
      <c r="D293" s="56" t="s">
        <v>243</v>
      </c>
      <c r="E293" s="10">
        <v>7298</v>
      </c>
    </row>
    <row r="294" spans="3:5" x14ac:dyDescent="0.3">
      <c r="C294" s="56" t="s">
        <v>242</v>
      </c>
      <c r="D294" s="56" t="s">
        <v>243</v>
      </c>
      <c r="E294" s="10">
        <v>11238</v>
      </c>
    </row>
    <row r="295" spans="3:5" x14ac:dyDescent="0.3">
      <c r="C295" s="56" t="s">
        <v>242</v>
      </c>
      <c r="D295" s="56" t="s">
        <v>243</v>
      </c>
      <c r="E295" s="56">
        <v>27542</v>
      </c>
    </row>
    <row r="296" spans="3:5" x14ac:dyDescent="0.3">
      <c r="C296" s="56" t="s">
        <v>242</v>
      </c>
      <c r="D296" s="56" t="s">
        <v>243</v>
      </c>
      <c r="E296" s="10">
        <v>33876</v>
      </c>
    </row>
    <row r="297" spans="3:5" x14ac:dyDescent="0.3">
      <c r="C297" s="56" t="s">
        <v>242</v>
      </c>
      <c r="D297" s="56" t="s">
        <v>243</v>
      </c>
      <c r="E297" s="10">
        <v>39494</v>
      </c>
    </row>
    <row r="298" spans="3:5" x14ac:dyDescent="0.3">
      <c r="C298" s="56" t="s">
        <v>242</v>
      </c>
      <c r="D298" s="56" t="s">
        <v>243</v>
      </c>
      <c r="E298" s="10">
        <v>96983</v>
      </c>
    </row>
    <row r="299" spans="3:5" x14ac:dyDescent="0.3">
      <c r="C299" s="56" t="s">
        <v>242</v>
      </c>
      <c r="D299" s="56" t="s">
        <v>243</v>
      </c>
      <c r="E299" s="10">
        <v>130437</v>
      </c>
    </row>
    <row r="300" spans="3:5" x14ac:dyDescent="0.3">
      <c r="C300" s="56" t="s">
        <v>242</v>
      </c>
      <c r="D300" s="56" t="s">
        <v>243</v>
      </c>
      <c r="E300" s="56">
        <v>149617</v>
      </c>
    </row>
    <row r="301" spans="3:5" x14ac:dyDescent="0.3">
      <c r="C301" s="56" t="s">
        <v>242</v>
      </c>
      <c r="D301" s="56" t="s">
        <v>243</v>
      </c>
      <c r="E301" s="56">
        <v>166353</v>
      </c>
    </row>
    <row r="302" spans="3:5" x14ac:dyDescent="0.3">
      <c r="C302" s="56" t="s">
        <v>242</v>
      </c>
      <c r="D302" s="56" t="s">
        <v>243</v>
      </c>
      <c r="E302" s="10">
        <v>219774</v>
      </c>
    </row>
    <row r="303" spans="3:5" x14ac:dyDescent="0.3">
      <c r="C303" s="56" t="s">
        <v>242</v>
      </c>
      <c r="D303" s="56" t="s">
        <v>243</v>
      </c>
      <c r="E303" s="10">
        <v>226327</v>
      </c>
    </row>
    <row r="304" spans="3:5" x14ac:dyDescent="0.3">
      <c r="C304" s="56" t="s">
        <v>242</v>
      </c>
      <c r="D304" s="56" t="s">
        <v>243</v>
      </c>
      <c r="E304" s="10">
        <v>239368</v>
      </c>
    </row>
    <row r="305" spans="3:5" x14ac:dyDescent="0.3">
      <c r="C305" s="56" t="s">
        <v>242</v>
      </c>
      <c r="D305" s="56" t="s">
        <v>243</v>
      </c>
      <c r="E305" s="56">
        <v>244677</v>
      </c>
    </row>
    <row r="306" spans="3:5" x14ac:dyDescent="0.3">
      <c r="C306" s="56" t="s">
        <v>242</v>
      </c>
      <c r="D306" s="56" t="s">
        <v>241</v>
      </c>
      <c r="E306" s="10">
        <v>8675</v>
      </c>
    </row>
    <row r="307" spans="3:5" x14ac:dyDescent="0.3">
      <c r="C307" s="56" t="s">
        <v>242</v>
      </c>
      <c r="D307" s="56" t="s">
        <v>241</v>
      </c>
      <c r="E307" s="10">
        <v>12156</v>
      </c>
    </row>
    <row r="308" spans="3:5" x14ac:dyDescent="0.3">
      <c r="C308" s="56" t="s">
        <v>242</v>
      </c>
      <c r="D308" s="56" t="s">
        <v>241</v>
      </c>
      <c r="E308" s="10">
        <v>60882</v>
      </c>
    </row>
    <row r="309" spans="3:5" x14ac:dyDescent="0.3">
      <c r="C309" s="56" t="s">
        <v>242</v>
      </c>
      <c r="D309" s="56" t="s">
        <v>241</v>
      </c>
      <c r="E309" s="10">
        <v>110965</v>
      </c>
    </row>
    <row r="310" spans="3:5" x14ac:dyDescent="0.3">
      <c r="C310" s="56" t="s">
        <v>242</v>
      </c>
      <c r="D310" s="56" t="s">
        <v>241</v>
      </c>
      <c r="E310" s="10">
        <v>125616</v>
      </c>
    </row>
    <row r="311" spans="3:5" x14ac:dyDescent="0.3">
      <c r="C311" s="56" t="s">
        <v>242</v>
      </c>
      <c r="D311" s="56" t="s">
        <v>241</v>
      </c>
      <c r="E311" s="10">
        <v>152076</v>
      </c>
    </row>
    <row r="312" spans="3:5" x14ac:dyDescent="0.3">
      <c r="C312" s="56" t="s">
        <v>242</v>
      </c>
      <c r="D312" s="56" t="s">
        <v>241</v>
      </c>
      <c r="E312" s="10">
        <v>174302</v>
      </c>
    </row>
    <row r="313" spans="3:5" x14ac:dyDescent="0.3">
      <c r="C313" s="56" t="s">
        <v>242</v>
      </c>
      <c r="D313" s="56" t="s">
        <v>241</v>
      </c>
      <c r="E313" s="10">
        <v>175018</v>
      </c>
    </row>
    <row r="314" spans="3:5" x14ac:dyDescent="0.3">
      <c r="C314" s="56" t="s">
        <v>242</v>
      </c>
      <c r="D314" s="56" t="s">
        <v>241</v>
      </c>
      <c r="E314" s="10">
        <v>221658</v>
      </c>
    </row>
    <row r="315" spans="3:5" x14ac:dyDescent="0.3">
      <c r="C315" s="56" t="s">
        <v>242</v>
      </c>
      <c r="D315" s="56" t="s">
        <v>241</v>
      </c>
      <c r="E315" s="10">
        <v>245470</v>
      </c>
    </row>
    <row r="316" spans="3:5" x14ac:dyDescent="0.3">
      <c r="C316" s="56" t="s">
        <v>242</v>
      </c>
      <c r="D316" s="56" t="s">
        <v>241</v>
      </c>
      <c r="E316" s="10">
        <v>248756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393-9199-44C7-8574-FDA0B7B76505}">
  <dimension ref="C1:G998"/>
  <sheetViews>
    <sheetView topLeftCell="B1" workbookViewId="0">
      <selection activeCell="C4" sqref="C4"/>
    </sheetView>
  </sheetViews>
  <sheetFormatPr defaultColWidth="14.44140625" defaultRowHeight="15" customHeight="1" x14ac:dyDescent="0.3"/>
  <cols>
    <col min="1" max="3" width="8.6640625" style="10" customWidth="1"/>
    <col min="4" max="4" width="14.88671875" style="10" customWidth="1"/>
    <col min="5" max="5" width="21.5546875" style="10" customWidth="1"/>
    <col min="6" max="6" width="10.33203125" style="10" customWidth="1"/>
    <col min="7" max="26" width="8.6640625" style="10" customWidth="1"/>
    <col min="27" max="16384" width="14.44140625" style="10"/>
  </cols>
  <sheetData>
    <row r="1" spans="3:7" ht="14.25" customHeight="1" x14ac:dyDescent="0.3"/>
    <row r="2" spans="3:7" ht="14.25" customHeight="1" x14ac:dyDescent="0.3">
      <c r="C2" s="34" t="s">
        <v>260</v>
      </c>
    </row>
    <row r="3" spans="3:7" ht="14.25" customHeight="1" x14ac:dyDescent="0.3">
      <c r="C3" s="34" t="s">
        <v>259</v>
      </c>
    </row>
    <row r="4" spans="3:7" ht="14.25" customHeight="1" x14ac:dyDescent="0.3">
      <c r="C4" s="34" t="s">
        <v>258</v>
      </c>
    </row>
    <row r="5" spans="3:7" ht="14.25" customHeight="1" x14ac:dyDescent="0.3"/>
    <row r="6" spans="3:7" ht="14.25" customHeight="1" x14ac:dyDescent="0.3">
      <c r="C6" s="10" t="s">
        <v>255</v>
      </c>
      <c r="D6" s="56" t="s">
        <v>254</v>
      </c>
      <c r="E6" s="56" t="s">
        <v>253</v>
      </c>
      <c r="F6" s="56" t="s">
        <v>252</v>
      </c>
      <c r="G6" s="56" t="s">
        <v>251</v>
      </c>
    </row>
    <row r="7" spans="3:7" ht="14.25" customHeight="1" x14ac:dyDescent="0.3">
      <c r="C7" s="10">
        <v>1</v>
      </c>
      <c r="D7" s="56" t="s">
        <v>248</v>
      </c>
      <c r="E7" s="59" t="s">
        <v>243</v>
      </c>
      <c r="F7" s="55">
        <v>44348</v>
      </c>
      <c r="G7" s="56">
        <v>108879</v>
      </c>
    </row>
    <row r="8" spans="3:7" ht="14.25" customHeight="1" x14ac:dyDescent="0.3">
      <c r="C8" s="10">
        <v>2</v>
      </c>
      <c r="D8" s="56" t="s">
        <v>248</v>
      </c>
      <c r="E8" s="56" t="s">
        <v>245</v>
      </c>
      <c r="F8" s="55">
        <v>44470</v>
      </c>
      <c r="G8" s="56">
        <v>165656</v>
      </c>
    </row>
    <row r="9" spans="3:7" ht="14.25" customHeight="1" x14ac:dyDescent="0.3">
      <c r="C9" s="10">
        <v>3</v>
      </c>
      <c r="D9" s="56" t="s">
        <v>248</v>
      </c>
      <c r="E9" s="56" t="s">
        <v>245</v>
      </c>
      <c r="F9" s="55">
        <v>44256</v>
      </c>
      <c r="G9" s="56">
        <v>25467</v>
      </c>
    </row>
    <row r="10" spans="3:7" ht="14.25" customHeight="1" x14ac:dyDescent="0.3">
      <c r="C10" s="10">
        <v>4</v>
      </c>
      <c r="D10" s="56" t="s">
        <v>248</v>
      </c>
      <c r="E10" s="56" t="s">
        <v>244</v>
      </c>
      <c r="F10" s="55">
        <v>44256</v>
      </c>
      <c r="G10" s="56">
        <v>16452</v>
      </c>
    </row>
    <row r="11" spans="3:7" ht="14.25" customHeight="1" x14ac:dyDescent="0.3">
      <c r="C11" s="10">
        <v>5</v>
      </c>
      <c r="D11" s="56" t="s">
        <v>248</v>
      </c>
      <c r="E11" s="56" t="s">
        <v>245</v>
      </c>
      <c r="F11" s="55">
        <v>44440</v>
      </c>
      <c r="G11" s="56">
        <v>135801</v>
      </c>
    </row>
    <row r="12" spans="3:7" ht="14.25" customHeight="1" x14ac:dyDescent="0.3">
      <c r="C12" s="10">
        <v>6</v>
      </c>
      <c r="D12" s="56" t="s">
        <v>248</v>
      </c>
      <c r="E12" s="56" t="s">
        <v>244</v>
      </c>
      <c r="F12" s="55">
        <v>44348</v>
      </c>
      <c r="G12" s="56">
        <v>247286</v>
      </c>
    </row>
    <row r="13" spans="3:7" ht="14.25" customHeight="1" x14ac:dyDescent="0.3">
      <c r="C13" s="10">
        <v>7</v>
      </c>
      <c r="D13" s="56" t="s">
        <v>248</v>
      </c>
      <c r="E13" s="56" t="s">
        <v>241</v>
      </c>
      <c r="F13" s="55">
        <v>44287</v>
      </c>
      <c r="G13" s="56">
        <v>191293</v>
      </c>
    </row>
    <row r="14" spans="3:7" ht="14.25" customHeight="1" x14ac:dyDescent="0.3">
      <c r="C14" s="10">
        <v>8</v>
      </c>
      <c r="D14" s="56" t="s">
        <v>248</v>
      </c>
      <c r="E14" s="56" t="s">
        <v>246</v>
      </c>
      <c r="F14" s="55">
        <v>44197</v>
      </c>
      <c r="G14" s="56">
        <v>36125</v>
      </c>
    </row>
    <row r="15" spans="3:7" ht="14.25" customHeight="1" x14ac:dyDescent="0.3">
      <c r="C15" s="10">
        <v>9</v>
      </c>
      <c r="D15" s="56" t="s">
        <v>248</v>
      </c>
      <c r="E15" s="56" t="s">
        <v>241</v>
      </c>
      <c r="F15" s="55">
        <v>44197</v>
      </c>
      <c r="G15" s="56">
        <v>123287</v>
      </c>
    </row>
    <row r="16" spans="3:7" ht="14.25" customHeight="1" x14ac:dyDescent="0.3">
      <c r="C16" s="10">
        <v>10</v>
      </c>
      <c r="D16" s="56" t="s">
        <v>248</v>
      </c>
      <c r="E16" s="56" t="s">
        <v>241</v>
      </c>
      <c r="F16" s="55">
        <v>44378</v>
      </c>
      <c r="G16" s="56">
        <v>-34980</v>
      </c>
    </row>
    <row r="17" spans="3:7" ht="14.25" customHeight="1" x14ac:dyDescent="0.3">
      <c r="C17" s="10">
        <v>11</v>
      </c>
      <c r="D17" s="56" t="s">
        <v>248</v>
      </c>
      <c r="E17" s="56" t="s">
        <v>244</v>
      </c>
      <c r="F17" s="55">
        <v>44317</v>
      </c>
      <c r="G17" s="56">
        <v>72086</v>
      </c>
    </row>
    <row r="18" spans="3:7" ht="14.25" customHeight="1" x14ac:dyDescent="0.3">
      <c r="C18" s="10">
        <v>12</v>
      </c>
      <c r="D18" s="56" t="s">
        <v>248</v>
      </c>
      <c r="E18" s="56" t="s">
        <v>241</v>
      </c>
      <c r="F18" s="55">
        <v>44470</v>
      </c>
      <c r="G18" s="56">
        <v>84660</v>
      </c>
    </row>
    <row r="19" spans="3:7" ht="14.25" customHeight="1" x14ac:dyDescent="0.3">
      <c r="C19" s="10">
        <v>13</v>
      </c>
      <c r="D19" s="56" t="s">
        <v>248</v>
      </c>
      <c r="E19" s="56" t="s">
        <v>245</v>
      </c>
      <c r="F19" s="55">
        <v>44531</v>
      </c>
      <c r="G19" s="56">
        <v>201069</v>
      </c>
    </row>
    <row r="20" spans="3:7" ht="14.25" customHeight="1" x14ac:dyDescent="0.3">
      <c r="C20" s="10">
        <v>14</v>
      </c>
      <c r="D20" s="56" t="s">
        <v>248</v>
      </c>
      <c r="E20" s="56" t="s">
        <v>241</v>
      </c>
      <c r="F20" s="55">
        <v>44531</v>
      </c>
      <c r="G20" s="56">
        <v>74221</v>
      </c>
    </row>
    <row r="21" spans="3:7" ht="14.25" customHeight="1" x14ac:dyDescent="0.3">
      <c r="C21" s="10">
        <v>15</v>
      </c>
      <c r="D21" s="56" t="s">
        <v>248</v>
      </c>
      <c r="E21" s="56" t="s">
        <v>244</v>
      </c>
      <c r="F21" s="55">
        <v>44348</v>
      </c>
      <c r="G21" s="56">
        <v>155904</v>
      </c>
    </row>
    <row r="22" spans="3:7" ht="14.25" customHeight="1" x14ac:dyDescent="0.3">
      <c r="C22" s="10">
        <v>16</v>
      </c>
      <c r="D22" s="56" t="s">
        <v>248</v>
      </c>
      <c r="E22" s="56" t="s">
        <v>243</v>
      </c>
      <c r="F22" s="55">
        <v>44470</v>
      </c>
      <c r="G22" s="56">
        <v>-37886</v>
      </c>
    </row>
    <row r="23" spans="3:7" ht="14.25" customHeight="1" x14ac:dyDescent="0.3">
      <c r="C23" s="10">
        <v>17</v>
      </c>
      <c r="D23" s="56" t="s">
        <v>248</v>
      </c>
      <c r="E23" s="56" t="s">
        <v>244</v>
      </c>
      <c r="F23" s="55">
        <v>44531</v>
      </c>
      <c r="G23" s="56">
        <v>169991</v>
      </c>
    </row>
    <row r="24" spans="3:7" ht="14.25" customHeight="1" x14ac:dyDescent="0.3">
      <c r="C24" s="10">
        <v>18</v>
      </c>
      <c r="D24" s="56" t="s">
        <v>248</v>
      </c>
      <c r="E24" s="56" t="s">
        <v>241</v>
      </c>
      <c r="F24" s="55">
        <v>44501</v>
      </c>
      <c r="G24" s="56">
        <v>207031</v>
      </c>
    </row>
    <row r="25" spans="3:7" ht="14.25" customHeight="1" x14ac:dyDescent="0.3">
      <c r="C25" s="10">
        <v>19</v>
      </c>
      <c r="D25" s="56" t="s">
        <v>248</v>
      </c>
      <c r="E25" s="56" t="s">
        <v>243</v>
      </c>
      <c r="F25" s="55">
        <v>44501</v>
      </c>
      <c r="G25" s="56">
        <v>39668</v>
      </c>
    </row>
    <row r="26" spans="3:7" ht="14.25" customHeight="1" x14ac:dyDescent="0.3">
      <c r="C26" s="10">
        <v>20</v>
      </c>
      <c r="D26" s="56" t="s">
        <v>248</v>
      </c>
      <c r="E26" s="56" t="s">
        <v>246</v>
      </c>
      <c r="F26" s="55">
        <v>44228</v>
      </c>
      <c r="G26" s="56">
        <v>180474</v>
      </c>
    </row>
    <row r="27" spans="3:7" ht="14.25" customHeight="1" x14ac:dyDescent="0.3">
      <c r="C27" s="10">
        <v>21</v>
      </c>
      <c r="D27" s="56" t="s">
        <v>248</v>
      </c>
      <c r="E27" s="56" t="s">
        <v>241</v>
      </c>
      <c r="F27" s="55">
        <v>44197</v>
      </c>
      <c r="G27" s="56">
        <v>-7921</v>
      </c>
    </row>
    <row r="28" spans="3:7" ht="14.25" customHeight="1" x14ac:dyDescent="0.3">
      <c r="C28" s="10">
        <v>22</v>
      </c>
      <c r="D28" s="56" t="s">
        <v>247</v>
      </c>
      <c r="E28" s="56" t="s">
        <v>244</v>
      </c>
      <c r="F28" s="55">
        <v>44197</v>
      </c>
      <c r="G28" s="56">
        <v>193122</v>
      </c>
    </row>
    <row r="29" spans="3:7" ht="14.25" customHeight="1" x14ac:dyDescent="0.3">
      <c r="C29" s="10">
        <v>23</v>
      </c>
      <c r="D29" s="56" t="s">
        <v>242</v>
      </c>
      <c r="E29" s="56" t="s">
        <v>243</v>
      </c>
      <c r="F29" s="55">
        <v>44409</v>
      </c>
      <c r="G29" s="56">
        <v>149617</v>
      </c>
    </row>
    <row r="30" spans="3:7" ht="14.25" customHeight="1" x14ac:dyDescent="0.3">
      <c r="C30" s="10">
        <v>24</v>
      </c>
      <c r="D30" s="56" t="s">
        <v>247</v>
      </c>
      <c r="E30" s="56" t="s">
        <v>241</v>
      </c>
      <c r="F30" s="55">
        <v>44470</v>
      </c>
      <c r="G30" s="56">
        <v>93656</v>
      </c>
    </row>
    <row r="31" spans="3:7" ht="14.25" customHeight="1" x14ac:dyDescent="0.3">
      <c r="C31" s="10">
        <v>25</v>
      </c>
      <c r="D31" s="56" t="s">
        <v>250</v>
      </c>
      <c r="E31" s="56" t="s">
        <v>245</v>
      </c>
      <c r="F31" s="55">
        <v>44440</v>
      </c>
      <c r="G31" s="56">
        <v>60921</v>
      </c>
    </row>
    <row r="32" spans="3:7" ht="14.25" customHeight="1" x14ac:dyDescent="0.3">
      <c r="C32" s="10">
        <v>26</v>
      </c>
      <c r="D32" s="56" t="s">
        <v>249</v>
      </c>
      <c r="E32" s="56" t="s">
        <v>245</v>
      </c>
      <c r="F32" s="55">
        <v>44197</v>
      </c>
      <c r="G32" s="56">
        <v>180969</v>
      </c>
    </row>
    <row r="33" spans="3:7" ht="14.25" customHeight="1" x14ac:dyDescent="0.3">
      <c r="C33" s="10">
        <v>27</v>
      </c>
      <c r="D33" s="56" t="s">
        <v>250</v>
      </c>
      <c r="E33" s="56" t="s">
        <v>246</v>
      </c>
      <c r="F33" s="55">
        <v>44317</v>
      </c>
      <c r="G33" s="56">
        <v>166490</v>
      </c>
    </row>
    <row r="34" spans="3:7" ht="14.25" customHeight="1" x14ac:dyDescent="0.3">
      <c r="C34" s="10">
        <v>28</v>
      </c>
      <c r="D34" s="56" t="s">
        <v>247</v>
      </c>
      <c r="E34" s="56" t="s">
        <v>246</v>
      </c>
      <c r="F34" s="55">
        <v>44378</v>
      </c>
      <c r="G34" s="56">
        <v>12909</v>
      </c>
    </row>
    <row r="35" spans="3:7" ht="14.25" customHeight="1" x14ac:dyDescent="0.3">
      <c r="C35" s="10">
        <v>29</v>
      </c>
      <c r="D35" s="56" t="s">
        <v>250</v>
      </c>
      <c r="E35" s="56" t="s">
        <v>246</v>
      </c>
      <c r="F35" s="55">
        <v>44531</v>
      </c>
      <c r="G35" s="56">
        <v>219249</v>
      </c>
    </row>
    <row r="36" spans="3:7" ht="14.25" customHeight="1" x14ac:dyDescent="0.3">
      <c r="C36" s="10">
        <v>30</v>
      </c>
      <c r="D36" s="56" t="s">
        <v>247</v>
      </c>
      <c r="E36" s="56" t="s">
        <v>246</v>
      </c>
      <c r="F36" s="55">
        <v>44378</v>
      </c>
      <c r="G36" s="56">
        <v>36046</v>
      </c>
    </row>
    <row r="37" spans="3:7" ht="14.25" customHeight="1" x14ac:dyDescent="0.3">
      <c r="C37" s="10">
        <v>31</v>
      </c>
      <c r="D37" s="56" t="s">
        <v>250</v>
      </c>
      <c r="E37" s="56" t="s">
        <v>245</v>
      </c>
      <c r="F37" s="55">
        <v>44409</v>
      </c>
      <c r="G37" s="56">
        <v>87532</v>
      </c>
    </row>
    <row r="38" spans="3:7" ht="14.25" customHeight="1" x14ac:dyDescent="0.3">
      <c r="C38" s="10">
        <v>32</v>
      </c>
      <c r="D38" s="56" t="s">
        <v>242</v>
      </c>
      <c r="E38" s="56" t="s">
        <v>245</v>
      </c>
      <c r="F38" s="55">
        <v>44531</v>
      </c>
      <c r="G38" s="56">
        <v>82089</v>
      </c>
    </row>
    <row r="39" spans="3:7" ht="14.25" customHeight="1" x14ac:dyDescent="0.3">
      <c r="C39" s="10">
        <v>33</v>
      </c>
      <c r="D39" s="56" t="s">
        <v>250</v>
      </c>
      <c r="E39" s="56" t="s">
        <v>243</v>
      </c>
      <c r="F39" s="55">
        <v>44440</v>
      </c>
      <c r="G39" s="56">
        <v>242254</v>
      </c>
    </row>
    <row r="40" spans="3:7" ht="14.25" customHeight="1" x14ac:dyDescent="0.3">
      <c r="C40" s="10">
        <v>34</v>
      </c>
      <c r="D40" s="56" t="s">
        <v>247</v>
      </c>
      <c r="E40" s="56" t="s">
        <v>245</v>
      </c>
      <c r="F40" s="55">
        <v>44378</v>
      </c>
      <c r="G40" s="56">
        <v>57399</v>
      </c>
    </row>
    <row r="41" spans="3:7" ht="14.25" customHeight="1" x14ac:dyDescent="0.3">
      <c r="C41" s="10">
        <v>35</v>
      </c>
      <c r="D41" s="56" t="s">
        <v>242</v>
      </c>
      <c r="E41" s="56" t="s">
        <v>243</v>
      </c>
      <c r="F41" s="55">
        <v>44197</v>
      </c>
      <c r="G41" s="56">
        <v>244677</v>
      </c>
    </row>
    <row r="42" spans="3:7" ht="14.25" customHeight="1" x14ac:dyDescent="0.3">
      <c r="C42" s="10">
        <v>36</v>
      </c>
      <c r="D42" s="56" t="s">
        <v>250</v>
      </c>
      <c r="E42" s="56" t="s">
        <v>246</v>
      </c>
      <c r="F42" s="55">
        <v>44409</v>
      </c>
      <c r="G42" s="56">
        <v>55010</v>
      </c>
    </row>
    <row r="43" spans="3:7" ht="14.25" customHeight="1" x14ac:dyDescent="0.3">
      <c r="C43" s="10">
        <v>37</v>
      </c>
      <c r="D43" s="56" t="s">
        <v>250</v>
      </c>
      <c r="E43" s="56" t="s">
        <v>241</v>
      </c>
      <c r="F43" s="55">
        <v>44531</v>
      </c>
      <c r="G43" s="56">
        <v>142874</v>
      </c>
    </row>
    <row r="44" spans="3:7" ht="14.25" customHeight="1" x14ac:dyDescent="0.3">
      <c r="C44" s="10">
        <v>38</v>
      </c>
      <c r="D44" s="56" t="s">
        <v>242</v>
      </c>
      <c r="E44" s="56" t="s">
        <v>243</v>
      </c>
      <c r="F44" s="55">
        <v>44531</v>
      </c>
      <c r="G44" s="56">
        <v>166353</v>
      </c>
    </row>
    <row r="45" spans="3:7" ht="14.25" customHeight="1" x14ac:dyDescent="0.3">
      <c r="C45" s="10">
        <v>39</v>
      </c>
      <c r="D45" s="56" t="s">
        <v>247</v>
      </c>
      <c r="E45" s="56" t="s">
        <v>246</v>
      </c>
      <c r="F45" s="55">
        <v>44531</v>
      </c>
      <c r="G45" s="56">
        <v>47888</v>
      </c>
    </row>
    <row r="46" spans="3:7" ht="14.25" customHeight="1" x14ac:dyDescent="0.3">
      <c r="C46" s="10">
        <v>40</v>
      </c>
      <c r="D46" s="56" t="s">
        <v>249</v>
      </c>
      <c r="E46" s="56" t="s">
        <v>243</v>
      </c>
      <c r="F46" s="55">
        <v>44409</v>
      </c>
      <c r="G46" s="56">
        <v>86220</v>
      </c>
    </row>
    <row r="47" spans="3:7" ht="14.25" customHeight="1" x14ac:dyDescent="0.3">
      <c r="C47" s="10">
        <v>41</v>
      </c>
      <c r="D47" s="56" t="s">
        <v>242</v>
      </c>
      <c r="E47" s="56" t="s">
        <v>243</v>
      </c>
      <c r="F47" s="55">
        <v>44287</v>
      </c>
      <c r="G47" s="56">
        <v>27542</v>
      </c>
    </row>
    <row r="48" spans="3:7" ht="14.25" customHeight="1" x14ac:dyDescent="0.3">
      <c r="C48" s="10">
        <v>42</v>
      </c>
      <c r="D48" s="56" t="s">
        <v>249</v>
      </c>
      <c r="E48" s="56" t="s">
        <v>243</v>
      </c>
      <c r="F48" s="55">
        <v>44287</v>
      </c>
      <c r="G48" s="56">
        <v>173199</v>
      </c>
    </row>
    <row r="49" spans="3:7" ht="14.25" customHeight="1" x14ac:dyDescent="0.3">
      <c r="C49" s="10">
        <v>43</v>
      </c>
      <c r="D49" s="56" t="s">
        <v>242</v>
      </c>
      <c r="E49" s="56" t="s">
        <v>244</v>
      </c>
      <c r="F49" s="55">
        <v>44409</v>
      </c>
      <c r="G49" s="56">
        <v>17711</v>
      </c>
    </row>
    <row r="50" spans="3:7" ht="14.25" customHeight="1" x14ac:dyDescent="0.3">
      <c r="C50" s="10">
        <v>44</v>
      </c>
      <c r="D50" s="56" t="s">
        <v>250</v>
      </c>
      <c r="E50" s="56" t="s">
        <v>243</v>
      </c>
      <c r="F50" s="55">
        <v>44470</v>
      </c>
      <c r="G50" s="56">
        <v>18670</v>
      </c>
    </row>
    <row r="51" spans="3:7" ht="14.25" customHeight="1" x14ac:dyDescent="0.3">
      <c r="C51" s="10">
        <v>45</v>
      </c>
      <c r="D51" s="56" t="s">
        <v>250</v>
      </c>
      <c r="E51" s="56" t="s">
        <v>244</v>
      </c>
      <c r="F51" s="55">
        <v>44256</v>
      </c>
      <c r="G51" s="56">
        <v>87460</v>
      </c>
    </row>
    <row r="52" spans="3:7" ht="14.25" customHeight="1" x14ac:dyDescent="0.3">
      <c r="C52" s="10">
        <v>46</v>
      </c>
      <c r="D52" s="56" t="s">
        <v>250</v>
      </c>
      <c r="E52" s="56" t="s">
        <v>246</v>
      </c>
      <c r="F52" s="55">
        <v>44348</v>
      </c>
      <c r="G52" s="56">
        <v>17043</v>
      </c>
    </row>
    <row r="53" spans="3:7" ht="14.25" customHeight="1" x14ac:dyDescent="0.3">
      <c r="C53" s="10">
        <v>47</v>
      </c>
      <c r="D53" s="56" t="s">
        <v>248</v>
      </c>
      <c r="E53" s="56" t="s">
        <v>245</v>
      </c>
      <c r="F53" s="55">
        <v>44197</v>
      </c>
      <c r="G53" s="10">
        <v>48442</v>
      </c>
    </row>
    <row r="54" spans="3:7" ht="14.25" customHeight="1" x14ac:dyDescent="0.3">
      <c r="C54" s="10">
        <v>48</v>
      </c>
      <c r="D54" s="56" t="s">
        <v>248</v>
      </c>
      <c r="E54" s="56" t="s">
        <v>241</v>
      </c>
      <c r="F54" s="55">
        <v>44287</v>
      </c>
      <c r="G54" s="10">
        <v>175220</v>
      </c>
    </row>
    <row r="55" spans="3:7" ht="14.25" customHeight="1" x14ac:dyDescent="0.3">
      <c r="C55" s="10">
        <v>49</v>
      </c>
      <c r="D55" s="56" t="s">
        <v>248</v>
      </c>
      <c r="E55" s="56" t="s">
        <v>245</v>
      </c>
      <c r="F55" s="55">
        <v>44501</v>
      </c>
      <c r="G55" s="10">
        <v>146394</v>
      </c>
    </row>
    <row r="56" spans="3:7" ht="14.25" customHeight="1" x14ac:dyDescent="0.3">
      <c r="C56" s="10">
        <v>50</v>
      </c>
      <c r="D56" s="56" t="s">
        <v>248</v>
      </c>
      <c r="E56" s="56" t="s">
        <v>244</v>
      </c>
      <c r="F56" s="55">
        <v>44531</v>
      </c>
      <c r="G56" s="10">
        <v>158679</v>
      </c>
    </row>
    <row r="57" spans="3:7" ht="14.25" customHeight="1" x14ac:dyDescent="0.3">
      <c r="C57" s="10">
        <v>51</v>
      </c>
      <c r="D57" s="56" t="s">
        <v>248</v>
      </c>
      <c r="E57" s="56" t="s">
        <v>246</v>
      </c>
      <c r="F57" s="55">
        <v>44501</v>
      </c>
      <c r="G57" s="10">
        <v>86186</v>
      </c>
    </row>
    <row r="58" spans="3:7" ht="14.25" customHeight="1" x14ac:dyDescent="0.3">
      <c r="C58" s="10">
        <v>52</v>
      </c>
      <c r="D58" s="56" t="s">
        <v>248</v>
      </c>
      <c r="E58" s="56" t="s">
        <v>241</v>
      </c>
      <c r="F58" s="55">
        <v>44378</v>
      </c>
      <c r="G58" s="10">
        <v>5850</v>
      </c>
    </row>
    <row r="59" spans="3:7" ht="14.25" customHeight="1" x14ac:dyDescent="0.3">
      <c r="C59" s="10">
        <v>53</v>
      </c>
      <c r="D59" s="56" t="s">
        <v>248</v>
      </c>
      <c r="E59" s="56" t="s">
        <v>241</v>
      </c>
      <c r="F59" s="55">
        <v>44348</v>
      </c>
      <c r="G59" s="10">
        <v>-15140</v>
      </c>
    </row>
    <row r="60" spans="3:7" ht="14.25" customHeight="1" x14ac:dyDescent="0.3">
      <c r="C60" s="10">
        <v>54</v>
      </c>
      <c r="D60" s="56" t="s">
        <v>248</v>
      </c>
      <c r="E60" s="56" t="s">
        <v>243</v>
      </c>
      <c r="F60" s="55">
        <v>44348</v>
      </c>
      <c r="G60" s="10">
        <v>190517</v>
      </c>
    </row>
    <row r="61" spans="3:7" ht="14.25" customHeight="1" x14ac:dyDescent="0.3">
      <c r="C61" s="10">
        <v>55</v>
      </c>
      <c r="D61" s="56" t="s">
        <v>248</v>
      </c>
      <c r="E61" s="56" t="s">
        <v>243</v>
      </c>
      <c r="F61" s="55">
        <v>44409</v>
      </c>
      <c r="G61" s="10">
        <v>131983</v>
      </c>
    </row>
    <row r="62" spans="3:7" ht="14.25" customHeight="1" x14ac:dyDescent="0.3">
      <c r="C62" s="10">
        <v>56</v>
      </c>
      <c r="D62" s="56" t="s">
        <v>248</v>
      </c>
      <c r="E62" s="56" t="s">
        <v>245</v>
      </c>
      <c r="F62" s="55">
        <v>44348</v>
      </c>
      <c r="G62" s="10">
        <v>137843</v>
      </c>
    </row>
    <row r="63" spans="3:7" ht="14.25" customHeight="1" x14ac:dyDescent="0.3">
      <c r="C63" s="10">
        <v>57</v>
      </c>
      <c r="D63" s="56" t="s">
        <v>248</v>
      </c>
      <c r="E63" s="56" t="s">
        <v>245</v>
      </c>
      <c r="F63" s="55">
        <v>44378</v>
      </c>
      <c r="G63" s="10">
        <v>96209</v>
      </c>
    </row>
    <row r="64" spans="3:7" ht="14.25" customHeight="1" x14ac:dyDescent="0.3">
      <c r="C64" s="10">
        <v>58</v>
      </c>
      <c r="D64" s="56" t="s">
        <v>248</v>
      </c>
      <c r="E64" s="56" t="s">
        <v>246</v>
      </c>
      <c r="F64" s="55">
        <v>44228</v>
      </c>
      <c r="G64" s="10">
        <v>134977</v>
      </c>
    </row>
    <row r="65" spans="3:7" ht="14.25" customHeight="1" x14ac:dyDescent="0.3">
      <c r="C65" s="10">
        <v>59</v>
      </c>
      <c r="D65" s="56" t="s">
        <v>248</v>
      </c>
      <c r="E65" s="56" t="s">
        <v>246</v>
      </c>
      <c r="F65" s="55">
        <v>44317</v>
      </c>
      <c r="G65" s="10">
        <v>59423</v>
      </c>
    </row>
    <row r="66" spans="3:7" ht="14.25" customHeight="1" x14ac:dyDescent="0.3">
      <c r="C66" s="10">
        <v>60</v>
      </c>
      <c r="D66" s="56" t="s">
        <v>248</v>
      </c>
      <c r="E66" s="56" t="s">
        <v>246</v>
      </c>
      <c r="F66" s="55">
        <v>44348</v>
      </c>
      <c r="G66" s="10">
        <v>32352</v>
      </c>
    </row>
    <row r="67" spans="3:7" ht="14.25" customHeight="1" x14ac:dyDescent="0.3">
      <c r="C67" s="10">
        <v>61</v>
      </c>
      <c r="D67" s="56" t="s">
        <v>248</v>
      </c>
      <c r="E67" s="56" t="s">
        <v>243</v>
      </c>
      <c r="F67" s="55">
        <v>44409</v>
      </c>
      <c r="G67" s="10">
        <v>19225</v>
      </c>
    </row>
    <row r="68" spans="3:7" ht="14.25" customHeight="1" x14ac:dyDescent="0.3">
      <c r="C68" s="10">
        <v>62</v>
      </c>
      <c r="D68" s="56" t="s">
        <v>248</v>
      </c>
      <c r="E68" s="56" t="s">
        <v>243</v>
      </c>
      <c r="F68" s="55">
        <v>44256</v>
      </c>
      <c r="G68" s="10">
        <v>150851</v>
      </c>
    </row>
    <row r="69" spans="3:7" ht="14.25" customHeight="1" x14ac:dyDescent="0.3">
      <c r="C69" s="10">
        <v>63</v>
      </c>
      <c r="D69" s="56" t="s">
        <v>248</v>
      </c>
      <c r="E69" s="56" t="s">
        <v>245</v>
      </c>
      <c r="F69" s="55">
        <v>44348</v>
      </c>
      <c r="G69" s="10">
        <v>7110</v>
      </c>
    </row>
    <row r="70" spans="3:7" ht="14.25" customHeight="1" x14ac:dyDescent="0.3">
      <c r="C70" s="10">
        <v>64</v>
      </c>
      <c r="D70" s="56" t="s">
        <v>248</v>
      </c>
      <c r="E70" s="56" t="s">
        <v>243</v>
      </c>
      <c r="F70" s="55">
        <v>44348</v>
      </c>
      <c r="G70" s="10">
        <v>259896</v>
      </c>
    </row>
    <row r="71" spans="3:7" ht="14.25" customHeight="1" x14ac:dyDescent="0.3">
      <c r="C71" s="10">
        <v>65</v>
      </c>
      <c r="D71" s="56" t="s">
        <v>248</v>
      </c>
      <c r="E71" s="56" t="s">
        <v>246</v>
      </c>
      <c r="F71" s="55">
        <v>44501</v>
      </c>
      <c r="G71" s="10">
        <v>222162</v>
      </c>
    </row>
    <row r="72" spans="3:7" ht="14.25" customHeight="1" x14ac:dyDescent="0.3">
      <c r="C72" s="10">
        <v>66</v>
      </c>
      <c r="D72" s="56" t="s">
        <v>248</v>
      </c>
      <c r="E72" s="56" t="s">
        <v>243</v>
      </c>
      <c r="F72" s="55">
        <v>44470</v>
      </c>
      <c r="G72" s="10">
        <v>5652</v>
      </c>
    </row>
    <row r="73" spans="3:7" ht="14.25" customHeight="1" x14ac:dyDescent="0.3">
      <c r="C73" s="10">
        <v>67</v>
      </c>
      <c r="D73" s="56" t="s">
        <v>248</v>
      </c>
      <c r="E73" s="56" t="s">
        <v>241</v>
      </c>
      <c r="F73" s="55">
        <v>44228</v>
      </c>
      <c r="G73" s="10">
        <v>173392</v>
      </c>
    </row>
    <row r="74" spans="3:7" ht="14.25" customHeight="1" x14ac:dyDescent="0.3">
      <c r="C74" s="10">
        <v>68</v>
      </c>
      <c r="D74" s="56" t="s">
        <v>248</v>
      </c>
      <c r="E74" s="56" t="s">
        <v>243</v>
      </c>
      <c r="F74" s="55">
        <v>44228</v>
      </c>
      <c r="G74" s="10">
        <v>230726</v>
      </c>
    </row>
    <row r="75" spans="3:7" ht="14.25" customHeight="1" x14ac:dyDescent="0.3">
      <c r="C75" s="10">
        <v>69</v>
      </c>
      <c r="D75" s="56" t="s">
        <v>248</v>
      </c>
      <c r="E75" s="56" t="s">
        <v>241</v>
      </c>
      <c r="F75" s="55">
        <v>44470</v>
      </c>
      <c r="G75" s="10">
        <v>154630</v>
      </c>
    </row>
    <row r="76" spans="3:7" ht="14.25" customHeight="1" x14ac:dyDescent="0.3">
      <c r="C76" s="10">
        <v>70</v>
      </c>
      <c r="D76" s="56" t="s">
        <v>248</v>
      </c>
      <c r="E76" s="56" t="s">
        <v>241</v>
      </c>
      <c r="F76" s="55">
        <v>44348</v>
      </c>
      <c r="G76" s="10">
        <v>161165</v>
      </c>
    </row>
    <row r="77" spans="3:7" ht="14.25" customHeight="1" x14ac:dyDescent="0.3">
      <c r="C77" s="10">
        <v>71</v>
      </c>
      <c r="D77" s="56" t="s">
        <v>248</v>
      </c>
      <c r="E77" s="56" t="s">
        <v>244</v>
      </c>
      <c r="F77" s="55">
        <v>44348</v>
      </c>
      <c r="G77" s="10">
        <v>6105</v>
      </c>
    </row>
    <row r="78" spans="3:7" ht="14.25" customHeight="1" x14ac:dyDescent="0.3">
      <c r="C78" s="10">
        <v>72</v>
      </c>
      <c r="D78" s="56" t="s">
        <v>248</v>
      </c>
      <c r="E78" s="56" t="s">
        <v>243</v>
      </c>
      <c r="F78" s="55">
        <v>44256</v>
      </c>
      <c r="G78" s="10">
        <v>34334</v>
      </c>
    </row>
    <row r="79" spans="3:7" ht="14.25" customHeight="1" x14ac:dyDescent="0.3">
      <c r="C79" s="10">
        <v>73</v>
      </c>
      <c r="D79" s="56" t="s">
        <v>248</v>
      </c>
      <c r="E79" s="56" t="s">
        <v>246</v>
      </c>
      <c r="F79" s="55">
        <v>44531</v>
      </c>
      <c r="G79" s="10">
        <v>8406</v>
      </c>
    </row>
    <row r="80" spans="3:7" ht="14.25" customHeight="1" x14ac:dyDescent="0.3">
      <c r="C80" s="10">
        <v>74</v>
      </c>
      <c r="D80" s="56" t="s">
        <v>248</v>
      </c>
      <c r="E80" s="56" t="s">
        <v>246</v>
      </c>
      <c r="F80" s="55">
        <v>44348</v>
      </c>
      <c r="G80" s="10">
        <v>27137</v>
      </c>
    </row>
    <row r="81" spans="3:7" ht="14.25" customHeight="1" x14ac:dyDescent="0.3">
      <c r="C81" s="10">
        <v>75</v>
      </c>
      <c r="D81" s="56" t="s">
        <v>248</v>
      </c>
      <c r="E81" s="56" t="s">
        <v>246</v>
      </c>
      <c r="F81" s="55">
        <v>44378</v>
      </c>
      <c r="G81" s="10">
        <v>7819</v>
      </c>
    </row>
    <row r="82" spans="3:7" ht="14.25" customHeight="1" x14ac:dyDescent="0.3">
      <c r="C82" s="10">
        <v>76</v>
      </c>
      <c r="D82" s="56" t="s">
        <v>248</v>
      </c>
      <c r="E82" s="56" t="s">
        <v>241</v>
      </c>
      <c r="F82" s="55">
        <v>44440</v>
      </c>
      <c r="G82" s="10">
        <v>193691</v>
      </c>
    </row>
    <row r="83" spans="3:7" ht="14.25" customHeight="1" x14ac:dyDescent="0.3">
      <c r="C83" s="10">
        <v>77</v>
      </c>
      <c r="D83" s="56" t="s">
        <v>248</v>
      </c>
      <c r="E83" s="56" t="s">
        <v>241</v>
      </c>
      <c r="F83" s="55">
        <v>44378</v>
      </c>
      <c r="G83" s="10">
        <v>229218</v>
      </c>
    </row>
    <row r="84" spans="3:7" ht="14.25" customHeight="1" x14ac:dyDescent="0.3">
      <c r="C84" s="10">
        <v>78</v>
      </c>
      <c r="D84" s="56" t="s">
        <v>248</v>
      </c>
      <c r="E84" s="56" t="s">
        <v>243</v>
      </c>
      <c r="F84" s="55">
        <v>44317</v>
      </c>
      <c r="G84" s="10">
        <v>82968</v>
      </c>
    </row>
    <row r="85" spans="3:7" ht="14.25" customHeight="1" x14ac:dyDescent="0.3">
      <c r="C85" s="10">
        <v>79</v>
      </c>
      <c r="D85" s="56" t="s">
        <v>248</v>
      </c>
      <c r="E85" s="56" t="s">
        <v>245</v>
      </c>
      <c r="F85" s="55">
        <v>44348</v>
      </c>
      <c r="G85" s="10">
        <v>234786</v>
      </c>
    </row>
    <row r="86" spans="3:7" ht="14.25" customHeight="1" x14ac:dyDescent="0.3">
      <c r="C86" s="10">
        <v>80</v>
      </c>
      <c r="D86" s="56" t="s">
        <v>248</v>
      </c>
      <c r="E86" s="56" t="s">
        <v>241</v>
      </c>
      <c r="F86" s="55">
        <v>44470</v>
      </c>
      <c r="G86" s="10">
        <v>249705</v>
      </c>
    </row>
    <row r="87" spans="3:7" ht="14.25" customHeight="1" x14ac:dyDescent="0.3">
      <c r="C87" s="10">
        <v>81</v>
      </c>
      <c r="D87" s="56" t="s">
        <v>247</v>
      </c>
      <c r="E87" s="56" t="s">
        <v>244</v>
      </c>
      <c r="F87" s="55">
        <v>44409</v>
      </c>
      <c r="G87" s="10">
        <v>22746</v>
      </c>
    </row>
    <row r="88" spans="3:7" ht="14.25" customHeight="1" x14ac:dyDescent="0.3">
      <c r="C88" s="10">
        <v>82</v>
      </c>
      <c r="D88" s="56" t="s">
        <v>247</v>
      </c>
      <c r="E88" s="56" t="s">
        <v>241</v>
      </c>
      <c r="F88" s="55">
        <v>44409</v>
      </c>
      <c r="G88" s="10">
        <v>85536</v>
      </c>
    </row>
    <row r="89" spans="3:7" ht="14.25" customHeight="1" x14ac:dyDescent="0.3">
      <c r="C89" s="10">
        <v>83</v>
      </c>
      <c r="D89" s="56" t="s">
        <v>247</v>
      </c>
      <c r="E89" s="56" t="s">
        <v>245</v>
      </c>
      <c r="F89" s="55">
        <v>44501</v>
      </c>
      <c r="G89" s="10">
        <v>25301</v>
      </c>
    </row>
    <row r="90" spans="3:7" ht="14.25" customHeight="1" x14ac:dyDescent="0.3">
      <c r="C90" s="10">
        <v>84</v>
      </c>
      <c r="D90" s="56" t="s">
        <v>250</v>
      </c>
      <c r="E90" s="56" t="s">
        <v>241</v>
      </c>
      <c r="F90" s="55">
        <v>44378</v>
      </c>
      <c r="G90" s="10">
        <v>152936</v>
      </c>
    </row>
    <row r="91" spans="3:7" ht="14.25" customHeight="1" x14ac:dyDescent="0.3">
      <c r="C91" s="10">
        <v>85</v>
      </c>
      <c r="D91" s="56" t="s">
        <v>250</v>
      </c>
      <c r="E91" s="56" t="s">
        <v>241</v>
      </c>
      <c r="F91" s="55">
        <v>44409</v>
      </c>
      <c r="G91" s="10">
        <v>124717</v>
      </c>
    </row>
    <row r="92" spans="3:7" ht="14.25" customHeight="1" x14ac:dyDescent="0.3">
      <c r="C92" s="10">
        <v>86</v>
      </c>
      <c r="D92" s="56" t="s">
        <v>249</v>
      </c>
      <c r="E92" s="56" t="s">
        <v>241</v>
      </c>
      <c r="F92" s="55">
        <v>44531</v>
      </c>
      <c r="G92" s="10">
        <v>198140</v>
      </c>
    </row>
    <row r="93" spans="3:7" ht="14.25" customHeight="1" x14ac:dyDescent="0.3">
      <c r="C93" s="10">
        <v>87</v>
      </c>
      <c r="D93" s="56" t="s">
        <v>249</v>
      </c>
      <c r="E93" s="56" t="s">
        <v>246</v>
      </c>
      <c r="F93" s="55">
        <v>44409</v>
      </c>
      <c r="G93" s="10">
        <v>99343</v>
      </c>
    </row>
    <row r="94" spans="3:7" ht="14.25" customHeight="1" x14ac:dyDescent="0.3">
      <c r="C94" s="10">
        <v>88</v>
      </c>
      <c r="D94" s="56" t="s">
        <v>250</v>
      </c>
      <c r="E94" s="56" t="s">
        <v>241</v>
      </c>
      <c r="F94" s="55">
        <v>44197</v>
      </c>
      <c r="G94" s="10">
        <v>41318</v>
      </c>
    </row>
    <row r="95" spans="3:7" ht="14.25" customHeight="1" x14ac:dyDescent="0.3">
      <c r="C95" s="10">
        <v>89</v>
      </c>
      <c r="D95" s="56" t="s">
        <v>250</v>
      </c>
      <c r="E95" s="56" t="s">
        <v>245</v>
      </c>
      <c r="F95" s="55">
        <v>44501</v>
      </c>
      <c r="G95" s="10">
        <v>211082</v>
      </c>
    </row>
    <row r="96" spans="3:7" ht="14.25" customHeight="1" x14ac:dyDescent="0.3">
      <c r="C96" s="10">
        <v>90</v>
      </c>
      <c r="D96" s="56" t="s">
        <v>242</v>
      </c>
      <c r="E96" s="56" t="s">
        <v>241</v>
      </c>
      <c r="F96" s="55">
        <v>44197</v>
      </c>
      <c r="G96" s="10">
        <v>8675</v>
      </c>
    </row>
    <row r="97" spans="3:7" ht="14.25" customHeight="1" x14ac:dyDescent="0.3">
      <c r="C97" s="10">
        <v>91</v>
      </c>
      <c r="D97" s="56" t="s">
        <v>242</v>
      </c>
      <c r="E97" s="56" t="s">
        <v>244</v>
      </c>
      <c r="F97" s="55">
        <v>44256</v>
      </c>
      <c r="G97" s="10">
        <v>132363</v>
      </c>
    </row>
    <row r="98" spans="3:7" ht="14.25" customHeight="1" x14ac:dyDescent="0.3">
      <c r="C98" s="10">
        <v>92</v>
      </c>
      <c r="D98" s="56" t="s">
        <v>247</v>
      </c>
      <c r="E98" s="56" t="s">
        <v>243</v>
      </c>
      <c r="F98" s="55">
        <v>44531</v>
      </c>
      <c r="G98" s="10">
        <v>130275</v>
      </c>
    </row>
    <row r="99" spans="3:7" ht="14.25" customHeight="1" x14ac:dyDescent="0.3">
      <c r="C99" s="10">
        <v>93</v>
      </c>
      <c r="D99" s="56" t="s">
        <v>242</v>
      </c>
      <c r="E99" s="56" t="s">
        <v>241</v>
      </c>
      <c r="F99" s="55">
        <v>44470</v>
      </c>
      <c r="G99" s="10">
        <v>174302</v>
      </c>
    </row>
    <row r="100" spans="3:7" ht="14.25" customHeight="1" x14ac:dyDescent="0.3">
      <c r="C100" s="10">
        <v>94</v>
      </c>
      <c r="D100" s="56" t="s">
        <v>249</v>
      </c>
      <c r="E100" s="56" t="s">
        <v>244</v>
      </c>
      <c r="F100" s="55">
        <v>44256</v>
      </c>
      <c r="G100" s="10">
        <v>126174</v>
      </c>
    </row>
    <row r="101" spans="3:7" ht="14.25" customHeight="1" x14ac:dyDescent="0.3">
      <c r="C101" s="10">
        <v>95</v>
      </c>
      <c r="D101" s="56" t="s">
        <v>242</v>
      </c>
      <c r="E101" s="56" t="s">
        <v>245</v>
      </c>
      <c r="F101" s="55">
        <v>44470</v>
      </c>
      <c r="G101" s="10">
        <v>13328</v>
      </c>
    </row>
    <row r="102" spans="3:7" ht="14.25" customHeight="1" x14ac:dyDescent="0.3">
      <c r="C102" s="10">
        <v>96</v>
      </c>
      <c r="D102" s="56" t="s">
        <v>242</v>
      </c>
      <c r="E102" s="56" t="s">
        <v>246</v>
      </c>
      <c r="F102" s="55">
        <v>44256</v>
      </c>
      <c r="G102" s="10">
        <v>48808</v>
      </c>
    </row>
    <row r="103" spans="3:7" ht="14.25" customHeight="1" x14ac:dyDescent="0.3">
      <c r="C103" s="10">
        <v>97</v>
      </c>
      <c r="D103" s="56" t="s">
        <v>250</v>
      </c>
      <c r="E103" s="56" t="s">
        <v>245</v>
      </c>
      <c r="F103" s="55">
        <v>44317</v>
      </c>
      <c r="G103" s="10">
        <v>258583</v>
      </c>
    </row>
    <row r="104" spans="3:7" ht="14.25" customHeight="1" x14ac:dyDescent="0.3">
      <c r="C104" s="10">
        <v>98</v>
      </c>
      <c r="D104" s="56" t="s">
        <v>247</v>
      </c>
      <c r="E104" s="56" t="s">
        <v>243</v>
      </c>
      <c r="F104" s="55">
        <v>44228</v>
      </c>
      <c r="G104" s="10">
        <v>33850</v>
      </c>
    </row>
    <row r="105" spans="3:7" ht="14.25" customHeight="1" x14ac:dyDescent="0.3">
      <c r="C105" s="10">
        <v>99</v>
      </c>
      <c r="D105" s="56" t="s">
        <v>247</v>
      </c>
      <c r="E105" s="56" t="s">
        <v>245</v>
      </c>
      <c r="F105" s="55">
        <v>44440</v>
      </c>
      <c r="G105" s="10">
        <v>147727</v>
      </c>
    </row>
    <row r="106" spans="3:7" ht="14.25" customHeight="1" x14ac:dyDescent="0.3">
      <c r="C106" s="10">
        <v>100</v>
      </c>
      <c r="D106" s="56" t="s">
        <v>249</v>
      </c>
      <c r="E106" s="56" t="s">
        <v>245</v>
      </c>
      <c r="F106" s="55">
        <v>44409</v>
      </c>
      <c r="G106" s="10">
        <v>109849</v>
      </c>
    </row>
    <row r="107" spans="3:7" ht="14.25" customHeight="1" x14ac:dyDescent="0.3">
      <c r="C107" s="10">
        <v>101</v>
      </c>
      <c r="D107" s="56" t="s">
        <v>247</v>
      </c>
      <c r="E107" s="56" t="s">
        <v>245</v>
      </c>
      <c r="F107" s="55">
        <v>44470</v>
      </c>
      <c r="G107" s="10">
        <v>231047</v>
      </c>
    </row>
    <row r="108" spans="3:7" ht="14.25" customHeight="1" x14ac:dyDescent="0.3">
      <c r="C108" s="10">
        <v>102</v>
      </c>
      <c r="D108" s="56" t="s">
        <v>250</v>
      </c>
      <c r="E108" s="56" t="s">
        <v>243</v>
      </c>
      <c r="F108" s="55">
        <v>44378</v>
      </c>
      <c r="G108" s="10">
        <v>219148</v>
      </c>
    </row>
    <row r="109" spans="3:7" ht="14.25" customHeight="1" x14ac:dyDescent="0.3">
      <c r="C109" s="10">
        <v>103</v>
      </c>
      <c r="D109" s="56" t="s">
        <v>247</v>
      </c>
      <c r="E109" s="56" t="s">
        <v>246</v>
      </c>
      <c r="F109" s="55">
        <v>44228</v>
      </c>
      <c r="G109" s="10">
        <v>187979</v>
      </c>
    </row>
    <row r="110" spans="3:7" ht="14.25" customHeight="1" x14ac:dyDescent="0.3">
      <c r="C110" s="10">
        <v>104</v>
      </c>
      <c r="D110" s="56" t="s">
        <v>249</v>
      </c>
      <c r="E110" s="56" t="s">
        <v>243</v>
      </c>
      <c r="F110" s="55">
        <v>44348</v>
      </c>
      <c r="G110" s="10">
        <v>91931</v>
      </c>
    </row>
    <row r="111" spans="3:7" ht="14.25" customHeight="1" x14ac:dyDescent="0.3">
      <c r="C111" s="10">
        <v>105</v>
      </c>
      <c r="D111" s="56" t="s">
        <v>242</v>
      </c>
      <c r="E111" s="56" t="s">
        <v>241</v>
      </c>
      <c r="F111" s="55">
        <v>44531</v>
      </c>
      <c r="G111" s="10">
        <v>152076</v>
      </c>
    </row>
    <row r="112" spans="3:7" ht="14.25" customHeight="1" x14ac:dyDescent="0.3">
      <c r="C112" s="10">
        <v>106</v>
      </c>
      <c r="D112" s="56" t="s">
        <v>247</v>
      </c>
      <c r="E112" s="56" t="s">
        <v>243</v>
      </c>
      <c r="F112" s="55">
        <v>44440</v>
      </c>
      <c r="G112" s="10">
        <v>213879</v>
      </c>
    </row>
    <row r="113" spans="3:7" ht="14.25" customHeight="1" x14ac:dyDescent="0.3">
      <c r="C113" s="10">
        <v>107</v>
      </c>
      <c r="D113" s="56" t="s">
        <v>242</v>
      </c>
      <c r="E113" s="56" t="s">
        <v>243</v>
      </c>
      <c r="F113" s="55">
        <v>44228</v>
      </c>
      <c r="G113" s="10">
        <v>7298</v>
      </c>
    </row>
    <row r="114" spans="3:7" ht="14.25" customHeight="1" x14ac:dyDescent="0.3">
      <c r="C114" s="10">
        <v>108</v>
      </c>
      <c r="D114" s="56" t="s">
        <v>247</v>
      </c>
      <c r="E114" s="56" t="s">
        <v>241</v>
      </c>
      <c r="F114" s="55">
        <v>44197</v>
      </c>
      <c r="G114" s="10">
        <v>1661</v>
      </c>
    </row>
    <row r="115" spans="3:7" ht="14.25" customHeight="1" x14ac:dyDescent="0.3">
      <c r="C115" s="10">
        <v>109</v>
      </c>
      <c r="D115" s="56" t="s">
        <v>249</v>
      </c>
      <c r="E115" s="56" t="s">
        <v>243</v>
      </c>
      <c r="F115" s="55">
        <v>44228</v>
      </c>
      <c r="G115" s="10">
        <v>13845</v>
      </c>
    </row>
    <row r="116" spans="3:7" ht="14.25" customHeight="1" x14ac:dyDescent="0.3">
      <c r="C116" s="10">
        <v>110</v>
      </c>
      <c r="D116" s="56" t="s">
        <v>247</v>
      </c>
      <c r="E116" s="56" t="s">
        <v>244</v>
      </c>
      <c r="F116" s="55">
        <v>44501</v>
      </c>
      <c r="G116" s="10">
        <v>188860</v>
      </c>
    </row>
    <row r="117" spans="3:7" ht="14.25" customHeight="1" x14ac:dyDescent="0.3">
      <c r="C117" s="10">
        <v>111</v>
      </c>
      <c r="D117" s="56" t="s">
        <v>249</v>
      </c>
      <c r="E117" s="56" t="s">
        <v>244</v>
      </c>
      <c r="F117" s="55">
        <v>44378</v>
      </c>
      <c r="G117" s="10">
        <v>36547</v>
      </c>
    </row>
    <row r="118" spans="3:7" ht="14.25" customHeight="1" x14ac:dyDescent="0.3">
      <c r="C118" s="10">
        <v>112</v>
      </c>
      <c r="D118" s="56" t="s">
        <v>242</v>
      </c>
      <c r="E118" s="56" t="s">
        <v>241</v>
      </c>
      <c r="F118" s="55">
        <v>44531</v>
      </c>
      <c r="G118" s="10">
        <v>60882</v>
      </c>
    </row>
    <row r="119" spans="3:7" ht="14.25" customHeight="1" x14ac:dyDescent="0.3">
      <c r="C119" s="10">
        <v>113</v>
      </c>
      <c r="D119" s="56" t="s">
        <v>249</v>
      </c>
      <c r="E119" s="56" t="s">
        <v>245</v>
      </c>
      <c r="F119" s="55">
        <v>44378</v>
      </c>
      <c r="G119" s="10">
        <v>26819</v>
      </c>
    </row>
    <row r="120" spans="3:7" ht="14.25" customHeight="1" x14ac:dyDescent="0.3">
      <c r="C120" s="10">
        <v>114</v>
      </c>
      <c r="D120" s="56" t="s">
        <v>247</v>
      </c>
      <c r="E120" s="56" t="s">
        <v>245</v>
      </c>
      <c r="F120" s="55">
        <v>44348</v>
      </c>
      <c r="G120" s="10">
        <v>139728</v>
      </c>
    </row>
    <row r="121" spans="3:7" ht="14.25" customHeight="1" x14ac:dyDescent="0.3">
      <c r="C121" s="10">
        <v>115</v>
      </c>
      <c r="D121" s="56" t="s">
        <v>249</v>
      </c>
      <c r="E121" s="56" t="s">
        <v>244</v>
      </c>
      <c r="F121" s="55">
        <v>44440</v>
      </c>
      <c r="G121" s="10">
        <v>220591</v>
      </c>
    </row>
    <row r="122" spans="3:7" ht="14.25" customHeight="1" x14ac:dyDescent="0.3">
      <c r="C122" s="10">
        <v>116</v>
      </c>
      <c r="D122" s="56" t="s">
        <v>247</v>
      </c>
      <c r="E122" s="56" t="s">
        <v>241</v>
      </c>
      <c r="F122" s="55">
        <v>44348</v>
      </c>
      <c r="G122" s="10">
        <v>216695</v>
      </c>
    </row>
    <row r="123" spans="3:7" ht="14.25" customHeight="1" x14ac:dyDescent="0.3">
      <c r="C123" s="10">
        <v>117</v>
      </c>
      <c r="D123" s="56" t="s">
        <v>249</v>
      </c>
      <c r="E123" s="56" t="s">
        <v>245</v>
      </c>
      <c r="F123" s="55">
        <v>44317</v>
      </c>
      <c r="G123" s="10">
        <v>57755</v>
      </c>
    </row>
    <row r="124" spans="3:7" ht="14.25" customHeight="1" x14ac:dyDescent="0.3">
      <c r="C124" s="10">
        <v>118</v>
      </c>
      <c r="D124" s="56" t="s">
        <v>242</v>
      </c>
      <c r="E124" s="56" t="s">
        <v>244</v>
      </c>
      <c r="F124" s="55">
        <v>44409</v>
      </c>
      <c r="G124" s="10">
        <v>102572</v>
      </c>
    </row>
    <row r="125" spans="3:7" ht="14.25" customHeight="1" x14ac:dyDescent="0.3">
      <c r="C125" s="10">
        <v>119</v>
      </c>
      <c r="D125" s="56" t="s">
        <v>247</v>
      </c>
      <c r="E125" s="56" t="s">
        <v>246</v>
      </c>
      <c r="F125" s="55">
        <v>44409</v>
      </c>
      <c r="G125" s="10">
        <v>229197</v>
      </c>
    </row>
    <row r="126" spans="3:7" ht="14.25" customHeight="1" x14ac:dyDescent="0.3">
      <c r="C126" s="10">
        <v>120</v>
      </c>
      <c r="D126" s="56" t="s">
        <v>249</v>
      </c>
      <c r="E126" s="56" t="s">
        <v>244</v>
      </c>
      <c r="F126" s="55">
        <v>44409</v>
      </c>
      <c r="G126" s="10">
        <v>19002</v>
      </c>
    </row>
    <row r="127" spans="3:7" ht="14.25" customHeight="1" x14ac:dyDescent="0.3">
      <c r="C127" s="10">
        <v>121</v>
      </c>
      <c r="D127" s="56" t="s">
        <v>248</v>
      </c>
      <c r="E127" s="56" t="s">
        <v>243</v>
      </c>
      <c r="F127" s="55">
        <v>44440</v>
      </c>
      <c r="G127" s="10">
        <v>209590</v>
      </c>
    </row>
    <row r="128" spans="3:7" ht="14.25" customHeight="1" x14ac:dyDescent="0.3">
      <c r="C128" s="10">
        <v>122</v>
      </c>
      <c r="D128" s="56" t="s">
        <v>248</v>
      </c>
      <c r="E128" s="56" t="s">
        <v>246</v>
      </c>
      <c r="F128" s="55">
        <v>44531</v>
      </c>
      <c r="G128" s="10">
        <v>135311</v>
      </c>
    </row>
    <row r="129" spans="3:7" ht="14.25" customHeight="1" x14ac:dyDescent="0.3">
      <c r="C129" s="10">
        <v>123</v>
      </c>
      <c r="D129" s="56" t="s">
        <v>248</v>
      </c>
      <c r="E129" s="56" t="s">
        <v>245</v>
      </c>
      <c r="F129" s="55">
        <v>44348</v>
      </c>
      <c r="G129" s="10">
        <v>115261</v>
      </c>
    </row>
    <row r="130" spans="3:7" ht="14.25" customHeight="1" x14ac:dyDescent="0.3">
      <c r="C130" s="10">
        <v>124</v>
      </c>
      <c r="D130" s="56" t="s">
        <v>248</v>
      </c>
      <c r="E130" s="56" t="s">
        <v>243</v>
      </c>
      <c r="F130" s="55">
        <v>44287</v>
      </c>
      <c r="G130" s="10">
        <v>220171</v>
      </c>
    </row>
    <row r="131" spans="3:7" ht="14.25" customHeight="1" x14ac:dyDescent="0.3">
      <c r="C131" s="10">
        <v>125</v>
      </c>
      <c r="D131" s="56" t="s">
        <v>248</v>
      </c>
      <c r="E131" s="56" t="s">
        <v>245</v>
      </c>
      <c r="F131" s="55">
        <v>44531</v>
      </c>
      <c r="G131" s="10">
        <v>9682</v>
      </c>
    </row>
    <row r="132" spans="3:7" ht="14.25" customHeight="1" x14ac:dyDescent="0.3">
      <c r="C132" s="10">
        <v>126</v>
      </c>
      <c r="D132" s="56" t="s">
        <v>248</v>
      </c>
      <c r="E132" s="56" t="s">
        <v>244</v>
      </c>
      <c r="F132" s="55">
        <v>44531</v>
      </c>
      <c r="G132" s="10">
        <v>81048</v>
      </c>
    </row>
    <row r="133" spans="3:7" ht="14.25" customHeight="1" x14ac:dyDescent="0.3">
      <c r="C133" s="10">
        <v>127</v>
      </c>
      <c r="D133" s="56" t="s">
        <v>248</v>
      </c>
      <c r="E133" s="56" t="s">
        <v>246</v>
      </c>
      <c r="F133" s="55">
        <v>44228</v>
      </c>
      <c r="G133" s="10">
        <v>155266</v>
      </c>
    </row>
    <row r="134" spans="3:7" ht="14.25" customHeight="1" x14ac:dyDescent="0.3">
      <c r="C134" s="10">
        <v>128</v>
      </c>
      <c r="D134" s="56" t="s">
        <v>248</v>
      </c>
      <c r="E134" s="56" t="s">
        <v>244</v>
      </c>
      <c r="F134" s="55">
        <v>44317</v>
      </c>
      <c r="G134" s="10">
        <v>24879</v>
      </c>
    </row>
    <row r="135" spans="3:7" ht="14.25" customHeight="1" x14ac:dyDescent="0.3">
      <c r="C135" s="10">
        <v>129</v>
      </c>
      <c r="D135" s="56" t="s">
        <v>248</v>
      </c>
      <c r="E135" s="56" t="s">
        <v>246</v>
      </c>
      <c r="F135" s="55">
        <v>44470</v>
      </c>
      <c r="G135" s="10">
        <v>24838</v>
      </c>
    </row>
    <row r="136" spans="3:7" ht="14.25" customHeight="1" x14ac:dyDescent="0.3">
      <c r="C136" s="10">
        <v>130</v>
      </c>
      <c r="D136" s="56" t="s">
        <v>248</v>
      </c>
      <c r="E136" s="56" t="s">
        <v>246</v>
      </c>
      <c r="F136" s="55">
        <v>44228</v>
      </c>
      <c r="G136" s="10">
        <v>105602</v>
      </c>
    </row>
    <row r="137" spans="3:7" ht="14.25" customHeight="1" x14ac:dyDescent="0.3">
      <c r="C137" s="10">
        <v>131</v>
      </c>
      <c r="D137" s="56" t="s">
        <v>248</v>
      </c>
      <c r="E137" s="56" t="s">
        <v>241</v>
      </c>
      <c r="F137" s="55">
        <v>44287</v>
      </c>
      <c r="G137" s="10">
        <v>214102</v>
      </c>
    </row>
    <row r="138" spans="3:7" ht="14.25" customHeight="1" x14ac:dyDescent="0.3">
      <c r="C138" s="10">
        <v>132</v>
      </c>
      <c r="D138" s="56" t="s">
        <v>248</v>
      </c>
      <c r="E138" s="56" t="s">
        <v>241</v>
      </c>
      <c r="F138" s="55">
        <v>44440</v>
      </c>
      <c r="G138" s="10">
        <v>27327</v>
      </c>
    </row>
    <row r="139" spans="3:7" ht="14.25" customHeight="1" x14ac:dyDescent="0.3">
      <c r="C139" s="10">
        <v>133</v>
      </c>
      <c r="D139" s="56" t="s">
        <v>248</v>
      </c>
      <c r="E139" s="56" t="s">
        <v>245</v>
      </c>
      <c r="F139" s="55">
        <v>44197</v>
      </c>
      <c r="G139" s="10">
        <v>142596</v>
      </c>
    </row>
    <row r="140" spans="3:7" ht="14.25" customHeight="1" x14ac:dyDescent="0.3">
      <c r="C140" s="10">
        <v>134</v>
      </c>
      <c r="D140" s="56" t="s">
        <v>248</v>
      </c>
      <c r="E140" s="56" t="s">
        <v>245</v>
      </c>
      <c r="F140" s="55">
        <v>44348</v>
      </c>
      <c r="G140" s="10">
        <v>165992</v>
      </c>
    </row>
    <row r="141" spans="3:7" ht="14.25" customHeight="1" x14ac:dyDescent="0.3">
      <c r="C141" s="10">
        <v>135</v>
      </c>
      <c r="D141" s="56" t="s">
        <v>248</v>
      </c>
      <c r="E141" s="56" t="s">
        <v>241</v>
      </c>
      <c r="F141" s="55">
        <v>44531</v>
      </c>
      <c r="G141" s="10">
        <v>129328</v>
      </c>
    </row>
    <row r="142" spans="3:7" ht="14.25" customHeight="1" x14ac:dyDescent="0.3">
      <c r="C142" s="10">
        <v>136</v>
      </c>
      <c r="D142" s="56" t="s">
        <v>248</v>
      </c>
      <c r="E142" s="56" t="s">
        <v>243</v>
      </c>
      <c r="F142" s="55">
        <v>44470</v>
      </c>
      <c r="G142" s="10">
        <v>86460</v>
      </c>
    </row>
    <row r="143" spans="3:7" ht="14.25" customHeight="1" x14ac:dyDescent="0.3">
      <c r="C143" s="10">
        <v>137</v>
      </c>
      <c r="D143" s="56" t="s">
        <v>248</v>
      </c>
      <c r="E143" s="56" t="s">
        <v>243</v>
      </c>
      <c r="F143" s="55">
        <v>44228</v>
      </c>
      <c r="G143" s="10">
        <v>22003</v>
      </c>
    </row>
    <row r="144" spans="3:7" ht="14.25" customHeight="1" x14ac:dyDescent="0.3">
      <c r="C144" s="10">
        <v>138</v>
      </c>
      <c r="D144" s="56" t="s">
        <v>248</v>
      </c>
      <c r="E144" s="56" t="s">
        <v>245</v>
      </c>
      <c r="F144" s="55">
        <v>44378</v>
      </c>
      <c r="G144" s="10">
        <v>44394</v>
      </c>
    </row>
    <row r="145" spans="3:7" ht="14.25" customHeight="1" x14ac:dyDescent="0.3">
      <c r="C145" s="10">
        <v>139</v>
      </c>
      <c r="D145" s="56" t="s">
        <v>248</v>
      </c>
      <c r="E145" s="56" t="s">
        <v>243</v>
      </c>
      <c r="F145" s="55">
        <v>44440</v>
      </c>
      <c r="G145" s="10">
        <v>217075</v>
      </c>
    </row>
    <row r="146" spans="3:7" ht="14.25" customHeight="1" x14ac:dyDescent="0.3">
      <c r="C146" s="10">
        <v>140</v>
      </c>
      <c r="D146" s="56" t="s">
        <v>248</v>
      </c>
      <c r="E146" s="56" t="s">
        <v>244</v>
      </c>
      <c r="F146" s="55">
        <v>44228</v>
      </c>
      <c r="G146" s="10">
        <v>56810</v>
      </c>
    </row>
    <row r="147" spans="3:7" ht="14.25" customHeight="1" x14ac:dyDescent="0.3">
      <c r="C147" s="10">
        <v>141</v>
      </c>
      <c r="D147" s="56" t="s">
        <v>248</v>
      </c>
      <c r="E147" s="56" t="s">
        <v>243</v>
      </c>
      <c r="F147" s="55">
        <v>44470</v>
      </c>
      <c r="G147" s="10">
        <v>169915</v>
      </c>
    </row>
    <row r="148" spans="3:7" ht="14.25" customHeight="1" x14ac:dyDescent="0.3">
      <c r="C148" s="10">
        <v>142</v>
      </c>
      <c r="D148" s="56" t="s">
        <v>248</v>
      </c>
      <c r="E148" s="56" t="s">
        <v>246</v>
      </c>
      <c r="F148" s="55">
        <v>44409</v>
      </c>
      <c r="G148" s="10">
        <v>217962</v>
      </c>
    </row>
    <row r="149" spans="3:7" ht="14.25" customHeight="1" x14ac:dyDescent="0.3">
      <c r="C149" s="10">
        <v>143</v>
      </c>
      <c r="D149" s="56" t="s">
        <v>248</v>
      </c>
      <c r="E149" s="56" t="s">
        <v>246</v>
      </c>
      <c r="F149" s="55">
        <v>44317</v>
      </c>
      <c r="G149" s="10">
        <v>166824</v>
      </c>
    </row>
    <row r="150" spans="3:7" ht="14.25" customHeight="1" x14ac:dyDescent="0.3">
      <c r="C150" s="10">
        <v>144</v>
      </c>
      <c r="D150" s="56" t="s">
        <v>248</v>
      </c>
      <c r="E150" s="56" t="s">
        <v>245</v>
      </c>
      <c r="F150" s="55">
        <v>44287</v>
      </c>
      <c r="G150" s="10">
        <v>35096</v>
      </c>
    </row>
    <row r="151" spans="3:7" ht="14.25" customHeight="1" x14ac:dyDescent="0.3">
      <c r="C151" s="10">
        <v>145</v>
      </c>
      <c r="D151" s="56" t="s">
        <v>248</v>
      </c>
      <c r="E151" s="56" t="s">
        <v>246</v>
      </c>
      <c r="F151" s="55">
        <v>44378</v>
      </c>
      <c r="G151" s="10">
        <v>64755</v>
      </c>
    </row>
    <row r="152" spans="3:7" ht="14.25" customHeight="1" x14ac:dyDescent="0.3">
      <c r="C152" s="10">
        <v>146</v>
      </c>
      <c r="D152" s="56" t="s">
        <v>248</v>
      </c>
      <c r="E152" s="56" t="s">
        <v>244</v>
      </c>
      <c r="F152" s="55">
        <v>44317</v>
      </c>
      <c r="G152" s="10">
        <v>8950</v>
      </c>
    </row>
    <row r="153" spans="3:7" ht="14.25" customHeight="1" x14ac:dyDescent="0.3">
      <c r="C153" s="10">
        <v>147</v>
      </c>
      <c r="D153" s="56" t="s">
        <v>248</v>
      </c>
      <c r="E153" s="56" t="s">
        <v>244</v>
      </c>
      <c r="F153" s="55">
        <v>44197</v>
      </c>
      <c r="G153" s="10">
        <v>210209</v>
      </c>
    </row>
    <row r="154" spans="3:7" ht="14.25" customHeight="1" x14ac:dyDescent="0.3">
      <c r="C154" s="10">
        <v>148</v>
      </c>
      <c r="D154" s="56" t="s">
        <v>248</v>
      </c>
      <c r="E154" s="56" t="s">
        <v>243</v>
      </c>
      <c r="F154" s="55">
        <v>44409</v>
      </c>
      <c r="G154" s="10">
        <v>191733</v>
      </c>
    </row>
    <row r="155" spans="3:7" ht="14.25" customHeight="1" x14ac:dyDescent="0.3">
      <c r="C155" s="10">
        <v>149</v>
      </c>
      <c r="D155" s="56" t="s">
        <v>248</v>
      </c>
      <c r="E155" s="56" t="s">
        <v>246</v>
      </c>
      <c r="F155" s="55">
        <v>44287</v>
      </c>
      <c r="G155" s="10">
        <v>137705</v>
      </c>
    </row>
    <row r="156" spans="3:7" ht="14.25" customHeight="1" x14ac:dyDescent="0.3">
      <c r="C156" s="10">
        <v>150</v>
      </c>
      <c r="D156" s="56" t="s">
        <v>248</v>
      </c>
      <c r="E156" s="56" t="s">
        <v>241</v>
      </c>
      <c r="F156" s="55">
        <v>44440</v>
      </c>
      <c r="G156" s="10">
        <v>242971</v>
      </c>
    </row>
    <row r="157" spans="3:7" ht="14.25" customHeight="1" x14ac:dyDescent="0.3">
      <c r="C157" s="10">
        <v>151</v>
      </c>
      <c r="D157" s="56" t="s">
        <v>248</v>
      </c>
      <c r="E157" s="56" t="s">
        <v>245</v>
      </c>
      <c r="F157" s="55">
        <v>44378</v>
      </c>
      <c r="G157" s="10">
        <v>173616</v>
      </c>
    </row>
    <row r="158" spans="3:7" ht="14.25" customHeight="1" x14ac:dyDescent="0.3">
      <c r="C158" s="10">
        <v>152</v>
      </c>
      <c r="D158" s="56" t="s">
        <v>248</v>
      </c>
      <c r="E158" s="56" t="s">
        <v>244</v>
      </c>
      <c r="F158" s="55">
        <v>44228</v>
      </c>
      <c r="G158" s="10">
        <v>168122</v>
      </c>
    </row>
    <row r="159" spans="3:7" ht="14.25" customHeight="1" x14ac:dyDescent="0.3">
      <c r="C159" s="10">
        <v>153</v>
      </c>
      <c r="D159" s="56" t="s">
        <v>248</v>
      </c>
      <c r="E159" s="56" t="s">
        <v>244</v>
      </c>
      <c r="F159" s="55">
        <v>44531</v>
      </c>
      <c r="G159" s="10">
        <v>151084</v>
      </c>
    </row>
    <row r="160" spans="3:7" ht="14.25" customHeight="1" x14ac:dyDescent="0.3">
      <c r="C160" s="10">
        <v>154</v>
      </c>
      <c r="D160" s="56" t="s">
        <v>250</v>
      </c>
      <c r="E160" s="56" t="s">
        <v>244</v>
      </c>
      <c r="F160" s="55">
        <v>44287</v>
      </c>
      <c r="G160" s="10">
        <v>247904</v>
      </c>
    </row>
    <row r="161" spans="3:7" ht="14.25" customHeight="1" x14ac:dyDescent="0.3">
      <c r="C161" s="10">
        <v>155</v>
      </c>
      <c r="D161" s="56" t="s">
        <v>242</v>
      </c>
      <c r="E161" s="56" t="s">
        <v>243</v>
      </c>
      <c r="F161" s="55">
        <v>44228</v>
      </c>
      <c r="G161" s="10">
        <v>33876</v>
      </c>
    </row>
    <row r="162" spans="3:7" ht="14.25" customHeight="1" x14ac:dyDescent="0.3">
      <c r="C162" s="10">
        <v>156</v>
      </c>
      <c r="D162" s="56" t="s">
        <v>247</v>
      </c>
      <c r="E162" s="56" t="s">
        <v>245</v>
      </c>
      <c r="F162" s="55">
        <v>44348</v>
      </c>
      <c r="G162" s="10">
        <v>95791</v>
      </c>
    </row>
    <row r="163" spans="3:7" ht="14.25" customHeight="1" x14ac:dyDescent="0.3">
      <c r="C163" s="10">
        <v>157</v>
      </c>
      <c r="D163" s="56" t="s">
        <v>250</v>
      </c>
      <c r="E163" s="56" t="s">
        <v>241</v>
      </c>
      <c r="F163" s="55">
        <v>44287</v>
      </c>
      <c r="G163" s="10">
        <v>201120</v>
      </c>
    </row>
    <row r="164" spans="3:7" ht="14.25" customHeight="1" x14ac:dyDescent="0.3">
      <c r="C164" s="10">
        <v>158</v>
      </c>
      <c r="D164" s="56" t="s">
        <v>250</v>
      </c>
      <c r="E164" s="56" t="s">
        <v>246</v>
      </c>
      <c r="F164" s="55">
        <v>44287</v>
      </c>
      <c r="G164" s="10">
        <v>196137</v>
      </c>
    </row>
    <row r="165" spans="3:7" ht="14.25" customHeight="1" x14ac:dyDescent="0.3">
      <c r="C165" s="10">
        <v>159</v>
      </c>
      <c r="D165" s="56" t="s">
        <v>250</v>
      </c>
      <c r="E165" s="56" t="s">
        <v>241</v>
      </c>
      <c r="F165" s="55">
        <v>44197</v>
      </c>
      <c r="G165" s="10">
        <v>6345</v>
      </c>
    </row>
    <row r="166" spans="3:7" ht="14.25" customHeight="1" x14ac:dyDescent="0.3">
      <c r="C166" s="10">
        <v>160</v>
      </c>
      <c r="D166" s="56" t="s">
        <v>250</v>
      </c>
      <c r="E166" s="56" t="s">
        <v>246</v>
      </c>
      <c r="F166" s="55">
        <v>44197</v>
      </c>
      <c r="G166" s="10">
        <v>60394</v>
      </c>
    </row>
    <row r="167" spans="3:7" ht="14.25" customHeight="1" x14ac:dyDescent="0.3">
      <c r="C167" s="10">
        <v>161</v>
      </c>
      <c r="D167" s="56" t="s">
        <v>247</v>
      </c>
      <c r="E167" s="56" t="s">
        <v>244</v>
      </c>
      <c r="F167" s="55">
        <v>44197</v>
      </c>
      <c r="G167" s="10">
        <v>208053</v>
      </c>
    </row>
    <row r="168" spans="3:7" ht="14.25" customHeight="1" x14ac:dyDescent="0.3">
      <c r="C168" s="10">
        <v>162</v>
      </c>
      <c r="D168" s="56" t="s">
        <v>247</v>
      </c>
      <c r="E168" s="56" t="s">
        <v>243</v>
      </c>
      <c r="F168" s="55">
        <v>44287</v>
      </c>
      <c r="G168" s="10">
        <v>216555</v>
      </c>
    </row>
    <row r="169" spans="3:7" ht="14.25" customHeight="1" x14ac:dyDescent="0.3">
      <c r="C169" s="10">
        <v>163</v>
      </c>
      <c r="D169" s="56" t="s">
        <v>250</v>
      </c>
      <c r="E169" s="56" t="s">
        <v>241</v>
      </c>
      <c r="F169" s="55">
        <v>44256</v>
      </c>
      <c r="G169" s="10">
        <v>30219</v>
      </c>
    </row>
    <row r="170" spans="3:7" ht="14.25" customHeight="1" x14ac:dyDescent="0.3">
      <c r="C170" s="10">
        <v>164</v>
      </c>
      <c r="D170" s="56" t="s">
        <v>250</v>
      </c>
      <c r="E170" s="56" t="s">
        <v>245</v>
      </c>
      <c r="F170" s="55">
        <v>44531</v>
      </c>
      <c r="G170" s="10">
        <v>112636</v>
      </c>
    </row>
    <row r="171" spans="3:7" ht="14.25" customHeight="1" x14ac:dyDescent="0.3">
      <c r="C171" s="10">
        <v>165</v>
      </c>
      <c r="D171" s="56" t="s">
        <v>250</v>
      </c>
      <c r="E171" s="56" t="s">
        <v>243</v>
      </c>
      <c r="F171" s="55">
        <v>44317</v>
      </c>
      <c r="G171" s="10">
        <v>232025</v>
      </c>
    </row>
    <row r="172" spans="3:7" ht="14.25" customHeight="1" x14ac:dyDescent="0.3">
      <c r="C172" s="10">
        <v>166</v>
      </c>
      <c r="D172" s="56" t="s">
        <v>249</v>
      </c>
      <c r="E172" s="56" t="s">
        <v>246</v>
      </c>
      <c r="F172" s="55">
        <v>44378</v>
      </c>
      <c r="G172" s="10">
        <v>23560</v>
      </c>
    </row>
    <row r="173" spans="3:7" ht="14.25" customHeight="1" x14ac:dyDescent="0.3">
      <c r="C173" s="10">
        <v>167</v>
      </c>
      <c r="D173" s="56" t="s">
        <v>250</v>
      </c>
      <c r="E173" s="56" t="s">
        <v>245</v>
      </c>
      <c r="F173" s="55">
        <v>44317</v>
      </c>
      <c r="G173" s="10">
        <v>223042</v>
      </c>
    </row>
    <row r="174" spans="3:7" ht="14.25" customHeight="1" x14ac:dyDescent="0.3">
      <c r="C174" s="10">
        <v>168</v>
      </c>
      <c r="D174" s="56" t="s">
        <v>242</v>
      </c>
      <c r="E174" s="56" t="s">
        <v>245</v>
      </c>
      <c r="F174" s="55">
        <v>44378</v>
      </c>
      <c r="G174" s="10">
        <v>185869</v>
      </c>
    </row>
    <row r="175" spans="3:7" ht="14.25" customHeight="1" x14ac:dyDescent="0.3">
      <c r="C175" s="10">
        <v>169</v>
      </c>
      <c r="D175" s="56" t="s">
        <v>242</v>
      </c>
      <c r="E175" s="56" t="s">
        <v>245</v>
      </c>
      <c r="F175" s="55">
        <v>44287</v>
      </c>
      <c r="G175" s="10">
        <v>73394</v>
      </c>
    </row>
    <row r="176" spans="3:7" ht="14.25" customHeight="1" x14ac:dyDescent="0.3">
      <c r="C176" s="10">
        <v>170</v>
      </c>
      <c r="D176" s="56" t="s">
        <v>247</v>
      </c>
      <c r="E176" s="56" t="s">
        <v>245</v>
      </c>
      <c r="F176" s="55">
        <v>44348</v>
      </c>
      <c r="G176" s="10">
        <v>254580</v>
      </c>
    </row>
    <row r="177" spans="3:7" ht="14.25" customHeight="1" x14ac:dyDescent="0.3">
      <c r="C177" s="10">
        <v>171</v>
      </c>
      <c r="D177" s="56" t="s">
        <v>242</v>
      </c>
      <c r="E177" s="56" t="s">
        <v>241</v>
      </c>
      <c r="F177" s="55">
        <v>44470</v>
      </c>
      <c r="G177" s="10">
        <v>175018</v>
      </c>
    </row>
    <row r="178" spans="3:7" ht="14.25" customHeight="1" x14ac:dyDescent="0.3">
      <c r="C178" s="10">
        <v>172</v>
      </c>
      <c r="D178" s="56" t="s">
        <v>242</v>
      </c>
      <c r="E178" s="56" t="s">
        <v>241</v>
      </c>
      <c r="F178" s="55">
        <v>44197</v>
      </c>
      <c r="G178" s="10">
        <v>248756</v>
      </c>
    </row>
    <row r="179" spans="3:7" ht="14.25" customHeight="1" x14ac:dyDescent="0.3">
      <c r="C179" s="10">
        <v>173</v>
      </c>
      <c r="D179" s="56" t="s">
        <v>247</v>
      </c>
      <c r="E179" s="56" t="s">
        <v>246</v>
      </c>
      <c r="F179" s="55">
        <v>44531</v>
      </c>
      <c r="G179" s="10">
        <v>22305</v>
      </c>
    </row>
    <row r="180" spans="3:7" ht="14.25" customHeight="1" x14ac:dyDescent="0.3">
      <c r="C180" s="10">
        <v>174</v>
      </c>
      <c r="D180" s="56" t="s">
        <v>247</v>
      </c>
      <c r="E180" s="56" t="s">
        <v>243</v>
      </c>
      <c r="F180" s="55">
        <v>44228</v>
      </c>
      <c r="G180" s="10">
        <v>5187</v>
      </c>
    </row>
    <row r="181" spans="3:7" ht="14.25" customHeight="1" x14ac:dyDescent="0.3">
      <c r="C181" s="10">
        <v>175</v>
      </c>
      <c r="D181" s="56" t="s">
        <v>242</v>
      </c>
      <c r="E181" s="56" t="s">
        <v>246</v>
      </c>
      <c r="F181" s="55">
        <v>44197</v>
      </c>
      <c r="G181" s="10">
        <v>100486</v>
      </c>
    </row>
    <row r="182" spans="3:7" ht="14.25" customHeight="1" x14ac:dyDescent="0.3">
      <c r="C182" s="10">
        <v>176</v>
      </c>
      <c r="D182" s="56" t="s">
        <v>247</v>
      </c>
      <c r="E182" s="56" t="s">
        <v>245</v>
      </c>
      <c r="F182" s="55">
        <v>44287</v>
      </c>
      <c r="G182" s="10">
        <v>259</v>
      </c>
    </row>
    <row r="183" spans="3:7" ht="14.25" customHeight="1" x14ac:dyDescent="0.3">
      <c r="C183" s="10">
        <v>177</v>
      </c>
      <c r="D183" s="56" t="s">
        <v>250</v>
      </c>
      <c r="E183" s="56" t="s">
        <v>244</v>
      </c>
      <c r="F183" s="55">
        <v>44287</v>
      </c>
      <c r="G183" s="10">
        <v>61230</v>
      </c>
    </row>
    <row r="184" spans="3:7" ht="14.25" customHeight="1" x14ac:dyDescent="0.3">
      <c r="C184" s="10">
        <v>178</v>
      </c>
      <c r="D184" s="56" t="s">
        <v>247</v>
      </c>
      <c r="E184" s="56" t="s">
        <v>244</v>
      </c>
      <c r="F184" s="55">
        <v>44256</v>
      </c>
      <c r="G184" s="10">
        <v>29435</v>
      </c>
    </row>
    <row r="185" spans="3:7" ht="14.25" customHeight="1" x14ac:dyDescent="0.3">
      <c r="C185" s="10">
        <v>179</v>
      </c>
      <c r="D185" s="56" t="s">
        <v>250</v>
      </c>
      <c r="E185" s="56" t="s">
        <v>244</v>
      </c>
      <c r="F185" s="55">
        <v>44228</v>
      </c>
      <c r="G185" s="10">
        <v>74022</v>
      </c>
    </row>
    <row r="186" spans="3:7" ht="14.25" customHeight="1" x14ac:dyDescent="0.3">
      <c r="C186" s="10">
        <v>180</v>
      </c>
      <c r="D186" s="56" t="s">
        <v>249</v>
      </c>
      <c r="E186" s="56" t="s">
        <v>244</v>
      </c>
      <c r="F186" s="55">
        <v>44317</v>
      </c>
      <c r="G186" s="10">
        <v>124153</v>
      </c>
    </row>
    <row r="187" spans="3:7" ht="14.25" customHeight="1" x14ac:dyDescent="0.3">
      <c r="C187" s="10">
        <v>181</v>
      </c>
      <c r="D187" s="56" t="s">
        <v>247</v>
      </c>
      <c r="E187" s="56" t="s">
        <v>246</v>
      </c>
      <c r="F187" s="55">
        <v>44470</v>
      </c>
      <c r="G187" s="10">
        <v>225220</v>
      </c>
    </row>
    <row r="188" spans="3:7" ht="14.25" customHeight="1" x14ac:dyDescent="0.3">
      <c r="C188" s="10">
        <v>182</v>
      </c>
      <c r="D188" s="56" t="s">
        <v>249</v>
      </c>
      <c r="E188" s="56" t="s">
        <v>245</v>
      </c>
      <c r="F188" s="55">
        <v>44317</v>
      </c>
      <c r="G188" s="10">
        <v>164464</v>
      </c>
    </row>
    <row r="189" spans="3:7" ht="14.25" customHeight="1" x14ac:dyDescent="0.3">
      <c r="C189" s="10">
        <v>183</v>
      </c>
      <c r="D189" s="56" t="s">
        <v>247</v>
      </c>
      <c r="E189" s="56" t="s">
        <v>244</v>
      </c>
      <c r="F189" s="55">
        <v>44287</v>
      </c>
      <c r="G189" s="10">
        <v>145328</v>
      </c>
    </row>
    <row r="190" spans="3:7" ht="14.25" customHeight="1" x14ac:dyDescent="0.3">
      <c r="C190" s="10">
        <v>184</v>
      </c>
      <c r="D190" s="56" t="s">
        <v>250</v>
      </c>
      <c r="E190" s="56" t="s">
        <v>241</v>
      </c>
      <c r="F190" s="55">
        <v>44287</v>
      </c>
      <c r="G190" s="10">
        <v>189847</v>
      </c>
    </row>
    <row r="191" spans="3:7" ht="14.25" customHeight="1" x14ac:dyDescent="0.3">
      <c r="C191" s="10">
        <v>185</v>
      </c>
      <c r="D191" s="56" t="s">
        <v>248</v>
      </c>
      <c r="E191" s="56" t="s">
        <v>246</v>
      </c>
      <c r="F191" s="55">
        <v>44317</v>
      </c>
      <c r="G191" s="10">
        <v>240648</v>
      </c>
    </row>
    <row r="192" spans="3:7" ht="14.25" customHeight="1" x14ac:dyDescent="0.3">
      <c r="C192" s="10">
        <v>186</v>
      </c>
      <c r="D192" s="56" t="s">
        <v>248</v>
      </c>
      <c r="E192" s="56" t="s">
        <v>243</v>
      </c>
      <c r="F192" s="55">
        <v>44287</v>
      </c>
      <c r="G192" s="10">
        <v>73163</v>
      </c>
    </row>
    <row r="193" spans="3:7" ht="14.25" customHeight="1" x14ac:dyDescent="0.3">
      <c r="C193" s="10">
        <v>187</v>
      </c>
      <c r="D193" s="56" t="s">
        <v>248</v>
      </c>
      <c r="E193" s="56" t="s">
        <v>241</v>
      </c>
      <c r="F193" s="55">
        <v>44409</v>
      </c>
      <c r="G193" s="10">
        <v>67090</v>
      </c>
    </row>
    <row r="194" spans="3:7" ht="14.25" customHeight="1" x14ac:dyDescent="0.3">
      <c r="C194" s="10">
        <v>188</v>
      </c>
      <c r="D194" s="56" t="s">
        <v>248</v>
      </c>
      <c r="E194" s="56" t="s">
        <v>241</v>
      </c>
      <c r="F194" s="55">
        <v>44440</v>
      </c>
      <c r="G194" s="10">
        <v>13179</v>
      </c>
    </row>
    <row r="195" spans="3:7" ht="14.25" customHeight="1" x14ac:dyDescent="0.3">
      <c r="C195" s="10">
        <v>189</v>
      </c>
      <c r="D195" s="56" t="s">
        <v>248</v>
      </c>
      <c r="E195" s="56" t="s">
        <v>245</v>
      </c>
      <c r="F195" s="55">
        <v>44228</v>
      </c>
      <c r="G195" s="10">
        <v>210276</v>
      </c>
    </row>
    <row r="196" spans="3:7" ht="14.25" customHeight="1" x14ac:dyDescent="0.3">
      <c r="C196" s="10">
        <v>190</v>
      </c>
      <c r="D196" s="56" t="s">
        <v>248</v>
      </c>
      <c r="E196" s="56" t="s">
        <v>245</v>
      </c>
      <c r="F196" s="55">
        <v>44228</v>
      </c>
      <c r="G196" s="10">
        <v>86142</v>
      </c>
    </row>
    <row r="197" spans="3:7" ht="14.25" customHeight="1" x14ac:dyDescent="0.3">
      <c r="C197" s="10">
        <v>191</v>
      </c>
      <c r="D197" s="56" t="s">
        <v>248</v>
      </c>
      <c r="E197" s="56" t="s">
        <v>243</v>
      </c>
      <c r="F197" s="55">
        <v>44287</v>
      </c>
      <c r="G197" s="10">
        <v>203878</v>
      </c>
    </row>
    <row r="198" spans="3:7" ht="14.25" customHeight="1" x14ac:dyDescent="0.3">
      <c r="C198" s="10">
        <v>192</v>
      </c>
      <c r="D198" s="56" t="s">
        <v>248</v>
      </c>
      <c r="E198" s="56" t="s">
        <v>244</v>
      </c>
      <c r="F198" s="55">
        <v>44378</v>
      </c>
      <c r="G198" s="10">
        <v>86843</v>
      </c>
    </row>
    <row r="199" spans="3:7" ht="14.25" customHeight="1" x14ac:dyDescent="0.3">
      <c r="C199" s="10">
        <v>193</v>
      </c>
      <c r="D199" s="56" t="s">
        <v>248</v>
      </c>
      <c r="E199" s="56" t="s">
        <v>244</v>
      </c>
      <c r="F199" s="55">
        <v>44531</v>
      </c>
      <c r="G199" s="10">
        <v>-21877</v>
      </c>
    </row>
    <row r="200" spans="3:7" ht="14.25" customHeight="1" x14ac:dyDescent="0.3">
      <c r="C200" s="10">
        <v>194</v>
      </c>
      <c r="D200" s="56" t="s">
        <v>248</v>
      </c>
      <c r="E200" s="56" t="s">
        <v>244</v>
      </c>
      <c r="F200" s="55">
        <v>44197</v>
      </c>
      <c r="G200" s="10">
        <v>95623</v>
      </c>
    </row>
    <row r="201" spans="3:7" ht="14.25" customHeight="1" x14ac:dyDescent="0.3">
      <c r="C201" s="10">
        <v>195</v>
      </c>
      <c r="D201" s="56" t="s">
        <v>248</v>
      </c>
      <c r="E201" s="56" t="s">
        <v>241</v>
      </c>
      <c r="F201" s="55">
        <v>44531</v>
      </c>
      <c r="G201" s="10">
        <v>244284</v>
      </c>
    </row>
    <row r="202" spans="3:7" ht="14.25" customHeight="1" x14ac:dyDescent="0.3">
      <c r="C202" s="10">
        <v>196</v>
      </c>
      <c r="D202" s="56" t="s">
        <v>248</v>
      </c>
      <c r="E202" s="56" t="s">
        <v>241</v>
      </c>
      <c r="F202" s="55">
        <v>44378</v>
      </c>
      <c r="G202" s="10">
        <v>103592</v>
      </c>
    </row>
    <row r="203" spans="3:7" ht="14.25" customHeight="1" x14ac:dyDescent="0.3">
      <c r="C203" s="10">
        <v>197</v>
      </c>
      <c r="D203" s="56" t="s">
        <v>248</v>
      </c>
      <c r="E203" s="56" t="s">
        <v>246</v>
      </c>
      <c r="F203" s="55">
        <v>44348</v>
      </c>
      <c r="G203" s="10">
        <v>17150</v>
      </c>
    </row>
    <row r="204" spans="3:7" ht="14.25" customHeight="1" x14ac:dyDescent="0.3">
      <c r="C204" s="10">
        <v>198</v>
      </c>
      <c r="D204" s="56" t="s">
        <v>248</v>
      </c>
      <c r="E204" s="56" t="s">
        <v>243</v>
      </c>
      <c r="F204" s="55">
        <v>44378</v>
      </c>
      <c r="G204" s="10">
        <v>138473</v>
      </c>
    </row>
    <row r="205" spans="3:7" ht="14.25" customHeight="1" x14ac:dyDescent="0.3">
      <c r="C205" s="10">
        <v>199</v>
      </c>
      <c r="D205" s="56" t="s">
        <v>248</v>
      </c>
      <c r="E205" s="56" t="s">
        <v>241</v>
      </c>
      <c r="F205" s="55">
        <v>44287</v>
      </c>
      <c r="G205" s="10">
        <v>81846</v>
      </c>
    </row>
    <row r="206" spans="3:7" ht="14.25" customHeight="1" x14ac:dyDescent="0.3">
      <c r="C206" s="10">
        <v>200</v>
      </c>
      <c r="D206" s="56" t="s">
        <v>248</v>
      </c>
      <c r="E206" s="56" t="s">
        <v>241</v>
      </c>
      <c r="F206" s="55">
        <v>44409</v>
      </c>
      <c r="G206" s="10">
        <v>10877</v>
      </c>
    </row>
    <row r="207" spans="3:7" ht="14.25" customHeight="1" x14ac:dyDescent="0.3">
      <c r="C207" s="10">
        <v>201</v>
      </c>
      <c r="D207" s="56" t="s">
        <v>247</v>
      </c>
      <c r="E207" s="56" t="s">
        <v>243</v>
      </c>
      <c r="F207" s="55">
        <v>44409</v>
      </c>
      <c r="G207" s="10">
        <v>155980</v>
      </c>
    </row>
    <row r="208" spans="3:7" ht="14.25" customHeight="1" x14ac:dyDescent="0.3">
      <c r="C208" s="10">
        <v>202</v>
      </c>
      <c r="D208" s="56" t="s">
        <v>249</v>
      </c>
      <c r="E208" s="56" t="s">
        <v>244</v>
      </c>
      <c r="F208" s="55">
        <v>44409</v>
      </c>
      <c r="G208" s="10">
        <v>23010</v>
      </c>
    </row>
    <row r="209" spans="3:7" ht="14.25" customHeight="1" x14ac:dyDescent="0.3">
      <c r="C209" s="10">
        <v>203</v>
      </c>
      <c r="D209" s="56" t="s">
        <v>249</v>
      </c>
      <c r="E209" s="56" t="s">
        <v>245</v>
      </c>
      <c r="F209" s="55">
        <v>44531</v>
      </c>
      <c r="G209" s="10">
        <v>71529</v>
      </c>
    </row>
    <row r="210" spans="3:7" ht="14.25" customHeight="1" x14ac:dyDescent="0.3">
      <c r="C210" s="10">
        <v>204</v>
      </c>
      <c r="D210" s="56" t="s">
        <v>242</v>
      </c>
      <c r="E210" s="56" t="s">
        <v>243</v>
      </c>
      <c r="F210" s="55">
        <v>44470</v>
      </c>
      <c r="G210" s="10">
        <v>39494</v>
      </c>
    </row>
    <row r="211" spans="3:7" ht="14.25" customHeight="1" x14ac:dyDescent="0.3">
      <c r="C211" s="10">
        <v>205</v>
      </c>
      <c r="D211" s="56" t="s">
        <v>249</v>
      </c>
      <c r="E211" s="56" t="s">
        <v>243</v>
      </c>
      <c r="F211" s="55">
        <v>44228</v>
      </c>
      <c r="G211" s="10">
        <v>157993</v>
      </c>
    </row>
    <row r="212" spans="3:7" ht="14.25" customHeight="1" x14ac:dyDescent="0.3">
      <c r="C212" s="10">
        <v>206</v>
      </c>
      <c r="D212" s="56" t="s">
        <v>242</v>
      </c>
      <c r="E212" s="56" t="s">
        <v>244</v>
      </c>
      <c r="F212" s="55">
        <v>44378</v>
      </c>
      <c r="G212" s="10">
        <v>121986</v>
      </c>
    </row>
    <row r="213" spans="3:7" ht="14.25" customHeight="1" x14ac:dyDescent="0.3">
      <c r="C213" s="10">
        <v>207</v>
      </c>
      <c r="D213" s="56" t="s">
        <v>250</v>
      </c>
      <c r="E213" s="56" t="s">
        <v>245</v>
      </c>
      <c r="F213" s="55">
        <v>44440</v>
      </c>
      <c r="G213" s="10">
        <v>258051</v>
      </c>
    </row>
    <row r="214" spans="3:7" ht="14.25" customHeight="1" x14ac:dyDescent="0.3">
      <c r="C214" s="10">
        <v>208</v>
      </c>
      <c r="D214" s="56" t="s">
        <v>247</v>
      </c>
      <c r="E214" s="56" t="s">
        <v>244</v>
      </c>
      <c r="F214" s="55">
        <v>44197</v>
      </c>
      <c r="G214" s="10">
        <v>6460</v>
      </c>
    </row>
    <row r="215" spans="3:7" ht="14.25" customHeight="1" x14ac:dyDescent="0.3">
      <c r="C215" s="10">
        <v>209</v>
      </c>
      <c r="D215" s="56" t="s">
        <v>250</v>
      </c>
      <c r="E215" s="56" t="s">
        <v>244</v>
      </c>
      <c r="F215" s="55">
        <v>44256</v>
      </c>
      <c r="G215" s="10">
        <v>114470</v>
      </c>
    </row>
    <row r="216" spans="3:7" ht="14.25" customHeight="1" x14ac:dyDescent="0.3">
      <c r="C216" s="10">
        <v>210</v>
      </c>
      <c r="D216" s="56" t="s">
        <v>247</v>
      </c>
      <c r="E216" s="56" t="s">
        <v>246</v>
      </c>
      <c r="F216" s="55">
        <v>44228</v>
      </c>
      <c r="G216" s="10">
        <v>8721</v>
      </c>
    </row>
    <row r="217" spans="3:7" ht="14.25" customHeight="1" x14ac:dyDescent="0.3">
      <c r="C217" s="10">
        <v>211</v>
      </c>
      <c r="D217" s="56" t="s">
        <v>242</v>
      </c>
      <c r="E217" s="56" t="s">
        <v>244</v>
      </c>
      <c r="F217" s="55">
        <v>44440</v>
      </c>
      <c r="G217" s="10">
        <v>160752</v>
      </c>
    </row>
    <row r="218" spans="3:7" ht="14.25" customHeight="1" x14ac:dyDescent="0.3">
      <c r="C218" s="10">
        <v>212</v>
      </c>
      <c r="D218" s="56" t="s">
        <v>242</v>
      </c>
      <c r="E218" s="56" t="s">
        <v>244</v>
      </c>
      <c r="F218" s="55">
        <v>44531</v>
      </c>
      <c r="G218" s="10">
        <v>1365</v>
      </c>
    </row>
    <row r="219" spans="3:7" ht="14.25" customHeight="1" x14ac:dyDescent="0.3">
      <c r="C219" s="10">
        <v>213</v>
      </c>
      <c r="D219" s="56" t="s">
        <v>247</v>
      </c>
      <c r="E219" s="56" t="s">
        <v>241</v>
      </c>
      <c r="F219" s="55">
        <v>44531</v>
      </c>
      <c r="G219" s="10">
        <v>54633</v>
      </c>
    </row>
    <row r="220" spans="3:7" ht="14.25" customHeight="1" x14ac:dyDescent="0.3">
      <c r="C220" s="10">
        <v>214</v>
      </c>
      <c r="D220" s="56" t="s">
        <v>242</v>
      </c>
      <c r="E220" s="56" t="s">
        <v>243</v>
      </c>
      <c r="F220" s="55">
        <v>44348</v>
      </c>
      <c r="G220" s="10">
        <v>130437</v>
      </c>
    </row>
    <row r="221" spans="3:7" ht="14.25" customHeight="1" x14ac:dyDescent="0.3">
      <c r="C221" s="10">
        <v>215</v>
      </c>
      <c r="D221" s="56" t="s">
        <v>247</v>
      </c>
      <c r="E221" s="56" t="s">
        <v>244</v>
      </c>
      <c r="F221" s="55">
        <v>44317</v>
      </c>
      <c r="G221" s="10">
        <v>53266</v>
      </c>
    </row>
    <row r="222" spans="3:7" ht="14.25" customHeight="1" x14ac:dyDescent="0.3">
      <c r="C222" s="10">
        <v>216</v>
      </c>
      <c r="D222" s="56" t="s">
        <v>242</v>
      </c>
      <c r="E222" s="56" t="s">
        <v>241</v>
      </c>
      <c r="F222" s="55">
        <v>44409</v>
      </c>
      <c r="G222" s="10">
        <v>110965</v>
      </c>
    </row>
    <row r="223" spans="3:7" ht="14.25" customHeight="1" x14ac:dyDescent="0.3">
      <c r="C223" s="10">
        <v>217</v>
      </c>
      <c r="D223" s="56" t="s">
        <v>247</v>
      </c>
      <c r="E223" s="56" t="s">
        <v>245</v>
      </c>
      <c r="F223" s="55">
        <v>44348</v>
      </c>
      <c r="G223" s="10">
        <v>159478</v>
      </c>
    </row>
    <row r="224" spans="3:7" ht="14.25" customHeight="1" x14ac:dyDescent="0.3">
      <c r="C224" s="10">
        <v>218</v>
      </c>
      <c r="D224" s="56" t="s">
        <v>242</v>
      </c>
      <c r="E224" s="56" t="s">
        <v>243</v>
      </c>
      <c r="F224" s="55">
        <v>44348</v>
      </c>
      <c r="G224" s="10">
        <v>96983</v>
      </c>
    </row>
    <row r="225" spans="3:7" ht="14.25" customHeight="1" x14ac:dyDescent="0.3">
      <c r="C225" s="10">
        <v>219</v>
      </c>
      <c r="D225" s="56" t="s">
        <v>247</v>
      </c>
      <c r="E225" s="56" t="s">
        <v>243</v>
      </c>
      <c r="F225" s="55">
        <v>44228</v>
      </c>
      <c r="G225" s="10">
        <v>15238</v>
      </c>
    </row>
    <row r="226" spans="3:7" ht="14.25" customHeight="1" x14ac:dyDescent="0.3">
      <c r="C226" s="10">
        <v>220</v>
      </c>
      <c r="D226" s="56" t="s">
        <v>250</v>
      </c>
      <c r="E226" s="56" t="s">
        <v>245</v>
      </c>
      <c r="F226" s="55">
        <v>44287</v>
      </c>
      <c r="G226" s="10">
        <v>89649</v>
      </c>
    </row>
    <row r="227" spans="3:7" ht="14.25" customHeight="1" x14ac:dyDescent="0.3">
      <c r="C227" s="10">
        <v>221</v>
      </c>
      <c r="D227" s="56" t="s">
        <v>249</v>
      </c>
      <c r="E227" s="56" t="s">
        <v>245</v>
      </c>
      <c r="F227" s="55">
        <v>44287</v>
      </c>
      <c r="G227" s="10">
        <v>42319</v>
      </c>
    </row>
    <row r="228" spans="3:7" ht="14.25" customHeight="1" x14ac:dyDescent="0.3">
      <c r="C228" s="10">
        <v>222</v>
      </c>
      <c r="D228" s="56" t="s">
        <v>242</v>
      </c>
      <c r="E228" s="56" t="s">
        <v>245</v>
      </c>
      <c r="F228" s="55">
        <v>44317</v>
      </c>
      <c r="G228" s="10">
        <v>1519</v>
      </c>
    </row>
    <row r="229" spans="3:7" ht="14.25" customHeight="1" x14ac:dyDescent="0.3">
      <c r="C229" s="10">
        <v>223</v>
      </c>
      <c r="D229" s="56" t="s">
        <v>247</v>
      </c>
      <c r="E229" s="56" t="s">
        <v>243</v>
      </c>
      <c r="F229" s="55">
        <v>44409</v>
      </c>
      <c r="G229" s="10">
        <v>78549</v>
      </c>
    </row>
    <row r="230" spans="3:7" ht="14.25" customHeight="1" x14ac:dyDescent="0.3">
      <c r="C230" s="10">
        <v>224</v>
      </c>
      <c r="D230" s="56" t="s">
        <v>249</v>
      </c>
      <c r="E230" s="56" t="s">
        <v>243</v>
      </c>
      <c r="F230" s="55">
        <v>44317</v>
      </c>
      <c r="G230" s="10">
        <v>1696</v>
      </c>
    </row>
    <row r="231" spans="3:7" ht="14.25" customHeight="1" x14ac:dyDescent="0.3">
      <c r="C231" s="10">
        <v>225</v>
      </c>
      <c r="D231" s="56" t="s">
        <v>247</v>
      </c>
      <c r="E231" s="56" t="s">
        <v>246</v>
      </c>
      <c r="F231" s="55">
        <v>44228</v>
      </c>
      <c r="G231" s="10">
        <v>252387</v>
      </c>
    </row>
    <row r="232" spans="3:7" ht="14.25" customHeight="1" x14ac:dyDescent="0.3">
      <c r="C232" s="10">
        <v>226</v>
      </c>
      <c r="D232" s="56" t="s">
        <v>249</v>
      </c>
      <c r="E232" s="56" t="s">
        <v>243</v>
      </c>
      <c r="F232" s="55">
        <v>44228</v>
      </c>
      <c r="G232" s="10">
        <v>27849</v>
      </c>
    </row>
    <row r="233" spans="3:7" ht="14.25" customHeight="1" x14ac:dyDescent="0.3">
      <c r="C233" s="10">
        <v>227</v>
      </c>
      <c r="D233" s="56" t="s">
        <v>247</v>
      </c>
      <c r="E233" s="56" t="s">
        <v>246</v>
      </c>
      <c r="F233" s="55">
        <v>44287</v>
      </c>
      <c r="G233" s="10">
        <v>173334</v>
      </c>
    </row>
    <row r="234" spans="3:7" ht="14.25" customHeight="1" x14ac:dyDescent="0.3">
      <c r="C234" s="10">
        <v>228</v>
      </c>
      <c r="D234" s="56" t="s">
        <v>242</v>
      </c>
      <c r="E234" s="56" t="s">
        <v>241</v>
      </c>
      <c r="F234" s="55">
        <v>44287</v>
      </c>
      <c r="G234" s="10">
        <v>221658</v>
      </c>
    </row>
    <row r="235" spans="3:7" ht="14.25" customHeight="1" x14ac:dyDescent="0.3">
      <c r="C235" s="10">
        <v>229</v>
      </c>
      <c r="D235" s="56" t="s">
        <v>249</v>
      </c>
      <c r="E235" s="56" t="s">
        <v>245</v>
      </c>
      <c r="F235" s="55">
        <v>44531</v>
      </c>
      <c r="G235" s="10">
        <v>12709</v>
      </c>
    </row>
    <row r="236" spans="3:7" ht="14.25" customHeight="1" x14ac:dyDescent="0.3">
      <c r="C236" s="10">
        <v>230</v>
      </c>
      <c r="D236" s="56" t="s">
        <v>242</v>
      </c>
      <c r="E236" s="56" t="s">
        <v>244</v>
      </c>
      <c r="F236" s="55">
        <v>44256</v>
      </c>
      <c r="G236" s="10">
        <v>6845</v>
      </c>
    </row>
    <row r="237" spans="3:7" ht="14.25" customHeight="1" x14ac:dyDescent="0.3">
      <c r="C237" s="10">
        <v>231</v>
      </c>
      <c r="D237" s="56" t="s">
        <v>250</v>
      </c>
      <c r="E237" s="56" t="s">
        <v>245</v>
      </c>
      <c r="F237" s="55">
        <v>44501</v>
      </c>
      <c r="G237" s="10">
        <v>39271</v>
      </c>
    </row>
    <row r="238" spans="3:7" ht="14.25" customHeight="1" x14ac:dyDescent="0.3">
      <c r="C238" s="10">
        <v>232</v>
      </c>
      <c r="D238" s="56" t="s">
        <v>250</v>
      </c>
      <c r="E238" s="56" t="s">
        <v>243</v>
      </c>
      <c r="F238" s="55">
        <v>44440</v>
      </c>
      <c r="G238" s="10">
        <v>208038</v>
      </c>
    </row>
    <row r="239" spans="3:7" ht="14.25" customHeight="1" x14ac:dyDescent="0.3">
      <c r="C239" s="10">
        <v>233</v>
      </c>
      <c r="D239" s="56" t="s">
        <v>247</v>
      </c>
      <c r="E239" s="56" t="s">
        <v>243</v>
      </c>
      <c r="F239" s="55">
        <v>44378</v>
      </c>
      <c r="G239" s="10">
        <v>12894</v>
      </c>
    </row>
    <row r="240" spans="3:7" ht="14.25" customHeight="1" x14ac:dyDescent="0.3">
      <c r="C240" s="10">
        <v>234</v>
      </c>
      <c r="D240" s="56" t="s">
        <v>249</v>
      </c>
      <c r="E240" s="56" t="s">
        <v>245</v>
      </c>
      <c r="F240" s="55">
        <v>44470</v>
      </c>
      <c r="G240" s="10">
        <v>236531</v>
      </c>
    </row>
    <row r="241" spans="3:7" ht="14.25" customHeight="1" x14ac:dyDescent="0.3">
      <c r="C241" s="10">
        <v>235</v>
      </c>
      <c r="D241" s="56" t="s">
        <v>247</v>
      </c>
      <c r="E241" s="56" t="s">
        <v>245</v>
      </c>
      <c r="F241" s="55">
        <v>44470</v>
      </c>
      <c r="G241" s="10">
        <v>128249</v>
      </c>
    </row>
    <row r="242" spans="3:7" ht="14.25" customHeight="1" x14ac:dyDescent="0.3">
      <c r="C242" s="10">
        <v>236</v>
      </c>
      <c r="D242" s="56" t="s">
        <v>249</v>
      </c>
      <c r="E242" s="56" t="s">
        <v>245</v>
      </c>
      <c r="F242" s="55">
        <v>44531</v>
      </c>
      <c r="G242" s="10">
        <v>210352</v>
      </c>
    </row>
    <row r="243" spans="3:7" ht="14.25" customHeight="1" x14ac:dyDescent="0.3">
      <c r="C243" s="10">
        <v>237</v>
      </c>
      <c r="D243" s="56" t="s">
        <v>247</v>
      </c>
      <c r="E243" s="56" t="s">
        <v>244</v>
      </c>
      <c r="F243" s="55">
        <v>44256</v>
      </c>
      <c r="G243" s="10">
        <v>133951</v>
      </c>
    </row>
    <row r="244" spans="3:7" ht="14.25" customHeight="1" x14ac:dyDescent="0.3">
      <c r="C244" s="10">
        <v>238</v>
      </c>
      <c r="D244" s="56" t="s">
        <v>247</v>
      </c>
      <c r="E244" s="56" t="s">
        <v>245</v>
      </c>
      <c r="F244" s="55">
        <v>44256</v>
      </c>
      <c r="G244" s="10">
        <v>117440</v>
      </c>
    </row>
    <row r="245" spans="3:7" ht="14.25" customHeight="1" x14ac:dyDescent="0.3">
      <c r="C245" s="10">
        <v>239</v>
      </c>
      <c r="D245" s="56" t="s">
        <v>242</v>
      </c>
      <c r="E245" s="56" t="s">
        <v>246</v>
      </c>
      <c r="F245" s="55">
        <v>44440</v>
      </c>
      <c r="G245" s="10">
        <v>256402</v>
      </c>
    </row>
    <row r="246" spans="3:7" ht="14.25" customHeight="1" x14ac:dyDescent="0.3">
      <c r="C246" s="10">
        <v>240</v>
      </c>
      <c r="D246" s="56" t="s">
        <v>248</v>
      </c>
      <c r="E246" s="56" t="s">
        <v>245</v>
      </c>
      <c r="F246" s="55">
        <v>44197</v>
      </c>
      <c r="G246" s="10">
        <v>151301</v>
      </c>
    </row>
    <row r="247" spans="3:7" ht="14.25" customHeight="1" x14ac:dyDescent="0.3">
      <c r="C247" s="10">
        <v>241</v>
      </c>
      <c r="D247" s="56" t="s">
        <v>248</v>
      </c>
      <c r="E247" s="56" t="s">
        <v>244</v>
      </c>
      <c r="F247" s="55">
        <v>44501</v>
      </c>
      <c r="G247" s="10">
        <v>74813</v>
      </c>
    </row>
    <row r="248" spans="3:7" ht="14.25" customHeight="1" x14ac:dyDescent="0.3">
      <c r="C248" s="10">
        <v>242</v>
      </c>
      <c r="D248" s="56" t="s">
        <v>248</v>
      </c>
      <c r="E248" s="56" t="s">
        <v>244</v>
      </c>
      <c r="F248" s="55">
        <v>44197</v>
      </c>
      <c r="G248" s="10">
        <v>161532</v>
      </c>
    </row>
    <row r="249" spans="3:7" ht="14.25" customHeight="1" x14ac:dyDescent="0.3">
      <c r="C249" s="10">
        <v>243</v>
      </c>
      <c r="D249" s="56" t="s">
        <v>248</v>
      </c>
      <c r="E249" s="56" t="s">
        <v>246</v>
      </c>
      <c r="F249" s="55">
        <v>44501</v>
      </c>
      <c r="G249" s="10">
        <v>63494</v>
      </c>
    </row>
    <row r="250" spans="3:7" ht="14.25" customHeight="1" x14ac:dyDescent="0.3">
      <c r="C250" s="10">
        <v>244</v>
      </c>
      <c r="D250" s="56" t="s">
        <v>248</v>
      </c>
      <c r="E250" s="56" t="s">
        <v>243</v>
      </c>
      <c r="F250" s="55">
        <v>44501</v>
      </c>
      <c r="G250" s="10">
        <v>8463</v>
      </c>
    </row>
    <row r="251" spans="3:7" ht="14.25" customHeight="1" x14ac:dyDescent="0.3">
      <c r="C251" s="10">
        <v>245</v>
      </c>
      <c r="D251" s="56" t="s">
        <v>248</v>
      </c>
      <c r="E251" s="56" t="s">
        <v>243</v>
      </c>
      <c r="F251" s="55">
        <v>44531</v>
      </c>
      <c r="G251" s="10">
        <v>9630</v>
      </c>
    </row>
    <row r="252" spans="3:7" ht="14.25" customHeight="1" x14ac:dyDescent="0.3">
      <c r="C252" s="10">
        <v>246</v>
      </c>
      <c r="D252" s="56" t="s">
        <v>248</v>
      </c>
      <c r="E252" s="56" t="s">
        <v>241</v>
      </c>
      <c r="F252" s="55">
        <v>44470</v>
      </c>
      <c r="G252" s="10">
        <v>139432</v>
      </c>
    </row>
    <row r="253" spans="3:7" ht="14.25" customHeight="1" x14ac:dyDescent="0.3">
      <c r="C253" s="10">
        <v>247</v>
      </c>
      <c r="D253" s="56" t="s">
        <v>248</v>
      </c>
      <c r="E253" s="56" t="s">
        <v>241</v>
      </c>
      <c r="F253" s="55">
        <v>44440</v>
      </c>
      <c r="G253" s="10">
        <v>261354</v>
      </c>
    </row>
    <row r="254" spans="3:7" ht="14.25" customHeight="1" x14ac:dyDescent="0.3">
      <c r="C254" s="10">
        <v>248</v>
      </c>
      <c r="D254" s="56" t="s">
        <v>248</v>
      </c>
      <c r="E254" s="56" t="s">
        <v>245</v>
      </c>
      <c r="F254" s="55">
        <v>44378</v>
      </c>
      <c r="G254" s="10">
        <v>89802</v>
      </c>
    </row>
    <row r="255" spans="3:7" ht="14.25" customHeight="1" x14ac:dyDescent="0.3">
      <c r="C255" s="10">
        <v>249</v>
      </c>
      <c r="D255" s="56" t="s">
        <v>248</v>
      </c>
      <c r="E255" s="56" t="s">
        <v>245</v>
      </c>
      <c r="F255" s="55">
        <v>44409</v>
      </c>
      <c r="G255" s="10">
        <v>23250</v>
      </c>
    </row>
    <row r="256" spans="3:7" ht="14.25" customHeight="1" x14ac:dyDescent="0.3">
      <c r="C256" s="10">
        <v>250</v>
      </c>
      <c r="D256" s="56" t="s">
        <v>248</v>
      </c>
      <c r="E256" s="56" t="s">
        <v>241</v>
      </c>
      <c r="F256" s="55">
        <v>44501</v>
      </c>
      <c r="G256" s="10">
        <v>156072</v>
      </c>
    </row>
    <row r="257" spans="3:7" ht="14.25" customHeight="1" x14ac:dyDescent="0.3">
      <c r="C257" s="10">
        <v>251</v>
      </c>
      <c r="D257" s="56" t="s">
        <v>248</v>
      </c>
      <c r="E257" s="56" t="s">
        <v>241</v>
      </c>
      <c r="F257" s="55">
        <v>44378</v>
      </c>
      <c r="G257" s="10">
        <v>52513</v>
      </c>
    </row>
    <row r="258" spans="3:7" ht="14.25" customHeight="1" x14ac:dyDescent="0.3">
      <c r="C258" s="10">
        <v>252</v>
      </c>
      <c r="D258" s="56" t="s">
        <v>248</v>
      </c>
      <c r="E258" s="56" t="s">
        <v>241</v>
      </c>
      <c r="F258" s="55">
        <v>44197</v>
      </c>
      <c r="G258" s="10">
        <v>25860</v>
      </c>
    </row>
    <row r="259" spans="3:7" ht="14.25" customHeight="1" x14ac:dyDescent="0.3">
      <c r="C259" s="10">
        <v>253</v>
      </c>
      <c r="D259" s="56" t="s">
        <v>248</v>
      </c>
      <c r="E259" s="56" t="s">
        <v>246</v>
      </c>
      <c r="F259" s="55">
        <v>44287</v>
      </c>
      <c r="G259" s="10">
        <v>244904</v>
      </c>
    </row>
    <row r="260" spans="3:7" ht="14.25" customHeight="1" x14ac:dyDescent="0.3">
      <c r="C260" s="10">
        <v>254</v>
      </c>
      <c r="D260" s="56" t="s">
        <v>248</v>
      </c>
      <c r="E260" s="56" t="s">
        <v>246</v>
      </c>
      <c r="F260" s="55">
        <v>44378</v>
      </c>
      <c r="G260" s="10">
        <v>159745</v>
      </c>
    </row>
    <row r="261" spans="3:7" ht="14.25" customHeight="1" x14ac:dyDescent="0.3">
      <c r="C261" s="10">
        <v>255</v>
      </c>
      <c r="D261" s="56" t="s">
        <v>248</v>
      </c>
      <c r="E261" s="56" t="s">
        <v>241</v>
      </c>
      <c r="F261" s="55">
        <v>44197</v>
      </c>
      <c r="G261" s="10">
        <v>6256</v>
      </c>
    </row>
    <row r="262" spans="3:7" ht="14.25" customHeight="1" x14ac:dyDescent="0.3">
      <c r="C262" s="10">
        <v>256</v>
      </c>
      <c r="D262" s="56" t="s">
        <v>248</v>
      </c>
      <c r="E262" s="56" t="s">
        <v>243</v>
      </c>
      <c r="F262" s="55">
        <v>44228</v>
      </c>
      <c r="G262" s="10">
        <v>194150</v>
      </c>
    </row>
    <row r="263" spans="3:7" ht="14.25" customHeight="1" x14ac:dyDescent="0.3">
      <c r="C263" s="10">
        <v>257</v>
      </c>
      <c r="D263" s="56" t="s">
        <v>248</v>
      </c>
      <c r="E263" s="56" t="s">
        <v>245</v>
      </c>
      <c r="F263" s="55">
        <v>44409</v>
      </c>
      <c r="G263" s="10">
        <v>7382</v>
      </c>
    </row>
    <row r="264" spans="3:7" ht="14.25" customHeight="1" x14ac:dyDescent="0.3">
      <c r="C264" s="10">
        <v>258</v>
      </c>
      <c r="D264" s="56" t="s">
        <v>248</v>
      </c>
      <c r="E264" s="56" t="s">
        <v>241</v>
      </c>
      <c r="F264" s="55">
        <v>44317</v>
      </c>
      <c r="G264" s="10">
        <v>26172</v>
      </c>
    </row>
    <row r="265" spans="3:7" ht="14.25" customHeight="1" x14ac:dyDescent="0.3">
      <c r="C265" s="10">
        <v>259</v>
      </c>
      <c r="D265" s="56" t="s">
        <v>248</v>
      </c>
      <c r="E265" s="56" t="s">
        <v>241</v>
      </c>
      <c r="F265" s="55">
        <v>44501</v>
      </c>
      <c r="G265" s="10">
        <v>223295</v>
      </c>
    </row>
    <row r="266" spans="3:7" ht="14.25" customHeight="1" x14ac:dyDescent="0.3">
      <c r="C266" s="10">
        <v>260</v>
      </c>
      <c r="D266" s="56" t="s">
        <v>248</v>
      </c>
      <c r="E266" s="56" t="s">
        <v>246</v>
      </c>
      <c r="F266" s="55">
        <v>44348</v>
      </c>
      <c r="G266" s="10">
        <v>213069</v>
      </c>
    </row>
    <row r="267" spans="3:7" ht="14.25" customHeight="1" x14ac:dyDescent="0.3">
      <c r="C267" s="10">
        <v>261</v>
      </c>
      <c r="D267" s="56" t="s">
        <v>248</v>
      </c>
      <c r="E267" s="56" t="s">
        <v>245</v>
      </c>
      <c r="F267" s="55">
        <v>44348</v>
      </c>
      <c r="G267" s="10">
        <v>7190</v>
      </c>
    </row>
    <row r="268" spans="3:7" ht="14.25" customHeight="1" x14ac:dyDescent="0.3">
      <c r="C268" s="10">
        <v>262</v>
      </c>
      <c r="D268" s="56" t="s">
        <v>248</v>
      </c>
      <c r="E268" s="56" t="s">
        <v>246</v>
      </c>
      <c r="F268" s="55">
        <v>44256</v>
      </c>
      <c r="G268" s="10">
        <v>51626</v>
      </c>
    </row>
    <row r="269" spans="3:7" ht="14.25" customHeight="1" x14ac:dyDescent="0.3">
      <c r="C269" s="10">
        <v>263</v>
      </c>
      <c r="D269" s="56" t="s">
        <v>248</v>
      </c>
      <c r="E269" s="56" t="s">
        <v>244</v>
      </c>
      <c r="F269" s="55">
        <v>44440</v>
      </c>
      <c r="G269" s="10">
        <v>200584</v>
      </c>
    </row>
    <row r="270" spans="3:7" ht="14.25" customHeight="1" x14ac:dyDescent="0.3">
      <c r="C270" s="10">
        <v>264</v>
      </c>
      <c r="D270" s="56" t="s">
        <v>248</v>
      </c>
      <c r="E270" s="56" t="s">
        <v>243</v>
      </c>
      <c r="F270" s="55">
        <v>44378</v>
      </c>
      <c r="G270" s="10">
        <v>235104</v>
      </c>
    </row>
    <row r="271" spans="3:7" ht="14.25" customHeight="1" x14ac:dyDescent="0.3">
      <c r="C271" s="10">
        <v>265</v>
      </c>
      <c r="D271" s="56" t="s">
        <v>248</v>
      </c>
      <c r="E271" s="56" t="s">
        <v>246</v>
      </c>
      <c r="F271" s="55">
        <v>44440</v>
      </c>
      <c r="G271" s="10">
        <v>55991</v>
      </c>
    </row>
    <row r="272" spans="3:7" ht="14.25" customHeight="1" x14ac:dyDescent="0.3">
      <c r="C272" s="10">
        <v>266</v>
      </c>
      <c r="D272" s="56" t="s">
        <v>248</v>
      </c>
      <c r="E272" s="56" t="s">
        <v>245</v>
      </c>
      <c r="F272" s="55">
        <v>44228</v>
      </c>
      <c r="G272" s="10">
        <v>134107</v>
      </c>
    </row>
    <row r="273" spans="3:7" ht="14.25" customHeight="1" x14ac:dyDescent="0.3">
      <c r="C273" s="10">
        <v>267</v>
      </c>
      <c r="D273" s="56" t="s">
        <v>248</v>
      </c>
      <c r="E273" s="56" t="s">
        <v>244</v>
      </c>
      <c r="F273" s="55">
        <v>44470</v>
      </c>
      <c r="G273" s="10">
        <v>104379</v>
      </c>
    </row>
    <row r="274" spans="3:7" ht="14.25" customHeight="1" x14ac:dyDescent="0.3">
      <c r="C274" s="10">
        <v>268</v>
      </c>
      <c r="D274" s="56" t="s">
        <v>248</v>
      </c>
      <c r="E274" s="56" t="s">
        <v>243</v>
      </c>
      <c r="F274" s="55">
        <v>44470</v>
      </c>
      <c r="G274" s="10">
        <v>22810</v>
      </c>
    </row>
    <row r="275" spans="3:7" ht="14.25" customHeight="1" x14ac:dyDescent="0.3">
      <c r="C275" s="10">
        <v>269</v>
      </c>
      <c r="D275" s="56" t="s">
        <v>248</v>
      </c>
      <c r="E275" s="56" t="s">
        <v>245</v>
      </c>
      <c r="F275" s="55">
        <v>44197</v>
      </c>
      <c r="G275" s="10">
        <v>28289</v>
      </c>
    </row>
    <row r="276" spans="3:7" ht="14.25" customHeight="1" x14ac:dyDescent="0.3">
      <c r="C276" s="10">
        <v>270</v>
      </c>
      <c r="D276" s="56" t="s">
        <v>248</v>
      </c>
      <c r="E276" s="56" t="s">
        <v>243</v>
      </c>
      <c r="F276" s="55">
        <v>44348</v>
      </c>
      <c r="G276" s="10">
        <v>65162</v>
      </c>
    </row>
    <row r="277" spans="3:7" ht="14.25" customHeight="1" x14ac:dyDescent="0.3">
      <c r="C277" s="10">
        <v>271</v>
      </c>
      <c r="D277" s="56" t="s">
        <v>247</v>
      </c>
      <c r="E277" s="56" t="s">
        <v>243</v>
      </c>
      <c r="F277" s="55">
        <v>44256</v>
      </c>
      <c r="G277" s="10">
        <v>201340</v>
      </c>
    </row>
    <row r="278" spans="3:7" ht="14.25" customHeight="1" x14ac:dyDescent="0.3">
      <c r="C278" s="10">
        <v>272</v>
      </c>
      <c r="D278" s="56" t="s">
        <v>250</v>
      </c>
      <c r="E278" s="56" t="s">
        <v>244</v>
      </c>
      <c r="F278" s="55">
        <v>44501</v>
      </c>
      <c r="G278" s="10">
        <v>55433</v>
      </c>
    </row>
    <row r="279" spans="3:7" ht="14.25" customHeight="1" x14ac:dyDescent="0.3">
      <c r="C279" s="10">
        <v>273</v>
      </c>
      <c r="D279" s="56" t="s">
        <v>249</v>
      </c>
      <c r="E279" s="56" t="s">
        <v>246</v>
      </c>
      <c r="F279" s="55">
        <v>44378</v>
      </c>
      <c r="G279" s="10">
        <v>104422</v>
      </c>
    </row>
    <row r="280" spans="3:7" ht="14.25" customHeight="1" x14ac:dyDescent="0.3">
      <c r="C280" s="10">
        <v>274</v>
      </c>
      <c r="D280" s="56" t="s">
        <v>247</v>
      </c>
      <c r="E280" s="56" t="s">
        <v>245</v>
      </c>
      <c r="F280" s="55">
        <v>44531</v>
      </c>
      <c r="G280" s="10">
        <v>100956</v>
      </c>
    </row>
    <row r="281" spans="3:7" ht="14.25" customHeight="1" x14ac:dyDescent="0.3">
      <c r="C281" s="10">
        <v>275</v>
      </c>
      <c r="D281" s="56" t="s">
        <v>247</v>
      </c>
      <c r="E281" s="56" t="s">
        <v>244</v>
      </c>
      <c r="F281" s="55">
        <v>44287</v>
      </c>
      <c r="G281" s="10">
        <v>135272</v>
      </c>
    </row>
    <row r="282" spans="3:7" ht="14.25" customHeight="1" x14ac:dyDescent="0.3">
      <c r="C282" s="10">
        <v>276</v>
      </c>
      <c r="D282" s="56" t="s">
        <v>250</v>
      </c>
      <c r="E282" s="56" t="s">
        <v>241</v>
      </c>
      <c r="F282" s="55">
        <v>44378</v>
      </c>
      <c r="G282" s="10">
        <v>59920</v>
      </c>
    </row>
    <row r="283" spans="3:7" ht="14.25" customHeight="1" x14ac:dyDescent="0.3">
      <c r="C283" s="10">
        <v>277</v>
      </c>
      <c r="D283" s="56" t="s">
        <v>247</v>
      </c>
      <c r="E283" s="56" t="s">
        <v>241</v>
      </c>
      <c r="F283" s="55">
        <v>44470</v>
      </c>
      <c r="G283" s="10">
        <v>163127</v>
      </c>
    </row>
    <row r="284" spans="3:7" ht="14.25" customHeight="1" x14ac:dyDescent="0.3">
      <c r="C284" s="10">
        <v>278</v>
      </c>
      <c r="D284" s="56" t="s">
        <v>250</v>
      </c>
      <c r="E284" s="56" t="s">
        <v>246</v>
      </c>
      <c r="F284" s="55">
        <v>44531</v>
      </c>
      <c r="G284" s="10">
        <v>232472</v>
      </c>
    </row>
    <row r="285" spans="3:7" ht="14.25" customHeight="1" x14ac:dyDescent="0.3">
      <c r="C285" s="10">
        <v>279</v>
      </c>
      <c r="D285" s="56" t="s">
        <v>249</v>
      </c>
      <c r="E285" s="56" t="s">
        <v>241</v>
      </c>
      <c r="F285" s="55">
        <v>44501</v>
      </c>
      <c r="G285" s="10">
        <v>28110</v>
      </c>
    </row>
    <row r="286" spans="3:7" ht="14.25" customHeight="1" x14ac:dyDescent="0.3">
      <c r="C286" s="10">
        <v>280</v>
      </c>
      <c r="D286" s="56" t="s">
        <v>249</v>
      </c>
      <c r="E286" s="56" t="s">
        <v>246</v>
      </c>
      <c r="F286" s="55">
        <v>44197</v>
      </c>
      <c r="G286" s="10">
        <v>40778</v>
      </c>
    </row>
    <row r="287" spans="3:7" ht="14.25" customHeight="1" x14ac:dyDescent="0.3">
      <c r="C287" s="10">
        <v>281</v>
      </c>
      <c r="D287" s="56" t="s">
        <v>242</v>
      </c>
      <c r="E287" s="56" t="s">
        <v>243</v>
      </c>
      <c r="F287" s="55">
        <v>44197</v>
      </c>
      <c r="G287" s="10">
        <v>219774</v>
      </c>
    </row>
    <row r="288" spans="3:7" ht="14.25" customHeight="1" x14ac:dyDescent="0.3">
      <c r="C288" s="10">
        <v>282</v>
      </c>
      <c r="D288" s="56" t="s">
        <v>242</v>
      </c>
      <c r="E288" s="56" t="s">
        <v>246</v>
      </c>
      <c r="F288" s="55">
        <v>44409</v>
      </c>
      <c r="G288" s="10">
        <v>216458</v>
      </c>
    </row>
    <row r="289" spans="3:7" ht="14.25" customHeight="1" x14ac:dyDescent="0.3">
      <c r="C289" s="10">
        <v>283</v>
      </c>
      <c r="D289" s="56" t="s">
        <v>242</v>
      </c>
      <c r="E289" s="56" t="s">
        <v>244</v>
      </c>
      <c r="F289" s="55">
        <v>44256</v>
      </c>
      <c r="G289" s="10">
        <v>39973</v>
      </c>
    </row>
    <row r="290" spans="3:7" ht="14.25" customHeight="1" x14ac:dyDescent="0.3">
      <c r="C290" s="10">
        <v>284</v>
      </c>
      <c r="D290" s="56" t="s">
        <v>250</v>
      </c>
      <c r="E290" s="56" t="s">
        <v>245</v>
      </c>
      <c r="F290" s="55">
        <v>44501</v>
      </c>
      <c r="G290" s="10">
        <v>195638</v>
      </c>
    </row>
    <row r="291" spans="3:7" ht="14.25" customHeight="1" x14ac:dyDescent="0.3">
      <c r="C291" s="10">
        <v>285</v>
      </c>
      <c r="D291" s="56" t="s">
        <v>250</v>
      </c>
      <c r="E291" s="56" t="s">
        <v>244</v>
      </c>
      <c r="F291" s="55">
        <v>44197</v>
      </c>
      <c r="G291" s="10">
        <v>256329</v>
      </c>
    </row>
    <row r="292" spans="3:7" ht="14.25" customHeight="1" x14ac:dyDescent="0.3">
      <c r="C292" s="10">
        <v>286</v>
      </c>
      <c r="D292" s="56" t="s">
        <v>242</v>
      </c>
      <c r="E292" s="56" t="s">
        <v>243</v>
      </c>
      <c r="F292" s="55">
        <v>44348</v>
      </c>
      <c r="G292" s="10">
        <v>11238</v>
      </c>
    </row>
    <row r="293" spans="3:7" ht="14.25" customHeight="1" x14ac:dyDescent="0.3">
      <c r="C293" s="10">
        <v>287</v>
      </c>
      <c r="D293" s="56" t="s">
        <v>247</v>
      </c>
      <c r="E293" s="56" t="s">
        <v>244</v>
      </c>
      <c r="F293" s="55">
        <v>44501</v>
      </c>
      <c r="G293" s="10">
        <v>20238</v>
      </c>
    </row>
    <row r="294" spans="3:7" ht="14.25" customHeight="1" x14ac:dyDescent="0.3">
      <c r="C294" s="10">
        <v>288</v>
      </c>
      <c r="D294" s="56" t="s">
        <v>242</v>
      </c>
      <c r="E294" s="56" t="s">
        <v>243</v>
      </c>
      <c r="F294" s="55">
        <v>44378</v>
      </c>
      <c r="G294" s="10">
        <v>226327</v>
      </c>
    </row>
    <row r="295" spans="3:7" ht="14.25" customHeight="1" x14ac:dyDescent="0.3">
      <c r="C295" s="10">
        <v>289</v>
      </c>
      <c r="D295" s="56" t="s">
        <v>250</v>
      </c>
      <c r="E295" s="56" t="s">
        <v>241</v>
      </c>
      <c r="F295" s="55">
        <v>44228</v>
      </c>
      <c r="G295" s="10">
        <v>192728</v>
      </c>
    </row>
    <row r="296" spans="3:7" ht="14.25" customHeight="1" x14ac:dyDescent="0.3">
      <c r="C296" s="10">
        <v>290</v>
      </c>
      <c r="D296" s="56" t="s">
        <v>242</v>
      </c>
      <c r="E296" s="56" t="s">
        <v>241</v>
      </c>
      <c r="F296" s="55">
        <v>44470</v>
      </c>
      <c r="G296" s="10">
        <v>245470</v>
      </c>
    </row>
    <row r="297" spans="3:7" ht="14.25" customHeight="1" x14ac:dyDescent="0.3">
      <c r="C297" s="10">
        <v>291</v>
      </c>
      <c r="D297" s="56" t="s">
        <v>242</v>
      </c>
      <c r="E297" s="56" t="s">
        <v>241</v>
      </c>
      <c r="F297" s="55">
        <v>44440</v>
      </c>
      <c r="G297" s="10">
        <v>12156</v>
      </c>
    </row>
    <row r="298" spans="3:7" ht="14.25" customHeight="1" x14ac:dyDescent="0.3">
      <c r="C298" s="10">
        <v>292</v>
      </c>
      <c r="D298" s="56" t="s">
        <v>247</v>
      </c>
      <c r="E298" s="56" t="s">
        <v>245</v>
      </c>
      <c r="F298" s="55">
        <v>44228</v>
      </c>
      <c r="G298" s="10">
        <v>11682</v>
      </c>
    </row>
    <row r="299" spans="3:7" ht="14.25" customHeight="1" x14ac:dyDescent="0.3">
      <c r="C299" s="10">
        <v>293</v>
      </c>
      <c r="D299" s="56" t="s">
        <v>249</v>
      </c>
      <c r="E299" s="56" t="s">
        <v>246</v>
      </c>
      <c r="F299" s="55">
        <v>44501</v>
      </c>
      <c r="G299" s="10">
        <v>161110</v>
      </c>
    </row>
    <row r="300" spans="3:7" ht="14.25" customHeight="1" x14ac:dyDescent="0.3">
      <c r="C300" s="10">
        <v>294</v>
      </c>
      <c r="D300" s="56" t="s">
        <v>250</v>
      </c>
      <c r="E300" s="56" t="s">
        <v>243</v>
      </c>
      <c r="F300" s="55">
        <v>44256</v>
      </c>
      <c r="G300" s="10">
        <v>155535</v>
      </c>
    </row>
    <row r="301" spans="3:7" ht="14.25" customHeight="1" x14ac:dyDescent="0.3">
      <c r="C301" s="10">
        <v>295</v>
      </c>
      <c r="D301" s="56" t="s">
        <v>250</v>
      </c>
      <c r="E301" s="56" t="s">
        <v>244</v>
      </c>
      <c r="F301" s="55">
        <v>44348</v>
      </c>
      <c r="G301" s="10">
        <v>223894</v>
      </c>
    </row>
    <row r="302" spans="3:7" ht="14.25" customHeight="1" x14ac:dyDescent="0.3">
      <c r="C302" s="10">
        <v>296</v>
      </c>
      <c r="D302" s="56" t="s">
        <v>247</v>
      </c>
      <c r="E302" s="56" t="s">
        <v>243</v>
      </c>
      <c r="F302" s="55">
        <v>44287</v>
      </c>
      <c r="G302" s="10">
        <v>22839</v>
      </c>
    </row>
    <row r="303" spans="3:7" ht="14.25" customHeight="1" x14ac:dyDescent="0.3">
      <c r="C303" s="10">
        <v>297</v>
      </c>
      <c r="D303" s="56" t="s">
        <v>250</v>
      </c>
      <c r="E303" s="56" t="s">
        <v>246</v>
      </c>
      <c r="F303" s="55">
        <v>44348</v>
      </c>
      <c r="G303" s="10">
        <v>-14202</v>
      </c>
    </row>
    <row r="304" spans="3:7" ht="14.25" customHeight="1" x14ac:dyDescent="0.3">
      <c r="C304" s="10">
        <v>298</v>
      </c>
      <c r="D304" s="56" t="s">
        <v>247</v>
      </c>
      <c r="E304" s="56" t="s">
        <v>241</v>
      </c>
      <c r="F304" s="55">
        <v>44440</v>
      </c>
      <c r="G304" s="10">
        <v>98246</v>
      </c>
    </row>
    <row r="305" spans="3:7" ht="14.25" customHeight="1" x14ac:dyDescent="0.3">
      <c r="C305" s="10">
        <v>299</v>
      </c>
      <c r="D305" s="56" t="s">
        <v>242</v>
      </c>
      <c r="E305" s="56" t="s">
        <v>246</v>
      </c>
      <c r="F305" s="55">
        <v>44317</v>
      </c>
      <c r="G305" s="10">
        <v>111998</v>
      </c>
    </row>
    <row r="306" spans="3:7" ht="14.25" customHeight="1" x14ac:dyDescent="0.3">
      <c r="C306" s="10">
        <v>300</v>
      </c>
      <c r="D306" s="56" t="s">
        <v>250</v>
      </c>
      <c r="E306" s="56" t="s">
        <v>241</v>
      </c>
      <c r="F306" s="55">
        <v>44440</v>
      </c>
      <c r="G306" s="10">
        <v>74093</v>
      </c>
    </row>
    <row r="307" spans="3:7" ht="14.25" customHeight="1" x14ac:dyDescent="0.3">
      <c r="C307" s="10">
        <v>301</v>
      </c>
      <c r="D307" s="56" t="s">
        <v>247</v>
      </c>
      <c r="E307" s="56" t="s">
        <v>246</v>
      </c>
      <c r="F307" s="55">
        <v>44501</v>
      </c>
      <c r="G307" s="10">
        <v>40179</v>
      </c>
    </row>
    <row r="308" spans="3:7" ht="14.25" customHeight="1" x14ac:dyDescent="0.3">
      <c r="C308" s="10">
        <v>302</v>
      </c>
      <c r="D308" s="56" t="s">
        <v>249</v>
      </c>
      <c r="E308" s="56" t="s">
        <v>243</v>
      </c>
      <c r="F308" s="55">
        <v>44409</v>
      </c>
      <c r="G308" s="10">
        <v>75634</v>
      </c>
    </row>
    <row r="309" spans="3:7" ht="14.25" customHeight="1" x14ac:dyDescent="0.3">
      <c r="C309" s="10">
        <v>303</v>
      </c>
      <c r="D309" s="56" t="s">
        <v>242</v>
      </c>
      <c r="E309" s="56" t="s">
        <v>246</v>
      </c>
      <c r="F309" s="55">
        <v>44228</v>
      </c>
      <c r="G309" s="10">
        <v>-11610</v>
      </c>
    </row>
    <row r="310" spans="3:7" ht="14.25" customHeight="1" x14ac:dyDescent="0.3">
      <c r="C310" s="10">
        <v>304</v>
      </c>
      <c r="D310" s="56" t="s">
        <v>249</v>
      </c>
      <c r="E310" s="56" t="s">
        <v>246</v>
      </c>
      <c r="F310" s="55">
        <v>44348</v>
      </c>
      <c r="G310" s="10">
        <v>34080</v>
      </c>
    </row>
    <row r="311" spans="3:7" ht="14.25" customHeight="1" x14ac:dyDescent="0.3">
      <c r="C311" s="10">
        <v>305</v>
      </c>
      <c r="D311" s="56" t="s">
        <v>242</v>
      </c>
      <c r="E311" s="56" t="s">
        <v>243</v>
      </c>
      <c r="F311" s="55">
        <v>44317</v>
      </c>
      <c r="G311" s="10">
        <v>239368</v>
      </c>
    </row>
    <row r="312" spans="3:7" ht="14.25" customHeight="1" x14ac:dyDescent="0.3">
      <c r="C312" s="10">
        <v>306</v>
      </c>
      <c r="D312" s="56" t="s">
        <v>247</v>
      </c>
      <c r="E312" s="56" t="s">
        <v>245</v>
      </c>
      <c r="F312" s="55">
        <v>44470</v>
      </c>
      <c r="G312" s="10">
        <v>86076</v>
      </c>
    </row>
    <row r="313" spans="3:7" ht="14.25" customHeight="1" x14ac:dyDescent="0.3">
      <c r="C313" s="10">
        <v>307</v>
      </c>
      <c r="D313" s="56" t="s">
        <v>249</v>
      </c>
      <c r="E313" s="56" t="s">
        <v>241</v>
      </c>
      <c r="F313" s="55">
        <v>44256</v>
      </c>
      <c r="G313" s="10">
        <v>75969</v>
      </c>
    </row>
    <row r="314" spans="3:7" ht="14.25" customHeight="1" x14ac:dyDescent="0.3">
      <c r="C314" s="10">
        <v>308</v>
      </c>
      <c r="D314" s="56" t="s">
        <v>247</v>
      </c>
      <c r="E314" s="56" t="s">
        <v>241</v>
      </c>
      <c r="F314" s="55">
        <v>44378</v>
      </c>
      <c r="G314" s="10">
        <v>-39689</v>
      </c>
    </row>
    <row r="315" spans="3:7" ht="14.25" customHeight="1" x14ac:dyDescent="0.3">
      <c r="C315" s="10">
        <v>309</v>
      </c>
      <c r="D315" s="56" t="s">
        <v>247</v>
      </c>
      <c r="E315" s="56" t="s">
        <v>245</v>
      </c>
      <c r="F315" s="55">
        <v>44287</v>
      </c>
      <c r="G315" s="10">
        <v>51383</v>
      </c>
    </row>
    <row r="316" spans="3:7" ht="14.25" customHeight="1" x14ac:dyDescent="0.3">
      <c r="C316" s="10">
        <v>310</v>
      </c>
      <c r="D316" s="56" t="s">
        <v>250</v>
      </c>
      <c r="E316" s="56" t="s">
        <v>241</v>
      </c>
      <c r="F316" s="55">
        <v>44378</v>
      </c>
      <c r="G316" s="10">
        <v>252080</v>
      </c>
    </row>
    <row r="317" spans="3:7" ht="14.25" customHeight="1" x14ac:dyDescent="0.3">
      <c r="C317" s="10">
        <v>311</v>
      </c>
      <c r="D317" s="56" t="s">
        <v>247</v>
      </c>
      <c r="E317" s="56" t="s">
        <v>245</v>
      </c>
      <c r="F317" s="55">
        <v>44378</v>
      </c>
      <c r="G317" s="10">
        <v>176652</v>
      </c>
    </row>
    <row r="318" spans="3:7" ht="14.25" customHeight="1" x14ac:dyDescent="0.3">
      <c r="C318" s="10">
        <v>312</v>
      </c>
      <c r="D318" s="56" t="s">
        <v>242</v>
      </c>
      <c r="E318" s="56" t="s">
        <v>241</v>
      </c>
      <c r="F318" s="55">
        <v>44317</v>
      </c>
      <c r="G318" s="10">
        <v>125616</v>
      </c>
    </row>
    <row r="319" spans="3:7" ht="14.25" customHeight="1" x14ac:dyDescent="0.3">
      <c r="C319" s="10">
        <v>313</v>
      </c>
      <c r="D319" s="56" t="s">
        <v>249</v>
      </c>
      <c r="E319" s="56" t="s">
        <v>244</v>
      </c>
      <c r="F319" s="55">
        <v>44409</v>
      </c>
      <c r="G319" s="10">
        <v>7269</v>
      </c>
    </row>
    <row r="320" spans="3:7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9159-8650-438C-930F-32C0F4B9AB3C}">
  <sheetPr filterMode="1"/>
  <dimension ref="C3:J316"/>
  <sheetViews>
    <sheetView topLeftCell="A3" workbookViewId="0">
      <selection activeCell="D321" sqref="D321"/>
    </sheetView>
  </sheetViews>
  <sheetFormatPr defaultRowHeight="14.4" x14ac:dyDescent="0.3"/>
  <cols>
    <col min="1" max="2" width="8.88671875" style="10"/>
    <col min="3" max="3" width="23.6640625" style="10" customWidth="1"/>
    <col min="4" max="4" width="15.6640625" style="10" customWidth="1"/>
    <col min="5" max="16384" width="8.88671875" style="10"/>
  </cols>
  <sheetData>
    <row r="3" spans="3:10" x14ac:dyDescent="0.3">
      <c r="C3" s="57" t="s">
        <v>253</v>
      </c>
      <c r="D3" s="57" t="s">
        <v>252</v>
      </c>
      <c r="E3" s="58" t="s">
        <v>264</v>
      </c>
    </row>
    <row r="4" spans="3:10" hidden="1" x14ac:dyDescent="0.3">
      <c r="C4" s="59" t="s">
        <v>243</v>
      </c>
      <c r="D4" s="55">
        <v>44348</v>
      </c>
      <c r="E4" s="10">
        <f t="shared" ref="E4:E67" si="0">ROUNDUP(MONTH(D4:D316)/3,0)</f>
        <v>2</v>
      </c>
    </row>
    <row r="5" spans="3:10" hidden="1" x14ac:dyDescent="0.3">
      <c r="C5" s="56" t="s">
        <v>245</v>
      </c>
      <c r="D5" s="55">
        <v>44470</v>
      </c>
      <c r="E5" s="10">
        <f t="shared" si="0"/>
        <v>4</v>
      </c>
      <c r="I5" s="63" t="s">
        <v>263</v>
      </c>
      <c r="J5" s="62" t="s">
        <v>262</v>
      </c>
    </row>
    <row r="6" spans="3:10" ht="15" hidden="1" thickBot="1" x14ac:dyDescent="0.35">
      <c r="C6" s="56" t="s">
        <v>245</v>
      </c>
      <c r="D6" s="55">
        <v>44256</v>
      </c>
      <c r="E6" s="10">
        <f t="shared" si="0"/>
        <v>1</v>
      </c>
      <c r="I6" s="61" t="s">
        <v>261</v>
      </c>
      <c r="J6" s="60">
        <v>3</v>
      </c>
    </row>
    <row r="7" spans="3:10" hidden="1" x14ac:dyDescent="0.3">
      <c r="C7" s="56" t="s">
        <v>244</v>
      </c>
      <c r="D7" s="55">
        <v>44256</v>
      </c>
      <c r="E7" s="10">
        <f t="shared" si="0"/>
        <v>1</v>
      </c>
    </row>
    <row r="8" spans="3:10" x14ac:dyDescent="0.3">
      <c r="C8" s="56" t="s">
        <v>245</v>
      </c>
      <c r="D8" s="55">
        <v>44440</v>
      </c>
      <c r="E8" s="10">
        <f t="shared" si="0"/>
        <v>3</v>
      </c>
    </row>
    <row r="9" spans="3:10" hidden="1" x14ac:dyDescent="0.3">
      <c r="C9" s="56" t="s">
        <v>244</v>
      </c>
      <c r="D9" s="55">
        <v>44348</v>
      </c>
      <c r="E9" s="10">
        <f t="shared" si="0"/>
        <v>2</v>
      </c>
    </row>
    <row r="10" spans="3:10" hidden="1" x14ac:dyDescent="0.3">
      <c r="C10" s="56" t="s">
        <v>241</v>
      </c>
      <c r="D10" s="55">
        <v>44287</v>
      </c>
      <c r="E10" s="10">
        <f t="shared" si="0"/>
        <v>2</v>
      </c>
    </row>
    <row r="11" spans="3:10" hidden="1" x14ac:dyDescent="0.3">
      <c r="C11" s="56" t="s">
        <v>246</v>
      </c>
      <c r="D11" s="55">
        <v>44197</v>
      </c>
      <c r="E11" s="10">
        <f t="shared" si="0"/>
        <v>1</v>
      </c>
    </row>
    <row r="12" spans="3:10" hidden="1" x14ac:dyDescent="0.3">
      <c r="C12" s="56" t="s">
        <v>241</v>
      </c>
      <c r="D12" s="55">
        <v>44197</v>
      </c>
      <c r="E12" s="10">
        <f t="shared" si="0"/>
        <v>1</v>
      </c>
    </row>
    <row r="13" spans="3:10" hidden="1" x14ac:dyDescent="0.3">
      <c r="C13" s="56" t="s">
        <v>241</v>
      </c>
      <c r="D13" s="55">
        <v>44378</v>
      </c>
      <c r="E13" s="10">
        <f t="shared" si="0"/>
        <v>3</v>
      </c>
    </row>
    <row r="14" spans="3:10" hidden="1" x14ac:dyDescent="0.3">
      <c r="C14" s="56" t="s">
        <v>244</v>
      </c>
      <c r="D14" s="55">
        <v>44317</v>
      </c>
      <c r="E14" s="10">
        <f t="shared" si="0"/>
        <v>2</v>
      </c>
    </row>
    <row r="15" spans="3:10" hidden="1" x14ac:dyDescent="0.3">
      <c r="C15" s="56" t="s">
        <v>241</v>
      </c>
      <c r="D15" s="55">
        <v>44470</v>
      </c>
      <c r="E15" s="10">
        <f t="shared" si="0"/>
        <v>4</v>
      </c>
    </row>
    <row r="16" spans="3:10" hidden="1" x14ac:dyDescent="0.3">
      <c r="C16" s="56" t="s">
        <v>245</v>
      </c>
      <c r="D16" s="55">
        <v>44531</v>
      </c>
      <c r="E16" s="10">
        <f t="shared" si="0"/>
        <v>4</v>
      </c>
    </row>
    <row r="17" spans="3:5" hidden="1" x14ac:dyDescent="0.3">
      <c r="C17" s="56" t="s">
        <v>241</v>
      </c>
      <c r="D17" s="55">
        <v>44531</v>
      </c>
      <c r="E17" s="10">
        <f t="shared" si="0"/>
        <v>4</v>
      </c>
    </row>
    <row r="18" spans="3:5" hidden="1" x14ac:dyDescent="0.3">
      <c r="C18" s="56" t="s">
        <v>244</v>
      </c>
      <c r="D18" s="55">
        <v>44348</v>
      </c>
      <c r="E18" s="10">
        <f t="shared" si="0"/>
        <v>2</v>
      </c>
    </row>
    <row r="19" spans="3:5" hidden="1" x14ac:dyDescent="0.3">
      <c r="C19" s="56" t="s">
        <v>243</v>
      </c>
      <c r="D19" s="55">
        <v>44470</v>
      </c>
      <c r="E19" s="10">
        <f t="shared" si="0"/>
        <v>4</v>
      </c>
    </row>
    <row r="20" spans="3:5" hidden="1" x14ac:dyDescent="0.3">
      <c r="C20" s="56" t="s">
        <v>244</v>
      </c>
      <c r="D20" s="55">
        <v>44531</v>
      </c>
      <c r="E20" s="10">
        <f t="shared" si="0"/>
        <v>4</v>
      </c>
    </row>
    <row r="21" spans="3:5" hidden="1" x14ac:dyDescent="0.3">
      <c r="C21" s="56" t="s">
        <v>241</v>
      </c>
      <c r="D21" s="55">
        <v>44501</v>
      </c>
      <c r="E21" s="10">
        <f t="shared" si="0"/>
        <v>4</v>
      </c>
    </row>
    <row r="22" spans="3:5" hidden="1" x14ac:dyDescent="0.3">
      <c r="C22" s="56" t="s">
        <v>243</v>
      </c>
      <c r="D22" s="55">
        <v>44501</v>
      </c>
      <c r="E22" s="10">
        <f t="shared" si="0"/>
        <v>4</v>
      </c>
    </row>
    <row r="23" spans="3:5" hidden="1" x14ac:dyDescent="0.3">
      <c r="C23" s="56" t="s">
        <v>246</v>
      </c>
      <c r="D23" s="55">
        <v>44228</v>
      </c>
      <c r="E23" s="10">
        <f t="shared" si="0"/>
        <v>1</v>
      </c>
    </row>
    <row r="24" spans="3:5" hidden="1" x14ac:dyDescent="0.3">
      <c r="C24" s="56" t="s">
        <v>241</v>
      </c>
      <c r="D24" s="55">
        <v>44197</v>
      </c>
      <c r="E24" s="10">
        <f t="shared" si="0"/>
        <v>1</v>
      </c>
    </row>
    <row r="25" spans="3:5" hidden="1" x14ac:dyDescent="0.3">
      <c r="C25" s="56" t="s">
        <v>244</v>
      </c>
      <c r="D25" s="55">
        <v>44197</v>
      </c>
      <c r="E25" s="10">
        <f t="shared" si="0"/>
        <v>1</v>
      </c>
    </row>
    <row r="26" spans="3:5" hidden="1" x14ac:dyDescent="0.3">
      <c r="C26" s="56" t="s">
        <v>243</v>
      </c>
      <c r="D26" s="55">
        <v>44409</v>
      </c>
      <c r="E26" s="10">
        <f t="shared" si="0"/>
        <v>3</v>
      </c>
    </row>
    <row r="27" spans="3:5" hidden="1" x14ac:dyDescent="0.3">
      <c r="C27" s="56" t="s">
        <v>241</v>
      </c>
      <c r="D27" s="55">
        <v>44470</v>
      </c>
      <c r="E27" s="10">
        <f t="shared" si="0"/>
        <v>4</v>
      </c>
    </row>
    <row r="28" spans="3:5" x14ac:dyDescent="0.3">
      <c r="C28" s="56" t="s">
        <v>245</v>
      </c>
      <c r="D28" s="55">
        <v>44440</v>
      </c>
      <c r="E28" s="10">
        <f t="shared" si="0"/>
        <v>3</v>
      </c>
    </row>
    <row r="29" spans="3:5" hidden="1" x14ac:dyDescent="0.3">
      <c r="C29" s="56" t="s">
        <v>245</v>
      </c>
      <c r="D29" s="55">
        <v>44197</v>
      </c>
      <c r="E29" s="10">
        <f t="shared" si="0"/>
        <v>1</v>
      </c>
    </row>
    <row r="30" spans="3:5" hidden="1" x14ac:dyDescent="0.3">
      <c r="C30" s="56" t="s">
        <v>246</v>
      </c>
      <c r="D30" s="55">
        <v>44317</v>
      </c>
      <c r="E30" s="10">
        <f t="shared" si="0"/>
        <v>2</v>
      </c>
    </row>
    <row r="31" spans="3:5" hidden="1" x14ac:dyDescent="0.3">
      <c r="C31" s="56" t="s">
        <v>246</v>
      </c>
      <c r="D31" s="55">
        <v>44378</v>
      </c>
      <c r="E31" s="10">
        <f t="shared" si="0"/>
        <v>3</v>
      </c>
    </row>
    <row r="32" spans="3:5" hidden="1" x14ac:dyDescent="0.3">
      <c r="C32" s="56" t="s">
        <v>246</v>
      </c>
      <c r="D32" s="55">
        <v>44531</v>
      </c>
      <c r="E32" s="10">
        <f t="shared" si="0"/>
        <v>4</v>
      </c>
    </row>
    <row r="33" spans="3:5" hidden="1" x14ac:dyDescent="0.3">
      <c r="C33" s="56" t="s">
        <v>246</v>
      </c>
      <c r="D33" s="55">
        <v>44378</v>
      </c>
      <c r="E33" s="10">
        <f t="shared" si="0"/>
        <v>3</v>
      </c>
    </row>
    <row r="34" spans="3:5" x14ac:dyDescent="0.3">
      <c r="C34" s="56" t="s">
        <v>245</v>
      </c>
      <c r="D34" s="55">
        <v>44409</v>
      </c>
      <c r="E34" s="10">
        <f t="shared" si="0"/>
        <v>3</v>
      </c>
    </row>
    <row r="35" spans="3:5" hidden="1" x14ac:dyDescent="0.3">
      <c r="C35" s="56" t="s">
        <v>245</v>
      </c>
      <c r="D35" s="55">
        <v>44531</v>
      </c>
      <c r="E35" s="10">
        <f t="shared" si="0"/>
        <v>4</v>
      </c>
    </row>
    <row r="36" spans="3:5" hidden="1" x14ac:dyDescent="0.3">
      <c r="C36" s="56" t="s">
        <v>243</v>
      </c>
      <c r="D36" s="55">
        <v>44440</v>
      </c>
      <c r="E36" s="10">
        <f t="shared" si="0"/>
        <v>3</v>
      </c>
    </row>
    <row r="37" spans="3:5" x14ac:dyDescent="0.3">
      <c r="C37" s="56" t="s">
        <v>245</v>
      </c>
      <c r="D37" s="55">
        <v>44378</v>
      </c>
      <c r="E37" s="10">
        <f t="shared" si="0"/>
        <v>3</v>
      </c>
    </row>
    <row r="38" spans="3:5" hidden="1" x14ac:dyDescent="0.3">
      <c r="C38" s="56" t="s">
        <v>243</v>
      </c>
      <c r="D38" s="55">
        <v>44197</v>
      </c>
      <c r="E38" s="10">
        <f t="shared" si="0"/>
        <v>1</v>
      </c>
    </row>
    <row r="39" spans="3:5" hidden="1" x14ac:dyDescent="0.3">
      <c r="C39" s="56" t="s">
        <v>246</v>
      </c>
      <c r="D39" s="55">
        <v>44409</v>
      </c>
      <c r="E39" s="10">
        <f t="shared" si="0"/>
        <v>3</v>
      </c>
    </row>
    <row r="40" spans="3:5" hidden="1" x14ac:dyDescent="0.3">
      <c r="C40" s="56" t="s">
        <v>241</v>
      </c>
      <c r="D40" s="55">
        <v>44531</v>
      </c>
      <c r="E40" s="10">
        <f t="shared" si="0"/>
        <v>4</v>
      </c>
    </row>
    <row r="41" spans="3:5" hidden="1" x14ac:dyDescent="0.3">
      <c r="C41" s="56" t="s">
        <v>243</v>
      </c>
      <c r="D41" s="55">
        <v>44531</v>
      </c>
      <c r="E41" s="10">
        <f t="shared" si="0"/>
        <v>4</v>
      </c>
    </row>
    <row r="42" spans="3:5" hidden="1" x14ac:dyDescent="0.3">
      <c r="C42" s="56" t="s">
        <v>246</v>
      </c>
      <c r="D42" s="55">
        <v>44531</v>
      </c>
      <c r="E42" s="10">
        <f t="shared" si="0"/>
        <v>4</v>
      </c>
    </row>
    <row r="43" spans="3:5" hidden="1" x14ac:dyDescent="0.3">
      <c r="C43" s="56" t="s">
        <v>243</v>
      </c>
      <c r="D43" s="55">
        <v>44409</v>
      </c>
      <c r="E43" s="10">
        <f t="shared" si="0"/>
        <v>3</v>
      </c>
    </row>
    <row r="44" spans="3:5" hidden="1" x14ac:dyDescent="0.3">
      <c r="C44" s="56" t="s">
        <v>243</v>
      </c>
      <c r="D44" s="55">
        <v>44287</v>
      </c>
      <c r="E44" s="10">
        <f t="shared" si="0"/>
        <v>2</v>
      </c>
    </row>
    <row r="45" spans="3:5" hidden="1" x14ac:dyDescent="0.3">
      <c r="C45" s="56" t="s">
        <v>243</v>
      </c>
      <c r="D45" s="55">
        <v>44287</v>
      </c>
      <c r="E45" s="10">
        <f t="shared" si="0"/>
        <v>2</v>
      </c>
    </row>
    <row r="46" spans="3:5" hidden="1" x14ac:dyDescent="0.3">
      <c r="C46" s="56" t="s">
        <v>244</v>
      </c>
      <c r="D46" s="55">
        <v>44409</v>
      </c>
      <c r="E46" s="10">
        <f t="shared" si="0"/>
        <v>3</v>
      </c>
    </row>
    <row r="47" spans="3:5" hidden="1" x14ac:dyDescent="0.3">
      <c r="C47" s="56" t="s">
        <v>243</v>
      </c>
      <c r="D47" s="55">
        <v>44470</v>
      </c>
      <c r="E47" s="10">
        <f t="shared" si="0"/>
        <v>4</v>
      </c>
    </row>
    <row r="48" spans="3:5" hidden="1" x14ac:dyDescent="0.3">
      <c r="C48" s="56" t="s">
        <v>244</v>
      </c>
      <c r="D48" s="55">
        <v>44256</v>
      </c>
      <c r="E48" s="10">
        <f t="shared" si="0"/>
        <v>1</v>
      </c>
    </row>
    <row r="49" spans="3:5" hidden="1" x14ac:dyDescent="0.3">
      <c r="C49" s="56" t="s">
        <v>246</v>
      </c>
      <c r="D49" s="55">
        <v>44348</v>
      </c>
      <c r="E49" s="10">
        <f t="shared" si="0"/>
        <v>2</v>
      </c>
    </row>
    <row r="50" spans="3:5" hidden="1" x14ac:dyDescent="0.3">
      <c r="C50" s="56" t="s">
        <v>245</v>
      </c>
      <c r="D50" s="55">
        <v>44197</v>
      </c>
      <c r="E50" s="10">
        <f t="shared" si="0"/>
        <v>1</v>
      </c>
    </row>
    <row r="51" spans="3:5" hidden="1" x14ac:dyDescent="0.3">
      <c r="C51" s="56" t="s">
        <v>241</v>
      </c>
      <c r="D51" s="55">
        <v>44287</v>
      </c>
      <c r="E51" s="10">
        <f t="shared" si="0"/>
        <v>2</v>
      </c>
    </row>
    <row r="52" spans="3:5" hidden="1" x14ac:dyDescent="0.3">
      <c r="C52" s="56" t="s">
        <v>245</v>
      </c>
      <c r="D52" s="55">
        <v>44501</v>
      </c>
      <c r="E52" s="10">
        <f t="shared" si="0"/>
        <v>4</v>
      </c>
    </row>
    <row r="53" spans="3:5" hidden="1" x14ac:dyDescent="0.3">
      <c r="C53" s="56" t="s">
        <v>244</v>
      </c>
      <c r="D53" s="55">
        <v>44531</v>
      </c>
      <c r="E53" s="10">
        <f t="shared" si="0"/>
        <v>4</v>
      </c>
    </row>
    <row r="54" spans="3:5" hidden="1" x14ac:dyDescent="0.3">
      <c r="C54" s="56" t="s">
        <v>246</v>
      </c>
      <c r="D54" s="55">
        <v>44501</v>
      </c>
      <c r="E54" s="10">
        <f t="shared" si="0"/>
        <v>4</v>
      </c>
    </row>
    <row r="55" spans="3:5" hidden="1" x14ac:dyDescent="0.3">
      <c r="C55" s="56" t="s">
        <v>241</v>
      </c>
      <c r="D55" s="55">
        <v>44378</v>
      </c>
      <c r="E55" s="10">
        <f t="shared" si="0"/>
        <v>3</v>
      </c>
    </row>
    <row r="56" spans="3:5" hidden="1" x14ac:dyDescent="0.3">
      <c r="C56" s="56" t="s">
        <v>241</v>
      </c>
      <c r="D56" s="55">
        <v>44348</v>
      </c>
      <c r="E56" s="10">
        <f t="shared" si="0"/>
        <v>2</v>
      </c>
    </row>
    <row r="57" spans="3:5" hidden="1" x14ac:dyDescent="0.3">
      <c r="C57" s="56" t="s">
        <v>243</v>
      </c>
      <c r="D57" s="55">
        <v>44348</v>
      </c>
      <c r="E57" s="10">
        <f t="shared" si="0"/>
        <v>2</v>
      </c>
    </row>
    <row r="58" spans="3:5" hidden="1" x14ac:dyDescent="0.3">
      <c r="C58" s="56" t="s">
        <v>243</v>
      </c>
      <c r="D58" s="55">
        <v>44409</v>
      </c>
      <c r="E58" s="10">
        <f t="shared" si="0"/>
        <v>3</v>
      </c>
    </row>
    <row r="59" spans="3:5" hidden="1" x14ac:dyDescent="0.3">
      <c r="C59" s="56" t="s">
        <v>245</v>
      </c>
      <c r="D59" s="55">
        <v>44348</v>
      </c>
      <c r="E59" s="10">
        <f t="shared" si="0"/>
        <v>2</v>
      </c>
    </row>
    <row r="60" spans="3:5" x14ac:dyDescent="0.3">
      <c r="C60" s="56" t="s">
        <v>245</v>
      </c>
      <c r="D60" s="55">
        <v>44378</v>
      </c>
      <c r="E60" s="10">
        <f t="shared" si="0"/>
        <v>3</v>
      </c>
    </row>
    <row r="61" spans="3:5" hidden="1" x14ac:dyDescent="0.3">
      <c r="C61" s="56" t="s">
        <v>246</v>
      </c>
      <c r="D61" s="55">
        <v>44228</v>
      </c>
      <c r="E61" s="10">
        <f t="shared" si="0"/>
        <v>1</v>
      </c>
    </row>
    <row r="62" spans="3:5" hidden="1" x14ac:dyDescent="0.3">
      <c r="C62" s="56" t="s">
        <v>246</v>
      </c>
      <c r="D62" s="55">
        <v>44317</v>
      </c>
      <c r="E62" s="10">
        <f t="shared" si="0"/>
        <v>2</v>
      </c>
    </row>
    <row r="63" spans="3:5" hidden="1" x14ac:dyDescent="0.3">
      <c r="C63" s="56" t="s">
        <v>246</v>
      </c>
      <c r="D63" s="55">
        <v>44348</v>
      </c>
      <c r="E63" s="10">
        <f t="shared" si="0"/>
        <v>2</v>
      </c>
    </row>
    <row r="64" spans="3:5" hidden="1" x14ac:dyDescent="0.3">
      <c r="C64" s="56" t="s">
        <v>243</v>
      </c>
      <c r="D64" s="55">
        <v>44409</v>
      </c>
      <c r="E64" s="10">
        <f t="shared" si="0"/>
        <v>3</v>
      </c>
    </row>
    <row r="65" spans="3:5" hidden="1" x14ac:dyDescent="0.3">
      <c r="C65" s="56" t="s">
        <v>243</v>
      </c>
      <c r="D65" s="55">
        <v>44256</v>
      </c>
      <c r="E65" s="10">
        <f t="shared" si="0"/>
        <v>1</v>
      </c>
    </row>
    <row r="66" spans="3:5" hidden="1" x14ac:dyDescent="0.3">
      <c r="C66" s="56" t="s">
        <v>245</v>
      </c>
      <c r="D66" s="55">
        <v>44348</v>
      </c>
      <c r="E66" s="10">
        <f t="shared" si="0"/>
        <v>2</v>
      </c>
    </row>
    <row r="67" spans="3:5" hidden="1" x14ac:dyDescent="0.3">
      <c r="C67" s="56" t="s">
        <v>243</v>
      </c>
      <c r="D67" s="55">
        <v>44348</v>
      </c>
      <c r="E67" s="10">
        <f t="shared" si="0"/>
        <v>2</v>
      </c>
    </row>
    <row r="68" spans="3:5" hidden="1" x14ac:dyDescent="0.3">
      <c r="C68" s="56" t="s">
        <v>246</v>
      </c>
      <c r="D68" s="55">
        <v>44501</v>
      </c>
      <c r="E68" s="10">
        <f t="shared" ref="E68:E131" si="1">ROUNDUP(MONTH(D68:D380)/3,0)</f>
        <v>4</v>
      </c>
    </row>
    <row r="69" spans="3:5" hidden="1" x14ac:dyDescent="0.3">
      <c r="C69" s="56" t="s">
        <v>243</v>
      </c>
      <c r="D69" s="55">
        <v>44470</v>
      </c>
      <c r="E69" s="10">
        <f t="shared" si="1"/>
        <v>4</v>
      </c>
    </row>
    <row r="70" spans="3:5" hidden="1" x14ac:dyDescent="0.3">
      <c r="C70" s="56" t="s">
        <v>241</v>
      </c>
      <c r="D70" s="55">
        <v>44228</v>
      </c>
      <c r="E70" s="10">
        <f t="shared" si="1"/>
        <v>1</v>
      </c>
    </row>
    <row r="71" spans="3:5" hidden="1" x14ac:dyDescent="0.3">
      <c r="C71" s="56" t="s">
        <v>243</v>
      </c>
      <c r="D71" s="55">
        <v>44228</v>
      </c>
      <c r="E71" s="10">
        <f t="shared" si="1"/>
        <v>1</v>
      </c>
    </row>
    <row r="72" spans="3:5" hidden="1" x14ac:dyDescent="0.3">
      <c r="C72" s="56" t="s">
        <v>241</v>
      </c>
      <c r="D72" s="55">
        <v>44470</v>
      </c>
      <c r="E72" s="10">
        <f t="shared" si="1"/>
        <v>4</v>
      </c>
    </row>
    <row r="73" spans="3:5" hidden="1" x14ac:dyDescent="0.3">
      <c r="C73" s="56" t="s">
        <v>241</v>
      </c>
      <c r="D73" s="55">
        <v>44348</v>
      </c>
      <c r="E73" s="10">
        <f t="shared" si="1"/>
        <v>2</v>
      </c>
    </row>
    <row r="74" spans="3:5" hidden="1" x14ac:dyDescent="0.3">
      <c r="C74" s="56" t="s">
        <v>244</v>
      </c>
      <c r="D74" s="55">
        <v>44348</v>
      </c>
      <c r="E74" s="10">
        <f t="shared" si="1"/>
        <v>2</v>
      </c>
    </row>
    <row r="75" spans="3:5" hidden="1" x14ac:dyDescent="0.3">
      <c r="C75" s="56" t="s">
        <v>243</v>
      </c>
      <c r="D75" s="55">
        <v>44256</v>
      </c>
      <c r="E75" s="10">
        <f t="shared" si="1"/>
        <v>1</v>
      </c>
    </row>
    <row r="76" spans="3:5" hidden="1" x14ac:dyDescent="0.3">
      <c r="C76" s="56" t="s">
        <v>246</v>
      </c>
      <c r="D76" s="55">
        <v>44531</v>
      </c>
      <c r="E76" s="10">
        <f t="shared" si="1"/>
        <v>4</v>
      </c>
    </row>
    <row r="77" spans="3:5" hidden="1" x14ac:dyDescent="0.3">
      <c r="C77" s="56" t="s">
        <v>246</v>
      </c>
      <c r="D77" s="55">
        <v>44348</v>
      </c>
      <c r="E77" s="10">
        <f t="shared" si="1"/>
        <v>2</v>
      </c>
    </row>
    <row r="78" spans="3:5" hidden="1" x14ac:dyDescent="0.3">
      <c r="C78" s="56" t="s">
        <v>246</v>
      </c>
      <c r="D78" s="55">
        <v>44378</v>
      </c>
      <c r="E78" s="10">
        <f t="shared" si="1"/>
        <v>3</v>
      </c>
    </row>
    <row r="79" spans="3:5" hidden="1" x14ac:dyDescent="0.3">
      <c r="C79" s="56" t="s">
        <v>241</v>
      </c>
      <c r="D79" s="55">
        <v>44440</v>
      </c>
      <c r="E79" s="10">
        <f t="shared" si="1"/>
        <v>3</v>
      </c>
    </row>
    <row r="80" spans="3:5" hidden="1" x14ac:dyDescent="0.3">
      <c r="C80" s="56" t="s">
        <v>241</v>
      </c>
      <c r="D80" s="55">
        <v>44378</v>
      </c>
      <c r="E80" s="10">
        <f t="shared" si="1"/>
        <v>3</v>
      </c>
    </row>
    <row r="81" spans="3:5" hidden="1" x14ac:dyDescent="0.3">
      <c r="C81" s="56" t="s">
        <v>243</v>
      </c>
      <c r="D81" s="55">
        <v>44317</v>
      </c>
      <c r="E81" s="10">
        <f t="shared" si="1"/>
        <v>2</v>
      </c>
    </row>
    <row r="82" spans="3:5" hidden="1" x14ac:dyDescent="0.3">
      <c r="C82" s="56" t="s">
        <v>245</v>
      </c>
      <c r="D82" s="55">
        <v>44348</v>
      </c>
      <c r="E82" s="10">
        <f t="shared" si="1"/>
        <v>2</v>
      </c>
    </row>
    <row r="83" spans="3:5" hidden="1" x14ac:dyDescent="0.3">
      <c r="C83" s="56" t="s">
        <v>241</v>
      </c>
      <c r="D83" s="55">
        <v>44470</v>
      </c>
      <c r="E83" s="10">
        <f t="shared" si="1"/>
        <v>4</v>
      </c>
    </row>
    <row r="84" spans="3:5" hidden="1" x14ac:dyDescent="0.3">
      <c r="C84" s="56" t="s">
        <v>244</v>
      </c>
      <c r="D84" s="55">
        <v>44409</v>
      </c>
      <c r="E84" s="10">
        <f t="shared" si="1"/>
        <v>3</v>
      </c>
    </row>
    <row r="85" spans="3:5" hidden="1" x14ac:dyDescent="0.3">
      <c r="C85" s="56" t="s">
        <v>241</v>
      </c>
      <c r="D85" s="55">
        <v>44409</v>
      </c>
      <c r="E85" s="10">
        <f t="shared" si="1"/>
        <v>3</v>
      </c>
    </row>
    <row r="86" spans="3:5" hidden="1" x14ac:dyDescent="0.3">
      <c r="C86" s="56" t="s">
        <v>245</v>
      </c>
      <c r="D86" s="55">
        <v>44501</v>
      </c>
      <c r="E86" s="10">
        <f t="shared" si="1"/>
        <v>4</v>
      </c>
    </row>
    <row r="87" spans="3:5" hidden="1" x14ac:dyDescent="0.3">
      <c r="C87" s="56" t="s">
        <v>241</v>
      </c>
      <c r="D87" s="55">
        <v>44378</v>
      </c>
      <c r="E87" s="10">
        <f t="shared" si="1"/>
        <v>3</v>
      </c>
    </row>
    <row r="88" spans="3:5" hidden="1" x14ac:dyDescent="0.3">
      <c r="C88" s="56" t="s">
        <v>241</v>
      </c>
      <c r="D88" s="55">
        <v>44409</v>
      </c>
      <c r="E88" s="10">
        <f t="shared" si="1"/>
        <v>3</v>
      </c>
    </row>
    <row r="89" spans="3:5" hidden="1" x14ac:dyDescent="0.3">
      <c r="C89" s="56" t="s">
        <v>241</v>
      </c>
      <c r="D89" s="55">
        <v>44531</v>
      </c>
      <c r="E89" s="10">
        <f t="shared" si="1"/>
        <v>4</v>
      </c>
    </row>
    <row r="90" spans="3:5" hidden="1" x14ac:dyDescent="0.3">
      <c r="C90" s="56" t="s">
        <v>246</v>
      </c>
      <c r="D90" s="55">
        <v>44409</v>
      </c>
      <c r="E90" s="10">
        <f t="shared" si="1"/>
        <v>3</v>
      </c>
    </row>
    <row r="91" spans="3:5" hidden="1" x14ac:dyDescent="0.3">
      <c r="C91" s="56" t="s">
        <v>241</v>
      </c>
      <c r="D91" s="55">
        <v>44197</v>
      </c>
      <c r="E91" s="10">
        <f t="shared" si="1"/>
        <v>1</v>
      </c>
    </row>
    <row r="92" spans="3:5" hidden="1" x14ac:dyDescent="0.3">
      <c r="C92" s="56" t="s">
        <v>245</v>
      </c>
      <c r="D92" s="55">
        <v>44501</v>
      </c>
      <c r="E92" s="10">
        <f t="shared" si="1"/>
        <v>4</v>
      </c>
    </row>
    <row r="93" spans="3:5" hidden="1" x14ac:dyDescent="0.3">
      <c r="C93" s="56" t="s">
        <v>241</v>
      </c>
      <c r="D93" s="55">
        <v>44197</v>
      </c>
      <c r="E93" s="10">
        <f t="shared" si="1"/>
        <v>1</v>
      </c>
    </row>
    <row r="94" spans="3:5" hidden="1" x14ac:dyDescent="0.3">
      <c r="C94" s="56" t="s">
        <v>244</v>
      </c>
      <c r="D94" s="55">
        <v>44256</v>
      </c>
      <c r="E94" s="10">
        <f t="shared" si="1"/>
        <v>1</v>
      </c>
    </row>
    <row r="95" spans="3:5" hidden="1" x14ac:dyDescent="0.3">
      <c r="C95" s="56" t="s">
        <v>243</v>
      </c>
      <c r="D95" s="55">
        <v>44531</v>
      </c>
      <c r="E95" s="10">
        <f t="shared" si="1"/>
        <v>4</v>
      </c>
    </row>
    <row r="96" spans="3:5" hidden="1" x14ac:dyDescent="0.3">
      <c r="C96" s="56" t="s">
        <v>241</v>
      </c>
      <c r="D96" s="55">
        <v>44470</v>
      </c>
      <c r="E96" s="10">
        <f t="shared" si="1"/>
        <v>4</v>
      </c>
    </row>
    <row r="97" spans="3:5" hidden="1" x14ac:dyDescent="0.3">
      <c r="C97" s="56" t="s">
        <v>244</v>
      </c>
      <c r="D97" s="55">
        <v>44256</v>
      </c>
      <c r="E97" s="10">
        <f t="shared" si="1"/>
        <v>1</v>
      </c>
    </row>
    <row r="98" spans="3:5" hidden="1" x14ac:dyDescent="0.3">
      <c r="C98" s="56" t="s">
        <v>245</v>
      </c>
      <c r="D98" s="55">
        <v>44470</v>
      </c>
      <c r="E98" s="10">
        <f t="shared" si="1"/>
        <v>4</v>
      </c>
    </row>
    <row r="99" spans="3:5" hidden="1" x14ac:dyDescent="0.3">
      <c r="C99" s="56" t="s">
        <v>246</v>
      </c>
      <c r="D99" s="55">
        <v>44256</v>
      </c>
      <c r="E99" s="10">
        <f t="shared" si="1"/>
        <v>1</v>
      </c>
    </row>
    <row r="100" spans="3:5" hidden="1" x14ac:dyDescent="0.3">
      <c r="C100" s="56" t="s">
        <v>245</v>
      </c>
      <c r="D100" s="55">
        <v>44317</v>
      </c>
      <c r="E100" s="10">
        <f t="shared" si="1"/>
        <v>2</v>
      </c>
    </row>
    <row r="101" spans="3:5" hidden="1" x14ac:dyDescent="0.3">
      <c r="C101" s="56" t="s">
        <v>243</v>
      </c>
      <c r="D101" s="55">
        <v>44228</v>
      </c>
      <c r="E101" s="10">
        <f t="shared" si="1"/>
        <v>1</v>
      </c>
    </row>
    <row r="102" spans="3:5" x14ac:dyDescent="0.3">
      <c r="C102" s="56" t="s">
        <v>245</v>
      </c>
      <c r="D102" s="55">
        <v>44440</v>
      </c>
      <c r="E102" s="10">
        <f t="shared" si="1"/>
        <v>3</v>
      </c>
    </row>
    <row r="103" spans="3:5" x14ac:dyDescent="0.3">
      <c r="C103" s="56" t="s">
        <v>245</v>
      </c>
      <c r="D103" s="55">
        <v>44409</v>
      </c>
      <c r="E103" s="10">
        <f t="shared" si="1"/>
        <v>3</v>
      </c>
    </row>
    <row r="104" spans="3:5" hidden="1" x14ac:dyDescent="0.3">
      <c r="C104" s="56" t="s">
        <v>245</v>
      </c>
      <c r="D104" s="55">
        <v>44470</v>
      </c>
      <c r="E104" s="10">
        <f t="shared" si="1"/>
        <v>4</v>
      </c>
    </row>
    <row r="105" spans="3:5" hidden="1" x14ac:dyDescent="0.3">
      <c r="C105" s="56" t="s">
        <v>243</v>
      </c>
      <c r="D105" s="55">
        <v>44378</v>
      </c>
      <c r="E105" s="10">
        <f t="shared" si="1"/>
        <v>3</v>
      </c>
    </row>
    <row r="106" spans="3:5" hidden="1" x14ac:dyDescent="0.3">
      <c r="C106" s="56" t="s">
        <v>246</v>
      </c>
      <c r="D106" s="55">
        <v>44228</v>
      </c>
      <c r="E106" s="10">
        <f t="shared" si="1"/>
        <v>1</v>
      </c>
    </row>
    <row r="107" spans="3:5" hidden="1" x14ac:dyDescent="0.3">
      <c r="C107" s="56" t="s">
        <v>243</v>
      </c>
      <c r="D107" s="55">
        <v>44348</v>
      </c>
      <c r="E107" s="10">
        <f t="shared" si="1"/>
        <v>2</v>
      </c>
    </row>
    <row r="108" spans="3:5" hidden="1" x14ac:dyDescent="0.3">
      <c r="C108" s="56" t="s">
        <v>241</v>
      </c>
      <c r="D108" s="55">
        <v>44531</v>
      </c>
      <c r="E108" s="10">
        <f t="shared" si="1"/>
        <v>4</v>
      </c>
    </row>
    <row r="109" spans="3:5" hidden="1" x14ac:dyDescent="0.3">
      <c r="C109" s="56" t="s">
        <v>243</v>
      </c>
      <c r="D109" s="55">
        <v>44440</v>
      </c>
      <c r="E109" s="10">
        <f t="shared" si="1"/>
        <v>3</v>
      </c>
    </row>
    <row r="110" spans="3:5" hidden="1" x14ac:dyDescent="0.3">
      <c r="C110" s="56" t="s">
        <v>243</v>
      </c>
      <c r="D110" s="55">
        <v>44228</v>
      </c>
      <c r="E110" s="10">
        <f t="shared" si="1"/>
        <v>1</v>
      </c>
    </row>
    <row r="111" spans="3:5" hidden="1" x14ac:dyDescent="0.3">
      <c r="C111" s="56" t="s">
        <v>241</v>
      </c>
      <c r="D111" s="55">
        <v>44197</v>
      </c>
      <c r="E111" s="10">
        <f t="shared" si="1"/>
        <v>1</v>
      </c>
    </row>
    <row r="112" spans="3:5" hidden="1" x14ac:dyDescent="0.3">
      <c r="C112" s="56" t="s">
        <v>243</v>
      </c>
      <c r="D112" s="55">
        <v>44228</v>
      </c>
      <c r="E112" s="10">
        <f t="shared" si="1"/>
        <v>1</v>
      </c>
    </row>
    <row r="113" spans="3:5" hidden="1" x14ac:dyDescent="0.3">
      <c r="C113" s="56" t="s">
        <v>244</v>
      </c>
      <c r="D113" s="55">
        <v>44501</v>
      </c>
      <c r="E113" s="10">
        <f t="shared" si="1"/>
        <v>4</v>
      </c>
    </row>
    <row r="114" spans="3:5" hidden="1" x14ac:dyDescent="0.3">
      <c r="C114" s="56" t="s">
        <v>244</v>
      </c>
      <c r="D114" s="55">
        <v>44378</v>
      </c>
      <c r="E114" s="10">
        <f t="shared" si="1"/>
        <v>3</v>
      </c>
    </row>
    <row r="115" spans="3:5" hidden="1" x14ac:dyDescent="0.3">
      <c r="C115" s="56" t="s">
        <v>241</v>
      </c>
      <c r="D115" s="55">
        <v>44531</v>
      </c>
      <c r="E115" s="10">
        <f t="shared" si="1"/>
        <v>4</v>
      </c>
    </row>
    <row r="116" spans="3:5" x14ac:dyDescent="0.3">
      <c r="C116" s="56" t="s">
        <v>245</v>
      </c>
      <c r="D116" s="55">
        <v>44378</v>
      </c>
      <c r="E116" s="10">
        <f t="shared" si="1"/>
        <v>3</v>
      </c>
    </row>
    <row r="117" spans="3:5" hidden="1" x14ac:dyDescent="0.3">
      <c r="C117" s="56" t="s">
        <v>245</v>
      </c>
      <c r="D117" s="55">
        <v>44348</v>
      </c>
      <c r="E117" s="10">
        <f t="shared" si="1"/>
        <v>2</v>
      </c>
    </row>
    <row r="118" spans="3:5" hidden="1" x14ac:dyDescent="0.3">
      <c r="C118" s="56" t="s">
        <v>244</v>
      </c>
      <c r="D118" s="55">
        <v>44440</v>
      </c>
      <c r="E118" s="10">
        <f t="shared" si="1"/>
        <v>3</v>
      </c>
    </row>
    <row r="119" spans="3:5" hidden="1" x14ac:dyDescent="0.3">
      <c r="C119" s="56" t="s">
        <v>241</v>
      </c>
      <c r="D119" s="55">
        <v>44348</v>
      </c>
      <c r="E119" s="10">
        <f t="shared" si="1"/>
        <v>2</v>
      </c>
    </row>
    <row r="120" spans="3:5" hidden="1" x14ac:dyDescent="0.3">
      <c r="C120" s="56" t="s">
        <v>245</v>
      </c>
      <c r="D120" s="55">
        <v>44317</v>
      </c>
      <c r="E120" s="10">
        <f t="shared" si="1"/>
        <v>2</v>
      </c>
    </row>
    <row r="121" spans="3:5" hidden="1" x14ac:dyDescent="0.3">
      <c r="C121" s="56" t="s">
        <v>244</v>
      </c>
      <c r="D121" s="55">
        <v>44409</v>
      </c>
      <c r="E121" s="10">
        <f t="shared" si="1"/>
        <v>3</v>
      </c>
    </row>
    <row r="122" spans="3:5" hidden="1" x14ac:dyDescent="0.3">
      <c r="C122" s="56" t="s">
        <v>246</v>
      </c>
      <c r="D122" s="55">
        <v>44409</v>
      </c>
      <c r="E122" s="10">
        <f t="shared" si="1"/>
        <v>3</v>
      </c>
    </row>
    <row r="123" spans="3:5" hidden="1" x14ac:dyDescent="0.3">
      <c r="C123" s="56" t="s">
        <v>244</v>
      </c>
      <c r="D123" s="55">
        <v>44409</v>
      </c>
      <c r="E123" s="10">
        <f t="shared" si="1"/>
        <v>3</v>
      </c>
    </row>
    <row r="124" spans="3:5" hidden="1" x14ac:dyDescent="0.3">
      <c r="C124" s="56" t="s">
        <v>243</v>
      </c>
      <c r="D124" s="55">
        <v>44440</v>
      </c>
      <c r="E124" s="10">
        <f t="shared" si="1"/>
        <v>3</v>
      </c>
    </row>
    <row r="125" spans="3:5" hidden="1" x14ac:dyDescent="0.3">
      <c r="C125" s="56" t="s">
        <v>246</v>
      </c>
      <c r="D125" s="55">
        <v>44531</v>
      </c>
      <c r="E125" s="10">
        <f t="shared" si="1"/>
        <v>4</v>
      </c>
    </row>
    <row r="126" spans="3:5" hidden="1" x14ac:dyDescent="0.3">
      <c r="C126" s="56" t="s">
        <v>245</v>
      </c>
      <c r="D126" s="55">
        <v>44348</v>
      </c>
      <c r="E126" s="10">
        <f t="shared" si="1"/>
        <v>2</v>
      </c>
    </row>
    <row r="127" spans="3:5" hidden="1" x14ac:dyDescent="0.3">
      <c r="C127" s="56" t="s">
        <v>243</v>
      </c>
      <c r="D127" s="55">
        <v>44287</v>
      </c>
      <c r="E127" s="10">
        <f t="shared" si="1"/>
        <v>2</v>
      </c>
    </row>
    <row r="128" spans="3:5" hidden="1" x14ac:dyDescent="0.3">
      <c r="C128" s="56" t="s">
        <v>245</v>
      </c>
      <c r="D128" s="55">
        <v>44531</v>
      </c>
      <c r="E128" s="10">
        <f t="shared" si="1"/>
        <v>4</v>
      </c>
    </row>
    <row r="129" spans="3:5" hidden="1" x14ac:dyDescent="0.3">
      <c r="C129" s="56" t="s">
        <v>244</v>
      </c>
      <c r="D129" s="55">
        <v>44531</v>
      </c>
      <c r="E129" s="10">
        <f t="shared" si="1"/>
        <v>4</v>
      </c>
    </row>
    <row r="130" spans="3:5" hidden="1" x14ac:dyDescent="0.3">
      <c r="C130" s="56" t="s">
        <v>246</v>
      </c>
      <c r="D130" s="55">
        <v>44228</v>
      </c>
      <c r="E130" s="10">
        <f t="shared" si="1"/>
        <v>1</v>
      </c>
    </row>
    <row r="131" spans="3:5" hidden="1" x14ac:dyDescent="0.3">
      <c r="C131" s="56" t="s">
        <v>244</v>
      </c>
      <c r="D131" s="55">
        <v>44317</v>
      </c>
      <c r="E131" s="10">
        <f t="shared" si="1"/>
        <v>2</v>
      </c>
    </row>
    <row r="132" spans="3:5" hidden="1" x14ac:dyDescent="0.3">
      <c r="C132" s="56" t="s">
        <v>246</v>
      </c>
      <c r="D132" s="55">
        <v>44470</v>
      </c>
      <c r="E132" s="10">
        <f t="shared" ref="E132:E195" si="2">ROUNDUP(MONTH(D132:D444)/3,0)</f>
        <v>4</v>
      </c>
    </row>
    <row r="133" spans="3:5" hidden="1" x14ac:dyDescent="0.3">
      <c r="C133" s="56" t="s">
        <v>246</v>
      </c>
      <c r="D133" s="55">
        <v>44228</v>
      </c>
      <c r="E133" s="10">
        <f t="shared" si="2"/>
        <v>1</v>
      </c>
    </row>
    <row r="134" spans="3:5" hidden="1" x14ac:dyDescent="0.3">
      <c r="C134" s="56" t="s">
        <v>241</v>
      </c>
      <c r="D134" s="55">
        <v>44287</v>
      </c>
      <c r="E134" s="10">
        <f t="shared" si="2"/>
        <v>2</v>
      </c>
    </row>
    <row r="135" spans="3:5" hidden="1" x14ac:dyDescent="0.3">
      <c r="C135" s="56" t="s">
        <v>241</v>
      </c>
      <c r="D135" s="55">
        <v>44440</v>
      </c>
      <c r="E135" s="10">
        <f t="shared" si="2"/>
        <v>3</v>
      </c>
    </row>
    <row r="136" spans="3:5" hidden="1" x14ac:dyDescent="0.3">
      <c r="C136" s="56" t="s">
        <v>245</v>
      </c>
      <c r="D136" s="55">
        <v>44197</v>
      </c>
      <c r="E136" s="10">
        <f t="shared" si="2"/>
        <v>1</v>
      </c>
    </row>
    <row r="137" spans="3:5" hidden="1" x14ac:dyDescent="0.3">
      <c r="C137" s="56" t="s">
        <v>245</v>
      </c>
      <c r="D137" s="55">
        <v>44348</v>
      </c>
      <c r="E137" s="10">
        <f t="shared" si="2"/>
        <v>2</v>
      </c>
    </row>
    <row r="138" spans="3:5" hidden="1" x14ac:dyDescent="0.3">
      <c r="C138" s="56" t="s">
        <v>241</v>
      </c>
      <c r="D138" s="55">
        <v>44531</v>
      </c>
      <c r="E138" s="10">
        <f t="shared" si="2"/>
        <v>4</v>
      </c>
    </row>
    <row r="139" spans="3:5" hidden="1" x14ac:dyDescent="0.3">
      <c r="C139" s="56" t="s">
        <v>243</v>
      </c>
      <c r="D139" s="55">
        <v>44470</v>
      </c>
      <c r="E139" s="10">
        <f t="shared" si="2"/>
        <v>4</v>
      </c>
    </row>
    <row r="140" spans="3:5" hidden="1" x14ac:dyDescent="0.3">
      <c r="C140" s="56" t="s">
        <v>243</v>
      </c>
      <c r="D140" s="55">
        <v>44228</v>
      </c>
      <c r="E140" s="10">
        <f t="shared" si="2"/>
        <v>1</v>
      </c>
    </row>
    <row r="141" spans="3:5" x14ac:dyDescent="0.3">
      <c r="C141" s="56" t="s">
        <v>245</v>
      </c>
      <c r="D141" s="55">
        <v>44378</v>
      </c>
      <c r="E141" s="10">
        <f t="shared" si="2"/>
        <v>3</v>
      </c>
    </row>
    <row r="142" spans="3:5" hidden="1" x14ac:dyDescent="0.3">
      <c r="C142" s="56" t="s">
        <v>243</v>
      </c>
      <c r="D142" s="55">
        <v>44440</v>
      </c>
      <c r="E142" s="10">
        <f t="shared" si="2"/>
        <v>3</v>
      </c>
    </row>
    <row r="143" spans="3:5" hidden="1" x14ac:dyDescent="0.3">
      <c r="C143" s="56" t="s">
        <v>244</v>
      </c>
      <c r="D143" s="55">
        <v>44228</v>
      </c>
      <c r="E143" s="10">
        <f t="shared" si="2"/>
        <v>1</v>
      </c>
    </row>
    <row r="144" spans="3:5" hidden="1" x14ac:dyDescent="0.3">
      <c r="C144" s="56" t="s">
        <v>243</v>
      </c>
      <c r="D144" s="55">
        <v>44470</v>
      </c>
      <c r="E144" s="10">
        <f t="shared" si="2"/>
        <v>4</v>
      </c>
    </row>
    <row r="145" spans="3:5" hidden="1" x14ac:dyDescent="0.3">
      <c r="C145" s="56" t="s">
        <v>246</v>
      </c>
      <c r="D145" s="55">
        <v>44409</v>
      </c>
      <c r="E145" s="10">
        <f t="shared" si="2"/>
        <v>3</v>
      </c>
    </row>
    <row r="146" spans="3:5" hidden="1" x14ac:dyDescent="0.3">
      <c r="C146" s="56" t="s">
        <v>246</v>
      </c>
      <c r="D146" s="55">
        <v>44317</v>
      </c>
      <c r="E146" s="10">
        <f t="shared" si="2"/>
        <v>2</v>
      </c>
    </row>
    <row r="147" spans="3:5" hidden="1" x14ac:dyDescent="0.3">
      <c r="C147" s="56" t="s">
        <v>245</v>
      </c>
      <c r="D147" s="55">
        <v>44287</v>
      </c>
      <c r="E147" s="10">
        <f t="shared" si="2"/>
        <v>2</v>
      </c>
    </row>
    <row r="148" spans="3:5" hidden="1" x14ac:dyDescent="0.3">
      <c r="C148" s="56" t="s">
        <v>246</v>
      </c>
      <c r="D148" s="55">
        <v>44378</v>
      </c>
      <c r="E148" s="10">
        <f t="shared" si="2"/>
        <v>3</v>
      </c>
    </row>
    <row r="149" spans="3:5" hidden="1" x14ac:dyDescent="0.3">
      <c r="C149" s="56" t="s">
        <v>244</v>
      </c>
      <c r="D149" s="55">
        <v>44317</v>
      </c>
      <c r="E149" s="10">
        <f t="shared" si="2"/>
        <v>2</v>
      </c>
    </row>
    <row r="150" spans="3:5" hidden="1" x14ac:dyDescent="0.3">
      <c r="C150" s="56" t="s">
        <v>244</v>
      </c>
      <c r="D150" s="55">
        <v>44197</v>
      </c>
      <c r="E150" s="10">
        <f t="shared" si="2"/>
        <v>1</v>
      </c>
    </row>
    <row r="151" spans="3:5" hidden="1" x14ac:dyDescent="0.3">
      <c r="C151" s="56" t="s">
        <v>243</v>
      </c>
      <c r="D151" s="55">
        <v>44409</v>
      </c>
      <c r="E151" s="10">
        <f t="shared" si="2"/>
        <v>3</v>
      </c>
    </row>
    <row r="152" spans="3:5" hidden="1" x14ac:dyDescent="0.3">
      <c r="C152" s="56" t="s">
        <v>246</v>
      </c>
      <c r="D152" s="55">
        <v>44287</v>
      </c>
      <c r="E152" s="10">
        <f t="shared" si="2"/>
        <v>2</v>
      </c>
    </row>
    <row r="153" spans="3:5" hidden="1" x14ac:dyDescent="0.3">
      <c r="C153" s="56" t="s">
        <v>241</v>
      </c>
      <c r="D153" s="55">
        <v>44440</v>
      </c>
      <c r="E153" s="10">
        <f t="shared" si="2"/>
        <v>3</v>
      </c>
    </row>
    <row r="154" spans="3:5" x14ac:dyDescent="0.3">
      <c r="C154" s="56" t="s">
        <v>245</v>
      </c>
      <c r="D154" s="55">
        <v>44378</v>
      </c>
      <c r="E154" s="10">
        <f t="shared" si="2"/>
        <v>3</v>
      </c>
    </row>
    <row r="155" spans="3:5" hidden="1" x14ac:dyDescent="0.3">
      <c r="C155" s="56" t="s">
        <v>244</v>
      </c>
      <c r="D155" s="55">
        <v>44228</v>
      </c>
      <c r="E155" s="10">
        <f t="shared" si="2"/>
        <v>1</v>
      </c>
    </row>
    <row r="156" spans="3:5" hidden="1" x14ac:dyDescent="0.3">
      <c r="C156" s="56" t="s">
        <v>244</v>
      </c>
      <c r="D156" s="55">
        <v>44531</v>
      </c>
      <c r="E156" s="10">
        <f t="shared" si="2"/>
        <v>4</v>
      </c>
    </row>
    <row r="157" spans="3:5" hidden="1" x14ac:dyDescent="0.3">
      <c r="C157" s="56" t="s">
        <v>244</v>
      </c>
      <c r="D157" s="55">
        <v>44287</v>
      </c>
      <c r="E157" s="10">
        <f t="shared" si="2"/>
        <v>2</v>
      </c>
    </row>
    <row r="158" spans="3:5" hidden="1" x14ac:dyDescent="0.3">
      <c r="C158" s="56" t="s">
        <v>243</v>
      </c>
      <c r="D158" s="55">
        <v>44228</v>
      </c>
      <c r="E158" s="10">
        <f t="shared" si="2"/>
        <v>1</v>
      </c>
    </row>
    <row r="159" spans="3:5" hidden="1" x14ac:dyDescent="0.3">
      <c r="C159" s="56" t="s">
        <v>245</v>
      </c>
      <c r="D159" s="55">
        <v>44348</v>
      </c>
      <c r="E159" s="10">
        <f t="shared" si="2"/>
        <v>2</v>
      </c>
    </row>
    <row r="160" spans="3:5" hidden="1" x14ac:dyDescent="0.3">
      <c r="C160" s="56" t="s">
        <v>241</v>
      </c>
      <c r="D160" s="55">
        <v>44287</v>
      </c>
      <c r="E160" s="10">
        <f t="shared" si="2"/>
        <v>2</v>
      </c>
    </row>
    <row r="161" spans="3:5" hidden="1" x14ac:dyDescent="0.3">
      <c r="C161" s="56" t="s">
        <v>246</v>
      </c>
      <c r="D161" s="55">
        <v>44287</v>
      </c>
      <c r="E161" s="10">
        <f t="shared" si="2"/>
        <v>2</v>
      </c>
    </row>
    <row r="162" spans="3:5" hidden="1" x14ac:dyDescent="0.3">
      <c r="C162" s="56" t="s">
        <v>241</v>
      </c>
      <c r="D162" s="55">
        <v>44197</v>
      </c>
      <c r="E162" s="10">
        <f t="shared" si="2"/>
        <v>1</v>
      </c>
    </row>
    <row r="163" spans="3:5" hidden="1" x14ac:dyDescent="0.3">
      <c r="C163" s="56" t="s">
        <v>246</v>
      </c>
      <c r="D163" s="55">
        <v>44197</v>
      </c>
      <c r="E163" s="10">
        <f t="shared" si="2"/>
        <v>1</v>
      </c>
    </row>
    <row r="164" spans="3:5" hidden="1" x14ac:dyDescent="0.3">
      <c r="C164" s="56" t="s">
        <v>244</v>
      </c>
      <c r="D164" s="55">
        <v>44197</v>
      </c>
      <c r="E164" s="10">
        <f t="shared" si="2"/>
        <v>1</v>
      </c>
    </row>
    <row r="165" spans="3:5" hidden="1" x14ac:dyDescent="0.3">
      <c r="C165" s="56" t="s">
        <v>243</v>
      </c>
      <c r="D165" s="55">
        <v>44287</v>
      </c>
      <c r="E165" s="10">
        <f t="shared" si="2"/>
        <v>2</v>
      </c>
    </row>
    <row r="166" spans="3:5" hidden="1" x14ac:dyDescent="0.3">
      <c r="C166" s="56" t="s">
        <v>241</v>
      </c>
      <c r="D166" s="55">
        <v>44256</v>
      </c>
      <c r="E166" s="10">
        <f t="shared" si="2"/>
        <v>1</v>
      </c>
    </row>
    <row r="167" spans="3:5" hidden="1" x14ac:dyDescent="0.3">
      <c r="C167" s="56" t="s">
        <v>245</v>
      </c>
      <c r="D167" s="55">
        <v>44531</v>
      </c>
      <c r="E167" s="10">
        <f t="shared" si="2"/>
        <v>4</v>
      </c>
    </row>
    <row r="168" spans="3:5" hidden="1" x14ac:dyDescent="0.3">
      <c r="C168" s="56" t="s">
        <v>243</v>
      </c>
      <c r="D168" s="55">
        <v>44317</v>
      </c>
      <c r="E168" s="10">
        <f t="shared" si="2"/>
        <v>2</v>
      </c>
    </row>
    <row r="169" spans="3:5" hidden="1" x14ac:dyDescent="0.3">
      <c r="C169" s="56" t="s">
        <v>246</v>
      </c>
      <c r="D169" s="55">
        <v>44378</v>
      </c>
      <c r="E169" s="10">
        <f t="shared" si="2"/>
        <v>3</v>
      </c>
    </row>
    <row r="170" spans="3:5" hidden="1" x14ac:dyDescent="0.3">
      <c r="C170" s="56" t="s">
        <v>245</v>
      </c>
      <c r="D170" s="55">
        <v>44317</v>
      </c>
      <c r="E170" s="10">
        <f t="shared" si="2"/>
        <v>2</v>
      </c>
    </row>
    <row r="171" spans="3:5" x14ac:dyDescent="0.3">
      <c r="C171" s="56" t="s">
        <v>245</v>
      </c>
      <c r="D171" s="55">
        <v>44378</v>
      </c>
      <c r="E171" s="10">
        <f t="shared" si="2"/>
        <v>3</v>
      </c>
    </row>
    <row r="172" spans="3:5" hidden="1" x14ac:dyDescent="0.3">
      <c r="C172" s="56" t="s">
        <v>245</v>
      </c>
      <c r="D172" s="55">
        <v>44287</v>
      </c>
      <c r="E172" s="10">
        <f t="shared" si="2"/>
        <v>2</v>
      </c>
    </row>
    <row r="173" spans="3:5" hidden="1" x14ac:dyDescent="0.3">
      <c r="C173" s="56" t="s">
        <v>245</v>
      </c>
      <c r="D173" s="55">
        <v>44348</v>
      </c>
      <c r="E173" s="10">
        <f t="shared" si="2"/>
        <v>2</v>
      </c>
    </row>
    <row r="174" spans="3:5" hidden="1" x14ac:dyDescent="0.3">
      <c r="C174" s="56" t="s">
        <v>241</v>
      </c>
      <c r="D174" s="55">
        <v>44470</v>
      </c>
      <c r="E174" s="10">
        <f t="shared" si="2"/>
        <v>4</v>
      </c>
    </row>
    <row r="175" spans="3:5" hidden="1" x14ac:dyDescent="0.3">
      <c r="C175" s="56" t="s">
        <v>241</v>
      </c>
      <c r="D175" s="55">
        <v>44197</v>
      </c>
      <c r="E175" s="10">
        <f t="shared" si="2"/>
        <v>1</v>
      </c>
    </row>
    <row r="176" spans="3:5" hidden="1" x14ac:dyDescent="0.3">
      <c r="C176" s="56" t="s">
        <v>246</v>
      </c>
      <c r="D176" s="55">
        <v>44531</v>
      </c>
      <c r="E176" s="10">
        <f t="shared" si="2"/>
        <v>4</v>
      </c>
    </row>
    <row r="177" spans="3:5" hidden="1" x14ac:dyDescent="0.3">
      <c r="C177" s="56" t="s">
        <v>243</v>
      </c>
      <c r="D177" s="55">
        <v>44228</v>
      </c>
      <c r="E177" s="10">
        <f t="shared" si="2"/>
        <v>1</v>
      </c>
    </row>
    <row r="178" spans="3:5" hidden="1" x14ac:dyDescent="0.3">
      <c r="C178" s="56" t="s">
        <v>246</v>
      </c>
      <c r="D178" s="55">
        <v>44197</v>
      </c>
      <c r="E178" s="10">
        <f t="shared" si="2"/>
        <v>1</v>
      </c>
    </row>
    <row r="179" spans="3:5" hidden="1" x14ac:dyDescent="0.3">
      <c r="C179" s="56" t="s">
        <v>245</v>
      </c>
      <c r="D179" s="55">
        <v>44287</v>
      </c>
      <c r="E179" s="10">
        <f t="shared" si="2"/>
        <v>2</v>
      </c>
    </row>
    <row r="180" spans="3:5" hidden="1" x14ac:dyDescent="0.3">
      <c r="C180" s="56" t="s">
        <v>244</v>
      </c>
      <c r="D180" s="55">
        <v>44287</v>
      </c>
      <c r="E180" s="10">
        <f t="shared" si="2"/>
        <v>2</v>
      </c>
    </row>
    <row r="181" spans="3:5" hidden="1" x14ac:dyDescent="0.3">
      <c r="C181" s="56" t="s">
        <v>244</v>
      </c>
      <c r="D181" s="55">
        <v>44256</v>
      </c>
      <c r="E181" s="10">
        <f t="shared" si="2"/>
        <v>1</v>
      </c>
    </row>
    <row r="182" spans="3:5" hidden="1" x14ac:dyDescent="0.3">
      <c r="C182" s="56" t="s">
        <v>244</v>
      </c>
      <c r="D182" s="55">
        <v>44228</v>
      </c>
      <c r="E182" s="10">
        <f t="shared" si="2"/>
        <v>1</v>
      </c>
    </row>
    <row r="183" spans="3:5" hidden="1" x14ac:dyDescent="0.3">
      <c r="C183" s="56" t="s">
        <v>244</v>
      </c>
      <c r="D183" s="55">
        <v>44317</v>
      </c>
      <c r="E183" s="10">
        <f t="shared" si="2"/>
        <v>2</v>
      </c>
    </row>
    <row r="184" spans="3:5" hidden="1" x14ac:dyDescent="0.3">
      <c r="C184" s="56" t="s">
        <v>246</v>
      </c>
      <c r="D184" s="55">
        <v>44470</v>
      </c>
      <c r="E184" s="10">
        <f t="shared" si="2"/>
        <v>4</v>
      </c>
    </row>
    <row r="185" spans="3:5" hidden="1" x14ac:dyDescent="0.3">
      <c r="C185" s="56" t="s">
        <v>245</v>
      </c>
      <c r="D185" s="55">
        <v>44317</v>
      </c>
      <c r="E185" s="10">
        <f t="shared" si="2"/>
        <v>2</v>
      </c>
    </row>
    <row r="186" spans="3:5" hidden="1" x14ac:dyDescent="0.3">
      <c r="C186" s="56" t="s">
        <v>244</v>
      </c>
      <c r="D186" s="55">
        <v>44287</v>
      </c>
      <c r="E186" s="10">
        <f t="shared" si="2"/>
        <v>2</v>
      </c>
    </row>
    <row r="187" spans="3:5" hidden="1" x14ac:dyDescent="0.3">
      <c r="C187" s="56" t="s">
        <v>241</v>
      </c>
      <c r="D187" s="55">
        <v>44287</v>
      </c>
      <c r="E187" s="10">
        <f t="shared" si="2"/>
        <v>2</v>
      </c>
    </row>
    <row r="188" spans="3:5" hidden="1" x14ac:dyDescent="0.3">
      <c r="C188" s="56" t="s">
        <v>246</v>
      </c>
      <c r="D188" s="55">
        <v>44317</v>
      </c>
      <c r="E188" s="10">
        <f t="shared" si="2"/>
        <v>2</v>
      </c>
    </row>
    <row r="189" spans="3:5" hidden="1" x14ac:dyDescent="0.3">
      <c r="C189" s="56" t="s">
        <v>243</v>
      </c>
      <c r="D189" s="55">
        <v>44287</v>
      </c>
      <c r="E189" s="10">
        <f t="shared" si="2"/>
        <v>2</v>
      </c>
    </row>
    <row r="190" spans="3:5" hidden="1" x14ac:dyDescent="0.3">
      <c r="C190" s="56" t="s">
        <v>241</v>
      </c>
      <c r="D190" s="55">
        <v>44409</v>
      </c>
      <c r="E190" s="10">
        <f t="shared" si="2"/>
        <v>3</v>
      </c>
    </row>
    <row r="191" spans="3:5" hidden="1" x14ac:dyDescent="0.3">
      <c r="C191" s="56" t="s">
        <v>241</v>
      </c>
      <c r="D191" s="55">
        <v>44440</v>
      </c>
      <c r="E191" s="10">
        <f t="shared" si="2"/>
        <v>3</v>
      </c>
    </row>
    <row r="192" spans="3:5" hidden="1" x14ac:dyDescent="0.3">
      <c r="C192" s="56" t="s">
        <v>245</v>
      </c>
      <c r="D192" s="55">
        <v>44228</v>
      </c>
      <c r="E192" s="10">
        <f t="shared" si="2"/>
        <v>1</v>
      </c>
    </row>
    <row r="193" spans="3:5" hidden="1" x14ac:dyDescent="0.3">
      <c r="C193" s="56" t="s">
        <v>245</v>
      </c>
      <c r="D193" s="55">
        <v>44228</v>
      </c>
      <c r="E193" s="10">
        <f t="shared" si="2"/>
        <v>1</v>
      </c>
    </row>
    <row r="194" spans="3:5" hidden="1" x14ac:dyDescent="0.3">
      <c r="C194" s="56" t="s">
        <v>243</v>
      </c>
      <c r="D194" s="55">
        <v>44287</v>
      </c>
      <c r="E194" s="10">
        <f t="shared" si="2"/>
        <v>2</v>
      </c>
    </row>
    <row r="195" spans="3:5" hidden="1" x14ac:dyDescent="0.3">
      <c r="C195" s="56" t="s">
        <v>244</v>
      </c>
      <c r="D195" s="55">
        <v>44378</v>
      </c>
      <c r="E195" s="10">
        <f t="shared" si="2"/>
        <v>3</v>
      </c>
    </row>
    <row r="196" spans="3:5" hidden="1" x14ac:dyDescent="0.3">
      <c r="C196" s="56" t="s">
        <v>244</v>
      </c>
      <c r="D196" s="55">
        <v>44531</v>
      </c>
      <c r="E196" s="10">
        <f t="shared" ref="E196:E259" si="3">ROUNDUP(MONTH(D196:D508)/3,0)</f>
        <v>4</v>
      </c>
    </row>
    <row r="197" spans="3:5" hidden="1" x14ac:dyDescent="0.3">
      <c r="C197" s="56" t="s">
        <v>244</v>
      </c>
      <c r="D197" s="55">
        <v>44197</v>
      </c>
      <c r="E197" s="10">
        <f t="shared" si="3"/>
        <v>1</v>
      </c>
    </row>
    <row r="198" spans="3:5" hidden="1" x14ac:dyDescent="0.3">
      <c r="C198" s="56" t="s">
        <v>241</v>
      </c>
      <c r="D198" s="55">
        <v>44531</v>
      </c>
      <c r="E198" s="10">
        <f t="shared" si="3"/>
        <v>4</v>
      </c>
    </row>
    <row r="199" spans="3:5" hidden="1" x14ac:dyDescent="0.3">
      <c r="C199" s="56" t="s">
        <v>241</v>
      </c>
      <c r="D199" s="55">
        <v>44378</v>
      </c>
      <c r="E199" s="10">
        <f t="shared" si="3"/>
        <v>3</v>
      </c>
    </row>
    <row r="200" spans="3:5" hidden="1" x14ac:dyDescent="0.3">
      <c r="C200" s="56" t="s">
        <v>246</v>
      </c>
      <c r="D200" s="55">
        <v>44348</v>
      </c>
      <c r="E200" s="10">
        <f t="shared" si="3"/>
        <v>2</v>
      </c>
    </row>
    <row r="201" spans="3:5" hidden="1" x14ac:dyDescent="0.3">
      <c r="C201" s="56" t="s">
        <v>243</v>
      </c>
      <c r="D201" s="55">
        <v>44378</v>
      </c>
      <c r="E201" s="10">
        <f t="shared" si="3"/>
        <v>3</v>
      </c>
    </row>
    <row r="202" spans="3:5" hidden="1" x14ac:dyDescent="0.3">
      <c r="C202" s="56" t="s">
        <v>241</v>
      </c>
      <c r="D202" s="55">
        <v>44287</v>
      </c>
      <c r="E202" s="10">
        <f t="shared" si="3"/>
        <v>2</v>
      </c>
    </row>
    <row r="203" spans="3:5" hidden="1" x14ac:dyDescent="0.3">
      <c r="C203" s="56" t="s">
        <v>241</v>
      </c>
      <c r="D203" s="55">
        <v>44409</v>
      </c>
      <c r="E203" s="10">
        <f t="shared" si="3"/>
        <v>3</v>
      </c>
    </row>
    <row r="204" spans="3:5" hidden="1" x14ac:dyDescent="0.3">
      <c r="C204" s="56" t="s">
        <v>243</v>
      </c>
      <c r="D204" s="55">
        <v>44409</v>
      </c>
      <c r="E204" s="10">
        <f t="shared" si="3"/>
        <v>3</v>
      </c>
    </row>
    <row r="205" spans="3:5" hidden="1" x14ac:dyDescent="0.3">
      <c r="C205" s="56" t="s">
        <v>244</v>
      </c>
      <c r="D205" s="55">
        <v>44409</v>
      </c>
      <c r="E205" s="10">
        <f t="shared" si="3"/>
        <v>3</v>
      </c>
    </row>
    <row r="206" spans="3:5" hidden="1" x14ac:dyDescent="0.3">
      <c r="C206" s="56" t="s">
        <v>245</v>
      </c>
      <c r="D206" s="55">
        <v>44531</v>
      </c>
      <c r="E206" s="10">
        <f t="shared" si="3"/>
        <v>4</v>
      </c>
    </row>
    <row r="207" spans="3:5" hidden="1" x14ac:dyDescent="0.3">
      <c r="C207" s="56" t="s">
        <v>243</v>
      </c>
      <c r="D207" s="55">
        <v>44470</v>
      </c>
      <c r="E207" s="10">
        <f t="shared" si="3"/>
        <v>4</v>
      </c>
    </row>
    <row r="208" spans="3:5" hidden="1" x14ac:dyDescent="0.3">
      <c r="C208" s="56" t="s">
        <v>243</v>
      </c>
      <c r="D208" s="55">
        <v>44228</v>
      </c>
      <c r="E208" s="10">
        <f t="shared" si="3"/>
        <v>1</v>
      </c>
    </row>
    <row r="209" spans="3:5" hidden="1" x14ac:dyDescent="0.3">
      <c r="C209" s="56" t="s">
        <v>244</v>
      </c>
      <c r="D209" s="55">
        <v>44378</v>
      </c>
      <c r="E209" s="10">
        <f t="shared" si="3"/>
        <v>3</v>
      </c>
    </row>
    <row r="210" spans="3:5" x14ac:dyDescent="0.3">
      <c r="C210" s="56" t="s">
        <v>245</v>
      </c>
      <c r="D210" s="55">
        <v>44440</v>
      </c>
      <c r="E210" s="10">
        <f t="shared" si="3"/>
        <v>3</v>
      </c>
    </row>
    <row r="211" spans="3:5" hidden="1" x14ac:dyDescent="0.3">
      <c r="C211" s="56" t="s">
        <v>244</v>
      </c>
      <c r="D211" s="55">
        <v>44197</v>
      </c>
      <c r="E211" s="10">
        <f t="shared" si="3"/>
        <v>1</v>
      </c>
    </row>
    <row r="212" spans="3:5" hidden="1" x14ac:dyDescent="0.3">
      <c r="C212" s="56" t="s">
        <v>244</v>
      </c>
      <c r="D212" s="55">
        <v>44256</v>
      </c>
      <c r="E212" s="10">
        <f t="shared" si="3"/>
        <v>1</v>
      </c>
    </row>
    <row r="213" spans="3:5" hidden="1" x14ac:dyDescent="0.3">
      <c r="C213" s="56" t="s">
        <v>246</v>
      </c>
      <c r="D213" s="55">
        <v>44228</v>
      </c>
      <c r="E213" s="10">
        <f t="shared" si="3"/>
        <v>1</v>
      </c>
    </row>
    <row r="214" spans="3:5" hidden="1" x14ac:dyDescent="0.3">
      <c r="C214" s="56" t="s">
        <v>244</v>
      </c>
      <c r="D214" s="55">
        <v>44440</v>
      </c>
      <c r="E214" s="10">
        <f t="shared" si="3"/>
        <v>3</v>
      </c>
    </row>
    <row r="215" spans="3:5" hidden="1" x14ac:dyDescent="0.3">
      <c r="C215" s="56" t="s">
        <v>244</v>
      </c>
      <c r="D215" s="55">
        <v>44531</v>
      </c>
      <c r="E215" s="10">
        <f t="shared" si="3"/>
        <v>4</v>
      </c>
    </row>
    <row r="216" spans="3:5" hidden="1" x14ac:dyDescent="0.3">
      <c r="C216" s="56" t="s">
        <v>241</v>
      </c>
      <c r="D216" s="55">
        <v>44531</v>
      </c>
      <c r="E216" s="10">
        <f t="shared" si="3"/>
        <v>4</v>
      </c>
    </row>
    <row r="217" spans="3:5" hidden="1" x14ac:dyDescent="0.3">
      <c r="C217" s="56" t="s">
        <v>243</v>
      </c>
      <c r="D217" s="55">
        <v>44348</v>
      </c>
      <c r="E217" s="10">
        <f t="shared" si="3"/>
        <v>2</v>
      </c>
    </row>
    <row r="218" spans="3:5" hidden="1" x14ac:dyDescent="0.3">
      <c r="C218" s="56" t="s">
        <v>244</v>
      </c>
      <c r="D218" s="55">
        <v>44317</v>
      </c>
      <c r="E218" s="10">
        <f t="shared" si="3"/>
        <v>2</v>
      </c>
    </row>
    <row r="219" spans="3:5" hidden="1" x14ac:dyDescent="0.3">
      <c r="C219" s="56" t="s">
        <v>241</v>
      </c>
      <c r="D219" s="55">
        <v>44409</v>
      </c>
      <c r="E219" s="10">
        <f t="shared" si="3"/>
        <v>3</v>
      </c>
    </row>
    <row r="220" spans="3:5" hidden="1" x14ac:dyDescent="0.3">
      <c r="C220" s="56" t="s">
        <v>245</v>
      </c>
      <c r="D220" s="55">
        <v>44348</v>
      </c>
      <c r="E220" s="10">
        <f t="shared" si="3"/>
        <v>2</v>
      </c>
    </row>
    <row r="221" spans="3:5" hidden="1" x14ac:dyDescent="0.3">
      <c r="C221" s="56" t="s">
        <v>243</v>
      </c>
      <c r="D221" s="55">
        <v>44348</v>
      </c>
      <c r="E221" s="10">
        <f t="shared" si="3"/>
        <v>2</v>
      </c>
    </row>
    <row r="222" spans="3:5" hidden="1" x14ac:dyDescent="0.3">
      <c r="C222" s="56" t="s">
        <v>243</v>
      </c>
      <c r="D222" s="55">
        <v>44228</v>
      </c>
      <c r="E222" s="10">
        <f t="shared" si="3"/>
        <v>1</v>
      </c>
    </row>
    <row r="223" spans="3:5" hidden="1" x14ac:dyDescent="0.3">
      <c r="C223" s="56" t="s">
        <v>245</v>
      </c>
      <c r="D223" s="55">
        <v>44287</v>
      </c>
      <c r="E223" s="10">
        <f t="shared" si="3"/>
        <v>2</v>
      </c>
    </row>
    <row r="224" spans="3:5" hidden="1" x14ac:dyDescent="0.3">
      <c r="C224" s="56" t="s">
        <v>245</v>
      </c>
      <c r="D224" s="55">
        <v>44287</v>
      </c>
      <c r="E224" s="10">
        <f t="shared" si="3"/>
        <v>2</v>
      </c>
    </row>
    <row r="225" spans="3:5" hidden="1" x14ac:dyDescent="0.3">
      <c r="C225" s="56" t="s">
        <v>245</v>
      </c>
      <c r="D225" s="55">
        <v>44317</v>
      </c>
      <c r="E225" s="10">
        <f t="shared" si="3"/>
        <v>2</v>
      </c>
    </row>
    <row r="226" spans="3:5" hidden="1" x14ac:dyDescent="0.3">
      <c r="C226" s="56" t="s">
        <v>243</v>
      </c>
      <c r="D226" s="55">
        <v>44409</v>
      </c>
      <c r="E226" s="10">
        <f t="shared" si="3"/>
        <v>3</v>
      </c>
    </row>
    <row r="227" spans="3:5" hidden="1" x14ac:dyDescent="0.3">
      <c r="C227" s="56" t="s">
        <v>243</v>
      </c>
      <c r="D227" s="55">
        <v>44317</v>
      </c>
      <c r="E227" s="10">
        <f t="shared" si="3"/>
        <v>2</v>
      </c>
    </row>
    <row r="228" spans="3:5" hidden="1" x14ac:dyDescent="0.3">
      <c r="C228" s="56" t="s">
        <v>246</v>
      </c>
      <c r="D228" s="55">
        <v>44228</v>
      </c>
      <c r="E228" s="10">
        <f t="shared" si="3"/>
        <v>1</v>
      </c>
    </row>
    <row r="229" spans="3:5" hidden="1" x14ac:dyDescent="0.3">
      <c r="C229" s="56" t="s">
        <v>243</v>
      </c>
      <c r="D229" s="55">
        <v>44228</v>
      </c>
      <c r="E229" s="10">
        <f t="shared" si="3"/>
        <v>1</v>
      </c>
    </row>
    <row r="230" spans="3:5" hidden="1" x14ac:dyDescent="0.3">
      <c r="C230" s="56" t="s">
        <v>246</v>
      </c>
      <c r="D230" s="55">
        <v>44287</v>
      </c>
      <c r="E230" s="10">
        <f t="shared" si="3"/>
        <v>2</v>
      </c>
    </row>
    <row r="231" spans="3:5" hidden="1" x14ac:dyDescent="0.3">
      <c r="C231" s="56" t="s">
        <v>241</v>
      </c>
      <c r="D231" s="55">
        <v>44287</v>
      </c>
      <c r="E231" s="10">
        <f t="shared" si="3"/>
        <v>2</v>
      </c>
    </row>
    <row r="232" spans="3:5" hidden="1" x14ac:dyDescent="0.3">
      <c r="C232" s="56" t="s">
        <v>245</v>
      </c>
      <c r="D232" s="55">
        <v>44531</v>
      </c>
      <c r="E232" s="10">
        <f t="shared" si="3"/>
        <v>4</v>
      </c>
    </row>
    <row r="233" spans="3:5" hidden="1" x14ac:dyDescent="0.3">
      <c r="C233" s="56" t="s">
        <v>244</v>
      </c>
      <c r="D233" s="55">
        <v>44256</v>
      </c>
      <c r="E233" s="10">
        <f t="shared" si="3"/>
        <v>1</v>
      </c>
    </row>
    <row r="234" spans="3:5" hidden="1" x14ac:dyDescent="0.3">
      <c r="C234" s="56" t="s">
        <v>245</v>
      </c>
      <c r="D234" s="55">
        <v>44501</v>
      </c>
      <c r="E234" s="10">
        <f t="shared" si="3"/>
        <v>4</v>
      </c>
    </row>
    <row r="235" spans="3:5" hidden="1" x14ac:dyDescent="0.3">
      <c r="C235" s="56" t="s">
        <v>243</v>
      </c>
      <c r="D235" s="55">
        <v>44440</v>
      </c>
      <c r="E235" s="10">
        <f t="shared" si="3"/>
        <v>3</v>
      </c>
    </row>
    <row r="236" spans="3:5" hidden="1" x14ac:dyDescent="0.3">
      <c r="C236" s="56" t="s">
        <v>243</v>
      </c>
      <c r="D236" s="55">
        <v>44378</v>
      </c>
      <c r="E236" s="10">
        <f t="shared" si="3"/>
        <v>3</v>
      </c>
    </row>
    <row r="237" spans="3:5" hidden="1" x14ac:dyDescent="0.3">
      <c r="C237" s="56" t="s">
        <v>245</v>
      </c>
      <c r="D237" s="55">
        <v>44470</v>
      </c>
      <c r="E237" s="10">
        <f t="shared" si="3"/>
        <v>4</v>
      </c>
    </row>
    <row r="238" spans="3:5" hidden="1" x14ac:dyDescent="0.3">
      <c r="C238" s="56" t="s">
        <v>245</v>
      </c>
      <c r="D238" s="55">
        <v>44470</v>
      </c>
      <c r="E238" s="10">
        <f t="shared" si="3"/>
        <v>4</v>
      </c>
    </row>
    <row r="239" spans="3:5" hidden="1" x14ac:dyDescent="0.3">
      <c r="C239" s="56" t="s">
        <v>245</v>
      </c>
      <c r="D239" s="55">
        <v>44531</v>
      </c>
      <c r="E239" s="10">
        <f t="shared" si="3"/>
        <v>4</v>
      </c>
    </row>
    <row r="240" spans="3:5" hidden="1" x14ac:dyDescent="0.3">
      <c r="C240" s="56" t="s">
        <v>244</v>
      </c>
      <c r="D240" s="55">
        <v>44256</v>
      </c>
      <c r="E240" s="10">
        <f t="shared" si="3"/>
        <v>1</v>
      </c>
    </row>
    <row r="241" spans="3:5" hidden="1" x14ac:dyDescent="0.3">
      <c r="C241" s="56" t="s">
        <v>245</v>
      </c>
      <c r="D241" s="55">
        <v>44256</v>
      </c>
      <c r="E241" s="10">
        <f t="shared" si="3"/>
        <v>1</v>
      </c>
    </row>
    <row r="242" spans="3:5" hidden="1" x14ac:dyDescent="0.3">
      <c r="C242" s="56" t="s">
        <v>246</v>
      </c>
      <c r="D242" s="55">
        <v>44440</v>
      </c>
      <c r="E242" s="10">
        <f t="shared" si="3"/>
        <v>3</v>
      </c>
    </row>
    <row r="243" spans="3:5" hidden="1" x14ac:dyDescent="0.3">
      <c r="C243" s="56" t="s">
        <v>245</v>
      </c>
      <c r="D243" s="55">
        <v>44197</v>
      </c>
      <c r="E243" s="10">
        <f t="shared" si="3"/>
        <v>1</v>
      </c>
    </row>
    <row r="244" spans="3:5" hidden="1" x14ac:dyDescent="0.3">
      <c r="C244" s="56" t="s">
        <v>244</v>
      </c>
      <c r="D244" s="55">
        <v>44501</v>
      </c>
      <c r="E244" s="10">
        <f t="shared" si="3"/>
        <v>4</v>
      </c>
    </row>
    <row r="245" spans="3:5" hidden="1" x14ac:dyDescent="0.3">
      <c r="C245" s="56" t="s">
        <v>244</v>
      </c>
      <c r="D245" s="55">
        <v>44197</v>
      </c>
      <c r="E245" s="10">
        <f t="shared" si="3"/>
        <v>1</v>
      </c>
    </row>
    <row r="246" spans="3:5" hidden="1" x14ac:dyDescent="0.3">
      <c r="C246" s="56" t="s">
        <v>246</v>
      </c>
      <c r="D246" s="55">
        <v>44501</v>
      </c>
      <c r="E246" s="10">
        <f t="shared" si="3"/>
        <v>4</v>
      </c>
    </row>
    <row r="247" spans="3:5" hidden="1" x14ac:dyDescent="0.3">
      <c r="C247" s="56" t="s">
        <v>243</v>
      </c>
      <c r="D247" s="55">
        <v>44501</v>
      </c>
      <c r="E247" s="10">
        <f t="shared" si="3"/>
        <v>4</v>
      </c>
    </row>
    <row r="248" spans="3:5" hidden="1" x14ac:dyDescent="0.3">
      <c r="C248" s="56" t="s">
        <v>243</v>
      </c>
      <c r="D248" s="55">
        <v>44531</v>
      </c>
      <c r="E248" s="10">
        <f t="shared" si="3"/>
        <v>4</v>
      </c>
    </row>
    <row r="249" spans="3:5" hidden="1" x14ac:dyDescent="0.3">
      <c r="C249" s="56" t="s">
        <v>241</v>
      </c>
      <c r="D249" s="55">
        <v>44470</v>
      </c>
      <c r="E249" s="10">
        <f t="shared" si="3"/>
        <v>4</v>
      </c>
    </row>
    <row r="250" spans="3:5" hidden="1" x14ac:dyDescent="0.3">
      <c r="C250" s="56" t="s">
        <v>241</v>
      </c>
      <c r="D250" s="55">
        <v>44440</v>
      </c>
      <c r="E250" s="10">
        <f t="shared" si="3"/>
        <v>3</v>
      </c>
    </row>
    <row r="251" spans="3:5" x14ac:dyDescent="0.3">
      <c r="C251" s="56" t="s">
        <v>245</v>
      </c>
      <c r="D251" s="55">
        <v>44378</v>
      </c>
      <c r="E251" s="10">
        <f t="shared" si="3"/>
        <v>3</v>
      </c>
    </row>
    <row r="252" spans="3:5" x14ac:dyDescent="0.3">
      <c r="C252" s="56" t="s">
        <v>245</v>
      </c>
      <c r="D252" s="55">
        <v>44409</v>
      </c>
      <c r="E252" s="10">
        <f t="shared" si="3"/>
        <v>3</v>
      </c>
    </row>
    <row r="253" spans="3:5" hidden="1" x14ac:dyDescent="0.3">
      <c r="C253" s="56" t="s">
        <v>241</v>
      </c>
      <c r="D253" s="55">
        <v>44501</v>
      </c>
      <c r="E253" s="10">
        <f t="shared" si="3"/>
        <v>4</v>
      </c>
    </row>
    <row r="254" spans="3:5" hidden="1" x14ac:dyDescent="0.3">
      <c r="C254" s="56" t="s">
        <v>241</v>
      </c>
      <c r="D254" s="55">
        <v>44378</v>
      </c>
      <c r="E254" s="10">
        <f t="shared" si="3"/>
        <v>3</v>
      </c>
    </row>
    <row r="255" spans="3:5" hidden="1" x14ac:dyDescent="0.3">
      <c r="C255" s="56" t="s">
        <v>241</v>
      </c>
      <c r="D255" s="55">
        <v>44197</v>
      </c>
      <c r="E255" s="10">
        <f t="shared" si="3"/>
        <v>1</v>
      </c>
    </row>
    <row r="256" spans="3:5" hidden="1" x14ac:dyDescent="0.3">
      <c r="C256" s="56" t="s">
        <v>246</v>
      </c>
      <c r="D256" s="55">
        <v>44287</v>
      </c>
      <c r="E256" s="10">
        <f t="shared" si="3"/>
        <v>2</v>
      </c>
    </row>
    <row r="257" spans="3:5" hidden="1" x14ac:dyDescent="0.3">
      <c r="C257" s="56" t="s">
        <v>246</v>
      </c>
      <c r="D257" s="55">
        <v>44378</v>
      </c>
      <c r="E257" s="10">
        <f t="shared" si="3"/>
        <v>3</v>
      </c>
    </row>
    <row r="258" spans="3:5" hidden="1" x14ac:dyDescent="0.3">
      <c r="C258" s="56" t="s">
        <v>241</v>
      </c>
      <c r="D258" s="55">
        <v>44197</v>
      </c>
      <c r="E258" s="10">
        <f t="shared" si="3"/>
        <v>1</v>
      </c>
    </row>
    <row r="259" spans="3:5" hidden="1" x14ac:dyDescent="0.3">
      <c r="C259" s="56" t="s">
        <v>243</v>
      </c>
      <c r="D259" s="55">
        <v>44228</v>
      </c>
      <c r="E259" s="10">
        <f t="shared" si="3"/>
        <v>1</v>
      </c>
    </row>
    <row r="260" spans="3:5" x14ac:dyDescent="0.3">
      <c r="C260" s="56" t="s">
        <v>245</v>
      </c>
      <c r="D260" s="55">
        <v>44409</v>
      </c>
      <c r="E260" s="10">
        <f t="shared" ref="E260:E323" si="4">ROUNDUP(MONTH(D260:D572)/3,0)</f>
        <v>3</v>
      </c>
    </row>
    <row r="261" spans="3:5" hidden="1" x14ac:dyDescent="0.3">
      <c r="C261" s="56" t="s">
        <v>241</v>
      </c>
      <c r="D261" s="55">
        <v>44317</v>
      </c>
      <c r="E261" s="10">
        <f t="shared" si="4"/>
        <v>2</v>
      </c>
    </row>
    <row r="262" spans="3:5" hidden="1" x14ac:dyDescent="0.3">
      <c r="C262" s="56" t="s">
        <v>241</v>
      </c>
      <c r="D262" s="55">
        <v>44501</v>
      </c>
      <c r="E262" s="10">
        <f t="shared" si="4"/>
        <v>4</v>
      </c>
    </row>
    <row r="263" spans="3:5" hidden="1" x14ac:dyDescent="0.3">
      <c r="C263" s="56" t="s">
        <v>246</v>
      </c>
      <c r="D263" s="55">
        <v>44348</v>
      </c>
      <c r="E263" s="10">
        <f t="shared" si="4"/>
        <v>2</v>
      </c>
    </row>
    <row r="264" spans="3:5" hidden="1" x14ac:dyDescent="0.3">
      <c r="C264" s="56" t="s">
        <v>245</v>
      </c>
      <c r="D264" s="55">
        <v>44348</v>
      </c>
      <c r="E264" s="10">
        <f t="shared" si="4"/>
        <v>2</v>
      </c>
    </row>
    <row r="265" spans="3:5" hidden="1" x14ac:dyDescent="0.3">
      <c r="C265" s="56" t="s">
        <v>246</v>
      </c>
      <c r="D265" s="55">
        <v>44256</v>
      </c>
      <c r="E265" s="10">
        <f t="shared" si="4"/>
        <v>1</v>
      </c>
    </row>
    <row r="266" spans="3:5" hidden="1" x14ac:dyDescent="0.3">
      <c r="C266" s="56" t="s">
        <v>244</v>
      </c>
      <c r="D266" s="55">
        <v>44440</v>
      </c>
      <c r="E266" s="10">
        <f t="shared" si="4"/>
        <v>3</v>
      </c>
    </row>
    <row r="267" spans="3:5" hidden="1" x14ac:dyDescent="0.3">
      <c r="C267" s="56" t="s">
        <v>243</v>
      </c>
      <c r="D267" s="55">
        <v>44378</v>
      </c>
      <c r="E267" s="10">
        <f t="shared" si="4"/>
        <v>3</v>
      </c>
    </row>
    <row r="268" spans="3:5" hidden="1" x14ac:dyDescent="0.3">
      <c r="C268" s="56" t="s">
        <v>246</v>
      </c>
      <c r="D268" s="55">
        <v>44440</v>
      </c>
      <c r="E268" s="10">
        <f t="shared" si="4"/>
        <v>3</v>
      </c>
    </row>
    <row r="269" spans="3:5" hidden="1" x14ac:dyDescent="0.3">
      <c r="C269" s="56" t="s">
        <v>245</v>
      </c>
      <c r="D269" s="55">
        <v>44228</v>
      </c>
      <c r="E269" s="10">
        <f t="shared" si="4"/>
        <v>1</v>
      </c>
    </row>
    <row r="270" spans="3:5" hidden="1" x14ac:dyDescent="0.3">
      <c r="C270" s="56" t="s">
        <v>244</v>
      </c>
      <c r="D270" s="55">
        <v>44470</v>
      </c>
      <c r="E270" s="10">
        <f t="shared" si="4"/>
        <v>4</v>
      </c>
    </row>
    <row r="271" spans="3:5" hidden="1" x14ac:dyDescent="0.3">
      <c r="C271" s="56" t="s">
        <v>243</v>
      </c>
      <c r="D271" s="55">
        <v>44470</v>
      </c>
      <c r="E271" s="10">
        <f t="shared" si="4"/>
        <v>4</v>
      </c>
    </row>
    <row r="272" spans="3:5" hidden="1" x14ac:dyDescent="0.3">
      <c r="C272" s="56" t="s">
        <v>245</v>
      </c>
      <c r="D272" s="55">
        <v>44197</v>
      </c>
      <c r="E272" s="10">
        <f t="shared" si="4"/>
        <v>1</v>
      </c>
    </row>
    <row r="273" spans="3:5" hidden="1" x14ac:dyDescent="0.3">
      <c r="C273" s="56" t="s">
        <v>243</v>
      </c>
      <c r="D273" s="55">
        <v>44348</v>
      </c>
      <c r="E273" s="10">
        <f t="shared" si="4"/>
        <v>2</v>
      </c>
    </row>
    <row r="274" spans="3:5" hidden="1" x14ac:dyDescent="0.3">
      <c r="C274" s="56" t="s">
        <v>243</v>
      </c>
      <c r="D274" s="55">
        <v>44256</v>
      </c>
      <c r="E274" s="10">
        <f t="shared" si="4"/>
        <v>1</v>
      </c>
    </row>
    <row r="275" spans="3:5" hidden="1" x14ac:dyDescent="0.3">
      <c r="C275" s="56" t="s">
        <v>244</v>
      </c>
      <c r="D275" s="55">
        <v>44501</v>
      </c>
      <c r="E275" s="10">
        <f t="shared" si="4"/>
        <v>4</v>
      </c>
    </row>
    <row r="276" spans="3:5" hidden="1" x14ac:dyDescent="0.3">
      <c r="C276" s="56" t="s">
        <v>246</v>
      </c>
      <c r="D276" s="55">
        <v>44378</v>
      </c>
      <c r="E276" s="10">
        <f t="shared" si="4"/>
        <v>3</v>
      </c>
    </row>
    <row r="277" spans="3:5" hidden="1" x14ac:dyDescent="0.3">
      <c r="C277" s="56" t="s">
        <v>245</v>
      </c>
      <c r="D277" s="55">
        <v>44531</v>
      </c>
      <c r="E277" s="10">
        <f t="shared" si="4"/>
        <v>4</v>
      </c>
    </row>
    <row r="278" spans="3:5" hidden="1" x14ac:dyDescent="0.3">
      <c r="C278" s="56" t="s">
        <v>244</v>
      </c>
      <c r="D278" s="55">
        <v>44287</v>
      </c>
      <c r="E278" s="10">
        <f t="shared" si="4"/>
        <v>2</v>
      </c>
    </row>
    <row r="279" spans="3:5" hidden="1" x14ac:dyDescent="0.3">
      <c r="C279" s="56" t="s">
        <v>241</v>
      </c>
      <c r="D279" s="55">
        <v>44378</v>
      </c>
      <c r="E279" s="10">
        <f t="shared" si="4"/>
        <v>3</v>
      </c>
    </row>
    <row r="280" spans="3:5" hidden="1" x14ac:dyDescent="0.3">
      <c r="C280" s="56" t="s">
        <v>241</v>
      </c>
      <c r="D280" s="55">
        <v>44470</v>
      </c>
      <c r="E280" s="10">
        <f t="shared" si="4"/>
        <v>4</v>
      </c>
    </row>
    <row r="281" spans="3:5" hidden="1" x14ac:dyDescent="0.3">
      <c r="C281" s="56" t="s">
        <v>246</v>
      </c>
      <c r="D281" s="55">
        <v>44531</v>
      </c>
      <c r="E281" s="10">
        <f t="shared" si="4"/>
        <v>4</v>
      </c>
    </row>
    <row r="282" spans="3:5" hidden="1" x14ac:dyDescent="0.3">
      <c r="C282" s="56" t="s">
        <v>241</v>
      </c>
      <c r="D282" s="55">
        <v>44501</v>
      </c>
      <c r="E282" s="10">
        <f t="shared" si="4"/>
        <v>4</v>
      </c>
    </row>
    <row r="283" spans="3:5" hidden="1" x14ac:dyDescent="0.3">
      <c r="C283" s="56" t="s">
        <v>246</v>
      </c>
      <c r="D283" s="55">
        <v>44197</v>
      </c>
      <c r="E283" s="10">
        <f t="shared" si="4"/>
        <v>1</v>
      </c>
    </row>
    <row r="284" spans="3:5" hidden="1" x14ac:dyDescent="0.3">
      <c r="C284" s="56" t="s">
        <v>243</v>
      </c>
      <c r="D284" s="55">
        <v>44197</v>
      </c>
      <c r="E284" s="10">
        <f t="shared" si="4"/>
        <v>1</v>
      </c>
    </row>
    <row r="285" spans="3:5" hidden="1" x14ac:dyDescent="0.3">
      <c r="C285" s="56" t="s">
        <v>246</v>
      </c>
      <c r="D285" s="55">
        <v>44409</v>
      </c>
      <c r="E285" s="10">
        <f t="shared" si="4"/>
        <v>3</v>
      </c>
    </row>
    <row r="286" spans="3:5" hidden="1" x14ac:dyDescent="0.3">
      <c r="C286" s="56" t="s">
        <v>244</v>
      </c>
      <c r="D286" s="55">
        <v>44256</v>
      </c>
      <c r="E286" s="10">
        <f t="shared" si="4"/>
        <v>1</v>
      </c>
    </row>
    <row r="287" spans="3:5" hidden="1" x14ac:dyDescent="0.3">
      <c r="C287" s="56" t="s">
        <v>245</v>
      </c>
      <c r="D287" s="55">
        <v>44501</v>
      </c>
      <c r="E287" s="10">
        <f t="shared" si="4"/>
        <v>4</v>
      </c>
    </row>
    <row r="288" spans="3:5" hidden="1" x14ac:dyDescent="0.3">
      <c r="C288" s="56" t="s">
        <v>244</v>
      </c>
      <c r="D288" s="55">
        <v>44197</v>
      </c>
      <c r="E288" s="10">
        <f t="shared" si="4"/>
        <v>1</v>
      </c>
    </row>
    <row r="289" spans="3:5" hidden="1" x14ac:dyDescent="0.3">
      <c r="C289" s="56" t="s">
        <v>243</v>
      </c>
      <c r="D289" s="55">
        <v>44348</v>
      </c>
      <c r="E289" s="10">
        <f t="shared" si="4"/>
        <v>2</v>
      </c>
    </row>
    <row r="290" spans="3:5" hidden="1" x14ac:dyDescent="0.3">
      <c r="C290" s="56" t="s">
        <v>244</v>
      </c>
      <c r="D290" s="55">
        <v>44501</v>
      </c>
      <c r="E290" s="10">
        <f t="shared" si="4"/>
        <v>4</v>
      </c>
    </row>
    <row r="291" spans="3:5" hidden="1" x14ac:dyDescent="0.3">
      <c r="C291" s="56" t="s">
        <v>243</v>
      </c>
      <c r="D291" s="55">
        <v>44378</v>
      </c>
      <c r="E291" s="10">
        <f t="shared" si="4"/>
        <v>3</v>
      </c>
    </row>
    <row r="292" spans="3:5" hidden="1" x14ac:dyDescent="0.3">
      <c r="C292" s="56" t="s">
        <v>241</v>
      </c>
      <c r="D292" s="55">
        <v>44228</v>
      </c>
      <c r="E292" s="10">
        <f t="shared" si="4"/>
        <v>1</v>
      </c>
    </row>
    <row r="293" spans="3:5" hidden="1" x14ac:dyDescent="0.3">
      <c r="C293" s="56" t="s">
        <v>241</v>
      </c>
      <c r="D293" s="55">
        <v>44470</v>
      </c>
      <c r="E293" s="10">
        <f t="shared" si="4"/>
        <v>4</v>
      </c>
    </row>
    <row r="294" spans="3:5" hidden="1" x14ac:dyDescent="0.3">
      <c r="C294" s="56" t="s">
        <v>241</v>
      </c>
      <c r="D294" s="55">
        <v>44440</v>
      </c>
      <c r="E294" s="10">
        <f t="shared" si="4"/>
        <v>3</v>
      </c>
    </row>
    <row r="295" spans="3:5" hidden="1" x14ac:dyDescent="0.3">
      <c r="C295" s="56" t="s">
        <v>245</v>
      </c>
      <c r="D295" s="55">
        <v>44228</v>
      </c>
      <c r="E295" s="10">
        <f t="shared" si="4"/>
        <v>1</v>
      </c>
    </row>
    <row r="296" spans="3:5" hidden="1" x14ac:dyDescent="0.3">
      <c r="C296" s="56" t="s">
        <v>246</v>
      </c>
      <c r="D296" s="55">
        <v>44501</v>
      </c>
      <c r="E296" s="10">
        <f t="shared" si="4"/>
        <v>4</v>
      </c>
    </row>
    <row r="297" spans="3:5" hidden="1" x14ac:dyDescent="0.3">
      <c r="C297" s="56" t="s">
        <v>243</v>
      </c>
      <c r="D297" s="55">
        <v>44256</v>
      </c>
      <c r="E297" s="10">
        <f t="shared" si="4"/>
        <v>1</v>
      </c>
    </row>
    <row r="298" spans="3:5" hidden="1" x14ac:dyDescent="0.3">
      <c r="C298" s="56" t="s">
        <v>244</v>
      </c>
      <c r="D298" s="55">
        <v>44348</v>
      </c>
      <c r="E298" s="10">
        <f t="shared" si="4"/>
        <v>2</v>
      </c>
    </row>
    <row r="299" spans="3:5" hidden="1" x14ac:dyDescent="0.3">
      <c r="C299" s="56" t="s">
        <v>243</v>
      </c>
      <c r="D299" s="55">
        <v>44287</v>
      </c>
      <c r="E299" s="10">
        <f t="shared" si="4"/>
        <v>2</v>
      </c>
    </row>
    <row r="300" spans="3:5" hidden="1" x14ac:dyDescent="0.3">
      <c r="C300" s="56" t="s">
        <v>246</v>
      </c>
      <c r="D300" s="55">
        <v>44348</v>
      </c>
      <c r="E300" s="10">
        <f t="shared" si="4"/>
        <v>2</v>
      </c>
    </row>
    <row r="301" spans="3:5" hidden="1" x14ac:dyDescent="0.3">
      <c r="C301" s="56" t="s">
        <v>241</v>
      </c>
      <c r="D301" s="55">
        <v>44440</v>
      </c>
      <c r="E301" s="10">
        <f t="shared" si="4"/>
        <v>3</v>
      </c>
    </row>
    <row r="302" spans="3:5" hidden="1" x14ac:dyDescent="0.3">
      <c r="C302" s="56" t="s">
        <v>246</v>
      </c>
      <c r="D302" s="55">
        <v>44317</v>
      </c>
      <c r="E302" s="10">
        <f t="shared" si="4"/>
        <v>2</v>
      </c>
    </row>
    <row r="303" spans="3:5" hidden="1" x14ac:dyDescent="0.3">
      <c r="C303" s="56" t="s">
        <v>241</v>
      </c>
      <c r="D303" s="55">
        <v>44440</v>
      </c>
      <c r="E303" s="10">
        <f t="shared" si="4"/>
        <v>3</v>
      </c>
    </row>
    <row r="304" spans="3:5" hidden="1" x14ac:dyDescent="0.3">
      <c r="C304" s="56" t="s">
        <v>246</v>
      </c>
      <c r="D304" s="55">
        <v>44501</v>
      </c>
      <c r="E304" s="10">
        <f t="shared" si="4"/>
        <v>4</v>
      </c>
    </row>
    <row r="305" spans="3:5" hidden="1" x14ac:dyDescent="0.3">
      <c r="C305" s="56" t="s">
        <v>243</v>
      </c>
      <c r="D305" s="55">
        <v>44409</v>
      </c>
      <c r="E305" s="10">
        <f t="shared" si="4"/>
        <v>3</v>
      </c>
    </row>
    <row r="306" spans="3:5" hidden="1" x14ac:dyDescent="0.3">
      <c r="C306" s="56" t="s">
        <v>246</v>
      </c>
      <c r="D306" s="55">
        <v>44228</v>
      </c>
      <c r="E306" s="10">
        <f t="shared" si="4"/>
        <v>1</v>
      </c>
    </row>
    <row r="307" spans="3:5" hidden="1" x14ac:dyDescent="0.3">
      <c r="C307" s="56" t="s">
        <v>246</v>
      </c>
      <c r="D307" s="55">
        <v>44348</v>
      </c>
      <c r="E307" s="10">
        <f t="shared" si="4"/>
        <v>2</v>
      </c>
    </row>
    <row r="308" spans="3:5" hidden="1" x14ac:dyDescent="0.3">
      <c r="C308" s="56" t="s">
        <v>243</v>
      </c>
      <c r="D308" s="55">
        <v>44317</v>
      </c>
      <c r="E308" s="10">
        <f t="shared" si="4"/>
        <v>2</v>
      </c>
    </row>
    <row r="309" spans="3:5" hidden="1" x14ac:dyDescent="0.3">
      <c r="C309" s="56" t="s">
        <v>245</v>
      </c>
      <c r="D309" s="55">
        <v>44470</v>
      </c>
      <c r="E309" s="10">
        <f t="shared" si="4"/>
        <v>4</v>
      </c>
    </row>
    <row r="310" spans="3:5" hidden="1" x14ac:dyDescent="0.3">
      <c r="C310" s="56" t="s">
        <v>241</v>
      </c>
      <c r="D310" s="55">
        <v>44256</v>
      </c>
      <c r="E310" s="10">
        <f t="shared" si="4"/>
        <v>1</v>
      </c>
    </row>
    <row r="311" spans="3:5" hidden="1" x14ac:dyDescent="0.3">
      <c r="C311" s="56" t="s">
        <v>241</v>
      </c>
      <c r="D311" s="55">
        <v>44378</v>
      </c>
      <c r="E311" s="10">
        <f t="shared" si="4"/>
        <v>3</v>
      </c>
    </row>
    <row r="312" spans="3:5" hidden="1" x14ac:dyDescent="0.3">
      <c r="C312" s="56" t="s">
        <v>245</v>
      </c>
      <c r="D312" s="55">
        <v>44287</v>
      </c>
      <c r="E312" s="10">
        <f t="shared" si="4"/>
        <v>2</v>
      </c>
    </row>
    <row r="313" spans="3:5" hidden="1" x14ac:dyDescent="0.3">
      <c r="C313" s="56" t="s">
        <v>241</v>
      </c>
      <c r="D313" s="55">
        <v>44378</v>
      </c>
      <c r="E313" s="10">
        <f t="shared" si="4"/>
        <v>3</v>
      </c>
    </row>
    <row r="314" spans="3:5" x14ac:dyDescent="0.3">
      <c r="C314" s="56" t="s">
        <v>245</v>
      </c>
      <c r="D314" s="55">
        <v>44378</v>
      </c>
      <c r="E314" s="10">
        <f t="shared" si="4"/>
        <v>3</v>
      </c>
    </row>
    <row r="315" spans="3:5" hidden="1" x14ac:dyDescent="0.3">
      <c r="C315" s="56" t="s">
        <v>241</v>
      </c>
      <c r="D315" s="55">
        <v>44317</v>
      </c>
      <c r="E315" s="10">
        <f t="shared" si="4"/>
        <v>2</v>
      </c>
    </row>
    <row r="316" spans="3:5" hidden="1" x14ac:dyDescent="0.3">
      <c r="C316" s="56" t="s">
        <v>244</v>
      </c>
      <c r="D316" s="55">
        <v>44409</v>
      </c>
      <c r="E316" s="10">
        <f t="shared" si="4"/>
        <v>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9D04-1626-4E01-8E4C-EE0DBFEE33DA}">
  <dimension ref="C1:D1000"/>
  <sheetViews>
    <sheetView workbookViewId="0">
      <selection activeCell="P13" sqref="P13"/>
    </sheetView>
  </sheetViews>
  <sheetFormatPr defaultColWidth="14.44140625" defaultRowHeight="15" customHeight="1" x14ac:dyDescent="0.3"/>
  <cols>
    <col min="1" max="3" width="8.6640625" style="10" customWidth="1"/>
    <col min="4" max="4" width="11.6640625" style="10" customWidth="1"/>
    <col min="5" max="26" width="8.6640625" style="10" customWidth="1"/>
    <col min="27" max="16384" width="14.44140625" style="10"/>
  </cols>
  <sheetData>
    <row r="1" spans="3:4" ht="14.25" customHeight="1" x14ac:dyDescent="0.3"/>
    <row r="2" spans="3:4" ht="14.25" customHeight="1" x14ac:dyDescent="0.3">
      <c r="C2" s="34" t="s">
        <v>267</v>
      </c>
    </row>
    <row r="3" spans="3:4" ht="14.25" customHeight="1" x14ac:dyDescent="0.3">
      <c r="C3" s="34" t="s">
        <v>266</v>
      </c>
    </row>
    <row r="4" spans="3:4" ht="14.25" customHeight="1" x14ac:dyDescent="0.3"/>
    <row r="5" spans="3:4" ht="14.25" customHeight="1" x14ac:dyDescent="0.3">
      <c r="C5" s="68" t="s">
        <v>252</v>
      </c>
      <c r="D5" s="68" t="s">
        <v>265</v>
      </c>
    </row>
    <row r="6" spans="3:4" ht="14.25" customHeight="1" x14ac:dyDescent="0.3">
      <c r="C6" s="67">
        <v>1990</v>
      </c>
      <c r="D6" s="66">
        <v>2156</v>
      </c>
    </row>
    <row r="7" spans="3:4" ht="14.25" customHeight="1" x14ac:dyDescent="0.3">
      <c r="C7" s="67">
        <v>1991</v>
      </c>
      <c r="D7" s="66">
        <v>3562</v>
      </c>
    </row>
    <row r="8" spans="3:4" ht="14.25" customHeight="1" x14ac:dyDescent="0.3">
      <c r="C8" s="67">
        <v>1992</v>
      </c>
      <c r="D8" s="66">
        <v>7506</v>
      </c>
    </row>
    <row r="9" spans="3:4" ht="14.25" customHeight="1" x14ac:dyDescent="0.3">
      <c r="C9" s="67">
        <v>1993</v>
      </c>
      <c r="D9" s="66">
        <v>6258</v>
      </c>
    </row>
    <row r="10" spans="3:4" ht="14.25" customHeight="1" x14ac:dyDescent="0.3">
      <c r="C10" s="67">
        <v>1994</v>
      </c>
      <c r="D10" s="66">
        <v>6279</v>
      </c>
    </row>
    <row r="11" spans="3:4" ht="14.25" customHeight="1" x14ac:dyDescent="0.3">
      <c r="C11" s="67">
        <v>1995</v>
      </c>
      <c r="D11" s="66">
        <v>1963</v>
      </c>
    </row>
    <row r="12" spans="3:4" ht="14.25" customHeight="1" x14ac:dyDescent="0.3">
      <c r="C12" s="67">
        <v>1996</v>
      </c>
      <c r="D12" s="66">
        <v>6736</v>
      </c>
    </row>
    <row r="13" spans="3:4" ht="14.25" customHeight="1" x14ac:dyDescent="0.3">
      <c r="C13" s="67">
        <v>1997</v>
      </c>
      <c r="D13" s="66">
        <v>3280</v>
      </c>
    </row>
    <row r="14" spans="3:4" ht="14.25" customHeight="1" x14ac:dyDescent="0.3">
      <c r="C14" s="67">
        <v>1998</v>
      </c>
      <c r="D14" s="66">
        <v>8398</v>
      </c>
    </row>
    <row r="15" spans="3:4" ht="14.25" customHeight="1" x14ac:dyDescent="0.3">
      <c r="C15" s="67">
        <v>1999</v>
      </c>
      <c r="D15" s="66">
        <v>2882</v>
      </c>
    </row>
    <row r="16" spans="3:4" ht="14.25" customHeight="1" x14ac:dyDescent="0.3">
      <c r="C16" s="67">
        <v>2000</v>
      </c>
      <c r="D16" s="66">
        <v>4686</v>
      </c>
    </row>
    <row r="17" spans="3:4" ht="14.25" customHeight="1" x14ac:dyDescent="0.3">
      <c r="C17" s="67">
        <v>2001</v>
      </c>
      <c r="D17" s="66">
        <v>6976</v>
      </c>
    </row>
    <row r="18" spans="3:4" ht="14.25" customHeight="1" x14ac:dyDescent="0.3">
      <c r="C18" s="67">
        <v>2002</v>
      </c>
      <c r="D18" s="66">
        <v>2173</v>
      </c>
    </row>
    <row r="19" spans="3:4" ht="14.25" customHeight="1" x14ac:dyDescent="0.3">
      <c r="C19" s="67">
        <v>2003</v>
      </c>
      <c r="D19" s="66">
        <v>2166</v>
      </c>
    </row>
    <row r="20" spans="3:4" ht="14.25" customHeight="1" x14ac:dyDescent="0.3">
      <c r="C20" s="65">
        <v>2004</v>
      </c>
      <c r="D20" s="64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s="10" customFormat="1" ht="14.25" customHeight="1" x14ac:dyDescent="0.3"/>
    <row r="34" s="10" customFormat="1" ht="14.25" customHeight="1" x14ac:dyDescent="0.3"/>
    <row r="35" s="10" customFormat="1" ht="14.25" customHeight="1" x14ac:dyDescent="0.3"/>
    <row r="36" s="10" customFormat="1" ht="14.25" customHeight="1" x14ac:dyDescent="0.3"/>
    <row r="37" s="10" customFormat="1" ht="14.25" customHeight="1" x14ac:dyDescent="0.3"/>
    <row r="38" s="10" customFormat="1" ht="14.25" customHeight="1" x14ac:dyDescent="0.3"/>
    <row r="39" s="10" customFormat="1" ht="14.25" customHeight="1" x14ac:dyDescent="0.3"/>
    <row r="40" s="10" customFormat="1" ht="14.25" customHeight="1" x14ac:dyDescent="0.3"/>
    <row r="41" s="10" customFormat="1" ht="14.25" customHeight="1" x14ac:dyDescent="0.3"/>
    <row r="42" s="10" customFormat="1" ht="14.25" customHeight="1" x14ac:dyDescent="0.3"/>
    <row r="43" s="10" customFormat="1" ht="14.25" customHeight="1" x14ac:dyDescent="0.3"/>
    <row r="44" s="10" customFormat="1" ht="14.25" customHeight="1" x14ac:dyDescent="0.3"/>
    <row r="45" s="10" customFormat="1" ht="14.25" customHeight="1" x14ac:dyDescent="0.3"/>
    <row r="46" s="10" customFormat="1" ht="14.25" customHeight="1" x14ac:dyDescent="0.3"/>
    <row r="47" s="10" customFormat="1" ht="14.25" customHeight="1" x14ac:dyDescent="0.3"/>
    <row r="48" s="10" customFormat="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F493-9D4F-4547-A1D8-6DAEBECE472D}">
  <dimension ref="C1:F1000"/>
  <sheetViews>
    <sheetView topLeftCell="H1" workbookViewId="0">
      <selection activeCell="P15" sqref="P15"/>
    </sheetView>
  </sheetViews>
  <sheetFormatPr defaultColWidth="14.44140625" defaultRowHeight="15" customHeight="1" x14ac:dyDescent="0.3"/>
  <cols>
    <col min="1" max="3" width="8.6640625" style="10" customWidth="1"/>
    <col min="4" max="4" width="11.6640625" style="10" customWidth="1"/>
    <col min="5" max="5" width="12.6640625" style="10" bestFit="1" customWidth="1"/>
    <col min="6" max="26" width="8.6640625" style="10" customWidth="1"/>
    <col min="27" max="16384" width="14.44140625" style="10"/>
  </cols>
  <sheetData>
    <row r="1" spans="3:6" ht="14.25" customHeight="1" x14ac:dyDescent="0.3"/>
    <row r="2" spans="3:6" ht="14.25" customHeight="1" x14ac:dyDescent="0.3">
      <c r="C2" s="34" t="s">
        <v>271</v>
      </c>
    </row>
    <row r="3" spans="3:6" ht="14.25" customHeight="1" x14ac:dyDescent="0.3">
      <c r="C3" s="34" t="s">
        <v>266</v>
      </c>
    </row>
    <row r="4" spans="3:6" ht="14.25" customHeight="1" x14ac:dyDescent="0.3"/>
    <row r="5" spans="3:6" ht="14.25" customHeight="1" x14ac:dyDescent="0.3">
      <c r="C5" s="76" t="s">
        <v>252</v>
      </c>
      <c r="D5" s="75" t="s">
        <v>265</v>
      </c>
      <c r="E5" s="75" t="s">
        <v>270</v>
      </c>
      <c r="F5" s="74" t="s">
        <v>269</v>
      </c>
    </row>
    <row r="6" spans="3:6" ht="14.25" customHeight="1" x14ac:dyDescent="0.3">
      <c r="C6" s="67">
        <v>2005</v>
      </c>
      <c r="D6" s="73">
        <v>528</v>
      </c>
      <c r="E6" s="70"/>
      <c r="F6" s="31"/>
    </row>
    <row r="7" spans="3:6" ht="14.25" customHeight="1" x14ac:dyDescent="0.3">
      <c r="C7" s="67">
        <v>2006</v>
      </c>
      <c r="D7" s="73">
        <v>4550</v>
      </c>
      <c r="E7" s="71">
        <f>SUM($D$6:D7)</f>
        <v>5078</v>
      </c>
      <c r="F7" s="70">
        <f t="shared" ref="F7:F23" si="0">E7/$E$23</f>
        <v>6.5615712624370076E-2</v>
      </c>
    </row>
    <row r="8" spans="3:6" ht="14.25" customHeight="1" x14ac:dyDescent="0.3">
      <c r="C8" s="67">
        <v>2007</v>
      </c>
      <c r="D8" s="73">
        <v>8189</v>
      </c>
      <c r="E8" s="71">
        <f>SUM($D$6:D8)</f>
        <v>13267</v>
      </c>
      <c r="F8" s="70">
        <f t="shared" si="0"/>
        <v>0.17143041736658482</v>
      </c>
    </row>
    <row r="9" spans="3:6" ht="14.25" customHeight="1" x14ac:dyDescent="0.3">
      <c r="C9" s="67">
        <v>2008</v>
      </c>
      <c r="D9" s="73">
        <v>1730</v>
      </c>
      <c r="E9" s="71">
        <f>SUM($D$6:D9)</f>
        <v>14997</v>
      </c>
      <c r="F9" s="70">
        <f t="shared" si="0"/>
        <v>0.19378472670887711</v>
      </c>
    </row>
    <row r="10" spans="3:6" ht="14.25" customHeight="1" x14ac:dyDescent="0.3">
      <c r="C10" s="67">
        <v>2009</v>
      </c>
      <c r="D10" s="73">
        <v>5262</v>
      </c>
      <c r="E10" s="71">
        <f>SUM($D$6:D10)</f>
        <v>20259</v>
      </c>
      <c r="F10" s="70">
        <f t="shared" si="0"/>
        <v>0.26177800749450836</v>
      </c>
    </row>
    <row r="11" spans="3:6" ht="14.25" customHeight="1" x14ac:dyDescent="0.3">
      <c r="C11" s="67">
        <v>2010</v>
      </c>
      <c r="D11" s="73">
        <v>2172</v>
      </c>
      <c r="E11" s="71">
        <f>SUM($D$6:D11)</f>
        <v>22431</v>
      </c>
      <c r="F11" s="70">
        <f t="shared" si="0"/>
        <v>0.28984364905026488</v>
      </c>
    </row>
    <row r="12" spans="3:6" ht="14.25" customHeight="1" x14ac:dyDescent="0.3">
      <c r="C12" s="67">
        <v>2011</v>
      </c>
      <c r="D12" s="73">
        <v>4384</v>
      </c>
      <c r="E12" s="71">
        <f>SUM($D$6:D12)</f>
        <v>26815</v>
      </c>
      <c r="F12" s="70">
        <f t="shared" si="0"/>
        <v>0.34649179480553044</v>
      </c>
    </row>
    <row r="13" spans="3:6" ht="14.25" customHeight="1" x14ac:dyDescent="0.3">
      <c r="C13" s="67">
        <v>2012</v>
      </c>
      <c r="D13" s="73">
        <v>8709</v>
      </c>
      <c r="E13" s="71">
        <f>SUM($D$6:D13)</f>
        <v>35524</v>
      </c>
      <c r="F13" s="70">
        <f t="shared" si="0"/>
        <v>0.45902571391652669</v>
      </c>
    </row>
    <row r="14" spans="3:6" ht="14.25" customHeight="1" x14ac:dyDescent="0.3">
      <c r="C14" s="67">
        <v>2013</v>
      </c>
      <c r="D14" s="73">
        <v>3618</v>
      </c>
      <c r="E14" s="71">
        <f>SUM($D$6:D14)</f>
        <v>39142</v>
      </c>
      <c r="F14" s="70">
        <f t="shared" si="0"/>
        <v>0.50577594004393334</v>
      </c>
    </row>
    <row r="15" spans="3:6" ht="14.25" customHeight="1" x14ac:dyDescent="0.3">
      <c r="C15" s="67">
        <v>2014</v>
      </c>
      <c r="D15" s="73">
        <v>6372</v>
      </c>
      <c r="E15" s="71">
        <f>SUM($D$6:D15)</f>
        <v>45514</v>
      </c>
      <c r="F15" s="70">
        <f t="shared" si="0"/>
        <v>0.58811215919369431</v>
      </c>
    </row>
    <row r="16" spans="3:6" ht="14.25" customHeight="1" x14ac:dyDescent="0.3">
      <c r="C16" s="67">
        <v>2015</v>
      </c>
      <c r="D16" s="73">
        <v>3456</v>
      </c>
      <c r="E16" s="71">
        <f>SUM($D$6:D16)</f>
        <v>48970</v>
      </c>
      <c r="F16" s="70">
        <f t="shared" si="0"/>
        <v>0.6327690916139036</v>
      </c>
    </row>
    <row r="17" spans="3:6" ht="14.25" customHeight="1" x14ac:dyDescent="0.3">
      <c r="C17" s="67">
        <v>2016</v>
      </c>
      <c r="D17" s="73">
        <v>7478</v>
      </c>
      <c r="E17" s="71">
        <f>SUM($D$6:D17)</f>
        <v>56448</v>
      </c>
      <c r="F17" s="70">
        <f t="shared" si="0"/>
        <v>0.72939656286341903</v>
      </c>
    </row>
    <row r="18" spans="3:6" ht="14.25" customHeight="1" x14ac:dyDescent="0.3">
      <c r="C18" s="67">
        <v>2017</v>
      </c>
      <c r="D18" s="73">
        <v>4649</v>
      </c>
      <c r="E18" s="71">
        <f>SUM($D$6:D18)</f>
        <v>61097</v>
      </c>
      <c r="F18" s="70">
        <f t="shared" si="0"/>
        <v>0.78946892363354437</v>
      </c>
    </row>
    <row r="19" spans="3:6" ht="14.25" customHeight="1" x14ac:dyDescent="0.3">
      <c r="C19" s="67">
        <v>2018</v>
      </c>
      <c r="D19" s="73">
        <v>5831</v>
      </c>
      <c r="E19" s="71">
        <f>SUM($D$6:D19)</f>
        <v>66928</v>
      </c>
      <c r="F19" s="70">
        <f t="shared" si="0"/>
        <v>0.86481457552655383</v>
      </c>
    </row>
    <row r="20" spans="3:6" ht="14.25" customHeight="1" x14ac:dyDescent="0.3">
      <c r="C20" s="67">
        <v>2019</v>
      </c>
      <c r="D20" s="73">
        <v>1599</v>
      </c>
      <c r="E20" s="71">
        <f>SUM($D$6:D20)</f>
        <v>68527</v>
      </c>
      <c r="F20" s="70">
        <f t="shared" si="0"/>
        <v>0.88547615971055693</v>
      </c>
    </row>
    <row r="21" spans="3:6" ht="14.25" customHeight="1" x14ac:dyDescent="0.3">
      <c r="C21" s="67">
        <v>2020</v>
      </c>
      <c r="D21" s="73">
        <v>3695</v>
      </c>
      <c r="E21" s="71">
        <f>SUM($D$6:D21)</f>
        <v>72222</v>
      </c>
      <c r="F21" s="70">
        <f t="shared" si="0"/>
        <v>0.93322134642718702</v>
      </c>
    </row>
    <row r="22" spans="3:6" ht="14.25" customHeight="1" x14ac:dyDescent="0.3">
      <c r="C22" s="67">
        <v>2021</v>
      </c>
      <c r="D22" s="73">
        <v>1678</v>
      </c>
      <c r="E22" s="71">
        <f>SUM($D$6:D22)</f>
        <v>73900</v>
      </c>
      <c r="F22" s="70">
        <f t="shared" si="0"/>
        <v>0.95490373433260112</v>
      </c>
    </row>
    <row r="23" spans="3:6" ht="14.25" customHeight="1" x14ac:dyDescent="0.3">
      <c r="C23" s="65">
        <v>2022</v>
      </c>
      <c r="D23" s="72">
        <v>3490</v>
      </c>
      <c r="E23" s="71">
        <f>SUM($D$6:D23)</f>
        <v>77390</v>
      </c>
      <c r="F23" s="70">
        <f t="shared" si="0"/>
        <v>1</v>
      </c>
    </row>
    <row r="24" spans="3:6" ht="14.25" customHeight="1" x14ac:dyDescent="0.3"/>
    <row r="25" spans="3:6" ht="14.25" customHeight="1" x14ac:dyDescent="0.3">
      <c r="C25" s="10" t="s">
        <v>268</v>
      </c>
      <c r="D25" s="69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s="10" customFormat="1" ht="14.25" customHeight="1" x14ac:dyDescent="0.3"/>
    <row r="34" s="10" customFormat="1" ht="14.25" customHeight="1" x14ac:dyDescent="0.3"/>
    <row r="35" s="10" customFormat="1" ht="14.25" customHeight="1" x14ac:dyDescent="0.3"/>
    <row r="36" s="10" customFormat="1" ht="14.25" customHeight="1" x14ac:dyDescent="0.3"/>
    <row r="37" s="10" customFormat="1" ht="14.25" customHeight="1" x14ac:dyDescent="0.3"/>
    <row r="38" s="10" customFormat="1" ht="14.25" customHeight="1" x14ac:dyDescent="0.3"/>
    <row r="39" s="10" customFormat="1" ht="14.25" customHeight="1" x14ac:dyDescent="0.3"/>
    <row r="40" s="10" customFormat="1" ht="14.25" customHeight="1" x14ac:dyDescent="0.3"/>
    <row r="41" s="10" customFormat="1" ht="14.25" customHeight="1" x14ac:dyDescent="0.3"/>
    <row r="42" s="10" customFormat="1" ht="14.25" customHeight="1" x14ac:dyDescent="0.3"/>
    <row r="43" s="10" customFormat="1" ht="14.25" customHeight="1" x14ac:dyDescent="0.3"/>
    <row r="44" s="10" customFormat="1" ht="14.25" customHeight="1" x14ac:dyDescent="0.3"/>
    <row r="45" s="10" customFormat="1" ht="14.25" customHeight="1" x14ac:dyDescent="0.3"/>
    <row r="46" s="10" customFormat="1" ht="14.25" customHeight="1" x14ac:dyDescent="0.3"/>
    <row r="47" s="10" customFormat="1" ht="14.25" customHeight="1" x14ac:dyDescent="0.3"/>
    <row r="48" s="10" customFormat="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690D-5DFA-4B0C-A954-1A8143223A91}">
  <dimension ref="C1:F1000"/>
  <sheetViews>
    <sheetView zoomScale="69" zoomScaleNormal="69" workbookViewId="0">
      <selection activeCell="G16" sqref="G16"/>
    </sheetView>
  </sheetViews>
  <sheetFormatPr defaultColWidth="14.44140625" defaultRowHeight="15" customHeight="1" x14ac:dyDescent="0.3"/>
  <cols>
    <col min="1" max="2" width="8.6640625" style="10" customWidth="1"/>
    <col min="3" max="3" width="11" style="10" customWidth="1"/>
    <col min="4" max="26" width="8.6640625" style="10" customWidth="1"/>
    <col min="27" max="16384" width="14.44140625" style="10"/>
  </cols>
  <sheetData>
    <row r="1" spans="3:6" ht="14.25" customHeight="1" x14ac:dyDescent="0.3"/>
    <row r="2" spans="3:6" ht="14.25" customHeight="1" x14ac:dyDescent="0.3">
      <c r="C2" s="34" t="s">
        <v>278</v>
      </c>
    </row>
    <row r="3" spans="3:6" ht="14.25" customHeight="1" x14ac:dyDescent="0.3">
      <c r="C3" s="34" t="s">
        <v>266</v>
      </c>
    </row>
    <row r="4" spans="3:6" ht="14.25" customHeight="1" x14ac:dyDescent="0.3">
      <c r="C4" s="34" t="s">
        <v>277</v>
      </c>
      <c r="D4" s="10" t="s">
        <v>276</v>
      </c>
    </row>
    <row r="5" spans="3:6" ht="14.25" customHeight="1" x14ac:dyDescent="0.3">
      <c r="C5" s="79" t="s">
        <v>275</v>
      </c>
      <c r="D5" s="79" t="s">
        <v>274</v>
      </c>
      <c r="E5" s="10" t="s">
        <v>273</v>
      </c>
      <c r="F5" s="10" t="s">
        <v>272</v>
      </c>
    </row>
    <row r="6" spans="3:6" ht="14.25" customHeight="1" x14ac:dyDescent="0.3">
      <c r="C6" s="78">
        <v>130</v>
      </c>
      <c r="D6" s="78">
        <v>3504</v>
      </c>
    </row>
    <row r="7" spans="3:6" ht="14.25" customHeight="1" x14ac:dyDescent="0.3">
      <c r="C7" s="77">
        <v>165</v>
      </c>
      <c r="D7" s="77">
        <v>3693</v>
      </c>
    </row>
    <row r="8" spans="3:6" ht="14.25" customHeight="1" x14ac:dyDescent="0.3">
      <c r="C8" s="78">
        <v>150</v>
      </c>
      <c r="D8" s="78">
        <v>3436</v>
      </c>
    </row>
    <row r="9" spans="3:6" ht="14.25" customHeight="1" x14ac:dyDescent="0.3">
      <c r="C9" s="77">
        <v>150</v>
      </c>
      <c r="D9" s="77">
        <v>3433</v>
      </c>
    </row>
    <row r="10" spans="3:6" ht="14.25" customHeight="1" x14ac:dyDescent="0.3">
      <c r="C10" s="78">
        <v>140</v>
      </c>
      <c r="D10" s="78">
        <v>3449</v>
      </c>
    </row>
    <row r="11" spans="3:6" ht="14.25" customHeight="1" x14ac:dyDescent="0.3">
      <c r="C11" s="77">
        <v>198</v>
      </c>
      <c r="D11" s="77">
        <v>4341</v>
      </c>
    </row>
    <row r="12" spans="3:6" ht="14.25" customHeight="1" x14ac:dyDescent="0.3">
      <c r="C12" s="78">
        <v>220</v>
      </c>
      <c r="D12" s="78">
        <v>4354</v>
      </c>
    </row>
    <row r="13" spans="3:6" ht="14.25" customHeight="1" x14ac:dyDescent="0.3">
      <c r="C13" s="77">
        <v>215</v>
      </c>
      <c r="D13" s="77">
        <v>4312</v>
      </c>
    </row>
    <row r="14" spans="3:6" ht="14.25" customHeight="1" x14ac:dyDescent="0.3">
      <c r="C14" s="78">
        <v>225</v>
      </c>
      <c r="D14" s="78">
        <v>4425</v>
      </c>
    </row>
    <row r="15" spans="3:6" ht="14.25" customHeight="1" x14ac:dyDescent="0.3">
      <c r="C15" s="77">
        <v>190</v>
      </c>
      <c r="D15" s="77">
        <v>3850</v>
      </c>
    </row>
    <row r="16" spans="3:6" ht="14.25" customHeight="1" x14ac:dyDescent="0.3">
      <c r="C16" s="78">
        <v>170</v>
      </c>
      <c r="D16" s="78">
        <v>3563</v>
      </c>
    </row>
    <row r="17" spans="3:4" ht="14.25" customHeight="1" x14ac:dyDescent="0.3">
      <c r="C17" s="77">
        <v>160</v>
      </c>
      <c r="D17" s="77">
        <v>3609</v>
      </c>
    </row>
    <row r="18" spans="3:4" ht="14.25" customHeight="1" x14ac:dyDescent="0.3">
      <c r="C18" s="78">
        <v>150</v>
      </c>
      <c r="D18" s="78">
        <v>3761</v>
      </c>
    </row>
    <row r="19" spans="3:4" ht="14.25" customHeight="1" x14ac:dyDescent="0.3">
      <c r="C19" s="77">
        <v>225</v>
      </c>
      <c r="D19" s="77">
        <v>3086</v>
      </c>
    </row>
    <row r="20" spans="3:4" ht="14.25" customHeight="1" x14ac:dyDescent="0.3">
      <c r="C20" s="78">
        <v>95</v>
      </c>
      <c r="D20" s="78">
        <v>2372</v>
      </c>
    </row>
    <row r="21" spans="3:4" ht="14.25" customHeight="1" x14ac:dyDescent="0.3">
      <c r="C21" s="77">
        <v>95</v>
      </c>
      <c r="D21" s="77">
        <v>2833</v>
      </c>
    </row>
    <row r="22" spans="3:4" ht="14.25" customHeight="1" x14ac:dyDescent="0.3">
      <c r="C22" s="78">
        <v>97</v>
      </c>
      <c r="D22" s="78">
        <v>2774</v>
      </c>
    </row>
    <row r="23" spans="3:4" ht="14.25" customHeight="1" x14ac:dyDescent="0.3">
      <c r="C23" s="77">
        <v>85</v>
      </c>
      <c r="D23" s="77">
        <v>2587</v>
      </c>
    </row>
    <row r="24" spans="3:4" ht="14.25" customHeight="1" x14ac:dyDescent="0.3">
      <c r="C24" s="78">
        <v>88</v>
      </c>
      <c r="D24" s="78">
        <v>2130</v>
      </c>
    </row>
    <row r="25" spans="3:4" ht="14.25" customHeight="1" x14ac:dyDescent="0.3">
      <c r="C25" s="77">
        <v>46</v>
      </c>
      <c r="D25" s="77">
        <v>1835</v>
      </c>
    </row>
    <row r="26" spans="3:4" ht="14.25" customHeight="1" x14ac:dyDescent="0.3">
      <c r="C26" s="78">
        <v>87</v>
      </c>
      <c r="D26" s="78">
        <v>2672</v>
      </c>
    </row>
    <row r="27" spans="3:4" ht="14.25" customHeight="1" x14ac:dyDescent="0.3">
      <c r="C27" s="77">
        <v>90</v>
      </c>
      <c r="D27" s="77">
        <v>2430</v>
      </c>
    </row>
    <row r="28" spans="3:4" ht="14.25" customHeight="1" x14ac:dyDescent="0.3">
      <c r="C28" s="78">
        <v>95</v>
      </c>
      <c r="D28" s="78">
        <v>2375</v>
      </c>
    </row>
    <row r="29" spans="3:4" ht="14.25" customHeight="1" x14ac:dyDescent="0.3">
      <c r="C29" s="77">
        <v>113</v>
      </c>
      <c r="D29" s="77">
        <v>2234</v>
      </c>
    </row>
    <row r="30" spans="3:4" ht="14.25" customHeight="1" x14ac:dyDescent="0.3">
      <c r="C30" s="78">
        <v>90</v>
      </c>
      <c r="D30" s="78">
        <v>2648</v>
      </c>
    </row>
    <row r="31" spans="3:4" ht="14.25" customHeight="1" x14ac:dyDescent="0.3">
      <c r="C31" s="77">
        <v>215</v>
      </c>
      <c r="D31" s="77">
        <v>4615</v>
      </c>
    </row>
    <row r="32" spans="3:4" ht="14.25" customHeight="1" x14ac:dyDescent="0.3">
      <c r="C32" s="78">
        <v>200</v>
      </c>
      <c r="D32" s="78">
        <v>4376</v>
      </c>
    </row>
    <row r="33" spans="3:4" ht="14.25" customHeight="1" x14ac:dyDescent="0.3">
      <c r="C33" s="77">
        <v>210</v>
      </c>
      <c r="D33" s="77">
        <v>4382</v>
      </c>
    </row>
    <row r="34" spans="3:4" ht="14.25" customHeight="1" x14ac:dyDescent="0.3">
      <c r="C34" s="78">
        <v>193</v>
      </c>
      <c r="D34" s="78">
        <v>4732</v>
      </c>
    </row>
    <row r="35" spans="3:4" ht="14.25" customHeight="1" x14ac:dyDescent="0.3">
      <c r="C35" s="77">
        <v>88</v>
      </c>
      <c r="D35" s="77">
        <v>2130</v>
      </c>
    </row>
    <row r="36" spans="3:4" ht="14.25" customHeight="1" x14ac:dyDescent="0.3">
      <c r="C36" s="78">
        <v>90</v>
      </c>
      <c r="D36" s="78">
        <v>2264</v>
      </c>
    </row>
    <row r="37" spans="3:4" ht="14.25" customHeight="1" x14ac:dyDescent="0.3">
      <c r="C37" s="77">
        <v>95</v>
      </c>
      <c r="D37" s="77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E8F9-B748-491A-A4A1-FFE4929665A5}">
  <dimension ref="C2:J41"/>
  <sheetViews>
    <sheetView tabSelected="1" workbookViewId="0">
      <selection activeCell="L20" sqref="L20"/>
    </sheetView>
  </sheetViews>
  <sheetFormatPr defaultRowHeight="14.4" x14ac:dyDescent="0.3"/>
  <cols>
    <col min="1" max="3" width="8.88671875" style="80"/>
    <col min="4" max="4" width="12" style="80" bestFit="1" customWidth="1"/>
    <col min="5" max="5" width="18" style="80" bestFit="1" customWidth="1"/>
    <col min="6" max="6" width="8.88671875" style="80"/>
    <col min="7" max="7" width="11.77734375" style="80" bestFit="1" customWidth="1"/>
    <col min="8" max="8" width="18" style="80" bestFit="1" customWidth="1"/>
    <col min="9" max="9" width="20.33203125" style="80" bestFit="1" customWidth="1"/>
    <col min="10" max="16384" width="8.88671875" style="80"/>
  </cols>
  <sheetData>
    <row r="2" spans="3:10" x14ac:dyDescent="0.3">
      <c r="C2" s="81" t="s">
        <v>296</v>
      </c>
      <c r="I2" s="81" t="s">
        <v>295</v>
      </c>
    </row>
    <row r="3" spans="3:10" x14ac:dyDescent="0.3">
      <c r="C3" s="81" t="s">
        <v>294</v>
      </c>
    </row>
    <row r="4" spans="3:10" x14ac:dyDescent="0.3">
      <c r="C4" s="81" t="s">
        <v>293</v>
      </c>
    </row>
    <row r="5" spans="3:10" x14ac:dyDescent="0.3">
      <c r="C5" s="81" t="s">
        <v>292</v>
      </c>
    </row>
    <row r="6" spans="3:10" x14ac:dyDescent="0.3">
      <c r="C6" s="81" t="s">
        <v>291</v>
      </c>
    </row>
    <row r="8" spans="3:10" x14ac:dyDescent="0.3">
      <c r="C8" s="80" t="s">
        <v>290</v>
      </c>
      <c r="D8" s="80" t="s">
        <v>289</v>
      </c>
      <c r="E8" s="80" t="s">
        <v>288</v>
      </c>
      <c r="F8" s="80" t="s">
        <v>287</v>
      </c>
      <c r="G8" s="80" t="s">
        <v>286</v>
      </c>
      <c r="H8" s="80" t="s">
        <v>285</v>
      </c>
      <c r="I8" s="80" t="s">
        <v>284</v>
      </c>
      <c r="J8" s="80" t="s">
        <v>251</v>
      </c>
    </row>
    <row r="9" spans="3:10" x14ac:dyDescent="0.3">
      <c r="C9" s="80">
        <v>20847</v>
      </c>
      <c r="D9" s="80" t="s">
        <v>281</v>
      </c>
      <c r="E9" s="80">
        <v>4</v>
      </c>
      <c r="F9" s="80">
        <v>2.84</v>
      </c>
      <c r="G9" s="80">
        <v>0.93</v>
      </c>
      <c r="H9" s="80">
        <f t="shared" ref="H9:H41" si="0">E9*F9+G9</f>
        <v>12.29</v>
      </c>
      <c r="I9" s="80">
        <v>0.54</v>
      </c>
      <c r="J9" s="80">
        <f t="shared" ref="J9:J41" si="1">H9-(E9*F9+C9)</f>
        <v>-20846.07</v>
      </c>
    </row>
    <row r="10" spans="3:10" x14ac:dyDescent="0.3">
      <c r="C10" s="80">
        <v>20228</v>
      </c>
      <c r="D10" s="80" t="s">
        <v>280</v>
      </c>
      <c r="E10" s="80">
        <v>12</v>
      </c>
      <c r="F10" s="80">
        <v>500.98</v>
      </c>
      <c r="G10" s="80">
        <v>26</v>
      </c>
      <c r="H10" s="80">
        <f t="shared" si="0"/>
        <v>6037.76</v>
      </c>
      <c r="I10" s="80">
        <v>0.6</v>
      </c>
      <c r="J10" s="80">
        <f t="shared" si="1"/>
        <v>-20202</v>
      </c>
    </row>
    <row r="11" spans="3:10" x14ac:dyDescent="0.3">
      <c r="C11" s="80">
        <v>21776</v>
      </c>
      <c r="D11" s="80" t="s">
        <v>283</v>
      </c>
      <c r="E11" s="80">
        <v>22</v>
      </c>
      <c r="F11" s="80">
        <v>9.48</v>
      </c>
      <c r="G11" s="80">
        <v>7.29</v>
      </c>
      <c r="H11" s="80">
        <f t="shared" si="0"/>
        <v>215.85</v>
      </c>
      <c r="I11" s="80">
        <v>0.45</v>
      </c>
      <c r="J11" s="80">
        <f t="shared" si="1"/>
        <v>-21768.710000000003</v>
      </c>
    </row>
    <row r="12" spans="3:10" x14ac:dyDescent="0.3">
      <c r="C12" s="80">
        <v>24844</v>
      </c>
      <c r="D12" s="80" t="s">
        <v>282</v>
      </c>
      <c r="E12" s="80">
        <v>16</v>
      </c>
      <c r="F12" s="80">
        <v>78.69</v>
      </c>
      <c r="G12" s="80">
        <v>19.989999999999998</v>
      </c>
      <c r="H12" s="80">
        <f t="shared" si="0"/>
        <v>1279.03</v>
      </c>
      <c r="I12" s="80">
        <v>0.43</v>
      </c>
      <c r="J12" s="80">
        <f t="shared" si="1"/>
        <v>-24824.010000000002</v>
      </c>
    </row>
    <row r="13" spans="3:10" x14ac:dyDescent="0.3">
      <c r="C13" s="80">
        <v>24846</v>
      </c>
      <c r="D13" s="80" t="s">
        <v>282</v>
      </c>
      <c r="E13" s="80">
        <v>7</v>
      </c>
      <c r="F13" s="80">
        <v>3.28</v>
      </c>
      <c r="G13" s="80">
        <v>2.31</v>
      </c>
      <c r="H13" s="80">
        <f t="shared" si="0"/>
        <v>25.269999999999996</v>
      </c>
      <c r="I13" s="80">
        <v>0.56000000000000005</v>
      </c>
      <c r="J13" s="80">
        <f t="shared" si="1"/>
        <v>-24843.69</v>
      </c>
    </row>
    <row r="14" spans="3:10" x14ac:dyDescent="0.3">
      <c r="C14" s="80">
        <v>24847</v>
      </c>
      <c r="D14" s="80" t="s">
        <v>282</v>
      </c>
      <c r="E14" s="80">
        <v>4</v>
      </c>
      <c r="F14" s="80">
        <v>3.28</v>
      </c>
      <c r="G14" s="80">
        <v>4.2</v>
      </c>
      <c r="H14" s="80">
        <f t="shared" si="0"/>
        <v>17.32</v>
      </c>
      <c r="I14" s="80">
        <v>0.56000000000000005</v>
      </c>
      <c r="J14" s="80">
        <f t="shared" si="1"/>
        <v>-24842.799999999999</v>
      </c>
    </row>
    <row r="15" spans="3:10" x14ac:dyDescent="0.3">
      <c r="C15" s="80">
        <v>24848</v>
      </c>
      <c r="D15" s="80" t="s">
        <v>282</v>
      </c>
      <c r="E15" s="80">
        <v>4</v>
      </c>
      <c r="F15" s="80">
        <v>3.58</v>
      </c>
      <c r="G15" s="80">
        <v>1.63</v>
      </c>
      <c r="H15" s="80">
        <f t="shared" si="0"/>
        <v>15.95</v>
      </c>
      <c r="I15" s="80">
        <v>0.36</v>
      </c>
      <c r="J15" s="80">
        <f t="shared" si="1"/>
        <v>-24846.37</v>
      </c>
    </row>
    <row r="16" spans="3:10" x14ac:dyDescent="0.3">
      <c r="C16" s="80">
        <v>18181</v>
      </c>
      <c r="D16" s="80" t="s">
        <v>283</v>
      </c>
      <c r="E16" s="80">
        <v>7</v>
      </c>
      <c r="F16" s="80">
        <v>4.42</v>
      </c>
      <c r="G16" s="80">
        <v>4.99</v>
      </c>
      <c r="H16" s="80">
        <f t="shared" si="0"/>
        <v>35.93</v>
      </c>
      <c r="I16" s="80">
        <v>0.38</v>
      </c>
      <c r="J16" s="80">
        <f t="shared" si="1"/>
        <v>-18176.009999999998</v>
      </c>
    </row>
    <row r="17" spans="3:10" x14ac:dyDescent="0.3">
      <c r="C17" s="80">
        <v>20925</v>
      </c>
      <c r="D17" s="80" t="s">
        <v>282</v>
      </c>
      <c r="E17" s="80">
        <v>10</v>
      </c>
      <c r="F17" s="80">
        <v>35.94</v>
      </c>
      <c r="G17" s="80">
        <v>6.66</v>
      </c>
      <c r="H17" s="80">
        <f t="shared" si="0"/>
        <v>366.06</v>
      </c>
      <c r="I17" s="80">
        <v>0.4</v>
      </c>
      <c r="J17" s="80">
        <f t="shared" si="1"/>
        <v>-20918.34</v>
      </c>
    </row>
    <row r="18" spans="3:10" x14ac:dyDescent="0.3">
      <c r="C18" s="80">
        <v>26267</v>
      </c>
      <c r="D18" s="80" t="s">
        <v>281</v>
      </c>
      <c r="E18" s="80">
        <v>6</v>
      </c>
      <c r="F18" s="80">
        <v>2.98</v>
      </c>
      <c r="G18" s="80">
        <v>1.58</v>
      </c>
      <c r="H18" s="80">
        <f t="shared" si="0"/>
        <v>19.46</v>
      </c>
      <c r="I18" s="80">
        <v>0.39</v>
      </c>
      <c r="J18" s="80">
        <f t="shared" si="1"/>
        <v>-26265.420000000002</v>
      </c>
    </row>
    <row r="19" spans="3:10" x14ac:dyDescent="0.3">
      <c r="C19" s="80">
        <v>26268</v>
      </c>
      <c r="D19" s="80" t="s">
        <v>281</v>
      </c>
      <c r="E19" s="80">
        <v>10</v>
      </c>
      <c r="F19" s="80">
        <v>115.99</v>
      </c>
      <c r="G19" s="80">
        <v>2.5</v>
      </c>
      <c r="H19" s="80">
        <f t="shared" si="0"/>
        <v>1162.3999999999999</v>
      </c>
      <c r="I19" s="80">
        <v>0.55000000000000004</v>
      </c>
      <c r="J19" s="80">
        <f t="shared" si="1"/>
        <v>-26265.5</v>
      </c>
    </row>
    <row r="20" spans="3:10" x14ac:dyDescent="0.3">
      <c r="C20" s="80">
        <v>23890</v>
      </c>
      <c r="D20" s="80" t="s">
        <v>281</v>
      </c>
      <c r="E20" s="80">
        <v>17</v>
      </c>
      <c r="F20" s="80">
        <v>26.48</v>
      </c>
      <c r="G20" s="80">
        <v>6.93</v>
      </c>
      <c r="H20" s="80">
        <f t="shared" si="0"/>
        <v>457.09000000000003</v>
      </c>
      <c r="I20" s="80">
        <v>0.49</v>
      </c>
      <c r="J20" s="80">
        <f t="shared" si="1"/>
        <v>-23883.07</v>
      </c>
    </row>
    <row r="21" spans="3:10" x14ac:dyDescent="0.3">
      <c r="C21" s="80">
        <v>24063</v>
      </c>
      <c r="D21" s="80" t="s">
        <v>280</v>
      </c>
      <c r="E21" s="80">
        <v>18</v>
      </c>
      <c r="F21" s="80">
        <v>12.99</v>
      </c>
      <c r="G21" s="80">
        <v>9.44</v>
      </c>
      <c r="H21" s="80">
        <f t="shared" si="0"/>
        <v>243.26</v>
      </c>
      <c r="I21" s="80">
        <v>0.39</v>
      </c>
      <c r="J21" s="80">
        <f t="shared" si="1"/>
        <v>-24053.56</v>
      </c>
    </row>
    <row r="22" spans="3:10" x14ac:dyDescent="0.3">
      <c r="C22" s="80">
        <v>5890</v>
      </c>
      <c r="D22" s="80" t="s">
        <v>281</v>
      </c>
      <c r="E22" s="80">
        <v>70</v>
      </c>
      <c r="F22" s="80">
        <v>26.48</v>
      </c>
      <c r="G22" s="80">
        <v>6.93</v>
      </c>
      <c r="H22" s="80">
        <f t="shared" si="0"/>
        <v>1860.5300000000002</v>
      </c>
      <c r="I22" s="80">
        <v>0.49</v>
      </c>
      <c r="J22" s="80">
        <f t="shared" si="1"/>
        <v>-5883.07</v>
      </c>
    </row>
    <row r="23" spans="3:10" x14ac:dyDescent="0.3">
      <c r="C23" s="80">
        <v>6062</v>
      </c>
      <c r="D23" s="80" t="s">
        <v>280</v>
      </c>
      <c r="E23" s="80">
        <v>58</v>
      </c>
      <c r="F23" s="80">
        <v>5</v>
      </c>
      <c r="G23" s="80">
        <v>3.39</v>
      </c>
      <c r="H23" s="80">
        <f t="shared" si="0"/>
        <v>293.39</v>
      </c>
      <c r="I23" s="80">
        <v>0.37</v>
      </c>
      <c r="J23" s="80">
        <f t="shared" si="1"/>
        <v>-6058.61</v>
      </c>
    </row>
    <row r="24" spans="3:10" x14ac:dyDescent="0.3">
      <c r="C24" s="80">
        <v>6063</v>
      </c>
      <c r="D24" s="80" t="s">
        <v>280</v>
      </c>
      <c r="E24" s="80">
        <v>71</v>
      </c>
      <c r="F24" s="80">
        <v>12.99</v>
      </c>
      <c r="G24" s="80">
        <v>9.44</v>
      </c>
      <c r="H24" s="80">
        <f t="shared" si="0"/>
        <v>931.73</v>
      </c>
      <c r="I24" s="80">
        <v>0.39</v>
      </c>
      <c r="J24" s="80">
        <f t="shared" si="1"/>
        <v>-6053.5599999999995</v>
      </c>
    </row>
    <row r="25" spans="3:10" x14ac:dyDescent="0.3">
      <c r="C25" s="80">
        <v>20631</v>
      </c>
      <c r="D25" s="80" t="s">
        <v>281</v>
      </c>
      <c r="E25" s="80">
        <v>1</v>
      </c>
      <c r="F25" s="80">
        <v>55.48</v>
      </c>
      <c r="G25" s="80">
        <v>14.3</v>
      </c>
      <c r="H25" s="80">
        <f t="shared" si="0"/>
        <v>69.78</v>
      </c>
      <c r="I25" s="80">
        <v>0.37</v>
      </c>
      <c r="J25" s="80">
        <f t="shared" si="1"/>
        <v>-20616.7</v>
      </c>
    </row>
    <row r="26" spans="3:10" x14ac:dyDescent="0.3">
      <c r="C26" s="80">
        <v>20632</v>
      </c>
      <c r="D26" s="80" t="s">
        <v>281</v>
      </c>
      <c r="E26" s="80">
        <v>1</v>
      </c>
      <c r="F26" s="80">
        <v>1.68</v>
      </c>
      <c r="G26" s="80">
        <v>1.57</v>
      </c>
      <c r="H26" s="80">
        <f t="shared" si="0"/>
        <v>3.25</v>
      </c>
      <c r="I26" s="80">
        <v>0.59</v>
      </c>
      <c r="J26" s="80">
        <f t="shared" si="1"/>
        <v>-20630.43</v>
      </c>
    </row>
    <row r="27" spans="3:10" x14ac:dyDescent="0.3">
      <c r="C27" s="80">
        <v>23967</v>
      </c>
      <c r="D27" s="80" t="s">
        <v>280</v>
      </c>
      <c r="E27" s="80">
        <v>12</v>
      </c>
      <c r="F27" s="80">
        <v>4.1399999999999997</v>
      </c>
      <c r="G27" s="80">
        <v>6.6</v>
      </c>
      <c r="H27" s="80">
        <f t="shared" si="0"/>
        <v>56.279999999999994</v>
      </c>
      <c r="I27" s="80">
        <v>0.49</v>
      </c>
      <c r="J27" s="80">
        <f t="shared" si="1"/>
        <v>-23960.400000000001</v>
      </c>
    </row>
    <row r="28" spans="3:10" x14ac:dyDescent="0.3">
      <c r="C28" s="80">
        <v>23509</v>
      </c>
      <c r="D28" s="80" t="s">
        <v>281</v>
      </c>
      <c r="E28" s="80">
        <v>13</v>
      </c>
      <c r="F28" s="80">
        <v>34.99</v>
      </c>
      <c r="G28" s="80">
        <v>7.73</v>
      </c>
      <c r="H28" s="80">
        <f t="shared" si="0"/>
        <v>462.6</v>
      </c>
      <c r="I28" s="80">
        <v>0.59</v>
      </c>
      <c r="J28" s="80">
        <f t="shared" si="1"/>
        <v>-23501.27</v>
      </c>
    </row>
    <row r="29" spans="3:10" x14ac:dyDescent="0.3">
      <c r="C29" s="80">
        <v>23612</v>
      </c>
      <c r="D29" s="80" t="s">
        <v>281</v>
      </c>
      <c r="E29" s="80">
        <v>2</v>
      </c>
      <c r="F29" s="80">
        <v>17.98</v>
      </c>
      <c r="G29" s="80">
        <v>8.51</v>
      </c>
      <c r="H29" s="80">
        <f t="shared" si="0"/>
        <v>44.47</v>
      </c>
      <c r="I29" s="80">
        <v>0.4</v>
      </c>
      <c r="J29" s="80">
        <f t="shared" si="1"/>
        <v>-23603.489999999998</v>
      </c>
    </row>
    <row r="30" spans="3:10" x14ac:dyDescent="0.3">
      <c r="C30" s="80">
        <v>23278</v>
      </c>
      <c r="D30" s="80" t="s">
        <v>282</v>
      </c>
      <c r="E30" s="80">
        <v>8</v>
      </c>
      <c r="F30" s="80">
        <v>125.99</v>
      </c>
      <c r="G30" s="80">
        <v>7.69</v>
      </c>
      <c r="H30" s="80">
        <f t="shared" si="0"/>
        <v>1015.61</v>
      </c>
      <c r="I30" s="80">
        <v>0.59</v>
      </c>
      <c r="J30" s="80">
        <f t="shared" si="1"/>
        <v>-23270.309999999998</v>
      </c>
    </row>
    <row r="31" spans="3:10" x14ac:dyDescent="0.3">
      <c r="C31" s="80">
        <v>19355</v>
      </c>
      <c r="D31" s="80" t="s">
        <v>279</v>
      </c>
      <c r="E31" s="80">
        <v>22</v>
      </c>
      <c r="F31" s="80">
        <v>205.99</v>
      </c>
      <c r="G31" s="80">
        <v>8.99</v>
      </c>
      <c r="H31" s="80">
        <f t="shared" si="0"/>
        <v>4540.7700000000004</v>
      </c>
      <c r="I31" s="80">
        <v>0.56000000000000005</v>
      </c>
      <c r="J31" s="80">
        <f t="shared" si="1"/>
        <v>-19346.009999999998</v>
      </c>
    </row>
    <row r="32" spans="3:10" x14ac:dyDescent="0.3">
      <c r="C32" s="80">
        <v>23654</v>
      </c>
      <c r="D32" s="80" t="s">
        <v>280</v>
      </c>
      <c r="E32" s="80">
        <v>13</v>
      </c>
      <c r="F32" s="80">
        <v>4.24</v>
      </c>
      <c r="G32" s="80">
        <v>5.41</v>
      </c>
      <c r="H32" s="80">
        <f t="shared" si="0"/>
        <v>60.53</v>
      </c>
      <c r="I32" s="80">
        <v>0.35</v>
      </c>
      <c r="J32" s="80">
        <f t="shared" si="1"/>
        <v>-23648.59</v>
      </c>
    </row>
    <row r="33" spans="3:10" x14ac:dyDescent="0.3">
      <c r="C33" s="80">
        <v>23655</v>
      </c>
      <c r="D33" s="80" t="s">
        <v>280</v>
      </c>
      <c r="E33" s="80">
        <v>18</v>
      </c>
      <c r="F33" s="80">
        <v>2.94</v>
      </c>
      <c r="G33" s="80">
        <v>0.7</v>
      </c>
      <c r="H33" s="80">
        <f t="shared" si="0"/>
        <v>53.620000000000005</v>
      </c>
      <c r="I33" s="80">
        <v>0.57999999999999996</v>
      </c>
      <c r="J33" s="80">
        <f t="shared" si="1"/>
        <v>-23654.3</v>
      </c>
    </row>
    <row r="34" spans="3:10" x14ac:dyDescent="0.3">
      <c r="C34" s="80">
        <v>25933</v>
      </c>
      <c r="D34" s="80" t="s">
        <v>281</v>
      </c>
      <c r="E34" s="80">
        <v>6</v>
      </c>
      <c r="F34" s="80">
        <v>99.99</v>
      </c>
      <c r="G34" s="80">
        <v>19.989999999999998</v>
      </c>
      <c r="H34" s="80">
        <f t="shared" si="0"/>
        <v>619.92999999999995</v>
      </c>
      <c r="I34" s="80">
        <v>0.52</v>
      </c>
      <c r="J34" s="80">
        <f t="shared" si="1"/>
        <v>-25913.01</v>
      </c>
    </row>
    <row r="35" spans="3:10" x14ac:dyDescent="0.3">
      <c r="C35" s="80">
        <v>20697</v>
      </c>
      <c r="D35" s="80" t="s">
        <v>282</v>
      </c>
      <c r="E35" s="80">
        <v>6</v>
      </c>
      <c r="F35" s="80">
        <v>115.99</v>
      </c>
      <c r="G35" s="80">
        <v>2.5</v>
      </c>
      <c r="H35" s="80">
        <f t="shared" si="0"/>
        <v>698.43999999999994</v>
      </c>
      <c r="I35" s="80">
        <v>0.56999999999999995</v>
      </c>
      <c r="J35" s="80">
        <f t="shared" si="1"/>
        <v>-20694.5</v>
      </c>
    </row>
    <row r="36" spans="3:10" x14ac:dyDescent="0.3">
      <c r="C36" s="80">
        <v>20698</v>
      </c>
      <c r="D36" s="80" t="s">
        <v>282</v>
      </c>
      <c r="E36" s="80">
        <v>1</v>
      </c>
      <c r="F36" s="80">
        <v>3502.14</v>
      </c>
      <c r="G36" s="80">
        <v>8.73</v>
      </c>
      <c r="H36" s="80">
        <f t="shared" si="0"/>
        <v>3510.87</v>
      </c>
      <c r="I36" s="80">
        <v>0.56999999999999995</v>
      </c>
      <c r="J36" s="80">
        <f t="shared" si="1"/>
        <v>-20689.27</v>
      </c>
    </row>
    <row r="37" spans="3:10" x14ac:dyDescent="0.3">
      <c r="C37" s="80">
        <v>22890</v>
      </c>
      <c r="D37" s="80" t="s">
        <v>281</v>
      </c>
      <c r="E37" s="80">
        <v>17</v>
      </c>
      <c r="F37" s="80">
        <v>175.99</v>
      </c>
      <c r="G37" s="80">
        <v>5.79</v>
      </c>
      <c r="H37" s="80">
        <f t="shared" si="0"/>
        <v>2997.62</v>
      </c>
      <c r="I37" s="80">
        <v>0.36</v>
      </c>
      <c r="J37" s="80">
        <f t="shared" si="1"/>
        <v>-22884.210000000003</v>
      </c>
    </row>
    <row r="38" spans="3:10" x14ac:dyDescent="0.3">
      <c r="C38" s="80">
        <v>25354</v>
      </c>
      <c r="D38" s="80" t="s">
        <v>281</v>
      </c>
      <c r="E38" s="80">
        <v>20</v>
      </c>
      <c r="F38" s="80">
        <v>155.06</v>
      </c>
      <c r="G38" s="80">
        <v>1.49</v>
      </c>
      <c r="H38" s="80">
        <f t="shared" si="0"/>
        <v>3102.6899999999996</v>
      </c>
      <c r="I38" s="80">
        <v>0.38</v>
      </c>
      <c r="J38" s="80">
        <f t="shared" si="1"/>
        <v>-25352.510000000002</v>
      </c>
    </row>
    <row r="39" spans="3:10" x14ac:dyDescent="0.3">
      <c r="C39" s="80">
        <v>21017</v>
      </c>
      <c r="D39" s="80" t="s">
        <v>280</v>
      </c>
      <c r="E39" s="80">
        <v>17</v>
      </c>
      <c r="F39" s="80">
        <v>5.98</v>
      </c>
      <c r="G39" s="80">
        <v>0.7</v>
      </c>
      <c r="H39" s="80">
        <f t="shared" si="0"/>
        <v>102.36000000000001</v>
      </c>
      <c r="I39" s="80">
        <v>0.56000000000000005</v>
      </c>
      <c r="J39" s="80">
        <f t="shared" si="1"/>
        <v>-21016.3</v>
      </c>
    </row>
    <row r="40" spans="3:10" x14ac:dyDescent="0.3">
      <c r="C40" s="80">
        <v>21019</v>
      </c>
      <c r="D40" s="80" t="s">
        <v>280</v>
      </c>
      <c r="E40" s="80">
        <v>3</v>
      </c>
      <c r="F40" s="80">
        <v>29.14</v>
      </c>
      <c r="G40" s="80">
        <v>5.15</v>
      </c>
      <c r="H40" s="80">
        <f t="shared" si="0"/>
        <v>92.570000000000007</v>
      </c>
      <c r="I40" s="80">
        <v>0.36</v>
      </c>
      <c r="J40" s="80">
        <f t="shared" si="1"/>
        <v>-21013.85</v>
      </c>
    </row>
    <row r="41" spans="3:10" x14ac:dyDescent="0.3">
      <c r="C41" s="80">
        <v>23274</v>
      </c>
      <c r="D41" s="80" t="s">
        <v>279</v>
      </c>
      <c r="E41" s="80">
        <v>17</v>
      </c>
      <c r="F41" s="80">
        <v>3.69</v>
      </c>
      <c r="G41" s="80">
        <v>4.8600000000000003</v>
      </c>
      <c r="H41" s="80">
        <f t="shared" si="0"/>
        <v>67.59</v>
      </c>
      <c r="I41" s="80">
        <v>0.38</v>
      </c>
      <c r="J41" s="80">
        <f t="shared" si="1"/>
        <v>-23269.14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601980</xdr:colOff>
                    <xdr:row>4</xdr:row>
                    <xdr:rowOff>68580</xdr:rowOff>
                  </from>
                  <to>
                    <xdr:col>13</xdr:col>
                    <xdr:colOff>213360</xdr:colOff>
                    <xdr:row>6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2DF2-BBEA-4DCA-928C-6815261F2B26}">
  <dimension ref="A1:R1000"/>
  <sheetViews>
    <sheetView showGridLines="0" workbookViewId="0">
      <selection activeCell="N19" sqref="N19"/>
    </sheetView>
  </sheetViews>
  <sheetFormatPr defaultColWidth="14.44140625" defaultRowHeight="15" customHeight="1" x14ac:dyDescent="0.3"/>
  <cols>
    <col min="1" max="1" width="14.88671875" style="10" customWidth="1"/>
    <col min="2" max="2" width="8.88671875" style="10" customWidth="1"/>
    <col min="3" max="3" width="11.33203125" style="10" customWidth="1"/>
    <col min="4" max="4" width="10" style="10" customWidth="1"/>
    <col min="5" max="6" width="8.6640625" style="10" customWidth="1"/>
    <col min="7" max="7" width="10.5546875" style="10" customWidth="1"/>
    <col min="8" max="9" width="8.6640625" style="10" customWidth="1"/>
    <col min="10" max="10" width="8.33203125" style="10" customWidth="1"/>
    <col min="11" max="26" width="8.6640625" style="10" customWidth="1"/>
    <col min="27" max="16384" width="14.44140625" style="10"/>
  </cols>
  <sheetData>
    <row r="1" spans="1:18" ht="14.25" customHeight="1" x14ac:dyDescent="0.3">
      <c r="A1" s="29" t="s">
        <v>120</v>
      </c>
      <c r="B1" s="28"/>
      <c r="C1" s="28"/>
      <c r="D1" s="16"/>
      <c r="E1" s="16"/>
    </row>
    <row r="2" spans="1:18" ht="15.75" customHeight="1" x14ac:dyDescent="0.3">
      <c r="A2" s="84" t="s">
        <v>178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4.25" customHeight="1" x14ac:dyDescent="0.3">
      <c r="A3" s="27"/>
      <c r="B3" s="26"/>
      <c r="C3" s="26"/>
      <c r="D3" s="26"/>
      <c r="E3" s="26"/>
      <c r="F3" s="26"/>
      <c r="G3" s="26"/>
      <c r="H3" s="26"/>
      <c r="I3" s="26"/>
    </row>
    <row r="4" spans="1:18" ht="14.25" customHeight="1" x14ac:dyDescent="0.3">
      <c r="A4" s="24" t="s">
        <v>177</v>
      </c>
      <c r="B4" s="24" t="s">
        <v>118</v>
      </c>
      <c r="C4" s="25" t="s">
        <v>174</v>
      </c>
      <c r="H4" s="24" t="s">
        <v>176</v>
      </c>
      <c r="I4" s="24" t="s">
        <v>175</v>
      </c>
      <c r="J4" s="24" t="s">
        <v>174</v>
      </c>
    </row>
    <row r="5" spans="1:18" ht="14.25" customHeight="1" x14ac:dyDescent="0.3">
      <c r="A5" s="20" t="s">
        <v>173</v>
      </c>
      <c r="B5" s="20">
        <v>62</v>
      </c>
      <c r="C5" s="19" t="str">
        <f t="shared" ref="C5:C36" si="0">IF(AND(B5&lt;=100,B5&gt;=90),$J$5,IF(AND(B5&lt;90,B5&gt;=80),$J$6,IF(AND(B5&lt;80,B5&gt;=51),$J$7,IF(AND(B5&lt;=500,B5&gt;=41),$J$8,IF(B5&lt;=40,$J$9)))))</f>
        <v>C</v>
      </c>
      <c r="H5" s="23">
        <f>_xlfn.MINIFS(Scores,Grade,J5)</f>
        <v>90</v>
      </c>
      <c r="I5" s="23">
        <f>_xlfn.MAXIFS(Scores,Grade,J5)</f>
        <v>100</v>
      </c>
      <c r="J5" s="20" t="s">
        <v>172</v>
      </c>
    </row>
    <row r="6" spans="1:18" ht="14.25" customHeight="1" x14ac:dyDescent="0.3">
      <c r="A6" s="20" t="s">
        <v>171</v>
      </c>
      <c r="B6" s="20">
        <v>87</v>
      </c>
      <c r="C6" s="19" t="str">
        <f t="shared" si="0"/>
        <v>B</v>
      </c>
      <c r="H6" s="23">
        <f>_xlfn.MINIFS(Scores,Grade,J6)</f>
        <v>81</v>
      </c>
      <c r="I6" s="23">
        <f>_xlfn.MAXIFS(Scores,Grade,J6)</f>
        <v>89</v>
      </c>
      <c r="J6" s="20" t="s">
        <v>170</v>
      </c>
    </row>
    <row r="7" spans="1:18" ht="14.25" customHeight="1" x14ac:dyDescent="0.3">
      <c r="A7" s="20" t="s">
        <v>169</v>
      </c>
      <c r="B7" s="20">
        <v>93</v>
      </c>
      <c r="C7" s="19" t="str">
        <f t="shared" si="0"/>
        <v>A</v>
      </c>
      <c r="H7" s="23">
        <f>_xlfn.MINIFS(Scores,Grade,J7)</f>
        <v>51</v>
      </c>
      <c r="I7" s="23">
        <f>_xlfn.MAXIFS(Scores,Grade,J7)</f>
        <v>76</v>
      </c>
      <c r="J7" s="20" t="s">
        <v>31</v>
      </c>
    </row>
    <row r="8" spans="1:18" ht="14.25" customHeight="1" x14ac:dyDescent="0.3">
      <c r="A8" s="20" t="s">
        <v>168</v>
      </c>
      <c r="B8" s="20">
        <v>84</v>
      </c>
      <c r="C8" s="19" t="str">
        <f t="shared" si="0"/>
        <v>B</v>
      </c>
      <c r="H8" s="23">
        <f>_xlfn.MINIFS(Scores,Grade,J8)</f>
        <v>44</v>
      </c>
      <c r="I8" s="23">
        <f>_xlfn.MAXIFS(Scores,Grade,J8)</f>
        <v>46</v>
      </c>
      <c r="J8" s="20" t="s">
        <v>69</v>
      </c>
    </row>
    <row r="9" spans="1:18" ht="14.25" customHeight="1" x14ac:dyDescent="0.3">
      <c r="A9" s="20" t="s">
        <v>167</v>
      </c>
      <c r="B9" s="20">
        <v>44</v>
      </c>
      <c r="C9" s="19" t="str">
        <f t="shared" si="0"/>
        <v>D</v>
      </c>
      <c r="H9" s="23">
        <f>_xlfn.MINIFS(Scores,Grade,J9)</f>
        <v>31</v>
      </c>
      <c r="I9" s="23">
        <f>_xlfn.MAXIFS(Scores,Grade,J9)</f>
        <v>40</v>
      </c>
      <c r="J9" s="20" t="s">
        <v>166</v>
      </c>
    </row>
    <row r="10" spans="1:18" ht="14.25" customHeight="1" x14ac:dyDescent="0.3">
      <c r="A10" s="20" t="s">
        <v>165</v>
      </c>
      <c r="B10" s="20">
        <v>71</v>
      </c>
      <c r="C10" s="19" t="str">
        <f t="shared" si="0"/>
        <v>C</v>
      </c>
    </row>
    <row r="11" spans="1:18" ht="14.25" customHeight="1" x14ac:dyDescent="0.3">
      <c r="A11" s="20" t="s">
        <v>164</v>
      </c>
      <c r="B11" s="20">
        <v>100</v>
      </c>
      <c r="C11" s="19" t="str">
        <f t="shared" si="0"/>
        <v>A</v>
      </c>
      <c r="D11" s="22"/>
    </row>
    <row r="12" spans="1:18" ht="14.25" customHeight="1" x14ac:dyDescent="0.3">
      <c r="A12" s="20" t="s">
        <v>163</v>
      </c>
      <c r="B12" s="20">
        <v>40</v>
      </c>
      <c r="C12" s="19" t="str">
        <f t="shared" si="0"/>
        <v>F</v>
      </c>
      <c r="D12" s="21"/>
    </row>
    <row r="13" spans="1:18" ht="14.25" customHeight="1" x14ac:dyDescent="0.3">
      <c r="A13" s="20" t="s">
        <v>162</v>
      </c>
      <c r="B13" s="20">
        <v>35</v>
      </c>
      <c r="C13" s="19" t="str">
        <f t="shared" si="0"/>
        <v>F</v>
      </c>
    </row>
    <row r="14" spans="1:18" ht="14.25" customHeight="1" x14ac:dyDescent="0.3">
      <c r="A14" s="20" t="s">
        <v>161</v>
      </c>
      <c r="B14" s="20">
        <v>73</v>
      </c>
      <c r="C14" s="19" t="str">
        <f t="shared" si="0"/>
        <v>C</v>
      </c>
    </row>
    <row r="15" spans="1:18" ht="14.25" customHeight="1" x14ac:dyDescent="0.3">
      <c r="A15" s="20" t="s">
        <v>160</v>
      </c>
      <c r="B15" s="20">
        <v>99</v>
      </c>
      <c r="C15" s="19" t="str">
        <f t="shared" si="0"/>
        <v>A</v>
      </c>
    </row>
    <row r="16" spans="1:18" ht="14.25" customHeight="1" x14ac:dyDescent="0.3">
      <c r="A16" s="20" t="s">
        <v>159</v>
      </c>
      <c r="B16" s="20">
        <v>92</v>
      </c>
      <c r="C16" s="19" t="str">
        <f t="shared" si="0"/>
        <v>A</v>
      </c>
    </row>
    <row r="17" spans="1:3" ht="14.25" customHeight="1" x14ac:dyDescent="0.3">
      <c r="A17" s="20" t="s">
        <v>158</v>
      </c>
      <c r="B17" s="20">
        <v>88</v>
      </c>
      <c r="C17" s="19" t="str">
        <f t="shared" si="0"/>
        <v>B</v>
      </c>
    </row>
    <row r="18" spans="1:3" ht="14.25" customHeight="1" x14ac:dyDescent="0.3">
      <c r="A18" s="20" t="s">
        <v>157</v>
      </c>
      <c r="B18" s="20">
        <v>90</v>
      </c>
      <c r="C18" s="19" t="str">
        <f t="shared" si="0"/>
        <v>A</v>
      </c>
    </row>
    <row r="19" spans="1:3" ht="14.25" customHeight="1" x14ac:dyDescent="0.3">
      <c r="A19" s="20" t="s">
        <v>156</v>
      </c>
      <c r="B19" s="20">
        <v>90</v>
      </c>
      <c r="C19" s="19" t="str">
        <f t="shared" si="0"/>
        <v>A</v>
      </c>
    </row>
    <row r="20" spans="1:3" ht="14.25" customHeight="1" x14ac:dyDescent="0.3">
      <c r="A20" s="20" t="s">
        <v>155</v>
      </c>
      <c r="B20" s="20">
        <v>44</v>
      </c>
      <c r="C20" s="19" t="str">
        <f t="shared" si="0"/>
        <v>D</v>
      </c>
    </row>
    <row r="21" spans="1:3" ht="14.25" customHeight="1" x14ac:dyDescent="0.3">
      <c r="A21" s="20" t="s">
        <v>154</v>
      </c>
      <c r="B21" s="20">
        <v>74</v>
      </c>
      <c r="C21" s="19" t="str">
        <f t="shared" si="0"/>
        <v>C</v>
      </c>
    </row>
    <row r="22" spans="1:3" ht="14.25" customHeight="1" x14ac:dyDescent="0.3">
      <c r="A22" s="20" t="s">
        <v>153</v>
      </c>
      <c r="B22" s="20">
        <v>46</v>
      </c>
      <c r="C22" s="19" t="str">
        <f t="shared" si="0"/>
        <v>D</v>
      </c>
    </row>
    <row r="23" spans="1:3" ht="14.25" customHeight="1" x14ac:dyDescent="0.3">
      <c r="A23" s="20" t="s">
        <v>152</v>
      </c>
      <c r="B23" s="20">
        <v>74</v>
      </c>
      <c r="C23" s="19" t="str">
        <f t="shared" si="0"/>
        <v>C</v>
      </c>
    </row>
    <row r="24" spans="1:3" ht="14.25" customHeight="1" x14ac:dyDescent="0.3">
      <c r="A24" s="20" t="s">
        <v>151</v>
      </c>
      <c r="B24" s="20">
        <v>92</v>
      </c>
      <c r="C24" s="19" t="str">
        <f t="shared" si="0"/>
        <v>A</v>
      </c>
    </row>
    <row r="25" spans="1:3" ht="14.25" customHeight="1" x14ac:dyDescent="0.3">
      <c r="A25" s="20" t="s">
        <v>150</v>
      </c>
      <c r="B25" s="20">
        <v>31</v>
      </c>
      <c r="C25" s="19" t="str">
        <f t="shared" si="0"/>
        <v>F</v>
      </c>
    </row>
    <row r="26" spans="1:3" ht="14.25" customHeight="1" x14ac:dyDescent="0.3">
      <c r="A26" s="20" t="s">
        <v>149</v>
      </c>
      <c r="B26" s="20">
        <v>51</v>
      </c>
      <c r="C26" s="19" t="str">
        <f t="shared" si="0"/>
        <v>C</v>
      </c>
    </row>
    <row r="27" spans="1:3" ht="14.25" customHeight="1" x14ac:dyDescent="0.3">
      <c r="A27" s="20" t="s">
        <v>148</v>
      </c>
      <c r="B27" s="20">
        <v>52</v>
      </c>
      <c r="C27" s="19" t="str">
        <f t="shared" si="0"/>
        <v>C</v>
      </c>
    </row>
    <row r="28" spans="1:3" ht="14.25" customHeight="1" x14ac:dyDescent="0.3">
      <c r="A28" s="20" t="s">
        <v>147</v>
      </c>
      <c r="B28" s="20">
        <v>59</v>
      </c>
      <c r="C28" s="19" t="str">
        <f t="shared" si="0"/>
        <v>C</v>
      </c>
    </row>
    <row r="29" spans="1:3" ht="14.25" customHeight="1" x14ac:dyDescent="0.3">
      <c r="A29" s="20" t="s">
        <v>146</v>
      </c>
      <c r="B29" s="20">
        <v>85</v>
      </c>
      <c r="C29" s="19" t="str">
        <f t="shared" si="0"/>
        <v>B</v>
      </c>
    </row>
    <row r="30" spans="1:3" ht="14.25" customHeight="1" x14ac:dyDescent="0.3">
      <c r="A30" s="20" t="s">
        <v>145</v>
      </c>
      <c r="B30" s="20">
        <v>63</v>
      </c>
      <c r="C30" s="19" t="str">
        <f t="shared" si="0"/>
        <v>C</v>
      </c>
    </row>
    <row r="31" spans="1:3" ht="14.25" customHeight="1" x14ac:dyDescent="0.3">
      <c r="A31" s="20" t="s">
        <v>144</v>
      </c>
      <c r="B31" s="20">
        <v>60</v>
      </c>
      <c r="C31" s="19" t="str">
        <f t="shared" si="0"/>
        <v>C</v>
      </c>
    </row>
    <row r="32" spans="1:3" ht="14.25" customHeight="1" x14ac:dyDescent="0.3">
      <c r="A32" s="20" t="s">
        <v>143</v>
      </c>
      <c r="B32" s="20">
        <v>83</v>
      </c>
      <c r="C32" s="19" t="str">
        <f t="shared" si="0"/>
        <v>B</v>
      </c>
    </row>
    <row r="33" spans="1:3" ht="14.25" customHeight="1" x14ac:dyDescent="0.3">
      <c r="A33" s="20" t="s">
        <v>142</v>
      </c>
      <c r="B33" s="20">
        <v>72</v>
      </c>
      <c r="C33" s="19" t="str">
        <f t="shared" si="0"/>
        <v>C</v>
      </c>
    </row>
    <row r="34" spans="1:3" ht="14.25" customHeight="1" x14ac:dyDescent="0.3">
      <c r="A34" s="20" t="s">
        <v>141</v>
      </c>
      <c r="B34" s="20">
        <v>94</v>
      </c>
      <c r="C34" s="19" t="str">
        <f t="shared" si="0"/>
        <v>A</v>
      </c>
    </row>
    <row r="35" spans="1:3" ht="14.25" customHeight="1" x14ac:dyDescent="0.3">
      <c r="A35" s="20" t="s">
        <v>140</v>
      </c>
      <c r="B35" s="20">
        <v>92</v>
      </c>
      <c r="C35" s="19" t="str">
        <f t="shared" si="0"/>
        <v>A</v>
      </c>
    </row>
    <row r="36" spans="1:3" ht="14.25" customHeight="1" x14ac:dyDescent="0.3">
      <c r="A36" s="20" t="s">
        <v>139</v>
      </c>
      <c r="B36" s="20">
        <v>92</v>
      </c>
      <c r="C36" s="19" t="str">
        <f t="shared" si="0"/>
        <v>A</v>
      </c>
    </row>
    <row r="37" spans="1:3" ht="14.25" customHeight="1" x14ac:dyDescent="0.3">
      <c r="A37" s="20" t="s">
        <v>138</v>
      </c>
      <c r="B37" s="20">
        <v>59</v>
      </c>
      <c r="C37" s="19" t="str">
        <f t="shared" ref="C37:C68" si="1">IF(AND(B37&lt;=100,B37&gt;=90),$J$5,IF(AND(B37&lt;90,B37&gt;=80),$J$6,IF(AND(B37&lt;80,B37&gt;=51),$J$7,IF(AND(B37&lt;=500,B37&gt;=41),$J$8,IF(B37&lt;=40,$J$9)))))</f>
        <v>C</v>
      </c>
    </row>
    <row r="38" spans="1:3" ht="14.25" customHeight="1" x14ac:dyDescent="0.3">
      <c r="A38" s="20" t="s">
        <v>137</v>
      </c>
      <c r="B38" s="20">
        <v>60</v>
      </c>
      <c r="C38" s="19" t="str">
        <f t="shared" si="1"/>
        <v>C</v>
      </c>
    </row>
    <row r="39" spans="1:3" ht="14.25" customHeight="1" x14ac:dyDescent="0.3">
      <c r="A39" s="20" t="s">
        <v>136</v>
      </c>
      <c r="B39" s="20">
        <v>51</v>
      </c>
      <c r="C39" s="19" t="str">
        <f t="shared" si="1"/>
        <v>C</v>
      </c>
    </row>
    <row r="40" spans="1:3" ht="14.25" customHeight="1" x14ac:dyDescent="0.3">
      <c r="A40" s="20" t="s">
        <v>135</v>
      </c>
      <c r="B40" s="20">
        <v>45</v>
      </c>
      <c r="C40" s="19" t="str">
        <f t="shared" si="1"/>
        <v>D</v>
      </c>
    </row>
    <row r="41" spans="1:3" ht="14.25" customHeight="1" x14ac:dyDescent="0.3">
      <c r="A41" s="20" t="s">
        <v>134</v>
      </c>
      <c r="B41" s="20">
        <v>89</v>
      </c>
      <c r="C41" s="19" t="str">
        <f t="shared" si="1"/>
        <v>B</v>
      </c>
    </row>
    <row r="42" spans="1:3" ht="14.25" customHeight="1" x14ac:dyDescent="0.3">
      <c r="A42" s="20" t="s">
        <v>133</v>
      </c>
      <c r="B42" s="20">
        <v>51</v>
      </c>
      <c r="C42" s="19" t="str">
        <f t="shared" si="1"/>
        <v>C</v>
      </c>
    </row>
    <row r="43" spans="1:3" ht="14.25" customHeight="1" x14ac:dyDescent="0.3">
      <c r="A43" s="20" t="s">
        <v>132</v>
      </c>
      <c r="B43" s="20">
        <v>84</v>
      </c>
      <c r="C43" s="19" t="str">
        <f t="shared" si="1"/>
        <v>B</v>
      </c>
    </row>
    <row r="44" spans="1:3" ht="14.25" customHeight="1" x14ac:dyDescent="0.3">
      <c r="A44" s="20" t="s">
        <v>131</v>
      </c>
      <c r="B44" s="20">
        <v>32</v>
      </c>
      <c r="C44" s="19" t="str">
        <f t="shared" si="1"/>
        <v>F</v>
      </c>
    </row>
    <row r="45" spans="1:3" ht="14.25" customHeight="1" x14ac:dyDescent="0.3">
      <c r="A45" s="20" t="s">
        <v>130</v>
      </c>
      <c r="B45" s="20">
        <v>73</v>
      </c>
      <c r="C45" s="19" t="str">
        <f t="shared" si="1"/>
        <v>C</v>
      </c>
    </row>
    <row r="46" spans="1:3" ht="14.25" customHeight="1" x14ac:dyDescent="0.3">
      <c r="A46" s="20" t="s">
        <v>129</v>
      </c>
      <c r="B46" s="20">
        <v>44</v>
      </c>
      <c r="C46" s="19" t="str">
        <f t="shared" si="1"/>
        <v>D</v>
      </c>
    </row>
    <row r="47" spans="1:3" ht="14.25" customHeight="1" x14ac:dyDescent="0.3">
      <c r="A47" s="20" t="s">
        <v>128</v>
      </c>
      <c r="B47" s="20">
        <v>81</v>
      </c>
      <c r="C47" s="19" t="str">
        <f t="shared" si="1"/>
        <v>B</v>
      </c>
    </row>
    <row r="48" spans="1:3" ht="14.25" customHeight="1" x14ac:dyDescent="0.3">
      <c r="A48" s="20" t="s">
        <v>127</v>
      </c>
      <c r="B48" s="20">
        <v>76</v>
      </c>
      <c r="C48" s="19" t="str">
        <f t="shared" si="1"/>
        <v>C</v>
      </c>
    </row>
    <row r="49" spans="1:3" ht="14.25" customHeight="1" x14ac:dyDescent="0.3">
      <c r="A49" s="20" t="s">
        <v>126</v>
      </c>
      <c r="B49" s="20">
        <v>81</v>
      </c>
      <c r="C49" s="19" t="str">
        <f t="shared" si="1"/>
        <v>B</v>
      </c>
    </row>
    <row r="50" spans="1:3" ht="14.25" customHeight="1" x14ac:dyDescent="0.3">
      <c r="A50" s="20" t="s">
        <v>125</v>
      </c>
      <c r="B50" s="20">
        <v>89</v>
      </c>
      <c r="C50" s="19" t="str">
        <f t="shared" si="1"/>
        <v>B</v>
      </c>
    </row>
    <row r="51" spans="1:3" ht="14.25" customHeight="1" x14ac:dyDescent="0.3">
      <c r="A51" s="20" t="s">
        <v>124</v>
      </c>
      <c r="B51" s="20">
        <v>66</v>
      </c>
      <c r="C51" s="19" t="str">
        <f t="shared" si="1"/>
        <v>C</v>
      </c>
    </row>
    <row r="52" spans="1:3" ht="14.25" customHeight="1" x14ac:dyDescent="0.3">
      <c r="A52" s="20" t="s">
        <v>123</v>
      </c>
      <c r="B52" s="20">
        <v>63</v>
      </c>
      <c r="C52" s="19" t="str">
        <f t="shared" si="1"/>
        <v>C</v>
      </c>
    </row>
    <row r="53" spans="1:3" ht="14.25" customHeight="1" x14ac:dyDescent="0.3">
      <c r="A53" s="20" t="s">
        <v>122</v>
      </c>
      <c r="B53" s="20">
        <v>100</v>
      </c>
      <c r="C53" s="19" t="str">
        <f t="shared" si="1"/>
        <v>A</v>
      </c>
    </row>
    <row r="54" spans="1:3" ht="14.25" customHeight="1" x14ac:dyDescent="0.3">
      <c r="A54" s="20" t="s">
        <v>121</v>
      </c>
      <c r="B54" s="20">
        <v>46</v>
      </c>
      <c r="C54" s="19" t="str">
        <f t="shared" si="1"/>
        <v>D</v>
      </c>
    </row>
    <row r="55" spans="1:3" ht="14.25" customHeight="1" x14ac:dyDescent="0.3">
      <c r="A55" s="18"/>
      <c r="B55" s="18"/>
      <c r="C55" s="18"/>
    </row>
    <row r="56" spans="1:3" ht="14.25" customHeight="1" x14ac:dyDescent="0.3">
      <c r="A56" s="18"/>
      <c r="B56" s="18"/>
      <c r="C56" s="18"/>
    </row>
    <row r="57" spans="1:3" ht="14.25" customHeight="1" x14ac:dyDescent="0.3">
      <c r="A57" s="18"/>
      <c r="B57" s="18"/>
      <c r="C57" s="18"/>
    </row>
    <row r="58" spans="1:3" ht="14.25" customHeight="1" x14ac:dyDescent="0.3">
      <c r="A58" s="18"/>
      <c r="B58" s="18"/>
      <c r="C58" s="18"/>
    </row>
    <row r="59" spans="1:3" ht="14.25" customHeight="1" x14ac:dyDescent="0.3">
      <c r="A59" s="18"/>
      <c r="B59" s="18"/>
      <c r="C59" s="18"/>
    </row>
    <row r="60" spans="1:3" ht="14.25" customHeight="1" x14ac:dyDescent="0.3">
      <c r="A60" s="18"/>
      <c r="B60" s="18"/>
      <c r="C60" s="18"/>
    </row>
    <row r="61" spans="1:3" ht="14.25" customHeight="1" x14ac:dyDescent="0.3">
      <c r="A61" s="18"/>
      <c r="B61" s="18"/>
      <c r="C61" s="18"/>
    </row>
    <row r="62" spans="1:3" ht="14.25" customHeight="1" x14ac:dyDescent="0.3">
      <c r="A62" s="18"/>
      <c r="B62" s="18"/>
      <c r="C62" s="18"/>
    </row>
    <row r="63" spans="1:3" ht="14.25" customHeight="1" x14ac:dyDescent="0.3">
      <c r="A63" s="18"/>
      <c r="B63" s="18"/>
      <c r="C63" s="18"/>
    </row>
    <row r="64" spans="1:3" ht="14.25" customHeight="1" x14ac:dyDescent="0.3">
      <c r="A64" s="18"/>
      <c r="B64" s="18"/>
      <c r="C64" s="18"/>
    </row>
    <row r="65" spans="1:3" ht="14.25" customHeight="1" x14ac:dyDescent="0.3">
      <c r="A65" s="18"/>
      <c r="B65" s="18"/>
      <c r="C65" s="18"/>
    </row>
    <row r="66" spans="1:3" ht="14.25" customHeight="1" x14ac:dyDescent="0.3">
      <c r="A66" s="18"/>
      <c r="B66" s="18"/>
      <c r="C66" s="18"/>
    </row>
    <row r="67" spans="1:3" ht="14.25" customHeight="1" x14ac:dyDescent="0.3">
      <c r="A67" s="18"/>
      <c r="B67" s="18"/>
      <c r="C67" s="18"/>
    </row>
    <row r="68" spans="1:3" ht="14.25" customHeight="1" x14ac:dyDescent="0.3">
      <c r="A68" s="18"/>
      <c r="B68" s="18"/>
      <c r="C68" s="18"/>
    </row>
    <row r="69" spans="1:3" ht="14.25" customHeight="1" x14ac:dyDescent="0.3">
      <c r="A69" s="18"/>
      <c r="B69" s="18"/>
      <c r="C69" s="18"/>
    </row>
    <row r="70" spans="1:3" ht="14.25" customHeight="1" x14ac:dyDescent="0.3">
      <c r="A70" s="18"/>
      <c r="B70" s="18"/>
      <c r="C70" s="18"/>
    </row>
    <row r="71" spans="1:3" ht="14.25" customHeight="1" x14ac:dyDescent="0.3">
      <c r="A71" s="18"/>
      <c r="B71" s="18"/>
      <c r="C71" s="18"/>
    </row>
    <row r="72" spans="1:3" ht="14.25" customHeight="1" x14ac:dyDescent="0.3">
      <c r="A72" s="18"/>
      <c r="B72" s="18"/>
      <c r="C72" s="18"/>
    </row>
    <row r="73" spans="1:3" ht="14.25" customHeight="1" x14ac:dyDescent="0.3">
      <c r="A73" s="18"/>
      <c r="B73" s="18"/>
      <c r="C73" s="18"/>
    </row>
    <row r="74" spans="1:3" ht="14.25" customHeight="1" x14ac:dyDescent="0.3">
      <c r="A74" s="18"/>
      <c r="B74" s="18"/>
      <c r="C74" s="18"/>
    </row>
    <row r="75" spans="1:3" ht="14.25" customHeight="1" x14ac:dyDescent="0.3">
      <c r="A75" s="18"/>
      <c r="B75" s="18"/>
      <c r="C75" s="18"/>
    </row>
    <row r="76" spans="1:3" ht="14.25" customHeight="1" x14ac:dyDescent="0.3">
      <c r="A76" s="18"/>
      <c r="B76" s="18"/>
      <c r="C76" s="18"/>
    </row>
    <row r="77" spans="1:3" ht="14.25" customHeight="1" x14ac:dyDescent="0.3">
      <c r="A77" s="18"/>
      <c r="B77" s="18"/>
      <c r="C77" s="18"/>
    </row>
    <row r="78" spans="1:3" ht="14.25" customHeight="1" x14ac:dyDescent="0.3">
      <c r="A78" s="18"/>
      <c r="B78" s="18"/>
      <c r="C78" s="18"/>
    </row>
    <row r="79" spans="1:3" ht="14.25" customHeight="1" x14ac:dyDescent="0.3">
      <c r="A79" s="18"/>
      <c r="B79" s="18"/>
      <c r="C79" s="18"/>
    </row>
    <row r="80" spans="1:3" ht="14.25" customHeight="1" x14ac:dyDescent="0.3">
      <c r="A80" s="18"/>
      <c r="B80" s="18"/>
      <c r="C80" s="18"/>
    </row>
    <row r="81" spans="1:3" ht="14.25" customHeight="1" x14ac:dyDescent="0.3">
      <c r="A81" s="18"/>
      <c r="B81" s="18"/>
      <c r="C81" s="18"/>
    </row>
    <row r="82" spans="1:3" ht="14.25" customHeight="1" x14ac:dyDescent="0.3">
      <c r="A82" s="18"/>
      <c r="B82" s="18"/>
      <c r="C82" s="18"/>
    </row>
    <row r="83" spans="1:3" ht="14.25" customHeight="1" x14ac:dyDescent="0.3">
      <c r="A83" s="18"/>
      <c r="B83" s="18"/>
      <c r="C83" s="18"/>
    </row>
    <row r="84" spans="1:3" ht="14.25" customHeight="1" x14ac:dyDescent="0.3">
      <c r="A84" s="18"/>
      <c r="B84" s="18"/>
      <c r="C84" s="18"/>
    </row>
    <row r="85" spans="1:3" ht="14.25" customHeight="1" x14ac:dyDescent="0.3">
      <c r="A85" s="18"/>
      <c r="B85" s="18"/>
      <c r="C85" s="18"/>
    </row>
    <row r="86" spans="1:3" ht="14.25" customHeight="1" x14ac:dyDescent="0.3">
      <c r="A86" s="18"/>
      <c r="B86" s="18"/>
      <c r="C86" s="18"/>
    </row>
    <row r="87" spans="1:3" ht="14.25" customHeight="1" x14ac:dyDescent="0.3">
      <c r="A87" s="18"/>
      <c r="B87" s="18"/>
      <c r="C87" s="18"/>
    </row>
    <row r="88" spans="1:3" ht="14.25" customHeight="1" x14ac:dyDescent="0.3">
      <c r="A88" s="18"/>
      <c r="B88" s="18"/>
      <c r="C88" s="18"/>
    </row>
    <row r="89" spans="1:3" ht="14.25" customHeight="1" x14ac:dyDescent="0.3">
      <c r="A89" s="18"/>
      <c r="B89" s="18"/>
      <c r="C89" s="18"/>
    </row>
    <row r="90" spans="1:3" ht="14.25" customHeight="1" x14ac:dyDescent="0.3">
      <c r="A90" s="18"/>
      <c r="B90" s="18"/>
      <c r="C90" s="18"/>
    </row>
    <row r="91" spans="1:3" ht="14.25" customHeight="1" x14ac:dyDescent="0.3">
      <c r="A91" s="18"/>
      <c r="B91" s="18"/>
      <c r="C91" s="18"/>
    </row>
    <row r="92" spans="1:3" ht="14.25" customHeight="1" x14ac:dyDescent="0.3">
      <c r="A92" s="18"/>
      <c r="B92" s="18"/>
      <c r="C92" s="18"/>
    </row>
    <row r="93" spans="1:3" ht="14.25" customHeight="1" x14ac:dyDescent="0.3">
      <c r="A93" s="18"/>
      <c r="B93" s="18"/>
      <c r="C93" s="18"/>
    </row>
    <row r="94" spans="1:3" ht="14.25" customHeight="1" x14ac:dyDescent="0.3">
      <c r="A94" s="18"/>
      <c r="B94" s="18"/>
      <c r="C94" s="18"/>
    </row>
    <row r="95" spans="1:3" ht="14.25" customHeight="1" x14ac:dyDescent="0.3">
      <c r="A95" s="18"/>
      <c r="B95" s="18"/>
      <c r="C95" s="18"/>
    </row>
    <row r="96" spans="1:3" ht="14.25" customHeight="1" x14ac:dyDescent="0.3">
      <c r="A96" s="18"/>
      <c r="B96" s="18"/>
      <c r="C96" s="18"/>
    </row>
    <row r="97" spans="1:3" ht="14.25" customHeight="1" x14ac:dyDescent="0.3">
      <c r="A97" s="18"/>
      <c r="B97" s="18"/>
      <c r="C97" s="18"/>
    </row>
    <row r="98" spans="1:3" ht="14.25" customHeight="1" x14ac:dyDescent="0.3">
      <c r="A98" s="18"/>
      <c r="B98" s="18"/>
      <c r="C98" s="18"/>
    </row>
    <row r="99" spans="1:3" ht="14.25" customHeight="1" x14ac:dyDescent="0.3">
      <c r="A99" s="18"/>
      <c r="B99" s="18"/>
      <c r="C99" s="18"/>
    </row>
    <row r="100" spans="1:3" ht="14.25" customHeight="1" x14ac:dyDescent="0.3">
      <c r="A100" s="18"/>
      <c r="B100" s="18"/>
      <c r="C100" s="18"/>
    </row>
    <row r="101" spans="1:3" ht="14.25" customHeight="1" x14ac:dyDescent="0.3">
      <c r="A101" s="18"/>
      <c r="B101" s="18"/>
      <c r="C101" s="18"/>
    </row>
    <row r="102" spans="1:3" ht="14.25" customHeight="1" x14ac:dyDescent="0.3">
      <c r="A102" s="18"/>
      <c r="B102" s="18"/>
      <c r="C102" s="18"/>
    </row>
    <row r="103" spans="1:3" ht="14.25" customHeight="1" x14ac:dyDescent="0.3">
      <c r="A103" s="18"/>
      <c r="B103" s="18"/>
      <c r="C103" s="18"/>
    </row>
    <row r="104" spans="1:3" ht="14.25" customHeight="1" x14ac:dyDescent="0.3">
      <c r="A104" s="18"/>
      <c r="B104" s="18"/>
      <c r="C104" s="18"/>
    </row>
    <row r="105" spans="1:3" ht="14.25" customHeight="1" x14ac:dyDescent="0.3">
      <c r="A105" s="18"/>
      <c r="B105" s="18"/>
      <c r="C105" s="18"/>
    </row>
    <row r="106" spans="1:3" ht="14.25" customHeight="1" x14ac:dyDescent="0.3">
      <c r="A106" s="18"/>
      <c r="B106" s="18"/>
      <c r="C106" s="18"/>
    </row>
    <row r="107" spans="1:3" ht="14.25" customHeight="1" x14ac:dyDescent="0.3">
      <c r="A107" s="18"/>
      <c r="B107" s="18"/>
      <c r="C107" s="18"/>
    </row>
    <row r="108" spans="1:3" ht="14.25" customHeight="1" x14ac:dyDescent="0.3">
      <c r="A108" s="18"/>
      <c r="B108" s="18"/>
      <c r="C108" s="18"/>
    </row>
    <row r="109" spans="1:3" ht="14.25" customHeight="1" x14ac:dyDescent="0.3">
      <c r="A109" s="18"/>
      <c r="B109" s="18"/>
      <c r="C109" s="18"/>
    </row>
    <row r="110" spans="1:3" ht="14.25" customHeight="1" x14ac:dyDescent="0.3">
      <c r="A110" s="18"/>
      <c r="B110" s="18"/>
      <c r="C110" s="18"/>
    </row>
    <row r="111" spans="1:3" ht="14.25" customHeight="1" x14ac:dyDescent="0.3">
      <c r="A111" s="18"/>
      <c r="B111" s="18"/>
      <c r="C111" s="18"/>
    </row>
    <row r="112" spans="1:3" ht="14.25" customHeight="1" x14ac:dyDescent="0.3">
      <c r="A112" s="18"/>
      <c r="B112" s="18"/>
      <c r="C112" s="18"/>
    </row>
    <row r="113" spans="1:3" ht="14.25" customHeight="1" x14ac:dyDescent="0.3">
      <c r="A113" s="18"/>
      <c r="B113" s="18"/>
      <c r="C113" s="18"/>
    </row>
    <row r="114" spans="1:3" ht="14.25" customHeight="1" x14ac:dyDescent="0.3">
      <c r="A114" s="18"/>
      <c r="B114" s="18"/>
      <c r="C114" s="18"/>
    </row>
    <row r="115" spans="1:3" ht="14.25" customHeight="1" x14ac:dyDescent="0.3">
      <c r="A115" s="18"/>
      <c r="B115" s="18"/>
      <c r="C115" s="18"/>
    </row>
    <row r="116" spans="1:3" ht="14.25" customHeight="1" x14ac:dyDescent="0.3">
      <c r="A116" s="18"/>
      <c r="B116" s="18"/>
      <c r="C116" s="18"/>
    </row>
    <row r="117" spans="1:3" ht="14.25" customHeight="1" x14ac:dyDescent="0.3">
      <c r="A117" s="18"/>
      <c r="B117" s="18"/>
      <c r="C117" s="18"/>
    </row>
    <row r="118" spans="1:3" ht="14.25" customHeight="1" x14ac:dyDescent="0.3">
      <c r="A118" s="18"/>
      <c r="B118" s="18"/>
      <c r="C118" s="18"/>
    </row>
    <row r="119" spans="1:3" ht="14.25" customHeight="1" x14ac:dyDescent="0.3">
      <c r="A119" s="18"/>
      <c r="B119" s="18"/>
      <c r="C119" s="18"/>
    </row>
    <row r="120" spans="1:3" ht="14.25" customHeight="1" x14ac:dyDescent="0.3">
      <c r="A120" s="18"/>
      <c r="B120" s="18"/>
      <c r="C120" s="18"/>
    </row>
    <row r="121" spans="1:3" ht="14.25" customHeight="1" x14ac:dyDescent="0.3">
      <c r="A121" s="18"/>
      <c r="B121" s="18"/>
      <c r="C121" s="18"/>
    </row>
    <row r="122" spans="1:3" ht="14.25" customHeight="1" x14ac:dyDescent="0.3">
      <c r="A122" s="18"/>
      <c r="B122" s="18"/>
      <c r="C122" s="18"/>
    </row>
    <row r="123" spans="1:3" ht="14.25" customHeight="1" x14ac:dyDescent="0.3">
      <c r="A123" s="18"/>
      <c r="B123" s="18"/>
      <c r="C123" s="18"/>
    </row>
    <row r="124" spans="1:3" ht="14.25" customHeight="1" x14ac:dyDescent="0.3">
      <c r="A124" s="18"/>
      <c r="B124" s="18"/>
      <c r="C124" s="18"/>
    </row>
    <row r="125" spans="1:3" ht="14.25" customHeight="1" x14ac:dyDescent="0.3">
      <c r="A125" s="18"/>
      <c r="B125" s="18"/>
      <c r="C125" s="18"/>
    </row>
    <row r="126" spans="1:3" ht="14.25" customHeight="1" x14ac:dyDescent="0.3">
      <c r="A126" s="18"/>
      <c r="B126" s="18"/>
      <c r="C126" s="18"/>
    </row>
    <row r="127" spans="1:3" ht="14.25" customHeight="1" x14ac:dyDescent="0.3">
      <c r="A127" s="18"/>
      <c r="B127" s="18"/>
      <c r="C127" s="18"/>
    </row>
    <row r="128" spans="1:3" ht="14.25" customHeight="1" x14ac:dyDescent="0.3">
      <c r="A128" s="18"/>
      <c r="B128" s="18"/>
      <c r="C128" s="18"/>
    </row>
    <row r="129" spans="1:3" ht="14.25" customHeight="1" x14ac:dyDescent="0.3">
      <c r="A129" s="18"/>
      <c r="B129" s="18"/>
      <c r="C129" s="18"/>
    </row>
    <row r="130" spans="1:3" ht="14.25" customHeight="1" x14ac:dyDescent="0.3">
      <c r="A130" s="18"/>
      <c r="B130" s="18"/>
      <c r="C130" s="18"/>
    </row>
    <row r="131" spans="1:3" ht="14.25" customHeight="1" x14ac:dyDescent="0.3">
      <c r="A131" s="18"/>
      <c r="B131" s="18"/>
      <c r="C131" s="18"/>
    </row>
    <row r="132" spans="1:3" ht="14.25" customHeight="1" x14ac:dyDescent="0.3">
      <c r="A132" s="18"/>
      <c r="B132" s="18"/>
      <c r="C132" s="18"/>
    </row>
    <row r="133" spans="1:3" ht="14.25" customHeight="1" x14ac:dyDescent="0.3">
      <c r="A133" s="18"/>
      <c r="B133" s="18"/>
      <c r="C133" s="18"/>
    </row>
    <row r="134" spans="1:3" ht="14.25" customHeight="1" x14ac:dyDescent="0.3">
      <c r="A134" s="18"/>
      <c r="B134" s="18"/>
      <c r="C134" s="18"/>
    </row>
    <row r="135" spans="1:3" ht="14.25" customHeight="1" x14ac:dyDescent="0.3">
      <c r="A135" s="18"/>
      <c r="B135" s="18"/>
      <c r="C135" s="18"/>
    </row>
    <row r="136" spans="1:3" ht="14.25" customHeight="1" x14ac:dyDescent="0.3">
      <c r="A136" s="18"/>
      <c r="B136" s="18"/>
      <c r="C136" s="18"/>
    </row>
    <row r="137" spans="1:3" ht="14.25" customHeight="1" x14ac:dyDescent="0.3">
      <c r="A137" s="18"/>
      <c r="B137" s="18"/>
      <c r="C137" s="18"/>
    </row>
    <row r="138" spans="1:3" ht="14.25" customHeight="1" x14ac:dyDescent="0.3">
      <c r="A138" s="18"/>
      <c r="B138" s="18"/>
      <c r="C138" s="18"/>
    </row>
    <row r="139" spans="1:3" ht="14.25" customHeight="1" x14ac:dyDescent="0.3">
      <c r="A139" s="18"/>
      <c r="B139" s="18"/>
      <c r="C139" s="18"/>
    </row>
    <row r="140" spans="1:3" ht="14.25" customHeight="1" x14ac:dyDescent="0.3">
      <c r="A140" s="18"/>
      <c r="B140" s="18"/>
      <c r="C140" s="18"/>
    </row>
    <row r="141" spans="1:3" ht="14.25" customHeight="1" x14ac:dyDescent="0.3">
      <c r="A141" s="18"/>
      <c r="B141" s="18"/>
      <c r="C141" s="18"/>
    </row>
    <row r="142" spans="1:3" ht="14.25" customHeight="1" x14ac:dyDescent="0.3">
      <c r="A142" s="18"/>
      <c r="B142" s="18"/>
      <c r="C142" s="18"/>
    </row>
    <row r="143" spans="1:3" ht="14.25" customHeight="1" x14ac:dyDescent="0.3">
      <c r="A143" s="18"/>
      <c r="B143" s="18"/>
      <c r="C143" s="18"/>
    </row>
    <row r="144" spans="1:3" ht="14.25" customHeight="1" x14ac:dyDescent="0.3">
      <c r="A144" s="18"/>
      <c r="B144" s="18"/>
      <c r="C144" s="18"/>
    </row>
    <row r="145" spans="1:3" ht="14.25" customHeight="1" x14ac:dyDescent="0.3">
      <c r="A145" s="18"/>
      <c r="B145" s="18"/>
      <c r="C145" s="18"/>
    </row>
    <row r="146" spans="1:3" ht="14.25" customHeight="1" x14ac:dyDescent="0.3">
      <c r="A146" s="18"/>
      <c r="B146" s="18"/>
      <c r="C146" s="18"/>
    </row>
    <row r="147" spans="1:3" ht="14.25" customHeight="1" x14ac:dyDescent="0.3">
      <c r="A147" s="18"/>
      <c r="B147" s="18"/>
      <c r="C147" s="18"/>
    </row>
    <row r="148" spans="1:3" ht="14.25" customHeight="1" x14ac:dyDescent="0.3">
      <c r="A148" s="18"/>
      <c r="B148" s="18"/>
      <c r="C148" s="18"/>
    </row>
    <row r="149" spans="1:3" ht="14.25" customHeight="1" x14ac:dyDescent="0.3">
      <c r="A149" s="18"/>
      <c r="B149" s="18"/>
      <c r="C149" s="18"/>
    </row>
    <row r="150" spans="1:3" ht="14.25" customHeight="1" x14ac:dyDescent="0.3">
      <c r="A150" s="18"/>
      <c r="B150" s="18"/>
      <c r="C150" s="18"/>
    </row>
    <row r="151" spans="1:3" ht="14.25" customHeight="1" x14ac:dyDescent="0.3">
      <c r="A151" s="18"/>
      <c r="B151" s="18"/>
      <c r="C151" s="18"/>
    </row>
    <row r="152" spans="1:3" ht="14.25" customHeight="1" x14ac:dyDescent="0.3">
      <c r="A152" s="18"/>
      <c r="B152" s="18"/>
      <c r="C152" s="18"/>
    </row>
    <row r="153" spans="1:3" ht="14.25" customHeight="1" x14ac:dyDescent="0.3">
      <c r="A153" s="18"/>
      <c r="B153" s="18"/>
      <c r="C153" s="18"/>
    </row>
    <row r="154" spans="1:3" ht="14.25" customHeight="1" x14ac:dyDescent="0.3">
      <c r="A154" s="18"/>
      <c r="B154" s="18"/>
      <c r="C154" s="18"/>
    </row>
    <row r="155" spans="1:3" ht="14.25" customHeight="1" x14ac:dyDescent="0.3">
      <c r="A155" s="18"/>
      <c r="B155" s="18"/>
      <c r="C155" s="18"/>
    </row>
    <row r="156" spans="1:3" ht="14.25" customHeight="1" x14ac:dyDescent="0.3">
      <c r="A156" s="18"/>
      <c r="B156" s="18"/>
      <c r="C156" s="18"/>
    </row>
    <row r="157" spans="1:3" ht="14.25" customHeight="1" x14ac:dyDescent="0.3">
      <c r="A157" s="18"/>
      <c r="B157" s="18"/>
      <c r="C157" s="18"/>
    </row>
    <row r="158" spans="1:3" ht="14.25" customHeight="1" x14ac:dyDescent="0.3">
      <c r="A158" s="18"/>
      <c r="B158" s="18"/>
      <c r="C158" s="18"/>
    </row>
    <row r="159" spans="1:3" ht="14.25" customHeight="1" x14ac:dyDescent="0.3">
      <c r="A159" s="18"/>
      <c r="B159" s="18"/>
      <c r="C159" s="18"/>
    </row>
    <row r="160" spans="1:3" ht="14.25" customHeight="1" x14ac:dyDescent="0.3">
      <c r="A160" s="18"/>
      <c r="B160" s="18"/>
      <c r="C160" s="18"/>
    </row>
    <row r="161" spans="1:3" ht="14.25" customHeight="1" x14ac:dyDescent="0.3">
      <c r="A161" s="18"/>
      <c r="B161" s="18"/>
      <c r="C161" s="18"/>
    </row>
    <row r="162" spans="1:3" ht="14.25" customHeight="1" x14ac:dyDescent="0.3">
      <c r="A162" s="18"/>
      <c r="B162" s="18"/>
      <c r="C162" s="18"/>
    </row>
    <row r="163" spans="1:3" ht="14.25" customHeight="1" x14ac:dyDescent="0.3">
      <c r="A163" s="18"/>
      <c r="B163" s="18"/>
      <c r="C163" s="18"/>
    </row>
    <row r="164" spans="1:3" ht="14.25" customHeight="1" x14ac:dyDescent="0.3">
      <c r="A164" s="18"/>
      <c r="B164" s="18"/>
      <c r="C164" s="18"/>
    </row>
    <row r="165" spans="1:3" ht="14.25" customHeight="1" x14ac:dyDescent="0.3">
      <c r="A165" s="18"/>
      <c r="B165" s="18"/>
      <c r="C165" s="18"/>
    </row>
    <row r="166" spans="1:3" ht="14.25" customHeight="1" x14ac:dyDescent="0.3">
      <c r="A166" s="18"/>
      <c r="B166" s="18"/>
      <c r="C166" s="18"/>
    </row>
    <row r="167" spans="1:3" ht="14.25" customHeight="1" x14ac:dyDescent="0.3">
      <c r="A167" s="18"/>
      <c r="B167" s="18"/>
      <c r="C167" s="18"/>
    </row>
    <row r="168" spans="1:3" ht="14.25" customHeight="1" x14ac:dyDescent="0.3">
      <c r="A168" s="18"/>
      <c r="B168" s="18"/>
      <c r="C168" s="18"/>
    </row>
    <row r="169" spans="1:3" ht="14.25" customHeight="1" x14ac:dyDescent="0.3">
      <c r="A169" s="18"/>
      <c r="B169" s="18"/>
      <c r="C169" s="18"/>
    </row>
    <row r="170" spans="1:3" ht="14.25" customHeight="1" x14ac:dyDescent="0.3">
      <c r="A170" s="18"/>
      <c r="B170" s="18"/>
      <c r="C170" s="18"/>
    </row>
    <row r="171" spans="1:3" ht="14.25" customHeight="1" x14ac:dyDescent="0.3">
      <c r="A171" s="18"/>
      <c r="B171" s="18"/>
      <c r="C171" s="18"/>
    </row>
    <row r="172" spans="1:3" ht="14.25" customHeight="1" x14ac:dyDescent="0.3">
      <c r="A172" s="18"/>
      <c r="B172" s="18"/>
      <c r="C172" s="18"/>
    </row>
    <row r="173" spans="1:3" ht="14.25" customHeight="1" x14ac:dyDescent="0.3">
      <c r="A173" s="18"/>
      <c r="B173" s="18"/>
      <c r="C173" s="18"/>
    </row>
    <row r="174" spans="1:3" ht="14.25" customHeight="1" x14ac:dyDescent="0.3">
      <c r="A174" s="18"/>
      <c r="B174" s="18"/>
      <c r="C174" s="18"/>
    </row>
    <row r="175" spans="1:3" ht="14.25" customHeight="1" x14ac:dyDescent="0.3">
      <c r="A175" s="18"/>
      <c r="B175" s="18"/>
      <c r="C175" s="18"/>
    </row>
    <row r="176" spans="1:3" ht="14.25" customHeight="1" x14ac:dyDescent="0.3">
      <c r="A176" s="18"/>
      <c r="B176" s="18"/>
      <c r="C176" s="18"/>
    </row>
    <row r="177" spans="1:3" ht="14.25" customHeight="1" x14ac:dyDescent="0.3">
      <c r="A177" s="18"/>
      <c r="B177" s="18"/>
      <c r="C177" s="18"/>
    </row>
    <row r="178" spans="1:3" ht="14.25" customHeight="1" x14ac:dyDescent="0.3">
      <c r="A178" s="18"/>
      <c r="B178" s="18"/>
      <c r="C178" s="18"/>
    </row>
    <row r="179" spans="1:3" ht="14.25" customHeight="1" x14ac:dyDescent="0.3">
      <c r="A179" s="18"/>
      <c r="B179" s="18"/>
      <c r="C179" s="18"/>
    </row>
    <row r="180" spans="1:3" ht="14.25" customHeight="1" x14ac:dyDescent="0.3">
      <c r="A180" s="18"/>
      <c r="B180" s="18"/>
      <c r="C180" s="18"/>
    </row>
    <row r="181" spans="1:3" ht="14.25" customHeight="1" x14ac:dyDescent="0.3">
      <c r="A181" s="18"/>
      <c r="B181" s="18"/>
      <c r="C181" s="18"/>
    </row>
    <row r="182" spans="1:3" ht="14.25" customHeight="1" x14ac:dyDescent="0.3">
      <c r="A182" s="18"/>
      <c r="B182" s="18"/>
      <c r="C182" s="18"/>
    </row>
    <row r="183" spans="1:3" ht="14.25" customHeight="1" x14ac:dyDescent="0.3">
      <c r="A183" s="18"/>
      <c r="B183" s="18"/>
      <c r="C183" s="18"/>
    </row>
    <row r="184" spans="1:3" ht="14.25" customHeight="1" x14ac:dyDescent="0.3">
      <c r="A184" s="18"/>
      <c r="B184" s="18"/>
      <c r="C184" s="18"/>
    </row>
    <row r="185" spans="1:3" ht="14.25" customHeight="1" x14ac:dyDescent="0.3">
      <c r="A185" s="18"/>
      <c r="B185" s="18"/>
      <c r="C185" s="18"/>
    </row>
    <row r="186" spans="1:3" ht="14.25" customHeight="1" x14ac:dyDescent="0.3">
      <c r="A186" s="18"/>
      <c r="B186" s="18"/>
      <c r="C186" s="18"/>
    </row>
    <row r="187" spans="1:3" ht="14.25" customHeight="1" x14ac:dyDescent="0.3">
      <c r="A187" s="18"/>
      <c r="B187" s="18"/>
      <c r="C187" s="18"/>
    </row>
    <row r="188" spans="1:3" ht="14.25" customHeight="1" x14ac:dyDescent="0.3">
      <c r="A188" s="18"/>
      <c r="B188" s="18"/>
      <c r="C188" s="18"/>
    </row>
    <row r="189" spans="1:3" ht="14.25" customHeight="1" x14ac:dyDescent="0.3">
      <c r="A189" s="18"/>
      <c r="B189" s="18"/>
      <c r="C189" s="18"/>
    </row>
    <row r="190" spans="1:3" ht="14.25" customHeight="1" x14ac:dyDescent="0.3">
      <c r="A190" s="18"/>
      <c r="B190" s="18"/>
      <c r="C190" s="18"/>
    </row>
    <row r="191" spans="1:3" ht="14.25" customHeight="1" x14ac:dyDescent="0.3">
      <c r="A191" s="18"/>
      <c r="B191" s="18"/>
      <c r="C191" s="18"/>
    </row>
    <row r="192" spans="1:3" ht="14.25" customHeight="1" x14ac:dyDescent="0.3">
      <c r="A192" s="18"/>
      <c r="B192" s="18"/>
      <c r="C192" s="18"/>
    </row>
    <row r="193" spans="1:3" ht="14.25" customHeight="1" x14ac:dyDescent="0.3">
      <c r="A193" s="18"/>
      <c r="B193" s="18"/>
      <c r="C193" s="18"/>
    </row>
    <row r="194" spans="1:3" ht="14.25" customHeight="1" x14ac:dyDescent="0.3">
      <c r="A194" s="18"/>
      <c r="B194" s="18"/>
      <c r="C194" s="18"/>
    </row>
    <row r="195" spans="1:3" ht="14.25" customHeight="1" x14ac:dyDescent="0.3">
      <c r="A195" s="18"/>
      <c r="B195" s="18"/>
      <c r="C195" s="18"/>
    </row>
    <row r="196" spans="1:3" ht="14.25" customHeight="1" x14ac:dyDescent="0.3">
      <c r="A196" s="18"/>
      <c r="B196" s="18"/>
      <c r="C196" s="18"/>
    </row>
    <row r="197" spans="1:3" ht="14.25" customHeight="1" x14ac:dyDescent="0.3">
      <c r="A197" s="18"/>
      <c r="B197" s="18"/>
      <c r="C197" s="18"/>
    </row>
    <row r="198" spans="1:3" ht="14.25" customHeight="1" x14ac:dyDescent="0.3">
      <c r="A198" s="18"/>
      <c r="B198" s="18"/>
      <c r="C198" s="18"/>
    </row>
    <row r="199" spans="1:3" ht="14.25" customHeight="1" x14ac:dyDescent="0.3">
      <c r="A199" s="18"/>
      <c r="B199" s="18"/>
      <c r="C199" s="18"/>
    </row>
    <row r="200" spans="1:3" ht="14.25" customHeight="1" x14ac:dyDescent="0.3">
      <c r="A200" s="18"/>
      <c r="B200" s="18"/>
      <c r="C200" s="18"/>
    </row>
    <row r="201" spans="1:3" ht="14.25" customHeight="1" x14ac:dyDescent="0.3">
      <c r="A201" s="18"/>
      <c r="B201" s="18"/>
      <c r="C201" s="18"/>
    </row>
    <row r="202" spans="1:3" ht="14.25" customHeight="1" x14ac:dyDescent="0.3">
      <c r="A202" s="18"/>
      <c r="B202" s="18"/>
      <c r="C202" s="18"/>
    </row>
    <row r="203" spans="1:3" ht="14.25" customHeight="1" x14ac:dyDescent="0.3">
      <c r="A203" s="18"/>
      <c r="B203" s="18"/>
      <c r="C203" s="18"/>
    </row>
    <row r="204" spans="1:3" ht="14.25" customHeight="1" x14ac:dyDescent="0.3">
      <c r="A204" s="18"/>
      <c r="B204" s="18"/>
      <c r="C204" s="18"/>
    </row>
    <row r="205" spans="1:3" ht="14.25" customHeight="1" x14ac:dyDescent="0.3">
      <c r="A205" s="18"/>
      <c r="B205" s="18"/>
      <c r="C205" s="18"/>
    </row>
    <row r="206" spans="1:3" ht="14.25" customHeight="1" x14ac:dyDescent="0.3">
      <c r="A206" s="18"/>
      <c r="B206" s="18"/>
      <c r="C206" s="18"/>
    </row>
    <row r="207" spans="1:3" ht="14.25" customHeight="1" x14ac:dyDescent="0.3">
      <c r="A207" s="18"/>
      <c r="B207" s="18"/>
      <c r="C207" s="18"/>
    </row>
    <row r="208" spans="1:3" ht="14.25" customHeight="1" x14ac:dyDescent="0.3">
      <c r="A208" s="18"/>
      <c r="B208" s="18"/>
      <c r="C208" s="18"/>
    </row>
    <row r="209" spans="1:3" ht="14.25" customHeight="1" x14ac:dyDescent="0.3">
      <c r="A209" s="18"/>
      <c r="B209" s="18"/>
      <c r="C209" s="18"/>
    </row>
    <row r="210" spans="1:3" ht="14.25" customHeight="1" x14ac:dyDescent="0.3">
      <c r="A210" s="18"/>
      <c r="B210" s="18"/>
      <c r="C210" s="18"/>
    </row>
    <row r="211" spans="1:3" ht="14.25" customHeight="1" x14ac:dyDescent="0.3">
      <c r="A211" s="18"/>
      <c r="B211" s="18"/>
      <c r="C211" s="18"/>
    </row>
    <row r="212" spans="1:3" ht="14.25" customHeight="1" x14ac:dyDescent="0.3">
      <c r="A212" s="18"/>
      <c r="B212" s="18"/>
      <c r="C212" s="18"/>
    </row>
    <row r="213" spans="1:3" ht="14.25" customHeight="1" x14ac:dyDescent="0.3">
      <c r="A213" s="18"/>
      <c r="B213" s="18"/>
      <c r="C213" s="18"/>
    </row>
    <row r="214" spans="1:3" ht="14.25" customHeight="1" x14ac:dyDescent="0.3">
      <c r="A214" s="18"/>
      <c r="B214" s="18"/>
      <c r="C214" s="18"/>
    </row>
    <row r="215" spans="1:3" ht="14.25" customHeight="1" x14ac:dyDescent="0.3">
      <c r="A215" s="18"/>
      <c r="B215" s="18"/>
      <c r="C215" s="18"/>
    </row>
    <row r="216" spans="1:3" ht="14.25" customHeight="1" x14ac:dyDescent="0.3">
      <c r="A216" s="18"/>
      <c r="B216" s="18"/>
      <c r="C216" s="18"/>
    </row>
    <row r="217" spans="1:3" ht="14.25" customHeight="1" x14ac:dyDescent="0.3">
      <c r="A217" s="18"/>
      <c r="B217" s="18"/>
      <c r="C217" s="18"/>
    </row>
    <row r="218" spans="1:3" ht="14.25" customHeight="1" x14ac:dyDescent="0.3">
      <c r="A218" s="18"/>
      <c r="B218" s="18"/>
      <c r="C218" s="18"/>
    </row>
    <row r="219" spans="1:3" ht="14.25" customHeight="1" x14ac:dyDescent="0.3">
      <c r="A219" s="18"/>
      <c r="B219" s="18"/>
      <c r="C219" s="18"/>
    </row>
    <row r="220" spans="1:3" ht="14.25" customHeight="1" x14ac:dyDescent="0.3">
      <c r="A220" s="18"/>
      <c r="B220" s="18"/>
      <c r="C220" s="18"/>
    </row>
    <row r="221" spans="1:3" ht="14.25" customHeight="1" x14ac:dyDescent="0.3">
      <c r="A221" s="18"/>
      <c r="B221" s="18"/>
      <c r="C221" s="18"/>
    </row>
    <row r="222" spans="1:3" ht="14.25" customHeight="1" x14ac:dyDescent="0.3">
      <c r="A222" s="18"/>
      <c r="B222" s="18"/>
      <c r="C222" s="18"/>
    </row>
    <row r="223" spans="1:3" ht="14.25" customHeight="1" x14ac:dyDescent="0.3">
      <c r="A223" s="18"/>
      <c r="B223" s="18"/>
      <c r="C223" s="18"/>
    </row>
    <row r="224" spans="1:3" ht="14.25" customHeight="1" x14ac:dyDescent="0.3">
      <c r="A224" s="18"/>
      <c r="B224" s="18"/>
      <c r="C224" s="18"/>
    </row>
    <row r="225" spans="1:3" ht="14.25" customHeight="1" x14ac:dyDescent="0.3">
      <c r="A225" s="18"/>
      <c r="B225" s="18"/>
      <c r="C225" s="18"/>
    </row>
    <row r="226" spans="1:3" ht="14.25" customHeight="1" x14ac:dyDescent="0.3">
      <c r="A226" s="18"/>
      <c r="B226" s="18"/>
      <c r="C226" s="18"/>
    </row>
    <row r="227" spans="1:3" ht="14.25" customHeight="1" x14ac:dyDescent="0.3">
      <c r="A227" s="18"/>
      <c r="B227" s="18"/>
      <c r="C227" s="18"/>
    </row>
    <row r="228" spans="1:3" ht="14.25" customHeight="1" x14ac:dyDescent="0.3">
      <c r="A228" s="18"/>
      <c r="B228" s="18"/>
      <c r="C228" s="18"/>
    </row>
    <row r="229" spans="1:3" ht="14.25" customHeight="1" x14ac:dyDescent="0.3">
      <c r="A229" s="18"/>
      <c r="B229" s="18"/>
      <c r="C229" s="18"/>
    </row>
    <row r="230" spans="1:3" ht="14.25" customHeight="1" x14ac:dyDescent="0.3">
      <c r="A230" s="18"/>
      <c r="B230" s="18"/>
      <c r="C230" s="18"/>
    </row>
    <row r="231" spans="1:3" ht="14.25" customHeight="1" x14ac:dyDescent="0.3">
      <c r="A231" s="18"/>
      <c r="B231" s="18"/>
      <c r="C231" s="18"/>
    </row>
    <row r="232" spans="1:3" ht="14.25" customHeight="1" x14ac:dyDescent="0.3">
      <c r="A232" s="18"/>
      <c r="B232" s="18"/>
      <c r="C232" s="18"/>
    </row>
    <row r="233" spans="1:3" ht="14.25" customHeight="1" x14ac:dyDescent="0.3">
      <c r="A233" s="18"/>
      <c r="B233" s="18"/>
      <c r="C233" s="18"/>
    </row>
    <row r="234" spans="1:3" ht="14.25" customHeight="1" x14ac:dyDescent="0.3">
      <c r="A234" s="18"/>
      <c r="B234" s="18"/>
      <c r="C234" s="18"/>
    </row>
    <row r="235" spans="1:3" ht="14.25" customHeight="1" x14ac:dyDescent="0.3">
      <c r="A235" s="18"/>
      <c r="B235" s="18"/>
      <c r="C235" s="18"/>
    </row>
    <row r="236" spans="1:3" ht="14.25" customHeight="1" x14ac:dyDescent="0.3">
      <c r="A236" s="18"/>
      <c r="B236" s="18"/>
      <c r="C236" s="18"/>
    </row>
    <row r="237" spans="1:3" ht="14.25" customHeight="1" x14ac:dyDescent="0.3">
      <c r="A237" s="18"/>
      <c r="B237" s="18"/>
      <c r="C237" s="18"/>
    </row>
    <row r="238" spans="1:3" ht="14.25" customHeight="1" x14ac:dyDescent="0.3">
      <c r="A238" s="18"/>
      <c r="B238" s="18"/>
      <c r="C238" s="18"/>
    </row>
    <row r="239" spans="1:3" ht="14.25" customHeight="1" x14ac:dyDescent="0.3">
      <c r="A239" s="18"/>
      <c r="B239" s="18"/>
      <c r="C239" s="18"/>
    </row>
    <row r="240" spans="1:3" ht="14.25" customHeight="1" x14ac:dyDescent="0.3">
      <c r="A240" s="18"/>
      <c r="B240" s="18"/>
      <c r="C240" s="18"/>
    </row>
    <row r="241" spans="1:3" ht="14.25" customHeight="1" x14ac:dyDescent="0.3">
      <c r="A241" s="18"/>
      <c r="B241" s="18"/>
      <c r="C241" s="18"/>
    </row>
    <row r="242" spans="1:3" ht="14.25" customHeight="1" x14ac:dyDescent="0.3">
      <c r="A242" s="18"/>
      <c r="B242" s="18"/>
      <c r="C242" s="18"/>
    </row>
    <row r="243" spans="1:3" ht="14.25" customHeight="1" x14ac:dyDescent="0.3">
      <c r="A243" s="18"/>
      <c r="B243" s="18"/>
      <c r="C243" s="18"/>
    </row>
    <row r="244" spans="1:3" ht="14.25" customHeight="1" x14ac:dyDescent="0.3">
      <c r="A244" s="18"/>
      <c r="B244" s="18"/>
      <c r="C244" s="18"/>
    </row>
    <row r="245" spans="1:3" ht="14.25" customHeight="1" x14ac:dyDescent="0.3">
      <c r="A245" s="18"/>
      <c r="B245" s="18"/>
      <c r="C245" s="18"/>
    </row>
    <row r="246" spans="1:3" ht="14.25" customHeight="1" x14ac:dyDescent="0.3">
      <c r="A246" s="18"/>
      <c r="B246" s="18"/>
      <c r="C246" s="18"/>
    </row>
    <row r="247" spans="1:3" ht="14.25" customHeight="1" x14ac:dyDescent="0.3">
      <c r="A247" s="18"/>
      <c r="B247" s="18"/>
      <c r="C247" s="18"/>
    </row>
    <row r="248" spans="1:3" ht="14.25" customHeight="1" x14ac:dyDescent="0.3">
      <c r="A248" s="18"/>
      <c r="B248" s="18"/>
      <c r="C248" s="18"/>
    </row>
    <row r="249" spans="1:3" ht="14.25" customHeight="1" x14ac:dyDescent="0.3">
      <c r="A249" s="18"/>
      <c r="B249" s="18"/>
      <c r="C249" s="18"/>
    </row>
    <row r="250" spans="1:3" ht="14.25" customHeight="1" x14ac:dyDescent="0.3">
      <c r="A250" s="18"/>
      <c r="B250" s="18"/>
      <c r="C250" s="18"/>
    </row>
    <row r="251" spans="1:3" ht="14.25" customHeight="1" x14ac:dyDescent="0.3">
      <c r="A251" s="18"/>
      <c r="B251" s="18"/>
      <c r="C251" s="18"/>
    </row>
    <row r="252" spans="1:3" ht="14.25" customHeight="1" x14ac:dyDescent="0.3">
      <c r="A252" s="18"/>
      <c r="B252" s="18"/>
      <c r="C252" s="18"/>
    </row>
    <row r="253" spans="1:3" ht="14.25" customHeight="1" x14ac:dyDescent="0.3">
      <c r="A253" s="18"/>
      <c r="B253" s="18"/>
      <c r="C253" s="18"/>
    </row>
    <row r="254" spans="1:3" ht="14.25" customHeight="1" x14ac:dyDescent="0.3">
      <c r="A254" s="18"/>
      <c r="B254" s="18"/>
      <c r="C254" s="18"/>
    </row>
    <row r="255" spans="1:3" ht="14.25" customHeight="1" x14ac:dyDescent="0.3">
      <c r="A255" s="18"/>
      <c r="B255" s="18"/>
      <c r="C255" s="18"/>
    </row>
    <row r="256" spans="1:3" ht="14.25" customHeight="1" x14ac:dyDescent="0.3">
      <c r="A256" s="18"/>
      <c r="B256" s="18"/>
      <c r="C256" s="18"/>
    </row>
    <row r="257" spans="1:3" ht="14.25" customHeight="1" x14ac:dyDescent="0.3">
      <c r="A257" s="18"/>
      <c r="B257" s="18"/>
      <c r="C257" s="18"/>
    </row>
    <row r="258" spans="1:3" ht="14.25" customHeight="1" x14ac:dyDescent="0.3">
      <c r="A258" s="18"/>
      <c r="B258" s="18"/>
      <c r="C258" s="18"/>
    </row>
    <row r="259" spans="1:3" ht="14.25" customHeight="1" x14ac:dyDescent="0.3">
      <c r="A259" s="18"/>
      <c r="B259" s="18"/>
      <c r="C259" s="18"/>
    </row>
    <row r="260" spans="1:3" ht="14.25" customHeight="1" x14ac:dyDescent="0.3">
      <c r="A260" s="18"/>
      <c r="B260" s="18"/>
      <c r="C260" s="18"/>
    </row>
    <row r="261" spans="1:3" ht="14.25" customHeight="1" x14ac:dyDescent="0.3">
      <c r="A261" s="18"/>
      <c r="B261" s="18"/>
      <c r="C261" s="18"/>
    </row>
    <row r="262" spans="1:3" ht="14.25" customHeight="1" x14ac:dyDescent="0.3">
      <c r="A262" s="18"/>
      <c r="B262" s="18"/>
      <c r="C262" s="18"/>
    </row>
    <row r="263" spans="1:3" ht="14.25" customHeight="1" x14ac:dyDescent="0.3">
      <c r="A263" s="18"/>
      <c r="B263" s="18"/>
      <c r="C263" s="18"/>
    </row>
    <row r="264" spans="1:3" ht="14.25" customHeight="1" x14ac:dyDescent="0.3">
      <c r="A264" s="18"/>
      <c r="B264" s="18"/>
      <c r="C264" s="18"/>
    </row>
    <row r="265" spans="1:3" ht="14.25" customHeight="1" x14ac:dyDescent="0.3">
      <c r="A265" s="18"/>
      <c r="B265" s="18"/>
      <c r="C265" s="18"/>
    </row>
    <row r="266" spans="1:3" ht="14.25" customHeight="1" x14ac:dyDescent="0.3">
      <c r="A266" s="18"/>
      <c r="B266" s="18"/>
      <c r="C266" s="18"/>
    </row>
    <row r="267" spans="1:3" ht="14.25" customHeight="1" x14ac:dyDescent="0.3">
      <c r="A267" s="18"/>
      <c r="B267" s="18"/>
      <c r="C267" s="18"/>
    </row>
    <row r="268" spans="1:3" ht="14.25" customHeight="1" x14ac:dyDescent="0.3">
      <c r="A268" s="18"/>
      <c r="B268" s="18"/>
      <c r="C268" s="18"/>
    </row>
    <row r="269" spans="1:3" ht="14.25" customHeight="1" x14ac:dyDescent="0.3">
      <c r="A269" s="18"/>
      <c r="B269" s="18"/>
      <c r="C269" s="18"/>
    </row>
    <row r="270" spans="1:3" ht="14.25" customHeight="1" x14ac:dyDescent="0.3">
      <c r="A270" s="18"/>
      <c r="B270" s="18"/>
      <c r="C270" s="18"/>
    </row>
    <row r="271" spans="1:3" ht="14.25" customHeight="1" x14ac:dyDescent="0.3">
      <c r="A271" s="18"/>
      <c r="B271" s="18"/>
      <c r="C271" s="18"/>
    </row>
    <row r="272" spans="1:3" ht="14.25" customHeight="1" x14ac:dyDescent="0.3">
      <c r="A272" s="18"/>
      <c r="B272" s="18"/>
      <c r="C272" s="18"/>
    </row>
    <row r="273" spans="1:3" ht="14.25" customHeight="1" x14ac:dyDescent="0.3">
      <c r="A273" s="18"/>
      <c r="B273" s="18"/>
      <c r="C273" s="18"/>
    </row>
    <row r="274" spans="1:3" ht="14.25" customHeight="1" x14ac:dyDescent="0.3">
      <c r="A274" s="18"/>
      <c r="B274" s="18"/>
      <c r="C274" s="18"/>
    </row>
    <row r="275" spans="1:3" ht="14.25" customHeight="1" x14ac:dyDescent="0.3">
      <c r="A275" s="18"/>
      <c r="B275" s="18"/>
      <c r="C275" s="18"/>
    </row>
    <row r="276" spans="1:3" ht="14.25" customHeight="1" x14ac:dyDescent="0.3">
      <c r="A276" s="18"/>
      <c r="B276" s="18"/>
      <c r="C276" s="18"/>
    </row>
    <row r="277" spans="1:3" ht="14.25" customHeight="1" x14ac:dyDescent="0.3">
      <c r="A277" s="18"/>
      <c r="B277" s="18"/>
      <c r="C277" s="18"/>
    </row>
    <row r="278" spans="1:3" ht="14.25" customHeight="1" x14ac:dyDescent="0.3">
      <c r="A278" s="18"/>
      <c r="B278" s="18"/>
      <c r="C278" s="18"/>
    </row>
    <row r="279" spans="1:3" ht="14.25" customHeight="1" x14ac:dyDescent="0.3">
      <c r="A279" s="18"/>
      <c r="B279" s="18"/>
      <c r="C279" s="18"/>
    </row>
    <row r="280" spans="1:3" ht="14.25" customHeight="1" x14ac:dyDescent="0.3">
      <c r="A280" s="18"/>
      <c r="B280" s="18"/>
      <c r="C280" s="18"/>
    </row>
    <row r="281" spans="1:3" ht="14.25" customHeight="1" x14ac:dyDescent="0.3">
      <c r="A281" s="18"/>
      <c r="B281" s="18"/>
      <c r="C281" s="18"/>
    </row>
    <row r="282" spans="1:3" ht="14.25" customHeight="1" x14ac:dyDescent="0.3">
      <c r="A282" s="18"/>
      <c r="B282" s="18"/>
      <c r="C282" s="18"/>
    </row>
    <row r="283" spans="1:3" ht="14.25" customHeight="1" x14ac:dyDescent="0.3">
      <c r="A283" s="18"/>
      <c r="B283" s="18"/>
      <c r="C283" s="18"/>
    </row>
    <row r="284" spans="1:3" ht="14.25" customHeight="1" x14ac:dyDescent="0.3">
      <c r="A284" s="18"/>
      <c r="B284" s="18"/>
      <c r="C284" s="18"/>
    </row>
    <row r="285" spans="1:3" ht="14.25" customHeight="1" x14ac:dyDescent="0.3">
      <c r="A285" s="18"/>
      <c r="B285" s="18"/>
      <c r="C285" s="18"/>
    </row>
    <row r="286" spans="1:3" ht="14.25" customHeight="1" x14ac:dyDescent="0.3">
      <c r="A286" s="18"/>
      <c r="B286" s="18"/>
      <c r="C286" s="18"/>
    </row>
    <row r="287" spans="1:3" ht="14.25" customHeight="1" x14ac:dyDescent="0.3">
      <c r="A287" s="18"/>
      <c r="B287" s="18"/>
      <c r="C287" s="18"/>
    </row>
    <row r="288" spans="1:3" ht="14.25" customHeight="1" x14ac:dyDescent="0.3">
      <c r="A288" s="18"/>
      <c r="B288" s="18"/>
      <c r="C288" s="18"/>
    </row>
    <row r="289" spans="1:3" ht="14.25" customHeight="1" x14ac:dyDescent="0.3">
      <c r="A289" s="18"/>
      <c r="B289" s="18"/>
      <c r="C289" s="18"/>
    </row>
    <row r="290" spans="1:3" ht="14.25" customHeight="1" x14ac:dyDescent="0.3">
      <c r="A290" s="18"/>
      <c r="B290" s="18"/>
      <c r="C290" s="18"/>
    </row>
    <row r="291" spans="1:3" ht="14.25" customHeight="1" x14ac:dyDescent="0.3">
      <c r="A291" s="18"/>
      <c r="B291" s="18"/>
      <c r="C291" s="18"/>
    </row>
    <row r="292" spans="1:3" ht="14.25" customHeight="1" x14ac:dyDescent="0.3">
      <c r="A292" s="18"/>
      <c r="B292" s="18"/>
      <c r="C292" s="18"/>
    </row>
    <row r="293" spans="1:3" ht="14.25" customHeight="1" x14ac:dyDescent="0.3">
      <c r="A293" s="18"/>
      <c r="B293" s="18"/>
      <c r="C293" s="18"/>
    </row>
    <row r="294" spans="1:3" ht="14.25" customHeight="1" x14ac:dyDescent="0.3">
      <c r="A294" s="18"/>
      <c r="B294" s="18"/>
      <c r="C294" s="18"/>
    </row>
    <row r="295" spans="1:3" ht="14.25" customHeight="1" x14ac:dyDescent="0.3">
      <c r="A295" s="18"/>
      <c r="B295" s="18"/>
      <c r="C295" s="18"/>
    </row>
    <row r="296" spans="1:3" ht="14.25" customHeight="1" x14ac:dyDescent="0.3">
      <c r="A296" s="18"/>
      <c r="B296" s="18"/>
      <c r="C296" s="18"/>
    </row>
    <row r="297" spans="1:3" ht="14.25" customHeight="1" x14ac:dyDescent="0.3">
      <c r="A297" s="18"/>
      <c r="B297" s="18"/>
      <c r="C297" s="18"/>
    </row>
    <row r="298" spans="1:3" ht="14.25" customHeight="1" x14ac:dyDescent="0.3">
      <c r="A298" s="18"/>
      <c r="B298" s="18"/>
      <c r="C298" s="18"/>
    </row>
    <row r="299" spans="1:3" ht="14.25" customHeight="1" x14ac:dyDescent="0.3">
      <c r="A299" s="18"/>
      <c r="B299" s="18"/>
      <c r="C299" s="18"/>
    </row>
    <row r="300" spans="1:3" ht="14.25" customHeight="1" x14ac:dyDescent="0.3">
      <c r="A300" s="18"/>
      <c r="B300" s="18"/>
      <c r="C300" s="18"/>
    </row>
    <row r="301" spans="1:3" ht="14.25" customHeight="1" x14ac:dyDescent="0.3">
      <c r="A301" s="18"/>
      <c r="B301" s="18"/>
      <c r="C301" s="18"/>
    </row>
    <row r="302" spans="1:3" ht="14.25" customHeight="1" x14ac:dyDescent="0.3">
      <c r="A302" s="18"/>
      <c r="B302" s="18"/>
      <c r="C302" s="18"/>
    </row>
    <row r="303" spans="1:3" ht="14.25" customHeight="1" x14ac:dyDescent="0.3">
      <c r="A303" s="18"/>
      <c r="B303" s="18"/>
      <c r="C303" s="18"/>
    </row>
    <row r="304" spans="1:3" ht="14.25" customHeight="1" x14ac:dyDescent="0.3">
      <c r="A304" s="18"/>
      <c r="B304" s="18"/>
      <c r="C304" s="18"/>
    </row>
    <row r="305" spans="1:3" ht="14.25" customHeight="1" x14ac:dyDescent="0.3">
      <c r="A305" s="18"/>
      <c r="B305" s="18"/>
      <c r="C305" s="18"/>
    </row>
    <row r="306" spans="1:3" ht="14.25" customHeight="1" x14ac:dyDescent="0.3">
      <c r="A306" s="18"/>
      <c r="B306" s="18"/>
      <c r="C306" s="18"/>
    </row>
    <row r="307" spans="1:3" ht="14.25" customHeight="1" x14ac:dyDescent="0.3">
      <c r="A307" s="18"/>
      <c r="B307" s="18"/>
      <c r="C307" s="18"/>
    </row>
    <row r="308" spans="1:3" ht="14.25" customHeight="1" x14ac:dyDescent="0.3">
      <c r="A308" s="18"/>
      <c r="B308" s="18"/>
      <c r="C308" s="18"/>
    </row>
    <row r="309" spans="1:3" ht="14.25" customHeight="1" x14ac:dyDescent="0.3">
      <c r="A309" s="18"/>
      <c r="B309" s="18"/>
      <c r="C309" s="18"/>
    </row>
    <row r="310" spans="1:3" ht="14.25" customHeight="1" x14ac:dyDescent="0.3">
      <c r="A310" s="18"/>
      <c r="B310" s="18"/>
      <c r="C310" s="18"/>
    </row>
    <row r="311" spans="1:3" ht="14.25" customHeight="1" x14ac:dyDescent="0.3">
      <c r="A311" s="18"/>
      <c r="B311" s="18"/>
      <c r="C311" s="18"/>
    </row>
    <row r="312" spans="1:3" ht="14.25" customHeight="1" x14ac:dyDescent="0.3">
      <c r="A312" s="18"/>
      <c r="B312" s="18"/>
      <c r="C312" s="18"/>
    </row>
    <row r="313" spans="1:3" ht="14.25" customHeight="1" x14ac:dyDescent="0.3">
      <c r="A313" s="18"/>
      <c r="B313" s="18"/>
      <c r="C313" s="18"/>
    </row>
    <row r="314" spans="1:3" ht="14.25" customHeight="1" x14ac:dyDescent="0.3">
      <c r="A314" s="18"/>
      <c r="B314" s="18"/>
      <c r="C314" s="18"/>
    </row>
    <row r="315" spans="1:3" ht="14.25" customHeight="1" x14ac:dyDescent="0.3">
      <c r="A315" s="18"/>
      <c r="B315" s="18"/>
      <c r="C315" s="18"/>
    </row>
    <row r="316" spans="1:3" ht="14.25" customHeight="1" x14ac:dyDescent="0.3">
      <c r="A316" s="18"/>
      <c r="B316" s="18"/>
      <c r="C316" s="18"/>
    </row>
    <row r="317" spans="1:3" ht="14.25" customHeight="1" x14ac:dyDescent="0.3">
      <c r="A317" s="18"/>
      <c r="B317" s="18"/>
      <c r="C317" s="18"/>
    </row>
    <row r="318" spans="1:3" ht="14.25" customHeight="1" x14ac:dyDescent="0.3">
      <c r="A318" s="18"/>
      <c r="B318" s="18"/>
      <c r="C318" s="18"/>
    </row>
    <row r="319" spans="1:3" ht="14.25" customHeight="1" x14ac:dyDescent="0.3">
      <c r="A319" s="18"/>
      <c r="B319" s="18"/>
      <c r="C319" s="18"/>
    </row>
    <row r="320" spans="1:3" ht="14.25" customHeight="1" x14ac:dyDescent="0.3">
      <c r="A320" s="18"/>
      <c r="B320" s="18"/>
      <c r="C320" s="18"/>
    </row>
    <row r="321" spans="1:3" ht="14.25" customHeight="1" x14ac:dyDescent="0.3">
      <c r="A321" s="18"/>
      <c r="B321" s="18"/>
      <c r="C321" s="18"/>
    </row>
    <row r="322" spans="1:3" ht="14.25" customHeight="1" x14ac:dyDescent="0.3">
      <c r="A322" s="18"/>
      <c r="B322" s="18"/>
      <c r="C322" s="18"/>
    </row>
    <row r="323" spans="1:3" ht="14.25" customHeight="1" x14ac:dyDescent="0.3">
      <c r="A323" s="18"/>
      <c r="B323" s="18"/>
      <c r="C323" s="18"/>
    </row>
    <row r="324" spans="1:3" ht="14.25" customHeight="1" x14ac:dyDescent="0.3">
      <c r="A324" s="18"/>
      <c r="B324" s="18"/>
      <c r="C324" s="18"/>
    </row>
    <row r="325" spans="1:3" ht="14.25" customHeight="1" x14ac:dyDescent="0.3">
      <c r="A325" s="18"/>
      <c r="B325" s="18"/>
      <c r="C325" s="18"/>
    </row>
    <row r="326" spans="1:3" ht="14.25" customHeight="1" x14ac:dyDescent="0.3">
      <c r="A326" s="18"/>
      <c r="B326" s="18"/>
      <c r="C326" s="18"/>
    </row>
    <row r="327" spans="1:3" ht="14.25" customHeight="1" x14ac:dyDescent="0.3">
      <c r="A327" s="18"/>
      <c r="B327" s="18"/>
      <c r="C327" s="18"/>
    </row>
    <row r="328" spans="1:3" ht="14.25" customHeight="1" x14ac:dyDescent="0.3">
      <c r="A328" s="18"/>
      <c r="B328" s="18"/>
      <c r="C328" s="18"/>
    </row>
    <row r="329" spans="1:3" ht="14.25" customHeight="1" x14ac:dyDescent="0.3">
      <c r="A329" s="18"/>
      <c r="B329" s="18"/>
      <c r="C329" s="18"/>
    </row>
    <row r="330" spans="1:3" ht="14.25" customHeight="1" x14ac:dyDescent="0.3">
      <c r="A330" s="18"/>
      <c r="B330" s="18"/>
      <c r="C330" s="18"/>
    </row>
    <row r="331" spans="1:3" ht="14.25" customHeight="1" x14ac:dyDescent="0.3">
      <c r="A331" s="18"/>
      <c r="B331" s="18"/>
      <c r="C331" s="18"/>
    </row>
    <row r="332" spans="1:3" ht="14.25" customHeight="1" x14ac:dyDescent="0.3">
      <c r="A332" s="18"/>
      <c r="B332" s="18"/>
      <c r="C332" s="18"/>
    </row>
    <row r="333" spans="1:3" ht="14.25" customHeight="1" x14ac:dyDescent="0.3">
      <c r="A333" s="18"/>
      <c r="B333" s="18"/>
      <c r="C333" s="18"/>
    </row>
    <row r="334" spans="1:3" ht="14.25" customHeight="1" x14ac:dyDescent="0.3">
      <c r="A334" s="18"/>
      <c r="B334" s="18"/>
      <c r="C334" s="18"/>
    </row>
    <row r="335" spans="1:3" ht="14.25" customHeight="1" x14ac:dyDescent="0.3">
      <c r="A335" s="18"/>
      <c r="B335" s="18"/>
      <c r="C335" s="18"/>
    </row>
    <row r="336" spans="1:3" ht="14.25" customHeight="1" x14ac:dyDescent="0.3">
      <c r="A336" s="18"/>
      <c r="B336" s="18"/>
      <c r="C336" s="18"/>
    </row>
    <row r="337" spans="1:3" ht="14.25" customHeight="1" x14ac:dyDescent="0.3">
      <c r="A337" s="18"/>
      <c r="B337" s="18"/>
      <c r="C337" s="18"/>
    </row>
    <row r="338" spans="1:3" ht="14.25" customHeight="1" x14ac:dyDescent="0.3">
      <c r="A338" s="18"/>
      <c r="B338" s="18"/>
      <c r="C338" s="18"/>
    </row>
    <row r="339" spans="1:3" ht="14.25" customHeight="1" x14ac:dyDescent="0.3">
      <c r="A339" s="18"/>
      <c r="B339" s="18"/>
      <c r="C339" s="18"/>
    </row>
    <row r="340" spans="1:3" ht="14.25" customHeight="1" x14ac:dyDescent="0.3">
      <c r="A340" s="18"/>
      <c r="B340" s="18"/>
      <c r="C340" s="18"/>
    </row>
    <row r="341" spans="1:3" ht="14.25" customHeight="1" x14ac:dyDescent="0.3">
      <c r="A341" s="18"/>
      <c r="B341" s="18"/>
      <c r="C341" s="18"/>
    </row>
    <row r="342" spans="1:3" ht="14.25" customHeight="1" x14ac:dyDescent="0.3">
      <c r="A342" s="18"/>
      <c r="B342" s="18"/>
      <c r="C342" s="18"/>
    </row>
    <row r="343" spans="1:3" ht="14.25" customHeight="1" x14ac:dyDescent="0.3">
      <c r="A343" s="18"/>
      <c r="B343" s="18"/>
      <c r="C343" s="18"/>
    </row>
    <row r="344" spans="1:3" ht="14.25" customHeight="1" x14ac:dyDescent="0.3">
      <c r="A344" s="18"/>
      <c r="B344" s="18"/>
      <c r="C344" s="18"/>
    </row>
    <row r="345" spans="1:3" ht="14.25" customHeight="1" x14ac:dyDescent="0.3">
      <c r="A345" s="18"/>
      <c r="B345" s="18"/>
      <c r="C345" s="18"/>
    </row>
    <row r="346" spans="1:3" ht="14.25" customHeight="1" x14ac:dyDescent="0.3">
      <c r="A346" s="18"/>
      <c r="B346" s="18"/>
      <c r="C346" s="18"/>
    </row>
    <row r="347" spans="1:3" ht="14.25" customHeight="1" x14ac:dyDescent="0.3">
      <c r="A347" s="18"/>
      <c r="B347" s="18"/>
      <c r="C347" s="18"/>
    </row>
    <row r="348" spans="1:3" ht="14.25" customHeight="1" x14ac:dyDescent="0.3">
      <c r="A348" s="18"/>
      <c r="B348" s="18"/>
      <c r="C348" s="18"/>
    </row>
    <row r="349" spans="1:3" ht="14.25" customHeight="1" x14ac:dyDescent="0.3">
      <c r="A349" s="18"/>
      <c r="B349" s="18"/>
      <c r="C349" s="18"/>
    </row>
    <row r="350" spans="1:3" ht="14.25" customHeight="1" x14ac:dyDescent="0.3">
      <c r="A350" s="18"/>
      <c r="B350" s="18"/>
      <c r="C350" s="18"/>
    </row>
    <row r="351" spans="1:3" ht="14.25" customHeight="1" x14ac:dyDescent="0.3">
      <c r="A351" s="18"/>
      <c r="B351" s="18"/>
      <c r="C351" s="18"/>
    </row>
    <row r="352" spans="1:3" ht="14.25" customHeight="1" x14ac:dyDescent="0.3">
      <c r="A352" s="18"/>
      <c r="B352" s="18"/>
      <c r="C352" s="18"/>
    </row>
    <row r="353" spans="1:3" ht="14.25" customHeight="1" x14ac:dyDescent="0.3">
      <c r="A353" s="18"/>
      <c r="B353" s="18"/>
      <c r="C353" s="18"/>
    </row>
    <row r="354" spans="1:3" ht="14.25" customHeight="1" x14ac:dyDescent="0.3">
      <c r="A354" s="18"/>
      <c r="B354" s="18"/>
      <c r="C354" s="18"/>
    </row>
    <row r="355" spans="1:3" ht="14.25" customHeight="1" x14ac:dyDescent="0.3">
      <c r="A355" s="18"/>
      <c r="B355" s="18"/>
      <c r="C355" s="18"/>
    </row>
    <row r="356" spans="1:3" ht="14.25" customHeight="1" x14ac:dyDescent="0.3">
      <c r="A356" s="18"/>
      <c r="B356" s="18"/>
      <c r="C356" s="18"/>
    </row>
    <row r="357" spans="1:3" ht="14.25" customHeight="1" x14ac:dyDescent="0.3">
      <c r="A357" s="18"/>
      <c r="B357" s="18"/>
      <c r="C357" s="18"/>
    </row>
    <row r="358" spans="1:3" ht="14.25" customHeight="1" x14ac:dyDescent="0.3">
      <c r="A358" s="18"/>
      <c r="B358" s="18"/>
      <c r="C358" s="18"/>
    </row>
    <row r="359" spans="1:3" ht="14.25" customHeight="1" x14ac:dyDescent="0.3">
      <c r="A359" s="18"/>
      <c r="B359" s="18"/>
      <c r="C359" s="18"/>
    </row>
    <row r="360" spans="1:3" ht="14.25" customHeight="1" x14ac:dyDescent="0.3">
      <c r="A360" s="18"/>
      <c r="B360" s="18"/>
      <c r="C360" s="18"/>
    </row>
    <row r="361" spans="1:3" ht="14.25" customHeight="1" x14ac:dyDescent="0.3">
      <c r="A361" s="18"/>
      <c r="B361" s="18"/>
      <c r="C361" s="18"/>
    </row>
    <row r="362" spans="1:3" ht="14.25" customHeight="1" x14ac:dyDescent="0.3">
      <c r="A362" s="18"/>
      <c r="B362" s="18"/>
      <c r="C362" s="18"/>
    </row>
    <row r="363" spans="1:3" ht="14.25" customHeight="1" x14ac:dyDescent="0.3">
      <c r="A363" s="18"/>
      <c r="B363" s="18"/>
      <c r="C363" s="18"/>
    </row>
    <row r="364" spans="1:3" ht="14.25" customHeight="1" x14ac:dyDescent="0.3">
      <c r="A364" s="18"/>
      <c r="B364" s="18"/>
      <c r="C364" s="18"/>
    </row>
    <row r="365" spans="1:3" ht="14.25" customHeight="1" x14ac:dyDescent="0.3">
      <c r="A365" s="18"/>
      <c r="B365" s="18"/>
      <c r="C365" s="18"/>
    </row>
    <row r="366" spans="1:3" ht="14.25" customHeight="1" x14ac:dyDescent="0.3">
      <c r="A366" s="18"/>
      <c r="B366" s="18"/>
      <c r="C366" s="18"/>
    </row>
    <row r="367" spans="1:3" ht="14.25" customHeight="1" x14ac:dyDescent="0.3">
      <c r="A367" s="18"/>
      <c r="B367" s="18"/>
      <c r="C367" s="18"/>
    </row>
    <row r="368" spans="1:3" ht="14.25" customHeight="1" x14ac:dyDescent="0.3">
      <c r="A368" s="18"/>
      <c r="B368" s="18"/>
      <c r="C368" s="18"/>
    </row>
    <row r="369" spans="1:3" ht="14.25" customHeight="1" x14ac:dyDescent="0.3">
      <c r="A369" s="18"/>
      <c r="B369" s="18"/>
      <c r="C369" s="18"/>
    </row>
    <row r="370" spans="1:3" ht="14.25" customHeight="1" x14ac:dyDescent="0.3">
      <c r="A370" s="18"/>
      <c r="B370" s="18"/>
      <c r="C370" s="18"/>
    </row>
    <row r="371" spans="1:3" ht="14.25" customHeight="1" x14ac:dyDescent="0.3">
      <c r="A371" s="18"/>
      <c r="B371" s="18"/>
      <c r="C371" s="18"/>
    </row>
    <row r="372" spans="1:3" ht="14.25" customHeight="1" x14ac:dyDescent="0.3">
      <c r="A372" s="18"/>
      <c r="B372" s="18"/>
      <c r="C372" s="18"/>
    </row>
    <row r="373" spans="1:3" ht="14.25" customHeight="1" x14ac:dyDescent="0.3">
      <c r="A373" s="18"/>
      <c r="B373" s="18"/>
      <c r="C373" s="18"/>
    </row>
    <row r="374" spans="1:3" ht="14.25" customHeight="1" x14ac:dyDescent="0.3">
      <c r="A374" s="18"/>
      <c r="B374" s="18"/>
      <c r="C374" s="18"/>
    </row>
    <row r="375" spans="1:3" ht="14.25" customHeight="1" x14ac:dyDescent="0.3">
      <c r="A375" s="18"/>
      <c r="B375" s="18"/>
      <c r="C375" s="18"/>
    </row>
    <row r="376" spans="1:3" ht="14.25" customHeight="1" x14ac:dyDescent="0.3">
      <c r="A376" s="18"/>
      <c r="B376" s="18"/>
      <c r="C376" s="18"/>
    </row>
    <row r="377" spans="1:3" ht="14.25" customHeight="1" x14ac:dyDescent="0.3">
      <c r="A377" s="18"/>
      <c r="B377" s="18"/>
      <c r="C377" s="18"/>
    </row>
    <row r="378" spans="1:3" ht="14.25" customHeight="1" x14ac:dyDescent="0.3">
      <c r="A378" s="18"/>
      <c r="B378" s="18"/>
      <c r="C378" s="18"/>
    </row>
    <row r="379" spans="1:3" ht="14.25" customHeight="1" x14ac:dyDescent="0.3">
      <c r="A379" s="18"/>
      <c r="B379" s="18"/>
      <c r="C379" s="18"/>
    </row>
    <row r="380" spans="1:3" ht="14.25" customHeight="1" x14ac:dyDescent="0.3">
      <c r="A380" s="18"/>
      <c r="B380" s="18"/>
      <c r="C380" s="18"/>
    </row>
    <row r="381" spans="1:3" ht="14.25" customHeight="1" x14ac:dyDescent="0.3">
      <c r="A381" s="18"/>
      <c r="B381" s="18"/>
      <c r="C381" s="18"/>
    </row>
    <row r="382" spans="1:3" ht="14.25" customHeight="1" x14ac:dyDescent="0.3">
      <c r="A382" s="18"/>
      <c r="B382" s="18"/>
      <c r="C382" s="18"/>
    </row>
    <row r="383" spans="1:3" ht="14.25" customHeight="1" x14ac:dyDescent="0.3">
      <c r="A383" s="18"/>
      <c r="B383" s="18"/>
      <c r="C383" s="18"/>
    </row>
    <row r="384" spans="1:3" ht="14.25" customHeight="1" x14ac:dyDescent="0.3">
      <c r="A384" s="18"/>
      <c r="B384" s="18"/>
      <c r="C384" s="18"/>
    </row>
    <row r="385" spans="1:3" ht="14.25" customHeight="1" x14ac:dyDescent="0.3">
      <c r="A385" s="18"/>
      <c r="B385" s="18"/>
      <c r="C385" s="18"/>
    </row>
    <row r="386" spans="1:3" ht="14.25" customHeight="1" x14ac:dyDescent="0.3">
      <c r="A386" s="18"/>
      <c r="B386" s="18"/>
      <c r="C386" s="18"/>
    </row>
    <row r="387" spans="1:3" ht="14.25" customHeight="1" x14ac:dyDescent="0.3">
      <c r="A387" s="18"/>
      <c r="B387" s="18"/>
      <c r="C387" s="18"/>
    </row>
    <row r="388" spans="1:3" ht="14.25" customHeight="1" x14ac:dyDescent="0.3">
      <c r="A388" s="18"/>
      <c r="B388" s="18"/>
      <c r="C388" s="18"/>
    </row>
    <row r="389" spans="1:3" ht="14.25" customHeight="1" x14ac:dyDescent="0.3">
      <c r="A389" s="18"/>
      <c r="B389" s="18"/>
      <c r="C389" s="18"/>
    </row>
    <row r="390" spans="1:3" ht="14.25" customHeight="1" x14ac:dyDescent="0.3">
      <c r="A390" s="18"/>
      <c r="B390" s="18"/>
      <c r="C390" s="18"/>
    </row>
    <row r="391" spans="1:3" ht="14.25" customHeight="1" x14ac:dyDescent="0.3">
      <c r="A391" s="18"/>
      <c r="B391" s="18"/>
      <c r="C391" s="18"/>
    </row>
    <row r="392" spans="1:3" ht="14.25" customHeight="1" x14ac:dyDescent="0.3">
      <c r="A392" s="18"/>
      <c r="B392" s="18"/>
      <c r="C392" s="18"/>
    </row>
    <row r="393" spans="1:3" ht="14.25" customHeight="1" x14ac:dyDescent="0.3">
      <c r="A393" s="18"/>
      <c r="B393" s="18"/>
      <c r="C393" s="18"/>
    </row>
    <row r="394" spans="1:3" ht="14.25" customHeight="1" x14ac:dyDescent="0.3">
      <c r="A394" s="18"/>
      <c r="B394" s="18"/>
      <c r="C394" s="18"/>
    </row>
    <row r="395" spans="1:3" ht="14.25" customHeight="1" x14ac:dyDescent="0.3">
      <c r="A395" s="18"/>
      <c r="B395" s="18"/>
      <c r="C395" s="18"/>
    </row>
    <row r="396" spans="1:3" ht="14.25" customHeight="1" x14ac:dyDescent="0.3">
      <c r="A396" s="18"/>
      <c r="B396" s="18"/>
      <c r="C396" s="18"/>
    </row>
    <row r="397" spans="1:3" ht="14.25" customHeight="1" x14ac:dyDescent="0.3">
      <c r="A397" s="18"/>
      <c r="B397" s="18"/>
      <c r="C397" s="18"/>
    </row>
    <row r="398" spans="1:3" ht="14.25" customHeight="1" x14ac:dyDescent="0.3">
      <c r="A398" s="18"/>
      <c r="B398" s="18"/>
      <c r="C398" s="18"/>
    </row>
    <row r="399" spans="1:3" ht="14.25" customHeight="1" x14ac:dyDescent="0.3">
      <c r="A399" s="18"/>
      <c r="B399" s="18"/>
      <c r="C399" s="18"/>
    </row>
    <row r="400" spans="1:3" ht="14.25" customHeight="1" x14ac:dyDescent="0.3">
      <c r="A400" s="18"/>
      <c r="B400" s="18"/>
      <c r="C400" s="18"/>
    </row>
    <row r="401" spans="1:3" ht="14.25" customHeight="1" x14ac:dyDescent="0.3">
      <c r="A401" s="18"/>
      <c r="B401" s="18"/>
      <c r="C401" s="18"/>
    </row>
    <row r="402" spans="1:3" ht="14.25" customHeight="1" x14ac:dyDescent="0.3">
      <c r="A402" s="18"/>
      <c r="B402" s="18"/>
      <c r="C402" s="18"/>
    </row>
    <row r="403" spans="1:3" ht="14.25" customHeight="1" x14ac:dyDescent="0.3">
      <c r="A403" s="18"/>
      <c r="B403" s="18"/>
      <c r="C403" s="18"/>
    </row>
    <row r="404" spans="1:3" ht="14.25" customHeight="1" x14ac:dyDescent="0.3">
      <c r="A404" s="18"/>
      <c r="B404" s="18"/>
      <c r="C404" s="18"/>
    </row>
    <row r="405" spans="1:3" ht="14.25" customHeight="1" x14ac:dyDescent="0.3">
      <c r="A405" s="18"/>
      <c r="B405" s="18"/>
      <c r="C405" s="18"/>
    </row>
    <row r="406" spans="1:3" ht="14.25" customHeight="1" x14ac:dyDescent="0.3">
      <c r="A406" s="18"/>
      <c r="B406" s="18"/>
      <c r="C406" s="18"/>
    </row>
    <row r="407" spans="1:3" ht="14.25" customHeight="1" x14ac:dyDescent="0.3">
      <c r="A407" s="18"/>
      <c r="B407" s="18"/>
      <c r="C407" s="18"/>
    </row>
    <row r="408" spans="1:3" ht="14.25" customHeight="1" x14ac:dyDescent="0.3">
      <c r="A408" s="18"/>
      <c r="B408" s="18"/>
      <c r="C408" s="18"/>
    </row>
    <row r="409" spans="1:3" ht="14.25" customHeight="1" x14ac:dyDescent="0.3">
      <c r="A409" s="18"/>
      <c r="B409" s="18"/>
      <c r="C409" s="18"/>
    </row>
    <row r="410" spans="1:3" ht="14.25" customHeight="1" x14ac:dyDescent="0.3">
      <c r="A410" s="18"/>
      <c r="B410" s="18"/>
      <c r="C410" s="18"/>
    </row>
    <row r="411" spans="1:3" ht="14.25" customHeight="1" x14ac:dyDescent="0.3">
      <c r="A411" s="18"/>
      <c r="B411" s="18"/>
      <c r="C411" s="18"/>
    </row>
    <row r="412" spans="1:3" ht="14.25" customHeight="1" x14ac:dyDescent="0.3">
      <c r="A412" s="18"/>
      <c r="B412" s="18"/>
      <c r="C412" s="18"/>
    </row>
    <row r="413" spans="1:3" ht="14.25" customHeight="1" x14ac:dyDescent="0.3">
      <c r="A413" s="18"/>
      <c r="B413" s="18"/>
      <c r="C413" s="18"/>
    </row>
    <row r="414" spans="1:3" ht="14.25" customHeight="1" x14ac:dyDescent="0.3">
      <c r="A414" s="18"/>
      <c r="B414" s="18"/>
      <c r="C414" s="18"/>
    </row>
    <row r="415" spans="1:3" ht="14.25" customHeight="1" x14ac:dyDescent="0.3">
      <c r="A415" s="18"/>
      <c r="B415" s="18"/>
      <c r="C415" s="18"/>
    </row>
    <row r="416" spans="1:3" ht="14.25" customHeight="1" x14ac:dyDescent="0.3">
      <c r="A416" s="18"/>
      <c r="B416" s="18"/>
      <c r="C416" s="18"/>
    </row>
    <row r="417" spans="1:3" ht="14.25" customHeight="1" x14ac:dyDescent="0.3">
      <c r="A417" s="18"/>
      <c r="B417" s="18"/>
      <c r="C417" s="18"/>
    </row>
    <row r="418" spans="1:3" ht="14.25" customHeight="1" x14ac:dyDescent="0.3">
      <c r="A418" s="18"/>
      <c r="B418" s="18"/>
      <c r="C418" s="18"/>
    </row>
    <row r="419" spans="1:3" ht="14.25" customHeight="1" x14ac:dyDescent="0.3">
      <c r="A419" s="18"/>
      <c r="B419" s="18"/>
      <c r="C419" s="18"/>
    </row>
    <row r="420" spans="1:3" ht="14.25" customHeight="1" x14ac:dyDescent="0.3">
      <c r="A420" s="18"/>
      <c r="B420" s="18"/>
      <c r="C420" s="18"/>
    </row>
    <row r="421" spans="1:3" ht="14.25" customHeight="1" x14ac:dyDescent="0.3">
      <c r="A421" s="18"/>
      <c r="B421" s="18"/>
      <c r="C421" s="18"/>
    </row>
    <row r="422" spans="1:3" ht="14.25" customHeight="1" x14ac:dyDescent="0.3">
      <c r="A422" s="18"/>
      <c r="B422" s="18"/>
      <c r="C422" s="18"/>
    </row>
    <row r="423" spans="1:3" ht="14.25" customHeight="1" x14ac:dyDescent="0.3">
      <c r="A423" s="18"/>
      <c r="B423" s="18"/>
      <c r="C423" s="18"/>
    </row>
    <row r="424" spans="1:3" ht="14.25" customHeight="1" x14ac:dyDescent="0.3">
      <c r="A424" s="18"/>
      <c r="B424" s="18"/>
      <c r="C424" s="18"/>
    </row>
    <row r="425" spans="1:3" ht="14.25" customHeight="1" x14ac:dyDescent="0.3">
      <c r="A425" s="18"/>
      <c r="B425" s="18"/>
      <c r="C425" s="18"/>
    </row>
    <row r="426" spans="1:3" ht="14.25" customHeight="1" x14ac:dyDescent="0.3">
      <c r="A426" s="18"/>
      <c r="B426" s="18"/>
      <c r="C426" s="18"/>
    </row>
    <row r="427" spans="1:3" ht="14.25" customHeight="1" x14ac:dyDescent="0.3">
      <c r="A427" s="18"/>
      <c r="B427" s="18"/>
      <c r="C427" s="18"/>
    </row>
    <row r="428" spans="1:3" ht="14.25" customHeight="1" x14ac:dyDescent="0.3">
      <c r="A428" s="18"/>
      <c r="B428" s="18"/>
      <c r="C428" s="18"/>
    </row>
    <row r="429" spans="1:3" ht="14.25" customHeight="1" x14ac:dyDescent="0.3">
      <c r="A429" s="18"/>
      <c r="B429" s="18"/>
      <c r="C429" s="18"/>
    </row>
    <row r="430" spans="1:3" ht="14.25" customHeight="1" x14ac:dyDescent="0.3">
      <c r="A430" s="18"/>
      <c r="B430" s="18"/>
      <c r="C430" s="18"/>
    </row>
    <row r="431" spans="1:3" ht="14.25" customHeight="1" x14ac:dyDescent="0.3">
      <c r="A431" s="18"/>
      <c r="B431" s="18"/>
      <c r="C431" s="18"/>
    </row>
    <row r="432" spans="1:3" ht="14.25" customHeight="1" x14ac:dyDescent="0.3">
      <c r="A432" s="18"/>
      <c r="B432" s="18"/>
      <c r="C432" s="18"/>
    </row>
    <row r="433" spans="1:3" ht="14.25" customHeight="1" x14ac:dyDescent="0.3">
      <c r="A433" s="18"/>
      <c r="B433" s="18"/>
      <c r="C433" s="18"/>
    </row>
    <row r="434" spans="1:3" ht="14.25" customHeight="1" x14ac:dyDescent="0.3">
      <c r="A434" s="18"/>
      <c r="B434" s="18"/>
      <c r="C434" s="18"/>
    </row>
    <row r="435" spans="1:3" ht="14.25" customHeight="1" x14ac:dyDescent="0.3">
      <c r="A435" s="18"/>
      <c r="B435" s="18"/>
      <c r="C435" s="18"/>
    </row>
    <row r="436" spans="1:3" ht="14.25" customHeight="1" x14ac:dyDescent="0.3">
      <c r="A436" s="18"/>
      <c r="B436" s="18"/>
      <c r="C436" s="18"/>
    </row>
    <row r="437" spans="1:3" ht="14.25" customHeight="1" x14ac:dyDescent="0.3">
      <c r="A437" s="18"/>
      <c r="B437" s="18"/>
      <c r="C437" s="18"/>
    </row>
    <row r="438" spans="1:3" ht="14.25" customHeight="1" x14ac:dyDescent="0.3">
      <c r="A438" s="18"/>
      <c r="B438" s="18"/>
      <c r="C438" s="18"/>
    </row>
    <row r="439" spans="1:3" ht="14.25" customHeight="1" x14ac:dyDescent="0.3">
      <c r="A439" s="18"/>
      <c r="B439" s="18"/>
      <c r="C439" s="18"/>
    </row>
    <row r="440" spans="1:3" ht="14.25" customHeight="1" x14ac:dyDescent="0.3">
      <c r="A440" s="18"/>
      <c r="B440" s="18"/>
      <c r="C440" s="18"/>
    </row>
    <row r="441" spans="1:3" ht="14.25" customHeight="1" x14ac:dyDescent="0.3">
      <c r="A441" s="18"/>
      <c r="B441" s="18"/>
      <c r="C441" s="18"/>
    </row>
    <row r="442" spans="1:3" ht="14.25" customHeight="1" x14ac:dyDescent="0.3">
      <c r="A442" s="18"/>
      <c r="B442" s="18"/>
      <c r="C442" s="18"/>
    </row>
    <row r="443" spans="1:3" ht="14.25" customHeight="1" x14ac:dyDescent="0.3">
      <c r="A443" s="18"/>
      <c r="B443" s="18"/>
      <c r="C443" s="18"/>
    </row>
    <row r="444" spans="1:3" ht="14.25" customHeight="1" x14ac:dyDescent="0.3">
      <c r="A444" s="18"/>
      <c r="B444" s="18"/>
      <c r="C444" s="18"/>
    </row>
    <row r="445" spans="1:3" ht="14.25" customHeight="1" x14ac:dyDescent="0.3">
      <c r="A445" s="18"/>
      <c r="B445" s="18"/>
      <c r="C445" s="18"/>
    </row>
    <row r="446" spans="1:3" ht="14.25" customHeight="1" x14ac:dyDescent="0.3">
      <c r="A446" s="18"/>
      <c r="B446" s="18"/>
      <c r="C446" s="18"/>
    </row>
    <row r="447" spans="1:3" ht="14.25" customHeight="1" x14ac:dyDescent="0.3">
      <c r="A447" s="18"/>
      <c r="B447" s="18"/>
      <c r="C447" s="18"/>
    </row>
    <row r="448" spans="1:3" ht="14.25" customHeight="1" x14ac:dyDescent="0.3">
      <c r="A448" s="18"/>
      <c r="B448" s="18"/>
      <c r="C448" s="18"/>
    </row>
    <row r="449" spans="1:3" ht="14.25" customHeight="1" x14ac:dyDescent="0.3">
      <c r="A449" s="18"/>
      <c r="B449" s="18"/>
      <c r="C449" s="18"/>
    </row>
    <row r="450" spans="1:3" ht="14.25" customHeight="1" x14ac:dyDescent="0.3">
      <c r="A450" s="18"/>
      <c r="B450" s="18"/>
      <c r="C450" s="18"/>
    </row>
    <row r="451" spans="1:3" ht="14.25" customHeight="1" x14ac:dyDescent="0.3">
      <c r="A451" s="18"/>
      <c r="B451" s="18"/>
      <c r="C451" s="18"/>
    </row>
    <row r="452" spans="1:3" ht="14.25" customHeight="1" x14ac:dyDescent="0.3">
      <c r="A452" s="18"/>
      <c r="B452" s="18"/>
      <c r="C452" s="18"/>
    </row>
    <row r="453" spans="1:3" ht="14.25" customHeight="1" x14ac:dyDescent="0.3">
      <c r="A453" s="18"/>
      <c r="B453" s="18"/>
      <c r="C453" s="18"/>
    </row>
    <row r="454" spans="1:3" ht="14.25" customHeight="1" x14ac:dyDescent="0.3">
      <c r="A454" s="18"/>
      <c r="B454" s="18"/>
      <c r="C454" s="18"/>
    </row>
    <row r="455" spans="1:3" ht="14.25" customHeight="1" x14ac:dyDescent="0.3">
      <c r="A455" s="18"/>
      <c r="B455" s="18"/>
      <c r="C455" s="18"/>
    </row>
    <row r="456" spans="1:3" ht="14.25" customHeight="1" x14ac:dyDescent="0.3">
      <c r="A456" s="18"/>
      <c r="B456" s="18"/>
      <c r="C456" s="18"/>
    </row>
    <row r="457" spans="1:3" ht="14.25" customHeight="1" x14ac:dyDescent="0.3">
      <c r="A457" s="18"/>
      <c r="B457" s="18"/>
      <c r="C457" s="18"/>
    </row>
    <row r="458" spans="1:3" ht="14.25" customHeight="1" x14ac:dyDescent="0.3">
      <c r="A458" s="18"/>
      <c r="B458" s="18"/>
      <c r="C458" s="18"/>
    </row>
    <row r="459" spans="1:3" ht="14.25" customHeight="1" x14ac:dyDescent="0.3">
      <c r="A459" s="18"/>
      <c r="B459" s="18"/>
      <c r="C459" s="18"/>
    </row>
    <row r="460" spans="1:3" ht="14.25" customHeight="1" x14ac:dyDescent="0.3">
      <c r="A460" s="18"/>
      <c r="B460" s="18"/>
      <c r="C460" s="18"/>
    </row>
    <row r="461" spans="1:3" ht="14.25" customHeight="1" x14ac:dyDescent="0.3">
      <c r="A461" s="18"/>
      <c r="B461" s="18"/>
      <c r="C461" s="18"/>
    </row>
    <row r="462" spans="1:3" ht="14.25" customHeight="1" x14ac:dyDescent="0.3">
      <c r="A462" s="18"/>
      <c r="B462" s="18"/>
      <c r="C462" s="18"/>
    </row>
    <row r="463" spans="1:3" ht="14.25" customHeight="1" x14ac:dyDescent="0.3">
      <c r="A463" s="18"/>
      <c r="B463" s="18"/>
      <c r="C463" s="18"/>
    </row>
    <row r="464" spans="1:3" ht="14.25" customHeight="1" x14ac:dyDescent="0.3">
      <c r="A464" s="18"/>
      <c r="B464" s="18"/>
      <c r="C464" s="18"/>
    </row>
    <row r="465" spans="1:3" ht="14.25" customHeight="1" x14ac:dyDescent="0.3">
      <c r="A465" s="18"/>
      <c r="B465" s="18"/>
      <c r="C465" s="18"/>
    </row>
    <row r="466" spans="1:3" ht="14.25" customHeight="1" x14ac:dyDescent="0.3">
      <c r="A466" s="18"/>
      <c r="B466" s="18"/>
      <c r="C466" s="18"/>
    </row>
    <row r="467" spans="1:3" ht="14.25" customHeight="1" x14ac:dyDescent="0.3">
      <c r="A467" s="18"/>
      <c r="B467" s="18"/>
      <c r="C467" s="18"/>
    </row>
    <row r="468" spans="1:3" ht="14.25" customHeight="1" x14ac:dyDescent="0.3">
      <c r="A468" s="18"/>
      <c r="B468" s="18"/>
      <c r="C468" s="18"/>
    </row>
    <row r="469" spans="1:3" ht="14.25" customHeight="1" x14ac:dyDescent="0.3">
      <c r="A469" s="18"/>
      <c r="B469" s="18"/>
      <c r="C469" s="18"/>
    </row>
    <row r="470" spans="1:3" ht="14.25" customHeight="1" x14ac:dyDescent="0.3">
      <c r="A470" s="18"/>
      <c r="B470" s="18"/>
      <c r="C470" s="18"/>
    </row>
    <row r="471" spans="1:3" ht="14.25" customHeight="1" x14ac:dyDescent="0.3">
      <c r="A471" s="18"/>
      <c r="B471" s="18"/>
      <c r="C471" s="18"/>
    </row>
    <row r="472" spans="1:3" ht="14.25" customHeight="1" x14ac:dyDescent="0.3">
      <c r="A472" s="18"/>
      <c r="B472" s="18"/>
      <c r="C472" s="18"/>
    </row>
    <row r="473" spans="1:3" ht="14.25" customHeight="1" x14ac:dyDescent="0.3">
      <c r="A473" s="18"/>
      <c r="B473" s="18"/>
      <c r="C473" s="18"/>
    </row>
    <row r="474" spans="1:3" ht="14.25" customHeight="1" x14ac:dyDescent="0.3">
      <c r="A474" s="18"/>
      <c r="B474" s="18"/>
      <c r="C474" s="18"/>
    </row>
    <row r="475" spans="1:3" ht="14.25" customHeight="1" x14ac:dyDescent="0.3">
      <c r="A475" s="18"/>
      <c r="B475" s="18"/>
      <c r="C475" s="18"/>
    </row>
    <row r="476" spans="1:3" ht="14.25" customHeight="1" x14ac:dyDescent="0.3">
      <c r="A476" s="18"/>
      <c r="B476" s="18"/>
      <c r="C476" s="18"/>
    </row>
    <row r="477" spans="1:3" ht="14.25" customHeight="1" x14ac:dyDescent="0.3">
      <c r="A477" s="18"/>
      <c r="B477" s="18"/>
      <c r="C477" s="18"/>
    </row>
    <row r="478" spans="1:3" ht="14.25" customHeight="1" x14ac:dyDescent="0.3">
      <c r="A478" s="18"/>
      <c r="B478" s="18"/>
      <c r="C478" s="18"/>
    </row>
    <row r="479" spans="1:3" ht="14.25" customHeight="1" x14ac:dyDescent="0.3">
      <c r="A479" s="18"/>
      <c r="B479" s="18"/>
      <c r="C479" s="18"/>
    </row>
    <row r="480" spans="1:3" ht="14.25" customHeight="1" x14ac:dyDescent="0.3">
      <c r="A480" s="18"/>
      <c r="B480" s="18"/>
      <c r="C480" s="18"/>
    </row>
    <row r="481" spans="1:3" ht="14.25" customHeight="1" x14ac:dyDescent="0.3">
      <c r="A481" s="18"/>
      <c r="B481" s="18"/>
      <c r="C481" s="18"/>
    </row>
    <row r="482" spans="1:3" ht="14.25" customHeight="1" x14ac:dyDescent="0.3">
      <c r="A482" s="18"/>
      <c r="B482" s="18"/>
      <c r="C482" s="18"/>
    </row>
    <row r="483" spans="1:3" ht="14.25" customHeight="1" x14ac:dyDescent="0.3">
      <c r="A483" s="18"/>
      <c r="B483" s="18"/>
      <c r="C483" s="18"/>
    </row>
    <row r="484" spans="1:3" ht="14.25" customHeight="1" x14ac:dyDescent="0.3">
      <c r="A484" s="18"/>
      <c r="B484" s="18"/>
      <c r="C484" s="18"/>
    </row>
    <row r="485" spans="1:3" ht="14.25" customHeight="1" x14ac:dyDescent="0.3">
      <c r="A485" s="18"/>
      <c r="B485" s="18"/>
      <c r="C485" s="18"/>
    </row>
    <row r="486" spans="1:3" ht="14.25" customHeight="1" x14ac:dyDescent="0.3">
      <c r="A486" s="18"/>
      <c r="B486" s="18"/>
      <c r="C486" s="18"/>
    </row>
    <row r="487" spans="1:3" ht="14.25" customHeight="1" x14ac:dyDescent="0.3">
      <c r="A487" s="18"/>
      <c r="B487" s="18"/>
      <c r="C487" s="18"/>
    </row>
    <row r="488" spans="1:3" ht="14.25" customHeight="1" x14ac:dyDescent="0.3">
      <c r="A488" s="18"/>
      <c r="B488" s="18"/>
      <c r="C488" s="18"/>
    </row>
    <row r="489" spans="1:3" ht="14.25" customHeight="1" x14ac:dyDescent="0.3">
      <c r="A489" s="18"/>
      <c r="B489" s="18"/>
      <c r="C489" s="18"/>
    </row>
    <row r="490" spans="1:3" ht="14.25" customHeight="1" x14ac:dyDescent="0.3">
      <c r="A490" s="18"/>
      <c r="B490" s="18"/>
      <c r="C490" s="18"/>
    </row>
    <row r="491" spans="1:3" ht="14.25" customHeight="1" x14ac:dyDescent="0.3">
      <c r="A491" s="18"/>
      <c r="B491" s="18"/>
      <c r="C491" s="18"/>
    </row>
    <row r="492" spans="1:3" ht="14.25" customHeight="1" x14ac:dyDescent="0.3">
      <c r="A492" s="18"/>
      <c r="B492" s="18"/>
      <c r="C492" s="18"/>
    </row>
    <row r="493" spans="1:3" ht="14.25" customHeight="1" x14ac:dyDescent="0.3">
      <c r="A493" s="18"/>
      <c r="B493" s="18"/>
      <c r="C493" s="18"/>
    </row>
    <row r="494" spans="1:3" ht="14.25" customHeight="1" x14ac:dyDescent="0.3">
      <c r="A494" s="18"/>
      <c r="B494" s="18"/>
      <c r="C494" s="18"/>
    </row>
    <row r="495" spans="1:3" ht="14.25" customHeight="1" x14ac:dyDescent="0.3">
      <c r="A495" s="18"/>
      <c r="B495" s="18"/>
      <c r="C495" s="18"/>
    </row>
    <row r="496" spans="1:3" ht="14.25" customHeight="1" x14ac:dyDescent="0.3">
      <c r="A496" s="18"/>
      <c r="B496" s="18"/>
      <c r="C496" s="18"/>
    </row>
    <row r="497" spans="1:3" ht="14.25" customHeight="1" x14ac:dyDescent="0.3">
      <c r="A497" s="18"/>
      <c r="B497" s="18"/>
      <c r="C497" s="18"/>
    </row>
    <row r="498" spans="1:3" ht="14.25" customHeight="1" x14ac:dyDescent="0.3">
      <c r="A498" s="18"/>
      <c r="B498" s="18"/>
      <c r="C498" s="18"/>
    </row>
    <row r="499" spans="1:3" ht="14.25" customHeight="1" x14ac:dyDescent="0.3">
      <c r="A499" s="18"/>
      <c r="B499" s="18"/>
      <c r="C499" s="18"/>
    </row>
    <row r="500" spans="1:3" ht="14.25" customHeight="1" x14ac:dyDescent="0.3">
      <c r="A500" s="18"/>
      <c r="B500" s="18"/>
      <c r="C500" s="18"/>
    </row>
    <row r="501" spans="1:3" ht="14.25" customHeight="1" x14ac:dyDescent="0.3">
      <c r="A501" s="18"/>
      <c r="B501" s="18"/>
      <c r="C501" s="18"/>
    </row>
    <row r="502" spans="1:3" ht="14.25" customHeight="1" x14ac:dyDescent="0.3">
      <c r="A502" s="18"/>
      <c r="B502" s="18"/>
      <c r="C502" s="18"/>
    </row>
    <row r="503" spans="1:3" ht="14.25" customHeight="1" x14ac:dyDescent="0.3">
      <c r="A503" s="18"/>
      <c r="B503" s="18"/>
      <c r="C503" s="18"/>
    </row>
    <row r="504" spans="1:3" ht="14.25" customHeight="1" x14ac:dyDescent="0.3">
      <c r="A504" s="18"/>
      <c r="B504" s="18"/>
      <c r="C504" s="18"/>
    </row>
    <row r="505" spans="1:3" ht="14.25" customHeight="1" x14ac:dyDescent="0.3">
      <c r="A505" s="18"/>
      <c r="B505" s="18"/>
      <c r="C505" s="18"/>
    </row>
    <row r="506" spans="1:3" ht="14.25" customHeight="1" x14ac:dyDescent="0.3">
      <c r="A506" s="18"/>
      <c r="B506" s="18"/>
      <c r="C506" s="18"/>
    </row>
    <row r="507" spans="1:3" ht="14.25" customHeight="1" x14ac:dyDescent="0.3">
      <c r="A507" s="18"/>
      <c r="B507" s="18"/>
      <c r="C507" s="18"/>
    </row>
    <row r="508" spans="1:3" ht="14.25" customHeight="1" x14ac:dyDescent="0.3">
      <c r="A508" s="18"/>
      <c r="B508" s="18"/>
      <c r="C508" s="18"/>
    </row>
    <row r="509" spans="1:3" ht="14.25" customHeight="1" x14ac:dyDescent="0.3">
      <c r="A509" s="18"/>
      <c r="B509" s="18"/>
      <c r="C509" s="18"/>
    </row>
    <row r="510" spans="1:3" ht="14.25" customHeight="1" x14ac:dyDescent="0.3">
      <c r="A510" s="18"/>
      <c r="B510" s="18"/>
      <c r="C510" s="18"/>
    </row>
    <row r="511" spans="1:3" ht="14.25" customHeight="1" x14ac:dyDescent="0.3">
      <c r="A511" s="18"/>
      <c r="B511" s="18"/>
      <c r="C511" s="18"/>
    </row>
    <row r="512" spans="1:3" ht="14.25" customHeight="1" x14ac:dyDescent="0.3">
      <c r="A512" s="18"/>
      <c r="B512" s="18"/>
      <c r="C512" s="18"/>
    </row>
    <row r="513" spans="1:3" ht="14.25" customHeight="1" x14ac:dyDescent="0.3">
      <c r="A513" s="18"/>
      <c r="B513" s="18"/>
      <c r="C513" s="18"/>
    </row>
    <row r="514" spans="1:3" ht="14.25" customHeight="1" x14ac:dyDescent="0.3">
      <c r="A514" s="18"/>
      <c r="B514" s="18"/>
      <c r="C514" s="18"/>
    </row>
    <row r="515" spans="1:3" ht="14.25" customHeight="1" x14ac:dyDescent="0.3">
      <c r="A515" s="18"/>
      <c r="B515" s="18"/>
      <c r="C515" s="18"/>
    </row>
    <row r="516" spans="1:3" ht="14.25" customHeight="1" x14ac:dyDescent="0.3">
      <c r="A516" s="18"/>
      <c r="B516" s="18"/>
      <c r="C516" s="18"/>
    </row>
    <row r="517" spans="1:3" ht="14.25" customHeight="1" x14ac:dyDescent="0.3">
      <c r="A517" s="18"/>
      <c r="B517" s="18"/>
      <c r="C517" s="18"/>
    </row>
    <row r="518" spans="1:3" ht="14.25" customHeight="1" x14ac:dyDescent="0.3">
      <c r="A518" s="18"/>
      <c r="B518" s="18"/>
      <c r="C518" s="18"/>
    </row>
    <row r="519" spans="1:3" ht="14.25" customHeight="1" x14ac:dyDescent="0.3">
      <c r="A519" s="18"/>
      <c r="B519" s="18"/>
      <c r="C519" s="18"/>
    </row>
    <row r="520" spans="1:3" ht="14.25" customHeight="1" x14ac:dyDescent="0.3">
      <c r="A520" s="18"/>
      <c r="B520" s="18"/>
      <c r="C520" s="18"/>
    </row>
    <row r="521" spans="1:3" ht="14.25" customHeight="1" x14ac:dyDescent="0.3">
      <c r="A521" s="18"/>
      <c r="B521" s="18"/>
      <c r="C521" s="18"/>
    </row>
    <row r="522" spans="1:3" ht="14.25" customHeight="1" x14ac:dyDescent="0.3">
      <c r="A522" s="18"/>
      <c r="B522" s="18"/>
      <c r="C522" s="18"/>
    </row>
    <row r="523" spans="1:3" ht="14.25" customHeight="1" x14ac:dyDescent="0.3">
      <c r="A523" s="18"/>
      <c r="B523" s="18"/>
      <c r="C523" s="18"/>
    </row>
    <row r="524" spans="1:3" ht="14.25" customHeight="1" x14ac:dyDescent="0.3">
      <c r="A524" s="18"/>
      <c r="B524" s="18"/>
      <c r="C524" s="18"/>
    </row>
    <row r="525" spans="1:3" ht="14.25" customHeight="1" x14ac:dyDescent="0.3">
      <c r="A525" s="18"/>
      <c r="B525" s="18"/>
      <c r="C525" s="18"/>
    </row>
    <row r="526" spans="1:3" ht="14.25" customHeight="1" x14ac:dyDescent="0.3">
      <c r="A526" s="18"/>
      <c r="B526" s="18"/>
      <c r="C526" s="18"/>
    </row>
    <row r="527" spans="1:3" ht="14.25" customHeight="1" x14ac:dyDescent="0.3">
      <c r="A527" s="18"/>
      <c r="B527" s="18"/>
      <c r="C527" s="18"/>
    </row>
    <row r="528" spans="1:3" ht="14.25" customHeight="1" x14ac:dyDescent="0.3">
      <c r="A528" s="18"/>
      <c r="B528" s="18"/>
      <c r="C528" s="18"/>
    </row>
    <row r="529" spans="1:3" ht="14.25" customHeight="1" x14ac:dyDescent="0.3">
      <c r="A529" s="18"/>
      <c r="B529" s="18"/>
      <c r="C529" s="18"/>
    </row>
    <row r="530" spans="1:3" ht="14.25" customHeight="1" x14ac:dyDescent="0.3">
      <c r="A530" s="18"/>
      <c r="B530" s="18"/>
      <c r="C530" s="18"/>
    </row>
    <row r="531" spans="1:3" ht="14.25" customHeight="1" x14ac:dyDescent="0.3">
      <c r="A531" s="18"/>
      <c r="B531" s="18"/>
      <c r="C531" s="18"/>
    </row>
    <row r="532" spans="1:3" ht="14.25" customHeight="1" x14ac:dyDescent="0.3">
      <c r="A532" s="18"/>
      <c r="B532" s="18"/>
      <c r="C532" s="18"/>
    </row>
    <row r="533" spans="1:3" ht="14.25" customHeight="1" x14ac:dyDescent="0.3">
      <c r="A533" s="18"/>
      <c r="B533" s="18"/>
      <c r="C533" s="18"/>
    </row>
    <row r="534" spans="1:3" ht="14.25" customHeight="1" x14ac:dyDescent="0.3">
      <c r="A534" s="18"/>
      <c r="B534" s="18"/>
      <c r="C534" s="18"/>
    </row>
    <row r="535" spans="1:3" ht="14.25" customHeight="1" x14ac:dyDescent="0.3">
      <c r="A535" s="18"/>
      <c r="B535" s="18"/>
      <c r="C535" s="18"/>
    </row>
    <row r="536" spans="1:3" ht="14.25" customHeight="1" x14ac:dyDescent="0.3">
      <c r="A536" s="18"/>
      <c r="B536" s="18"/>
      <c r="C536" s="18"/>
    </row>
    <row r="537" spans="1:3" ht="14.25" customHeight="1" x14ac:dyDescent="0.3">
      <c r="A537" s="18"/>
      <c r="B537" s="18"/>
      <c r="C537" s="18"/>
    </row>
    <row r="538" spans="1:3" ht="14.25" customHeight="1" x14ac:dyDescent="0.3">
      <c r="A538" s="18"/>
      <c r="B538" s="18"/>
      <c r="C538" s="18"/>
    </row>
    <row r="539" spans="1:3" ht="14.25" customHeight="1" x14ac:dyDescent="0.3">
      <c r="A539" s="18"/>
      <c r="B539" s="18"/>
      <c r="C539" s="18"/>
    </row>
    <row r="540" spans="1:3" ht="14.25" customHeight="1" x14ac:dyDescent="0.3">
      <c r="A540" s="18"/>
      <c r="B540" s="18"/>
      <c r="C540" s="18"/>
    </row>
    <row r="541" spans="1:3" ht="14.25" customHeight="1" x14ac:dyDescent="0.3">
      <c r="A541" s="18"/>
      <c r="B541" s="18"/>
      <c r="C541" s="18"/>
    </row>
    <row r="542" spans="1:3" ht="14.25" customHeight="1" x14ac:dyDescent="0.3">
      <c r="A542" s="18"/>
      <c r="B542" s="18"/>
      <c r="C542" s="18"/>
    </row>
    <row r="543" spans="1:3" ht="14.25" customHeight="1" x14ac:dyDescent="0.3">
      <c r="A543" s="18"/>
      <c r="B543" s="18"/>
      <c r="C543" s="18"/>
    </row>
    <row r="544" spans="1:3" ht="14.25" customHeight="1" x14ac:dyDescent="0.3">
      <c r="A544" s="18"/>
      <c r="B544" s="18"/>
      <c r="C544" s="18"/>
    </row>
    <row r="545" spans="1:3" ht="14.25" customHeight="1" x14ac:dyDescent="0.3">
      <c r="A545" s="18"/>
      <c r="B545" s="18"/>
      <c r="C545" s="18"/>
    </row>
    <row r="546" spans="1:3" ht="14.25" customHeight="1" x14ac:dyDescent="0.3">
      <c r="A546" s="18"/>
      <c r="B546" s="18"/>
      <c r="C546" s="18"/>
    </row>
    <row r="547" spans="1:3" ht="14.25" customHeight="1" x14ac:dyDescent="0.3">
      <c r="A547" s="18"/>
      <c r="B547" s="18"/>
      <c r="C547" s="18"/>
    </row>
    <row r="548" spans="1:3" ht="14.25" customHeight="1" x14ac:dyDescent="0.3">
      <c r="A548" s="18"/>
      <c r="B548" s="18"/>
      <c r="C548" s="18"/>
    </row>
    <row r="549" spans="1:3" ht="14.25" customHeight="1" x14ac:dyDescent="0.3">
      <c r="A549" s="18"/>
      <c r="B549" s="18"/>
      <c r="C549" s="18"/>
    </row>
    <row r="550" spans="1:3" ht="14.25" customHeight="1" x14ac:dyDescent="0.3">
      <c r="A550" s="18"/>
      <c r="B550" s="18"/>
      <c r="C550" s="18"/>
    </row>
    <row r="551" spans="1:3" ht="14.25" customHeight="1" x14ac:dyDescent="0.3">
      <c r="A551" s="18"/>
      <c r="B551" s="18"/>
      <c r="C551" s="18"/>
    </row>
    <row r="552" spans="1:3" ht="14.25" customHeight="1" x14ac:dyDescent="0.3">
      <c r="A552" s="18"/>
      <c r="B552" s="18"/>
      <c r="C552" s="18"/>
    </row>
    <row r="553" spans="1:3" ht="14.25" customHeight="1" x14ac:dyDescent="0.3">
      <c r="A553" s="18"/>
      <c r="B553" s="18"/>
      <c r="C553" s="18"/>
    </row>
    <row r="554" spans="1:3" ht="14.25" customHeight="1" x14ac:dyDescent="0.3">
      <c r="A554" s="18"/>
      <c r="B554" s="18"/>
      <c r="C554" s="18"/>
    </row>
    <row r="555" spans="1:3" ht="14.25" customHeight="1" x14ac:dyDescent="0.3">
      <c r="A555" s="18"/>
      <c r="B555" s="18"/>
      <c r="C555" s="18"/>
    </row>
    <row r="556" spans="1:3" ht="14.25" customHeight="1" x14ac:dyDescent="0.3">
      <c r="A556" s="18"/>
      <c r="B556" s="18"/>
      <c r="C556" s="18"/>
    </row>
    <row r="557" spans="1:3" ht="14.25" customHeight="1" x14ac:dyDescent="0.3">
      <c r="A557" s="18"/>
      <c r="B557" s="18"/>
      <c r="C557" s="18"/>
    </row>
    <row r="558" spans="1:3" ht="14.25" customHeight="1" x14ac:dyDescent="0.3">
      <c r="A558" s="18"/>
      <c r="B558" s="18"/>
      <c r="C558" s="18"/>
    </row>
    <row r="559" spans="1:3" ht="14.25" customHeight="1" x14ac:dyDescent="0.3">
      <c r="A559" s="18"/>
      <c r="B559" s="18"/>
      <c r="C559" s="18"/>
    </row>
    <row r="560" spans="1:3" ht="14.25" customHeight="1" x14ac:dyDescent="0.3">
      <c r="A560" s="18"/>
      <c r="B560" s="18"/>
      <c r="C560" s="18"/>
    </row>
    <row r="561" spans="1:3" ht="14.25" customHeight="1" x14ac:dyDescent="0.3">
      <c r="A561" s="18"/>
      <c r="B561" s="18"/>
      <c r="C561" s="18"/>
    </row>
    <row r="562" spans="1:3" ht="14.25" customHeight="1" x14ac:dyDescent="0.3">
      <c r="A562" s="18"/>
      <c r="B562" s="18"/>
      <c r="C562" s="18"/>
    </row>
    <row r="563" spans="1:3" ht="14.25" customHeight="1" x14ac:dyDescent="0.3">
      <c r="A563" s="18"/>
      <c r="B563" s="18"/>
      <c r="C563" s="18"/>
    </row>
    <row r="564" spans="1:3" ht="14.25" customHeight="1" x14ac:dyDescent="0.3">
      <c r="A564" s="18"/>
      <c r="B564" s="18"/>
      <c r="C564" s="18"/>
    </row>
    <row r="565" spans="1:3" ht="14.25" customHeight="1" x14ac:dyDescent="0.3">
      <c r="A565" s="18"/>
      <c r="B565" s="18"/>
      <c r="C565" s="18"/>
    </row>
    <row r="566" spans="1:3" ht="14.25" customHeight="1" x14ac:dyDescent="0.3">
      <c r="A566" s="18"/>
      <c r="B566" s="18"/>
      <c r="C566" s="18"/>
    </row>
    <row r="567" spans="1:3" ht="14.25" customHeight="1" x14ac:dyDescent="0.3">
      <c r="A567" s="18"/>
      <c r="B567" s="18"/>
      <c r="C567" s="18"/>
    </row>
    <row r="568" spans="1:3" ht="14.25" customHeight="1" x14ac:dyDescent="0.3">
      <c r="A568" s="18"/>
      <c r="B568" s="18"/>
      <c r="C568" s="18"/>
    </row>
    <row r="569" spans="1:3" ht="14.25" customHeight="1" x14ac:dyDescent="0.3">
      <c r="A569" s="18"/>
      <c r="B569" s="18"/>
      <c r="C569" s="18"/>
    </row>
    <row r="570" spans="1:3" ht="14.25" customHeight="1" x14ac:dyDescent="0.3">
      <c r="A570" s="18"/>
      <c r="B570" s="18"/>
      <c r="C570" s="18"/>
    </row>
    <row r="571" spans="1:3" ht="14.25" customHeight="1" x14ac:dyDescent="0.3">
      <c r="A571" s="18"/>
      <c r="B571" s="18"/>
      <c r="C571" s="18"/>
    </row>
    <row r="572" spans="1:3" ht="14.25" customHeight="1" x14ac:dyDescent="0.3">
      <c r="A572" s="18"/>
      <c r="B572" s="18"/>
      <c r="C572" s="18"/>
    </row>
    <row r="573" spans="1:3" ht="14.25" customHeight="1" x14ac:dyDescent="0.3">
      <c r="A573" s="18"/>
      <c r="B573" s="18"/>
      <c r="C573" s="18"/>
    </row>
    <row r="574" spans="1:3" ht="14.25" customHeight="1" x14ac:dyDescent="0.3">
      <c r="A574" s="18"/>
      <c r="B574" s="18"/>
      <c r="C574" s="18"/>
    </row>
    <row r="575" spans="1:3" ht="14.25" customHeight="1" x14ac:dyDescent="0.3">
      <c r="A575" s="18"/>
      <c r="B575" s="18"/>
      <c r="C575" s="18"/>
    </row>
    <row r="576" spans="1:3" ht="14.25" customHeight="1" x14ac:dyDescent="0.3">
      <c r="A576" s="18"/>
      <c r="B576" s="18"/>
      <c r="C576" s="18"/>
    </row>
    <row r="577" spans="1:3" ht="14.25" customHeight="1" x14ac:dyDescent="0.3">
      <c r="A577" s="18"/>
      <c r="B577" s="18"/>
      <c r="C577" s="18"/>
    </row>
    <row r="578" spans="1:3" ht="14.25" customHeight="1" x14ac:dyDescent="0.3">
      <c r="A578" s="18"/>
      <c r="B578" s="18"/>
      <c r="C578" s="18"/>
    </row>
    <row r="579" spans="1:3" ht="14.25" customHeight="1" x14ac:dyDescent="0.3">
      <c r="A579" s="18"/>
      <c r="B579" s="18"/>
      <c r="C579" s="18"/>
    </row>
    <row r="580" spans="1:3" ht="14.25" customHeight="1" x14ac:dyDescent="0.3">
      <c r="A580" s="18"/>
      <c r="B580" s="18"/>
      <c r="C580" s="18"/>
    </row>
    <row r="581" spans="1:3" ht="14.25" customHeight="1" x14ac:dyDescent="0.3">
      <c r="A581" s="18"/>
      <c r="B581" s="18"/>
      <c r="C581" s="18"/>
    </row>
    <row r="582" spans="1:3" ht="14.25" customHeight="1" x14ac:dyDescent="0.3">
      <c r="A582" s="18"/>
      <c r="B582" s="18"/>
      <c r="C582" s="18"/>
    </row>
    <row r="583" spans="1:3" ht="14.25" customHeight="1" x14ac:dyDescent="0.3">
      <c r="A583" s="18"/>
      <c r="B583" s="18"/>
      <c r="C583" s="18"/>
    </row>
    <row r="584" spans="1:3" ht="14.25" customHeight="1" x14ac:dyDescent="0.3">
      <c r="A584" s="18"/>
      <c r="B584" s="18"/>
      <c r="C584" s="18"/>
    </row>
    <row r="585" spans="1:3" ht="14.25" customHeight="1" x14ac:dyDescent="0.3">
      <c r="A585" s="18"/>
      <c r="B585" s="18"/>
      <c r="C585" s="18"/>
    </row>
    <row r="586" spans="1:3" ht="14.25" customHeight="1" x14ac:dyDescent="0.3">
      <c r="A586" s="18"/>
      <c r="B586" s="18"/>
      <c r="C586" s="18"/>
    </row>
    <row r="587" spans="1:3" ht="14.25" customHeight="1" x14ac:dyDescent="0.3">
      <c r="A587" s="18"/>
      <c r="B587" s="18"/>
      <c r="C587" s="18"/>
    </row>
    <row r="588" spans="1:3" ht="14.25" customHeight="1" x14ac:dyDescent="0.3">
      <c r="A588" s="18"/>
      <c r="B588" s="18"/>
      <c r="C588" s="18"/>
    </row>
    <row r="589" spans="1:3" ht="14.25" customHeight="1" x14ac:dyDescent="0.3">
      <c r="A589" s="18"/>
      <c r="B589" s="18"/>
      <c r="C589" s="18"/>
    </row>
    <row r="590" spans="1:3" ht="14.25" customHeight="1" x14ac:dyDescent="0.3">
      <c r="A590" s="18"/>
      <c r="B590" s="18"/>
      <c r="C590" s="18"/>
    </row>
    <row r="591" spans="1:3" ht="14.25" customHeight="1" x14ac:dyDescent="0.3">
      <c r="A591" s="18"/>
      <c r="B591" s="18"/>
      <c r="C591" s="18"/>
    </row>
    <row r="592" spans="1:3" ht="14.25" customHeight="1" x14ac:dyDescent="0.3">
      <c r="A592" s="18"/>
      <c r="B592" s="18"/>
      <c r="C592" s="18"/>
    </row>
    <row r="593" spans="1:3" ht="14.25" customHeight="1" x14ac:dyDescent="0.3">
      <c r="A593" s="18"/>
      <c r="B593" s="18"/>
      <c r="C593" s="18"/>
    </row>
    <row r="594" spans="1:3" ht="14.25" customHeight="1" x14ac:dyDescent="0.3">
      <c r="A594" s="18"/>
      <c r="B594" s="18"/>
      <c r="C594" s="18"/>
    </row>
    <row r="595" spans="1:3" ht="14.25" customHeight="1" x14ac:dyDescent="0.3">
      <c r="A595" s="18"/>
      <c r="B595" s="18"/>
      <c r="C595" s="18"/>
    </row>
    <row r="596" spans="1:3" ht="14.25" customHeight="1" x14ac:dyDescent="0.3">
      <c r="A596" s="18"/>
      <c r="B596" s="18"/>
      <c r="C596" s="18"/>
    </row>
    <row r="597" spans="1:3" ht="14.25" customHeight="1" x14ac:dyDescent="0.3">
      <c r="A597" s="18"/>
      <c r="B597" s="18"/>
      <c r="C597" s="18"/>
    </row>
    <row r="598" spans="1:3" ht="14.25" customHeight="1" x14ac:dyDescent="0.3">
      <c r="A598" s="18"/>
      <c r="B598" s="18"/>
      <c r="C598" s="18"/>
    </row>
    <row r="599" spans="1:3" ht="14.25" customHeight="1" x14ac:dyDescent="0.3">
      <c r="A599" s="18"/>
      <c r="B599" s="18"/>
      <c r="C599" s="18"/>
    </row>
    <row r="600" spans="1:3" ht="14.25" customHeight="1" x14ac:dyDescent="0.3">
      <c r="A600" s="18"/>
      <c r="B600" s="18"/>
      <c r="C600" s="18"/>
    </row>
    <row r="601" spans="1:3" ht="14.25" customHeight="1" x14ac:dyDescent="0.3">
      <c r="A601" s="18"/>
      <c r="B601" s="18"/>
      <c r="C601" s="18"/>
    </row>
    <row r="602" spans="1:3" ht="14.25" customHeight="1" x14ac:dyDescent="0.3">
      <c r="A602" s="18"/>
      <c r="B602" s="18"/>
      <c r="C602" s="18"/>
    </row>
    <row r="603" spans="1:3" ht="14.25" customHeight="1" x14ac:dyDescent="0.3">
      <c r="A603" s="18"/>
      <c r="B603" s="18"/>
      <c r="C603" s="18"/>
    </row>
    <row r="604" spans="1:3" ht="14.25" customHeight="1" x14ac:dyDescent="0.3">
      <c r="A604" s="18"/>
      <c r="B604" s="18"/>
      <c r="C604" s="18"/>
    </row>
    <row r="605" spans="1:3" ht="14.25" customHeight="1" x14ac:dyDescent="0.3">
      <c r="A605" s="18"/>
      <c r="B605" s="18"/>
      <c r="C605" s="18"/>
    </row>
    <row r="606" spans="1:3" ht="14.25" customHeight="1" x14ac:dyDescent="0.3">
      <c r="A606" s="18"/>
      <c r="B606" s="18"/>
      <c r="C606" s="18"/>
    </row>
    <row r="607" spans="1:3" ht="14.25" customHeight="1" x14ac:dyDescent="0.3">
      <c r="A607" s="18"/>
      <c r="B607" s="18"/>
      <c r="C607" s="18"/>
    </row>
    <row r="608" spans="1:3" ht="14.25" customHeight="1" x14ac:dyDescent="0.3">
      <c r="A608" s="18"/>
      <c r="B608" s="18"/>
      <c r="C608" s="18"/>
    </row>
    <row r="609" spans="1:3" ht="14.25" customHeight="1" x14ac:dyDescent="0.3">
      <c r="A609" s="18"/>
      <c r="B609" s="18"/>
      <c r="C609" s="18"/>
    </row>
    <row r="610" spans="1:3" ht="14.25" customHeight="1" x14ac:dyDescent="0.3">
      <c r="A610" s="18"/>
      <c r="B610" s="18"/>
      <c r="C610" s="18"/>
    </row>
    <row r="611" spans="1:3" ht="14.25" customHeight="1" x14ac:dyDescent="0.3">
      <c r="A611" s="18"/>
      <c r="B611" s="18"/>
      <c r="C611" s="18"/>
    </row>
    <row r="612" spans="1:3" ht="14.25" customHeight="1" x14ac:dyDescent="0.3">
      <c r="A612" s="18"/>
      <c r="B612" s="18"/>
      <c r="C612" s="18"/>
    </row>
    <row r="613" spans="1:3" ht="14.25" customHeight="1" x14ac:dyDescent="0.3">
      <c r="A613" s="18"/>
      <c r="B613" s="18"/>
      <c r="C613" s="18"/>
    </row>
    <row r="614" spans="1:3" ht="14.25" customHeight="1" x14ac:dyDescent="0.3">
      <c r="A614" s="18"/>
      <c r="B614" s="18"/>
      <c r="C614" s="18"/>
    </row>
    <row r="615" spans="1:3" ht="14.25" customHeight="1" x14ac:dyDescent="0.3">
      <c r="A615" s="18"/>
      <c r="B615" s="18"/>
      <c r="C615" s="18"/>
    </row>
    <row r="616" spans="1:3" ht="14.25" customHeight="1" x14ac:dyDescent="0.3">
      <c r="A616" s="18"/>
      <c r="B616" s="18"/>
      <c r="C616" s="18"/>
    </row>
    <row r="617" spans="1:3" ht="14.25" customHeight="1" x14ac:dyDescent="0.3">
      <c r="A617" s="18"/>
      <c r="B617" s="18"/>
      <c r="C617" s="18"/>
    </row>
    <row r="618" spans="1:3" ht="14.25" customHeight="1" x14ac:dyDescent="0.3">
      <c r="A618" s="18"/>
      <c r="B618" s="18"/>
      <c r="C618" s="18"/>
    </row>
    <row r="619" spans="1:3" ht="14.25" customHeight="1" x14ac:dyDescent="0.3">
      <c r="A619" s="18"/>
      <c r="B619" s="18"/>
      <c r="C619" s="18"/>
    </row>
    <row r="620" spans="1:3" ht="14.25" customHeight="1" x14ac:dyDescent="0.3">
      <c r="A620" s="18"/>
      <c r="B620" s="18"/>
      <c r="C620" s="18"/>
    </row>
    <row r="621" spans="1:3" ht="14.25" customHeight="1" x14ac:dyDescent="0.3">
      <c r="A621" s="18"/>
      <c r="B621" s="18"/>
      <c r="C621" s="18"/>
    </row>
    <row r="622" spans="1:3" ht="14.25" customHeight="1" x14ac:dyDescent="0.3">
      <c r="A622" s="18"/>
      <c r="B622" s="18"/>
      <c r="C622" s="18"/>
    </row>
    <row r="623" spans="1:3" ht="14.25" customHeight="1" x14ac:dyDescent="0.3">
      <c r="A623" s="18"/>
      <c r="B623" s="18"/>
      <c r="C623" s="18"/>
    </row>
    <row r="624" spans="1:3" ht="14.25" customHeight="1" x14ac:dyDescent="0.3">
      <c r="A624" s="18"/>
      <c r="B624" s="18"/>
      <c r="C624" s="18"/>
    </row>
    <row r="625" spans="1:3" ht="14.25" customHeight="1" x14ac:dyDescent="0.3">
      <c r="A625" s="18"/>
      <c r="B625" s="18"/>
      <c r="C625" s="18"/>
    </row>
    <row r="626" spans="1:3" ht="14.25" customHeight="1" x14ac:dyDescent="0.3">
      <c r="A626" s="18"/>
      <c r="B626" s="18"/>
      <c r="C626" s="18"/>
    </row>
    <row r="627" spans="1:3" ht="14.25" customHeight="1" x14ac:dyDescent="0.3">
      <c r="A627" s="18"/>
      <c r="B627" s="18"/>
      <c r="C627" s="18"/>
    </row>
    <row r="628" spans="1:3" ht="14.25" customHeight="1" x14ac:dyDescent="0.3">
      <c r="A628" s="18"/>
      <c r="B628" s="18"/>
      <c r="C628" s="18"/>
    </row>
    <row r="629" spans="1:3" ht="14.25" customHeight="1" x14ac:dyDescent="0.3">
      <c r="A629" s="18"/>
      <c r="B629" s="18"/>
      <c r="C629" s="18"/>
    </row>
    <row r="630" spans="1:3" ht="14.25" customHeight="1" x14ac:dyDescent="0.3">
      <c r="A630" s="18"/>
      <c r="B630" s="18"/>
      <c r="C630" s="18"/>
    </row>
    <row r="631" spans="1:3" ht="14.25" customHeight="1" x14ac:dyDescent="0.3">
      <c r="A631" s="18"/>
      <c r="B631" s="18"/>
      <c r="C631" s="18"/>
    </row>
    <row r="632" spans="1:3" ht="14.25" customHeight="1" x14ac:dyDescent="0.3">
      <c r="A632" s="18"/>
      <c r="B632" s="18"/>
      <c r="C632" s="18"/>
    </row>
    <row r="633" spans="1:3" ht="14.25" customHeight="1" x14ac:dyDescent="0.3">
      <c r="A633" s="18"/>
      <c r="B633" s="18"/>
      <c r="C633" s="18"/>
    </row>
    <row r="634" spans="1:3" ht="14.25" customHeight="1" x14ac:dyDescent="0.3">
      <c r="A634" s="18"/>
      <c r="B634" s="18"/>
      <c r="C634" s="18"/>
    </row>
    <row r="635" spans="1:3" ht="14.25" customHeight="1" x14ac:dyDescent="0.3">
      <c r="A635" s="18"/>
      <c r="B635" s="18"/>
      <c r="C635" s="18"/>
    </row>
    <row r="636" spans="1:3" ht="14.25" customHeight="1" x14ac:dyDescent="0.3">
      <c r="A636" s="18"/>
      <c r="B636" s="18"/>
      <c r="C636" s="18"/>
    </row>
    <row r="637" spans="1:3" ht="14.25" customHeight="1" x14ac:dyDescent="0.3">
      <c r="A637" s="18"/>
      <c r="B637" s="18"/>
      <c r="C637" s="18"/>
    </row>
    <row r="638" spans="1:3" ht="14.25" customHeight="1" x14ac:dyDescent="0.3">
      <c r="A638" s="18"/>
      <c r="B638" s="18"/>
      <c r="C638" s="18"/>
    </row>
    <row r="639" spans="1:3" ht="14.25" customHeight="1" x14ac:dyDescent="0.3">
      <c r="A639" s="18"/>
      <c r="B639" s="18"/>
      <c r="C639" s="18"/>
    </row>
    <row r="640" spans="1:3" ht="14.25" customHeight="1" x14ac:dyDescent="0.3">
      <c r="A640" s="18"/>
      <c r="B640" s="18"/>
      <c r="C640" s="18"/>
    </row>
    <row r="641" spans="1:3" ht="14.25" customHeight="1" x14ac:dyDescent="0.3">
      <c r="A641" s="18"/>
      <c r="B641" s="18"/>
      <c r="C641" s="18"/>
    </row>
    <row r="642" spans="1:3" ht="14.25" customHeight="1" x14ac:dyDescent="0.3">
      <c r="A642" s="18"/>
      <c r="B642" s="18"/>
      <c r="C642" s="18"/>
    </row>
    <row r="643" spans="1:3" ht="14.25" customHeight="1" x14ac:dyDescent="0.3">
      <c r="A643" s="18"/>
      <c r="B643" s="18"/>
      <c r="C643" s="18"/>
    </row>
    <row r="644" spans="1:3" ht="14.25" customHeight="1" x14ac:dyDescent="0.3">
      <c r="A644" s="18"/>
      <c r="B644" s="18"/>
      <c r="C644" s="18"/>
    </row>
    <row r="645" spans="1:3" ht="14.25" customHeight="1" x14ac:dyDescent="0.3">
      <c r="A645" s="18"/>
      <c r="B645" s="18"/>
      <c r="C645" s="18"/>
    </row>
    <row r="646" spans="1:3" ht="14.25" customHeight="1" x14ac:dyDescent="0.3">
      <c r="A646" s="18"/>
      <c r="B646" s="18"/>
      <c r="C646" s="18"/>
    </row>
    <row r="647" spans="1:3" ht="14.25" customHeight="1" x14ac:dyDescent="0.3">
      <c r="A647" s="18"/>
      <c r="B647" s="18"/>
      <c r="C647" s="18"/>
    </row>
    <row r="648" spans="1:3" ht="14.25" customHeight="1" x14ac:dyDescent="0.3">
      <c r="A648" s="18"/>
      <c r="B648" s="18"/>
      <c r="C648" s="18"/>
    </row>
    <row r="649" spans="1:3" ht="14.25" customHeight="1" x14ac:dyDescent="0.3">
      <c r="A649" s="18"/>
      <c r="B649" s="18"/>
      <c r="C649" s="18"/>
    </row>
    <row r="650" spans="1:3" ht="14.25" customHeight="1" x14ac:dyDescent="0.3">
      <c r="A650" s="18"/>
      <c r="B650" s="18"/>
      <c r="C650" s="18"/>
    </row>
    <row r="651" spans="1:3" ht="14.25" customHeight="1" x14ac:dyDescent="0.3">
      <c r="A651" s="18"/>
      <c r="B651" s="18"/>
      <c r="C651" s="18"/>
    </row>
    <row r="652" spans="1:3" ht="14.25" customHeight="1" x14ac:dyDescent="0.3">
      <c r="A652" s="18"/>
      <c r="B652" s="18"/>
      <c r="C652" s="18"/>
    </row>
    <row r="653" spans="1:3" ht="14.25" customHeight="1" x14ac:dyDescent="0.3">
      <c r="A653" s="18"/>
      <c r="B653" s="18"/>
      <c r="C653" s="18"/>
    </row>
    <row r="654" spans="1:3" ht="14.25" customHeight="1" x14ac:dyDescent="0.3">
      <c r="A654" s="18"/>
      <c r="B654" s="18"/>
      <c r="C654" s="18"/>
    </row>
    <row r="655" spans="1:3" ht="14.25" customHeight="1" x14ac:dyDescent="0.3">
      <c r="A655" s="18"/>
      <c r="B655" s="18"/>
      <c r="C655" s="18"/>
    </row>
    <row r="656" spans="1:3" ht="14.25" customHeight="1" x14ac:dyDescent="0.3">
      <c r="A656" s="18"/>
      <c r="B656" s="18"/>
      <c r="C656" s="18"/>
    </row>
    <row r="657" spans="1:3" ht="14.25" customHeight="1" x14ac:dyDescent="0.3">
      <c r="A657" s="18"/>
      <c r="B657" s="18"/>
      <c r="C657" s="18"/>
    </row>
    <row r="658" spans="1:3" ht="14.25" customHeight="1" x14ac:dyDescent="0.3">
      <c r="A658" s="18"/>
      <c r="B658" s="18"/>
      <c r="C658" s="18"/>
    </row>
    <row r="659" spans="1:3" ht="14.25" customHeight="1" x14ac:dyDescent="0.3">
      <c r="A659" s="18"/>
      <c r="B659" s="18"/>
      <c r="C659" s="18"/>
    </row>
    <row r="660" spans="1:3" ht="14.25" customHeight="1" x14ac:dyDescent="0.3">
      <c r="A660" s="18"/>
      <c r="B660" s="18"/>
      <c r="C660" s="18"/>
    </row>
    <row r="661" spans="1:3" ht="14.25" customHeight="1" x14ac:dyDescent="0.3">
      <c r="A661" s="18"/>
      <c r="B661" s="18"/>
      <c r="C661" s="18"/>
    </row>
    <row r="662" spans="1:3" ht="14.25" customHeight="1" x14ac:dyDescent="0.3">
      <c r="A662" s="18"/>
      <c r="B662" s="18"/>
      <c r="C662" s="18"/>
    </row>
    <row r="663" spans="1:3" ht="14.25" customHeight="1" x14ac:dyDescent="0.3">
      <c r="A663" s="18"/>
      <c r="B663" s="18"/>
      <c r="C663" s="18"/>
    </row>
    <row r="664" spans="1:3" ht="14.25" customHeight="1" x14ac:dyDescent="0.3">
      <c r="A664" s="18"/>
      <c r="B664" s="18"/>
      <c r="C664" s="18"/>
    </row>
    <row r="665" spans="1:3" ht="14.25" customHeight="1" x14ac:dyDescent="0.3">
      <c r="A665" s="18"/>
      <c r="B665" s="18"/>
      <c r="C665" s="18"/>
    </row>
    <row r="666" spans="1:3" ht="14.25" customHeight="1" x14ac:dyDescent="0.3">
      <c r="A666" s="18"/>
      <c r="B666" s="18"/>
      <c r="C666" s="18"/>
    </row>
    <row r="667" spans="1:3" ht="14.25" customHeight="1" x14ac:dyDescent="0.3">
      <c r="A667" s="18"/>
      <c r="B667" s="18"/>
      <c r="C667" s="18"/>
    </row>
    <row r="668" spans="1:3" ht="14.25" customHeight="1" x14ac:dyDescent="0.3">
      <c r="A668" s="18"/>
      <c r="B668" s="18"/>
      <c r="C668" s="18"/>
    </row>
    <row r="669" spans="1:3" ht="14.25" customHeight="1" x14ac:dyDescent="0.3">
      <c r="A669" s="18"/>
      <c r="B669" s="18"/>
      <c r="C669" s="18"/>
    </row>
    <row r="670" spans="1:3" ht="14.25" customHeight="1" x14ac:dyDescent="0.3">
      <c r="A670" s="18"/>
      <c r="B670" s="18"/>
      <c r="C670" s="18"/>
    </row>
    <row r="671" spans="1:3" ht="14.25" customHeight="1" x14ac:dyDescent="0.3">
      <c r="A671" s="18"/>
      <c r="B671" s="18"/>
      <c r="C671" s="18"/>
    </row>
    <row r="672" spans="1:3" ht="14.25" customHeight="1" x14ac:dyDescent="0.3">
      <c r="A672" s="18"/>
      <c r="B672" s="18"/>
      <c r="C672" s="18"/>
    </row>
    <row r="673" spans="1:3" ht="14.25" customHeight="1" x14ac:dyDescent="0.3">
      <c r="A673" s="18"/>
      <c r="B673" s="18"/>
      <c r="C673" s="18"/>
    </row>
    <row r="674" spans="1:3" ht="14.25" customHeight="1" x14ac:dyDescent="0.3">
      <c r="A674" s="18"/>
      <c r="B674" s="18"/>
      <c r="C674" s="18"/>
    </row>
    <row r="675" spans="1:3" ht="14.25" customHeight="1" x14ac:dyDescent="0.3">
      <c r="A675" s="18"/>
      <c r="B675" s="18"/>
      <c r="C675" s="18"/>
    </row>
    <row r="676" spans="1:3" ht="14.25" customHeight="1" x14ac:dyDescent="0.3">
      <c r="A676" s="18"/>
      <c r="B676" s="18"/>
      <c r="C676" s="18"/>
    </row>
    <row r="677" spans="1:3" ht="14.25" customHeight="1" x14ac:dyDescent="0.3">
      <c r="A677" s="18"/>
      <c r="B677" s="18"/>
      <c r="C677" s="18"/>
    </row>
    <row r="678" spans="1:3" ht="14.25" customHeight="1" x14ac:dyDescent="0.3">
      <c r="A678" s="18"/>
      <c r="B678" s="18"/>
      <c r="C678" s="18"/>
    </row>
    <row r="679" spans="1:3" ht="14.25" customHeight="1" x14ac:dyDescent="0.3">
      <c r="A679" s="18"/>
      <c r="B679" s="18"/>
      <c r="C679" s="18"/>
    </row>
    <row r="680" spans="1:3" ht="14.25" customHeight="1" x14ac:dyDescent="0.3">
      <c r="A680" s="18"/>
      <c r="B680" s="18"/>
      <c r="C680" s="18"/>
    </row>
    <row r="681" spans="1:3" ht="14.25" customHeight="1" x14ac:dyDescent="0.3">
      <c r="A681" s="18"/>
      <c r="B681" s="18"/>
      <c r="C681" s="18"/>
    </row>
    <row r="682" spans="1:3" ht="14.25" customHeight="1" x14ac:dyDescent="0.3">
      <c r="A682" s="18"/>
      <c r="B682" s="18"/>
      <c r="C682" s="18"/>
    </row>
    <row r="683" spans="1:3" ht="14.25" customHeight="1" x14ac:dyDescent="0.3">
      <c r="A683" s="18"/>
      <c r="B683" s="18"/>
      <c r="C683" s="18"/>
    </row>
    <row r="684" spans="1:3" ht="14.25" customHeight="1" x14ac:dyDescent="0.3">
      <c r="A684" s="18"/>
      <c r="B684" s="18"/>
      <c r="C684" s="18"/>
    </row>
    <row r="685" spans="1:3" ht="14.25" customHeight="1" x14ac:dyDescent="0.3">
      <c r="A685" s="18"/>
      <c r="B685" s="18"/>
      <c r="C685" s="18"/>
    </row>
    <row r="686" spans="1:3" ht="14.25" customHeight="1" x14ac:dyDescent="0.3">
      <c r="A686" s="18"/>
      <c r="B686" s="18"/>
      <c r="C686" s="18"/>
    </row>
    <row r="687" spans="1:3" ht="14.25" customHeight="1" x14ac:dyDescent="0.3">
      <c r="A687" s="18"/>
      <c r="B687" s="18"/>
      <c r="C687" s="18"/>
    </row>
    <row r="688" spans="1:3" ht="14.25" customHeight="1" x14ac:dyDescent="0.3">
      <c r="A688" s="18"/>
      <c r="B688" s="18"/>
      <c r="C688" s="18"/>
    </row>
    <row r="689" spans="1:3" ht="14.25" customHeight="1" x14ac:dyDescent="0.3">
      <c r="A689" s="18"/>
      <c r="B689" s="18"/>
      <c r="C689" s="18"/>
    </row>
    <row r="690" spans="1:3" ht="14.25" customHeight="1" x14ac:dyDescent="0.3">
      <c r="A690" s="18"/>
      <c r="B690" s="18"/>
      <c r="C690" s="18"/>
    </row>
    <row r="691" spans="1:3" ht="14.25" customHeight="1" x14ac:dyDescent="0.3">
      <c r="A691" s="18"/>
      <c r="B691" s="18"/>
      <c r="C691" s="18"/>
    </row>
    <row r="692" spans="1:3" ht="14.25" customHeight="1" x14ac:dyDescent="0.3">
      <c r="A692" s="18"/>
      <c r="B692" s="18"/>
      <c r="C692" s="18"/>
    </row>
    <row r="693" spans="1:3" ht="14.25" customHeight="1" x14ac:dyDescent="0.3">
      <c r="A693" s="18"/>
      <c r="B693" s="18"/>
      <c r="C693" s="18"/>
    </row>
    <row r="694" spans="1:3" ht="14.25" customHeight="1" x14ac:dyDescent="0.3">
      <c r="A694" s="18"/>
      <c r="B694" s="18"/>
      <c r="C694" s="18"/>
    </row>
    <row r="695" spans="1:3" ht="14.25" customHeight="1" x14ac:dyDescent="0.3">
      <c r="A695" s="18"/>
      <c r="B695" s="18"/>
      <c r="C695" s="18"/>
    </row>
    <row r="696" spans="1:3" ht="14.25" customHeight="1" x14ac:dyDescent="0.3">
      <c r="A696" s="18"/>
      <c r="B696" s="18"/>
      <c r="C696" s="18"/>
    </row>
    <row r="697" spans="1:3" ht="14.25" customHeight="1" x14ac:dyDescent="0.3">
      <c r="A697" s="18"/>
      <c r="B697" s="18"/>
      <c r="C697" s="18"/>
    </row>
    <row r="698" spans="1:3" ht="14.25" customHeight="1" x14ac:dyDescent="0.3">
      <c r="A698" s="18"/>
      <c r="B698" s="18"/>
      <c r="C698" s="18"/>
    </row>
    <row r="699" spans="1:3" ht="14.25" customHeight="1" x14ac:dyDescent="0.3">
      <c r="A699" s="18"/>
      <c r="B699" s="18"/>
      <c r="C699" s="18"/>
    </row>
    <row r="700" spans="1:3" ht="14.25" customHeight="1" x14ac:dyDescent="0.3">
      <c r="A700" s="18"/>
      <c r="B700" s="18"/>
      <c r="C700" s="18"/>
    </row>
    <row r="701" spans="1:3" ht="14.25" customHeight="1" x14ac:dyDescent="0.3">
      <c r="A701" s="18"/>
      <c r="B701" s="18"/>
      <c r="C701" s="18"/>
    </row>
    <row r="702" spans="1:3" ht="14.25" customHeight="1" x14ac:dyDescent="0.3">
      <c r="A702" s="18"/>
      <c r="B702" s="18"/>
      <c r="C702" s="18"/>
    </row>
    <row r="703" spans="1:3" ht="14.25" customHeight="1" x14ac:dyDescent="0.3">
      <c r="A703" s="18"/>
      <c r="B703" s="18"/>
      <c r="C703" s="18"/>
    </row>
    <row r="704" spans="1:3" ht="14.25" customHeight="1" x14ac:dyDescent="0.3">
      <c r="A704" s="18"/>
      <c r="B704" s="18"/>
      <c r="C704" s="18"/>
    </row>
    <row r="705" spans="1:3" ht="14.25" customHeight="1" x14ac:dyDescent="0.3">
      <c r="A705" s="18"/>
      <c r="B705" s="18"/>
      <c r="C705" s="18"/>
    </row>
    <row r="706" spans="1:3" ht="14.25" customHeight="1" x14ac:dyDescent="0.3">
      <c r="A706" s="18"/>
      <c r="B706" s="18"/>
      <c r="C706" s="18"/>
    </row>
    <row r="707" spans="1:3" ht="14.25" customHeight="1" x14ac:dyDescent="0.3">
      <c r="A707" s="18"/>
      <c r="B707" s="18"/>
      <c r="C707" s="18"/>
    </row>
    <row r="708" spans="1:3" ht="14.25" customHeight="1" x14ac:dyDescent="0.3">
      <c r="A708" s="18"/>
      <c r="B708" s="18"/>
      <c r="C708" s="18"/>
    </row>
    <row r="709" spans="1:3" ht="14.25" customHeight="1" x14ac:dyDescent="0.3">
      <c r="A709" s="18"/>
      <c r="B709" s="18"/>
      <c r="C709" s="18"/>
    </row>
    <row r="710" spans="1:3" ht="14.25" customHeight="1" x14ac:dyDescent="0.3">
      <c r="A710" s="18"/>
      <c r="B710" s="18"/>
      <c r="C710" s="18"/>
    </row>
    <row r="711" spans="1:3" ht="14.25" customHeight="1" x14ac:dyDescent="0.3">
      <c r="A711" s="18"/>
      <c r="B711" s="18"/>
      <c r="C711" s="18"/>
    </row>
    <row r="712" spans="1:3" ht="14.25" customHeight="1" x14ac:dyDescent="0.3">
      <c r="A712" s="18"/>
      <c r="B712" s="18"/>
      <c r="C712" s="18"/>
    </row>
    <row r="713" spans="1:3" ht="14.25" customHeight="1" x14ac:dyDescent="0.3">
      <c r="A713" s="18"/>
      <c r="B713" s="18"/>
      <c r="C713" s="18"/>
    </row>
    <row r="714" spans="1:3" ht="14.25" customHeight="1" x14ac:dyDescent="0.3">
      <c r="A714" s="18"/>
      <c r="B714" s="18"/>
      <c r="C714" s="18"/>
    </row>
    <row r="715" spans="1:3" ht="14.25" customHeight="1" x14ac:dyDescent="0.3">
      <c r="A715" s="18"/>
      <c r="B715" s="18"/>
      <c r="C715" s="18"/>
    </row>
    <row r="716" spans="1:3" ht="14.25" customHeight="1" x14ac:dyDescent="0.3">
      <c r="A716" s="18"/>
      <c r="B716" s="18"/>
      <c r="C716" s="18"/>
    </row>
    <row r="717" spans="1:3" ht="14.25" customHeight="1" x14ac:dyDescent="0.3">
      <c r="A717" s="18"/>
      <c r="B717" s="18"/>
      <c r="C717" s="18"/>
    </row>
    <row r="718" spans="1:3" ht="14.25" customHeight="1" x14ac:dyDescent="0.3">
      <c r="A718" s="18"/>
      <c r="B718" s="18"/>
      <c r="C718" s="18"/>
    </row>
    <row r="719" spans="1:3" ht="14.25" customHeight="1" x14ac:dyDescent="0.3">
      <c r="A719" s="18"/>
      <c r="B719" s="18"/>
      <c r="C719" s="18"/>
    </row>
    <row r="720" spans="1:3" ht="14.25" customHeight="1" x14ac:dyDescent="0.3">
      <c r="A720" s="18"/>
      <c r="B720" s="18"/>
      <c r="C720" s="18"/>
    </row>
    <row r="721" spans="1:3" ht="14.25" customHeight="1" x14ac:dyDescent="0.3">
      <c r="A721" s="18"/>
      <c r="B721" s="18"/>
      <c r="C721" s="18"/>
    </row>
    <row r="722" spans="1:3" ht="14.25" customHeight="1" x14ac:dyDescent="0.3">
      <c r="A722" s="18"/>
      <c r="B722" s="18"/>
      <c r="C722" s="18"/>
    </row>
    <row r="723" spans="1:3" ht="14.25" customHeight="1" x14ac:dyDescent="0.3">
      <c r="A723" s="18"/>
      <c r="B723" s="18"/>
      <c r="C723" s="18"/>
    </row>
    <row r="724" spans="1:3" ht="14.25" customHeight="1" x14ac:dyDescent="0.3">
      <c r="A724" s="18"/>
      <c r="B724" s="18"/>
      <c r="C724" s="18"/>
    </row>
    <row r="725" spans="1:3" ht="14.25" customHeight="1" x14ac:dyDescent="0.3">
      <c r="A725" s="18"/>
      <c r="B725" s="18"/>
      <c r="C725" s="18"/>
    </row>
    <row r="726" spans="1:3" ht="14.25" customHeight="1" x14ac:dyDescent="0.3">
      <c r="A726" s="18"/>
      <c r="B726" s="18"/>
      <c r="C726" s="18"/>
    </row>
    <row r="727" spans="1:3" ht="14.25" customHeight="1" x14ac:dyDescent="0.3">
      <c r="A727" s="18"/>
      <c r="B727" s="18"/>
      <c r="C727" s="18"/>
    </row>
    <row r="728" spans="1:3" ht="14.25" customHeight="1" x14ac:dyDescent="0.3">
      <c r="A728" s="18"/>
      <c r="B728" s="18"/>
      <c r="C728" s="18"/>
    </row>
    <row r="729" spans="1:3" ht="14.25" customHeight="1" x14ac:dyDescent="0.3">
      <c r="A729" s="18"/>
      <c r="B729" s="18"/>
      <c r="C729" s="18"/>
    </row>
    <row r="730" spans="1:3" ht="14.25" customHeight="1" x14ac:dyDescent="0.3">
      <c r="A730" s="18"/>
      <c r="B730" s="18"/>
      <c r="C730" s="18"/>
    </row>
    <row r="731" spans="1:3" ht="14.25" customHeight="1" x14ac:dyDescent="0.3">
      <c r="A731" s="18"/>
      <c r="B731" s="18"/>
      <c r="C731" s="18"/>
    </row>
    <row r="732" spans="1:3" ht="14.25" customHeight="1" x14ac:dyDescent="0.3">
      <c r="A732" s="18"/>
      <c r="B732" s="18"/>
      <c r="C732" s="18"/>
    </row>
    <row r="733" spans="1:3" ht="14.25" customHeight="1" x14ac:dyDescent="0.3">
      <c r="A733" s="18"/>
      <c r="B733" s="18"/>
      <c r="C733" s="18"/>
    </row>
    <row r="734" spans="1:3" ht="14.25" customHeight="1" x14ac:dyDescent="0.3">
      <c r="A734" s="18"/>
      <c r="B734" s="18"/>
      <c r="C734" s="18"/>
    </row>
    <row r="735" spans="1:3" ht="14.25" customHeight="1" x14ac:dyDescent="0.3">
      <c r="A735" s="18"/>
      <c r="B735" s="18"/>
      <c r="C735" s="18"/>
    </row>
    <row r="736" spans="1:3" ht="14.25" customHeight="1" x14ac:dyDescent="0.3">
      <c r="A736" s="18"/>
      <c r="B736" s="18"/>
      <c r="C736" s="18"/>
    </row>
    <row r="737" spans="1:3" ht="14.25" customHeight="1" x14ac:dyDescent="0.3">
      <c r="A737" s="18"/>
      <c r="B737" s="18"/>
      <c r="C737" s="18"/>
    </row>
    <row r="738" spans="1:3" ht="14.25" customHeight="1" x14ac:dyDescent="0.3">
      <c r="A738" s="18"/>
      <c r="B738" s="18"/>
      <c r="C738" s="18"/>
    </row>
    <row r="739" spans="1:3" ht="14.25" customHeight="1" x14ac:dyDescent="0.3">
      <c r="A739" s="18"/>
      <c r="B739" s="18"/>
      <c r="C739" s="18"/>
    </row>
    <row r="740" spans="1:3" ht="14.25" customHeight="1" x14ac:dyDescent="0.3">
      <c r="A740" s="18"/>
      <c r="B740" s="18"/>
      <c r="C740" s="18"/>
    </row>
    <row r="741" spans="1:3" ht="14.25" customHeight="1" x14ac:dyDescent="0.3">
      <c r="A741" s="18"/>
      <c r="B741" s="18"/>
      <c r="C741" s="18"/>
    </row>
    <row r="742" spans="1:3" ht="14.25" customHeight="1" x14ac:dyDescent="0.3">
      <c r="A742" s="18"/>
      <c r="B742" s="18"/>
      <c r="C742" s="18"/>
    </row>
    <row r="743" spans="1:3" ht="14.25" customHeight="1" x14ac:dyDescent="0.3">
      <c r="A743" s="18"/>
      <c r="B743" s="18"/>
      <c r="C743" s="18"/>
    </row>
    <row r="744" spans="1:3" ht="14.25" customHeight="1" x14ac:dyDescent="0.3">
      <c r="A744" s="18"/>
      <c r="B744" s="18"/>
      <c r="C744" s="18"/>
    </row>
    <row r="745" spans="1:3" ht="14.25" customHeight="1" x14ac:dyDescent="0.3">
      <c r="A745" s="18"/>
      <c r="B745" s="18"/>
      <c r="C745" s="18"/>
    </row>
    <row r="746" spans="1:3" ht="14.25" customHeight="1" x14ac:dyDescent="0.3">
      <c r="A746" s="18"/>
      <c r="B746" s="18"/>
      <c r="C746" s="18"/>
    </row>
    <row r="747" spans="1:3" ht="14.25" customHeight="1" x14ac:dyDescent="0.3">
      <c r="A747" s="18"/>
      <c r="B747" s="18"/>
      <c r="C747" s="18"/>
    </row>
    <row r="748" spans="1:3" ht="14.25" customHeight="1" x14ac:dyDescent="0.3">
      <c r="A748" s="18"/>
      <c r="B748" s="18"/>
      <c r="C748" s="18"/>
    </row>
    <row r="749" spans="1:3" ht="14.25" customHeight="1" x14ac:dyDescent="0.3">
      <c r="A749" s="18"/>
      <c r="B749" s="18"/>
      <c r="C749" s="18"/>
    </row>
    <row r="750" spans="1:3" ht="14.25" customHeight="1" x14ac:dyDescent="0.3">
      <c r="A750" s="18"/>
      <c r="B750" s="18"/>
      <c r="C750" s="18"/>
    </row>
    <row r="751" spans="1:3" ht="14.25" customHeight="1" x14ac:dyDescent="0.3">
      <c r="A751" s="18"/>
      <c r="B751" s="18"/>
      <c r="C751" s="18"/>
    </row>
    <row r="752" spans="1:3" ht="14.25" customHeight="1" x14ac:dyDescent="0.3">
      <c r="A752" s="18"/>
      <c r="B752" s="18"/>
      <c r="C752" s="18"/>
    </row>
    <row r="753" spans="1:3" ht="14.25" customHeight="1" x14ac:dyDescent="0.3">
      <c r="A753" s="18"/>
      <c r="B753" s="18"/>
      <c r="C753" s="18"/>
    </row>
    <row r="754" spans="1:3" ht="14.25" customHeight="1" x14ac:dyDescent="0.3">
      <c r="A754" s="18"/>
      <c r="B754" s="18"/>
      <c r="C754" s="18"/>
    </row>
    <row r="755" spans="1:3" ht="14.25" customHeight="1" x14ac:dyDescent="0.3">
      <c r="A755" s="18"/>
      <c r="B755" s="18"/>
      <c r="C755" s="18"/>
    </row>
    <row r="756" spans="1:3" ht="14.25" customHeight="1" x14ac:dyDescent="0.3">
      <c r="A756" s="18"/>
      <c r="B756" s="18"/>
      <c r="C756" s="18"/>
    </row>
    <row r="757" spans="1:3" ht="14.25" customHeight="1" x14ac:dyDescent="0.3">
      <c r="A757" s="18"/>
      <c r="B757" s="18"/>
      <c r="C757" s="18"/>
    </row>
    <row r="758" spans="1:3" ht="14.25" customHeight="1" x14ac:dyDescent="0.3">
      <c r="A758" s="18"/>
      <c r="B758" s="18"/>
      <c r="C758" s="18"/>
    </row>
    <row r="759" spans="1:3" ht="14.25" customHeight="1" x14ac:dyDescent="0.3">
      <c r="A759" s="18"/>
      <c r="B759" s="18"/>
      <c r="C759" s="18"/>
    </row>
    <row r="760" spans="1:3" ht="14.25" customHeight="1" x14ac:dyDescent="0.3">
      <c r="A760" s="18"/>
      <c r="B760" s="18"/>
      <c r="C760" s="18"/>
    </row>
    <row r="761" spans="1:3" ht="14.25" customHeight="1" x14ac:dyDescent="0.3">
      <c r="A761" s="18"/>
      <c r="B761" s="18"/>
      <c r="C761" s="18"/>
    </row>
    <row r="762" spans="1:3" ht="14.25" customHeight="1" x14ac:dyDescent="0.3">
      <c r="A762" s="18"/>
      <c r="B762" s="18"/>
      <c r="C762" s="18"/>
    </row>
    <row r="763" spans="1:3" ht="14.25" customHeight="1" x14ac:dyDescent="0.3">
      <c r="A763" s="18"/>
      <c r="B763" s="18"/>
      <c r="C763" s="18"/>
    </row>
    <row r="764" spans="1:3" ht="14.25" customHeight="1" x14ac:dyDescent="0.3">
      <c r="A764" s="18"/>
      <c r="B764" s="18"/>
      <c r="C764" s="18"/>
    </row>
    <row r="765" spans="1:3" ht="14.25" customHeight="1" x14ac:dyDescent="0.3">
      <c r="A765" s="18"/>
      <c r="B765" s="18"/>
      <c r="C765" s="18"/>
    </row>
    <row r="766" spans="1:3" ht="14.25" customHeight="1" x14ac:dyDescent="0.3">
      <c r="A766" s="18"/>
      <c r="B766" s="18"/>
      <c r="C766" s="18"/>
    </row>
    <row r="767" spans="1:3" ht="14.25" customHeight="1" x14ac:dyDescent="0.3">
      <c r="A767" s="18"/>
      <c r="B767" s="18"/>
      <c r="C767" s="18"/>
    </row>
    <row r="768" spans="1:3" ht="14.25" customHeight="1" x14ac:dyDescent="0.3">
      <c r="A768" s="18"/>
      <c r="B768" s="18"/>
      <c r="C768" s="18"/>
    </row>
    <row r="769" spans="1:3" ht="14.25" customHeight="1" x14ac:dyDescent="0.3">
      <c r="A769" s="18"/>
      <c r="B769" s="18"/>
      <c r="C769" s="18"/>
    </row>
    <row r="770" spans="1:3" ht="14.25" customHeight="1" x14ac:dyDescent="0.3">
      <c r="A770" s="18"/>
      <c r="B770" s="18"/>
      <c r="C770" s="18"/>
    </row>
    <row r="771" spans="1:3" ht="14.25" customHeight="1" x14ac:dyDescent="0.3">
      <c r="A771" s="18"/>
      <c r="B771" s="18"/>
      <c r="C771" s="18"/>
    </row>
    <row r="772" spans="1:3" ht="14.25" customHeight="1" x14ac:dyDescent="0.3">
      <c r="A772" s="18"/>
      <c r="B772" s="18"/>
      <c r="C772" s="18"/>
    </row>
    <row r="773" spans="1:3" ht="14.25" customHeight="1" x14ac:dyDescent="0.3">
      <c r="A773" s="18"/>
      <c r="B773" s="18"/>
      <c r="C773" s="18"/>
    </row>
    <row r="774" spans="1:3" ht="14.25" customHeight="1" x14ac:dyDescent="0.3">
      <c r="A774" s="18"/>
      <c r="B774" s="18"/>
      <c r="C774" s="18"/>
    </row>
    <row r="775" spans="1:3" ht="14.25" customHeight="1" x14ac:dyDescent="0.3">
      <c r="A775" s="18"/>
      <c r="B775" s="18"/>
      <c r="C775" s="18"/>
    </row>
    <row r="776" spans="1:3" ht="14.25" customHeight="1" x14ac:dyDescent="0.3">
      <c r="A776" s="18"/>
      <c r="B776" s="18"/>
      <c r="C776" s="18"/>
    </row>
    <row r="777" spans="1:3" ht="14.25" customHeight="1" x14ac:dyDescent="0.3">
      <c r="A777" s="18"/>
      <c r="B777" s="18"/>
      <c r="C777" s="18"/>
    </row>
    <row r="778" spans="1:3" ht="14.25" customHeight="1" x14ac:dyDescent="0.3">
      <c r="A778" s="18"/>
      <c r="B778" s="18"/>
      <c r="C778" s="18"/>
    </row>
    <row r="779" spans="1:3" ht="14.25" customHeight="1" x14ac:dyDescent="0.3">
      <c r="A779" s="18"/>
      <c r="B779" s="18"/>
      <c r="C779" s="18"/>
    </row>
    <row r="780" spans="1:3" ht="14.25" customHeight="1" x14ac:dyDescent="0.3">
      <c r="A780" s="18"/>
      <c r="B780" s="18"/>
      <c r="C780" s="18"/>
    </row>
    <row r="781" spans="1:3" ht="14.25" customHeight="1" x14ac:dyDescent="0.3">
      <c r="A781" s="18"/>
      <c r="B781" s="18"/>
      <c r="C781" s="18"/>
    </row>
    <row r="782" spans="1:3" ht="14.25" customHeight="1" x14ac:dyDescent="0.3">
      <c r="A782" s="18"/>
      <c r="B782" s="18"/>
      <c r="C782" s="18"/>
    </row>
    <row r="783" spans="1:3" ht="14.25" customHeight="1" x14ac:dyDescent="0.3">
      <c r="A783" s="18"/>
      <c r="B783" s="18"/>
      <c r="C783" s="18"/>
    </row>
    <row r="784" spans="1:3" ht="14.25" customHeight="1" x14ac:dyDescent="0.3">
      <c r="A784" s="18"/>
      <c r="B784" s="18"/>
      <c r="C784" s="18"/>
    </row>
    <row r="785" spans="1:3" ht="14.25" customHeight="1" x14ac:dyDescent="0.3">
      <c r="A785" s="18"/>
      <c r="B785" s="18"/>
      <c r="C785" s="18"/>
    </row>
    <row r="786" spans="1:3" ht="14.25" customHeight="1" x14ac:dyDescent="0.3">
      <c r="A786" s="18"/>
      <c r="B786" s="18"/>
      <c r="C786" s="18"/>
    </row>
    <row r="787" spans="1:3" ht="14.25" customHeight="1" x14ac:dyDescent="0.3">
      <c r="A787" s="18"/>
      <c r="B787" s="18"/>
      <c r="C787" s="18"/>
    </row>
    <row r="788" spans="1:3" ht="14.25" customHeight="1" x14ac:dyDescent="0.3">
      <c r="A788" s="18"/>
      <c r="B788" s="18"/>
      <c r="C788" s="18"/>
    </row>
    <row r="789" spans="1:3" ht="14.25" customHeight="1" x14ac:dyDescent="0.3">
      <c r="A789" s="18"/>
      <c r="B789" s="18"/>
      <c r="C789" s="18"/>
    </row>
    <row r="790" spans="1:3" ht="14.25" customHeight="1" x14ac:dyDescent="0.3">
      <c r="A790" s="18"/>
      <c r="B790" s="18"/>
      <c r="C790" s="18"/>
    </row>
    <row r="791" spans="1:3" ht="14.25" customHeight="1" x14ac:dyDescent="0.3">
      <c r="A791" s="18"/>
      <c r="B791" s="18"/>
      <c r="C791" s="18"/>
    </row>
    <row r="792" spans="1:3" ht="14.25" customHeight="1" x14ac:dyDescent="0.3">
      <c r="A792" s="18"/>
      <c r="B792" s="18"/>
      <c r="C792" s="18"/>
    </row>
    <row r="793" spans="1:3" ht="14.25" customHeight="1" x14ac:dyDescent="0.3">
      <c r="A793" s="18"/>
      <c r="B793" s="18"/>
      <c r="C793" s="18"/>
    </row>
    <row r="794" spans="1:3" ht="14.25" customHeight="1" x14ac:dyDescent="0.3">
      <c r="A794" s="18"/>
      <c r="B794" s="18"/>
      <c r="C794" s="18"/>
    </row>
    <row r="795" spans="1:3" ht="14.25" customHeight="1" x14ac:dyDescent="0.3">
      <c r="A795" s="18"/>
      <c r="B795" s="18"/>
      <c r="C795" s="18"/>
    </row>
    <row r="796" spans="1:3" ht="14.25" customHeight="1" x14ac:dyDescent="0.3">
      <c r="A796" s="18"/>
      <c r="B796" s="18"/>
      <c r="C796" s="18"/>
    </row>
    <row r="797" spans="1:3" ht="14.25" customHeight="1" x14ac:dyDescent="0.3">
      <c r="A797" s="18"/>
      <c r="B797" s="18"/>
      <c r="C797" s="18"/>
    </row>
    <row r="798" spans="1:3" ht="14.25" customHeight="1" x14ac:dyDescent="0.3">
      <c r="A798" s="18"/>
      <c r="B798" s="18"/>
      <c r="C798" s="18"/>
    </row>
    <row r="799" spans="1:3" ht="14.25" customHeight="1" x14ac:dyDescent="0.3">
      <c r="A799" s="18"/>
      <c r="B799" s="18"/>
      <c r="C799" s="18"/>
    </row>
    <row r="800" spans="1:3" ht="14.25" customHeight="1" x14ac:dyDescent="0.3">
      <c r="A800" s="18"/>
      <c r="B800" s="18"/>
      <c r="C800" s="18"/>
    </row>
    <row r="801" spans="1:3" ht="14.25" customHeight="1" x14ac:dyDescent="0.3">
      <c r="A801" s="18"/>
      <c r="B801" s="18"/>
      <c r="C801" s="18"/>
    </row>
    <row r="802" spans="1:3" ht="14.25" customHeight="1" x14ac:dyDescent="0.3">
      <c r="A802" s="18"/>
      <c r="B802" s="18"/>
      <c r="C802" s="18"/>
    </row>
    <row r="803" spans="1:3" ht="14.25" customHeight="1" x14ac:dyDescent="0.3">
      <c r="A803" s="18"/>
      <c r="B803" s="18"/>
      <c r="C803" s="18"/>
    </row>
    <row r="804" spans="1:3" ht="14.25" customHeight="1" x14ac:dyDescent="0.3">
      <c r="A804" s="18"/>
      <c r="B804" s="18"/>
      <c r="C804" s="18"/>
    </row>
    <row r="805" spans="1:3" ht="14.25" customHeight="1" x14ac:dyDescent="0.3">
      <c r="A805" s="18"/>
      <c r="B805" s="18"/>
      <c r="C805" s="18"/>
    </row>
    <row r="806" spans="1:3" ht="14.25" customHeight="1" x14ac:dyDescent="0.3">
      <c r="A806" s="18"/>
      <c r="B806" s="18"/>
      <c r="C806" s="18"/>
    </row>
    <row r="807" spans="1:3" ht="14.25" customHeight="1" x14ac:dyDescent="0.3">
      <c r="A807" s="18"/>
      <c r="B807" s="18"/>
      <c r="C807" s="18"/>
    </row>
    <row r="808" spans="1:3" ht="14.25" customHeight="1" x14ac:dyDescent="0.3">
      <c r="A808" s="18"/>
      <c r="B808" s="18"/>
      <c r="C808" s="18"/>
    </row>
    <row r="809" spans="1:3" ht="14.25" customHeight="1" x14ac:dyDescent="0.3">
      <c r="A809" s="18"/>
      <c r="B809" s="18"/>
      <c r="C809" s="18"/>
    </row>
    <row r="810" spans="1:3" ht="14.25" customHeight="1" x14ac:dyDescent="0.3">
      <c r="A810" s="18"/>
      <c r="B810" s="18"/>
      <c r="C810" s="18"/>
    </row>
    <row r="811" spans="1:3" ht="14.25" customHeight="1" x14ac:dyDescent="0.3">
      <c r="A811" s="18"/>
      <c r="B811" s="18"/>
      <c r="C811" s="18"/>
    </row>
    <row r="812" spans="1:3" ht="14.25" customHeight="1" x14ac:dyDescent="0.3">
      <c r="A812" s="18"/>
      <c r="B812" s="18"/>
      <c r="C812" s="18"/>
    </row>
    <row r="813" spans="1:3" ht="14.25" customHeight="1" x14ac:dyDescent="0.3">
      <c r="A813" s="18"/>
      <c r="B813" s="18"/>
      <c r="C813" s="18"/>
    </row>
    <row r="814" spans="1:3" ht="14.25" customHeight="1" x14ac:dyDescent="0.3">
      <c r="A814" s="18"/>
      <c r="B814" s="18"/>
      <c r="C814" s="18"/>
    </row>
    <row r="815" spans="1:3" ht="14.25" customHeight="1" x14ac:dyDescent="0.3">
      <c r="A815" s="18"/>
      <c r="B815" s="18"/>
      <c r="C815" s="18"/>
    </row>
    <row r="816" spans="1:3" ht="14.25" customHeight="1" x14ac:dyDescent="0.3">
      <c r="A816" s="18"/>
      <c r="B816" s="18"/>
      <c r="C816" s="18"/>
    </row>
    <row r="817" spans="1:3" ht="14.25" customHeight="1" x14ac:dyDescent="0.3">
      <c r="A817" s="18"/>
      <c r="B817" s="18"/>
      <c r="C817" s="18"/>
    </row>
    <row r="818" spans="1:3" ht="14.25" customHeight="1" x14ac:dyDescent="0.3">
      <c r="A818" s="18"/>
      <c r="B818" s="18"/>
      <c r="C818" s="18"/>
    </row>
    <row r="819" spans="1:3" ht="14.25" customHeight="1" x14ac:dyDescent="0.3">
      <c r="A819" s="18"/>
      <c r="B819" s="18"/>
      <c r="C819" s="18"/>
    </row>
    <row r="820" spans="1:3" ht="14.25" customHeight="1" x14ac:dyDescent="0.3">
      <c r="A820" s="18"/>
      <c r="B820" s="18"/>
      <c r="C820" s="18"/>
    </row>
    <row r="821" spans="1:3" ht="14.25" customHeight="1" x14ac:dyDescent="0.3">
      <c r="A821" s="18"/>
      <c r="B821" s="18"/>
      <c r="C821" s="18"/>
    </row>
    <row r="822" spans="1:3" ht="14.25" customHeight="1" x14ac:dyDescent="0.3">
      <c r="A822" s="18"/>
      <c r="B822" s="18"/>
      <c r="C822" s="18"/>
    </row>
    <row r="823" spans="1:3" ht="14.25" customHeight="1" x14ac:dyDescent="0.3">
      <c r="A823" s="18"/>
      <c r="B823" s="18"/>
      <c r="C823" s="18"/>
    </row>
    <row r="824" spans="1:3" ht="14.25" customHeight="1" x14ac:dyDescent="0.3">
      <c r="A824" s="18"/>
      <c r="B824" s="18"/>
      <c r="C824" s="18"/>
    </row>
    <row r="825" spans="1:3" ht="14.25" customHeight="1" x14ac:dyDescent="0.3">
      <c r="A825" s="18"/>
      <c r="B825" s="18"/>
      <c r="C825" s="18"/>
    </row>
    <row r="826" spans="1:3" ht="14.25" customHeight="1" x14ac:dyDescent="0.3">
      <c r="A826" s="18"/>
      <c r="B826" s="18"/>
      <c r="C826" s="18"/>
    </row>
    <row r="827" spans="1:3" ht="14.25" customHeight="1" x14ac:dyDescent="0.3">
      <c r="A827" s="18"/>
      <c r="B827" s="18"/>
      <c r="C827" s="18"/>
    </row>
    <row r="828" spans="1:3" ht="14.25" customHeight="1" x14ac:dyDescent="0.3">
      <c r="A828" s="18"/>
      <c r="B828" s="18"/>
      <c r="C828" s="18"/>
    </row>
    <row r="829" spans="1:3" ht="14.25" customHeight="1" x14ac:dyDescent="0.3">
      <c r="A829" s="18"/>
      <c r="B829" s="18"/>
      <c r="C829" s="18"/>
    </row>
    <row r="830" spans="1:3" ht="14.25" customHeight="1" x14ac:dyDescent="0.3">
      <c r="A830" s="18"/>
      <c r="B830" s="18"/>
      <c r="C830" s="18"/>
    </row>
    <row r="831" spans="1:3" ht="14.25" customHeight="1" x14ac:dyDescent="0.3">
      <c r="A831" s="18"/>
      <c r="B831" s="18"/>
      <c r="C831" s="18"/>
    </row>
    <row r="832" spans="1:3" ht="14.25" customHeight="1" x14ac:dyDescent="0.3">
      <c r="A832" s="18"/>
      <c r="B832" s="18"/>
      <c r="C832" s="18"/>
    </row>
    <row r="833" spans="1:3" ht="14.25" customHeight="1" x14ac:dyDescent="0.3">
      <c r="A833" s="18"/>
      <c r="B833" s="18"/>
      <c r="C833" s="18"/>
    </row>
    <row r="834" spans="1:3" ht="14.25" customHeight="1" x14ac:dyDescent="0.3">
      <c r="A834" s="18"/>
      <c r="B834" s="18"/>
      <c r="C834" s="18"/>
    </row>
    <row r="835" spans="1:3" ht="14.25" customHeight="1" x14ac:dyDescent="0.3">
      <c r="A835" s="18"/>
      <c r="B835" s="18"/>
      <c r="C835" s="18"/>
    </row>
    <row r="836" spans="1:3" ht="14.25" customHeight="1" x14ac:dyDescent="0.3">
      <c r="A836" s="18"/>
      <c r="B836" s="18"/>
      <c r="C836" s="18"/>
    </row>
    <row r="837" spans="1:3" ht="14.25" customHeight="1" x14ac:dyDescent="0.3">
      <c r="A837" s="18"/>
      <c r="B837" s="18"/>
      <c r="C837" s="18"/>
    </row>
    <row r="838" spans="1:3" ht="14.25" customHeight="1" x14ac:dyDescent="0.3">
      <c r="A838" s="18"/>
      <c r="B838" s="18"/>
      <c r="C838" s="18"/>
    </row>
    <row r="839" spans="1:3" ht="14.25" customHeight="1" x14ac:dyDescent="0.3">
      <c r="A839" s="18"/>
      <c r="B839" s="18"/>
      <c r="C839" s="18"/>
    </row>
    <row r="840" spans="1:3" ht="14.25" customHeight="1" x14ac:dyDescent="0.3">
      <c r="A840" s="18"/>
      <c r="B840" s="18"/>
      <c r="C840" s="18"/>
    </row>
    <row r="841" spans="1:3" ht="14.25" customHeight="1" x14ac:dyDescent="0.3">
      <c r="A841" s="18"/>
      <c r="B841" s="18"/>
      <c r="C841" s="18"/>
    </row>
    <row r="842" spans="1:3" ht="14.25" customHeight="1" x14ac:dyDescent="0.3">
      <c r="A842" s="18"/>
      <c r="B842" s="18"/>
      <c r="C842" s="18"/>
    </row>
    <row r="843" spans="1:3" ht="14.25" customHeight="1" x14ac:dyDescent="0.3">
      <c r="A843" s="18"/>
      <c r="B843" s="18"/>
      <c r="C843" s="18"/>
    </row>
    <row r="844" spans="1:3" ht="14.25" customHeight="1" x14ac:dyDescent="0.3">
      <c r="A844" s="18"/>
      <c r="B844" s="18"/>
      <c r="C844" s="18"/>
    </row>
    <row r="845" spans="1:3" ht="14.25" customHeight="1" x14ac:dyDescent="0.3">
      <c r="A845" s="18"/>
      <c r="B845" s="18"/>
      <c r="C845" s="18"/>
    </row>
    <row r="846" spans="1:3" ht="14.25" customHeight="1" x14ac:dyDescent="0.3">
      <c r="A846" s="18"/>
      <c r="B846" s="18"/>
      <c r="C846" s="18"/>
    </row>
    <row r="847" spans="1:3" ht="14.25" customHeight="1" x14ac:dyDescent="0.3">
      <c r="A847" s="18"/>
      <c r="B847" s="18"/>
      <c r="C847" s="18"/>
    </row>
    <row r="848" spans="1:3" ht="14.25" customHeight="1" x14ac:dyDescent="0.3">
      <c r="A848" s="18"/>
      <c r="B848" s="18"/>
      <c r="C848" s="18"/>
    </row>
    <row r="849" spans="1:3" ht="14.25" customHeight="1" x14ac:dyDescent="0.3">
      <c r="A849" s="18"/>
      <c r="B849" s="18"/>
      <c r="C849" s="18"/>
    </row>
    <row r="850" spans="1:3" ht="14.25" customHeight="1" x14ac:dyDescent="0.3">
      <c r="A850" s="18"/>
      <c r="B850" s="18"/>
      <c r="C850" s="18"/>
    </row>
    <row r="851" spans="1:3" ht="14.25" customHeight="1" x14ac:dyDescent="0.3">
      <c r="A851" s="18"/>
      <c r="B851" s="18"/>
      <c r="C851" s="18"/>
    </row>
    <row r="852" spans="1:3" ht="14.25" customHeight="1" x14ac:dyDescent="0.3">
      <c r="A852" s="18"/>
      <c r="B852" s="18"/>
      <c r="C852" s="18"/>
    </row>
    <row r="853" spans="1:3" ht="14.25" customHeight="1" x14ac:dyDescent="0.3">
      <c r="A853" s="18"/>
      <c r="B853" s="18"/>
      <c r="C853" s="18"/>
    </row>
    <row r="854" spans="1:3" ht="14.25" customHeight="1" x14ac:dyDescent="0.3">
      <c r="A854" s="18"/>
      <c r="B854" s="18"/>
      <c r="C854" s="18"/>
    </row>
    <row r="855" spans="1:3" ht="14.25" customHeight="1" x14ac:dyDescent="0.3">
      <c r="A855" s="18"/>
      <c r="B855" s="18"/>
      <c r="C855" s="18"/>
    </row>
    <row r="856" spans="1:3" ht="14.25" customHeight="1" x14ac:dyDescent="0.3">
      <c r="A856" s="18"/>
      <c r="B856" s="18"/>
      <c r="C856" s="18"/>
    </row>
    <row r="857" spans="1:3" ht="14.25" customHeight="1" x14ac:dyDescent="0.3">
      <c r="A857" s="18"/>
      <c r="B857" s="18"/>
      <c r="C857" s="18"/>
    </row>
    <row r="858" spans="1:3" ht="14.25" customHeight="1" x14ac:dyDescent="0.3">
      <c r="A858" s="18"/>
      <c r="B858" s="18"/>
      <c r="C858" s="18"/>
    </row>
    <row r="859" spans="1:3" ht="14.25" customHeight="1" x14ac:dyDescent="0.3">
      <c r="A859" s="18"/>
      <c r="B859" s="18"/>
      <c r="C859" s="18"/>
    </row>
    <row r="860" spans="1:3" ht="14.25" customHeight="1" x14ac:dyDescent="0.3">
      <c r="A860" s="18"/>
      <c r="B860" s="18"/>
      <c r="C860" s="18"/>
    </row>
    <row r="861" spans="1:3" ht="14.25" customHeight="1" x14ac:dyDescent="0.3">
      <c r="A861" s="18"/>
      <c r="B861" s="18"/>
      <c r="C861" s="18"/>
    </row>
    <row r="862" spans="1:3" ht="14.25" customHeight="1" x14ac:dyDescent="0.3">
      <c r="A862" s="18"/>
      <c r="B862" s="18"/>
      <c r="C862" s="18"/>
    </row>
    <row r="863" spans="1:3" ht="14.25" customHeight="1" x14ac:dyDescent="0.3">
      <c r="A863" s="18"/>
      <c r="B863" s="18"/>
      <c r="C863" s="18"/>
    </row>
    <row r="864" spans="1:3" ht="14.25" customHeight="1" x14ac:dyDescent="0.3">
      <c r="A864" s="18"/>
      <c r="B864" s="18"/>
      <c r="C864" s="18"/>
    </row>
    <row r="865" spans="1:3" ht="14.25" customHeight="1" x14ac:dyDescent="0.3">
      <c r="A865" s="18"/>
      <c r="B865" s="18"/>
      <c r="C865" s="18"/>
    </row>
    <row r="866" spans="1:3" ht="14.25" customHeight="1" x14ac:dyDescent="0.3">
      <c r="A866" s="18"/>
      <c r="B866" s="18"/>
      <c r="C866" s="18"/>
    </row>
    <row r="867" spans="1:3" ht="14.25" customHeight="1" x14ac:dyDescent="0.3">
      <c r="A867" s="18"/>
      <c r="B867" s="18"/>
      <c r="C867" s="18"/>
    </row>
    <row r="868" spans="1:3" ht="14.25" customHeight="1" x14ac:dyDescent="0.3">
      <c r="A868" s="18"/>
      <c r="B868" s="18"/>
      <c r="C868" s="18"/>
    </row>
    <row r="869" spans="1:3" ht="14.25" customHeight="1" x14ac:dyDescent="0.3">
      <c r="A869" s="18"/>
      <c r="B869" s="18"/>
      <c r="C869" s="18"/>
    </row>
    <row r="870" spans="1:3" ht="14.25" customHeight="1" x14ac:dyDescent="0.3">
      <c r="A870" s="18"/>
      <c r="B870" s="18"/>
      <c r="C870" s="18"/>
    </row>
    <row r="871" spans="1:3" ht="14.25" customHeight="1" x14ac:dyDescent="0.3">
      <c r="A871" s="18"/>
      <c r="B871" s="18"/>
      <c r="C871" s="18"/>
    </row>
    <row r="872" spans="1:3" ht="14.25" customHeight="1" x14ac:dyDescent="0.3">
      <c r="A872" s="18"/>
      <c r="B872" s="18"/>
      <c r="C872" s="18"/>
    </row>
    <row r="873" spans="1:3" ht="14.25" customHeight="1" x14ac:dyDescent="0.3">
      <c r="A873" s="18"/>
      <c r="B873" s="18"/>
      <c r="C873" s="18"/>
    </row>
    <row r="874" spans="1:3" ht="14.25" customHeight="1" x14ac:dyDescent="0.3">
      <c r="A874" s="18"/>
      <c r="B874" s="18"/>
      <c r="C874" s="18"/>
    </row>
    <row r="875" spans="1:3" ht="14.25" customHeight="1" x14ac:dyDescent="0.3">
      <c r="A875" s="18"/>
      <c r="B875" s="18"/>
      <c r="C875" s="18"/>
    </row>
    <row r="876" spans="1:3" ht="14.25" customHeight="1" x14ac:dyDescent="0.3">
      <c r="A876" s="18"/>
      <c r="B876" s="18"/>
      <c r="C876" s="18"/>
    </row>
    <row r="877" spans="1:3" ht="14.25" customHeight="1" x14ac:dyDescent="0.3">
      <c r="A877" s="18"/>
      <c r="B877" s="18"/>
      <c r="C877" s="18"/>
    </row>
    <row r="878" spans="1:3" ht="14.25" customHeight="1" x14ac:dyDescent="0.3">
      <c r="A878" s="18"/>
      <c r="B878" s="18"/>
      <c r="C878" s="18"/>
    </row>
    <row r="879" spans="1:3" ht="14.25" customHeight="1" x14ac:dyDescent="0.3">
      <c r="A879" s="18"/>
      <c r="B879" s="18"/>
      <c r="C879" s="18"/>
    </row>
    <row r="880" spans="1:3" ht="14.25" customHeight="1" x14ac:dyDescent="0.3">
      <c r="A880" s="18"/>
      <c r="B880" s="18"/>
      <c r="C880" s="18"/>
    </row>
    <row r="881" spans="1:3" ht="14.25" customHeight="1" x14ac:dyDescent="0.3">
      <c r="A881" s="18"/>
      <c r="B881" s="18"/>
      <c r="C881" s="18"/>
    </row>
    <row r="882" spans="1:3" ht="14.25" customHeight="1" x14ac:dyDescent="0.3">
      <c r="A882" s="18"/>
      <c r="B882" s="18"/>
      <c r="C882" s="18"/>
    </row>
    <row r="883" spans="1:3" ht="14.25" customHeight="1" x14ac:dyDescent="0.3">
      <c r="A883" s="18"/>
      <c r="B883" s="18"/>
      <c r="C883" s="18"/>
    </row>
    <row r="884" spans="1:3" ht="14.25" customHeight="1" x14ac:dyDescent="0.3">
      <c r="A884" s="18"/>
      <c r="B884" s="18"/>
      <c r="C884" s="18"/>
    </row>
    <row r="885" spans="1:3" ht="14.25" customHeight="1" x14ac:dyDescent="0.3">
      <c r="A885" s="18"/>
      <c r="B885" s="18"/>
      <c r="C885" s="18"/>
    </row>
    <row r="886" spans="1:3" ht="14.25" customHeight="1" x14ac:dyDescent="0.3">
      <c r="A886" s="18"/>
      <c r="B886" s="18"/>
      <c r="C886" s="18"/>
    </row>
    <row r="887" spans="1:3" ht="14.25" customHeight="1" x14ac:dyDescent="0.3">
      <c r="A887" s="18"/>
      <c r="B887" s="18"/>
      <c r="C887" s="18"/>
    </row>
    <row r="888" spans="1:3" ht="14.25" customHeight="1" x14ac:dyDescent="0.3">
      <c r="A888" s="18"/>
      <c r="B888" s="18"/>
      <c r="C888" s="18"/>
    </row>
    <row r="889" spans="1:3" ht="14.25" customHeight="1" x14ac:dyDescent="0.3">
      <c r="A889" s="18"/>
      <c r="B889" s="18"/>
      <c r="C889" s="18"/>
    </row>
    <row r="890" spans="1:3" ht="14.25" customHeight="1" x14ac:dyDescent="0.3">
      <c r="A890" s="18"/>
      <c r="B890" s="18"/>
      <c r="C890" s="18"/>
    </row>
    <row r="891" spans="1:3" ht="14.25" customHeight="1" x14ac:dyDescent="0.3">
      <c r="A891" s="18"/>
      <c r="B891" s="18"/>
      <c r="C891" s="18"/>
    </row>
    <row r="892" spans="1:3" ht="14.25" customHeight="1" x14ac:dyDescent="0.3">
      <c r="A892" s="18"/>
      <c r="B892" s="18"/>
      <c r="C892" s="18"/>
    </row>
    <row r="893" spans="1:3" ht="14.25" customHeight="1" x14ac:dyDescent="0.3">
      <c r="A893" s="18"/>
      <c r="B893" s="18"/>
      <c r="C893" s="18"/>
    </row>
    <row r="894" spans="1:3" ht="14.25" customHeight="1" x14ac:dyDescent="0.3">
      <c r="A894" s="18"/>
      <c r="B894" s="18"/>
      <c r="C894" s="18"/>
    </row>
    <row r="895" spans="1:3" ht="14.25" customHeight="1" x14ac:dyDescent="0.3">
      <c r="A895" s="18"/>
      <c r="B895" s="18"/>
      <c r="C895" s="18"/>
    </row>
    <row r="896" spans="1:3" ht="14.25" customHeight="1" x14ac:dyDescent="0.3">
      <c r="A896" s="18"/>
      <c r="B896" s="18"/>
      <c r="C896" s="18"/>
    </row>
    <row r="897" spans="1:3" ht="14.25" customHeight="1" x14ac:dyDescent="0.3">
      <c r="A897" s="18"/>
      <c r="B897" s="18"/>
      <c r="C897" s="18"/>
    </row>
    <row r="898" spans="1:3" ht="14.25" customHeight="1" x14ac:dyDescent="0.3">
      <c r="A898" s="18"/>
      <c r="B898" s="18"/>
      <c r="C898" s="18"/>
    </row>
    <row r="899" spans="1:3" ht="14.25" customHeight="1" x14ac:dyDescent="0.3">
      <c r="A899" s="18"/>
      <c r="B899" s="18"/>
      <c r="C899" s="18"/>
    </row>
    <row r="900" spans="1:3" ht="14.25" customHeight="1" x14ac:dyDescent="0.3">
      <c r="A900" s="18"/>
      <c r="B900" s="18"/>
      <c r="C900" s="18"/>
    </row>
    <row r="901" spans="1:3" ht="14.25" customHeight="1" x14ac:dyDescent="0.3">
      <c r="A901" s="18"/>
      <c r="B901" s="18"/>
      <c r="C901" s="18"/>
    </row>
    <row r="902" spans="1:3" ht="14.25" customHeight="1" x14ac:dyDescent="0.3">
      <c r="A902" s="18"/>
      <c r="B902" s="18"/>
      <c r="C902" s="18"/>
    </row>
    <row r="903" spans="1:3" ht="14.25" customHeight="1" x14ac:dyDescent="0.3">
      <c r="A903" s="18"/>
      <c r="B903" s="18"/>
      <c r="C903" s="18"/>
    </row>
    <row r="904" spans="1:3" ht="14.25" customHeight="1" x14ac:dyDescent="0.3">
      <c r="A904" s="18"/>
      <c r="B904" s="18"/>
      <c r="C904" s="18"/>
    </row>
    <row r="905" spans="1:3" ht="14.25" customHeight="1" x14ac:dyDescent="0.3">
      <c r="A905" s="18"/>
      <c r="B905" s="18"/>
      <c r="C905" s="18"/>
    </row>
    <row r="906" spans="1:3" ht="14.25" customHeight="1" x14ac:dyDescent="0.3">
      <c r="A906" s="18"/>
      <c r="B906" s="18"/>
      <c r="C906" s="18"/>
    </row>
    <row r="907" spans="1:3" ht="14.25" customHeight="1" x14ac:dyDescent="0.3">
      <c r="A907" s="18"/>
      <c r="B907" s="18"/>
      <c r="C907" s="18"/>
    </row>
    <row r="908" spans="1:3" ht="14.25" customHeight="1" x14ac:dyDescent="0.3">
      <c r="A908" s="18"/>
      <c r="B908" s="18"/>
      <c r="C908" s="18"/>
    </row>
    <row r="909" spans="1:3" ht="14.25" customHeight="1" x14ac:dyDescent="0.3">
      <c r="A909" s="18"/>
      <c r="B909" s="18"/>
      <c r="C909" s="18"/>
    </row>
    <row r="910" spans="1:3" ht="14.25" customHeight="1" x14ac:dyDescent="0.3">
      <c r="A910" s="18"/>
      <c r="B910" s="18"/>
      <c r="C910" s="18"/>
    </row>
    <row r="911" spans="1:3" ht="14.25" customHeight="1" x14ac:dyDescent="0.3">
      <c r="A911" s="18"/>
      <c r="B911" s="18"/>
      <c r="C911" s="18"/>
    </row>
    <row r="912" spans="1:3" ht="14.25" customHeight="1" x14ac:dyDescent="0.3">
      <c r="A912" s="18"/>
      <c r="B912" s="18"/>
      <c r="C912" s="18"/>
    </row>
    <row r="913" spans="1:3" ht="14.25" customHeight="1" x14ac:dyDescent="0.3">
      <c r="A913" s="18"/>
      <c r="B913" s="18"/>
      <c r="C913" s="18"/>
    </row>
    <row r="914" spans="1:3" ht="14.25" customHeight="1" x14ac:dyDescent="0.3">
      <c r="A914" s="18"/>
      <c r="B914" s="18"/>
      <c r="C914" s="18"/>
    </row>
    <row r="915" spans="1:3" ht="14.25" customHeight="1" x14ac:dyDescent="0.3">
      <c r="A915" s="18"/>
      <c r="B915" s="18"/>
      <c r="C915" s="18"/>
    </row>
    <row r="916" spans="1:3" ht="14.25" customHeight="1" x14ac:dyDescent="0.3">
      <c r="A916" s="18"/>
      <c r="B916" s="18"/>
      <c r="C916" s="18"/>
    </row>
    <row r="917" spans="1:3" ht="14.25" customHeight="1" x14ac:dyDescent="0.3">
      <c r="A917" s="18"/>
      <c r="B917" s="18"/>
      <c r="C917" s="18"/>
    </row>
    <row r="918" spans="1:3" ht="14.25" customHeight="1" x14ac:dyDescent="0.3">
      <c r="A918" s="18"/>
      <c r="B918" s="18"/>
      <c r="C918" s="18"/>
    </row>
    <row r="919" spans="1:3" ht="14.25" customHeight="1" x14ac:dyDescent="0.3">
      <c r="A919" s="18"/>
      <c r="B919" s="18"/>
      <c r="C919" s="18"/>
    </row>
    <row r="920" spans="1:3" ht="14.25" customHeight="1" x14ac:dyDescent="0.3">
      <c r="A920" s="18"/>
      <c r="B920" s="18"/>
      <c r="C920" s="18"/>
    </row>
    <row r="921" spans="1:3" ht="14.25" customHeight="1" x14ac:dyDescent="0.3">
      <c r="A921" s="18"/>
      <c r="B921" s="18"/>
      <c r="C921" s="18"/>
    </row>
    <row r="922" spans="1:3" ht="14.25" customHeight="1" x14ac:dyDescent="0.3">
      <c r="A922" s="18"/>
      <c r="B922" s="18"/>
      <c r="C922" s="18"/>
    </row>
    <row r="923" spans="1:3" ht="14.25" customHeight="1" x14ac:dyDescent="0.3">
      <c r="A923" s="18"/>
      <c r="B923" s="18"/>
      <c r="C923" s="18"/>
    </row>
    <row r="924" spans="1:3" ht="14.25" customHeight="1" x14ac:dyDescent="0.3">
      <c r="A924" s="18"/>
      <c r="B924" s="18"/>
      <c r="C924" s="18"/>
    </row>
    <row r="925" spans="1:3" ht="14.25" customHeight="1" x14ac:dyDescent="0.3">
      <c r="A925" s="18"/>
      <c r="B925" s="18"/>
      <c r="C925" s="18"/>
    </row>
    <row r="926" spans="1:3" ht="14.25" customHeight="1" x14ac:dyDescent="0.3">
      <c r="A926" s="18"/>
      <c r="B926" s="18"/>
      <c r="C926" s="18"/>
    </row>
    <row r="927" spans="1:3" ht="14.25" customHeight="1" x14ac:dyDescent="0.3">
      <c r="A927" s="18"/>
      <c r="B927" s="18"/>
      <c r="C927" s="18"/>
    </row>
    <row r="928" spans="1:3" ht="14.25" customHeight="1" x14ac:dyDescent="0.3">
      <c r="A928" s="18"/>
      <c r="B928" s="18"/>
      <c r="C928" s="18"/>
    </row>
    <row r="929" spans="1:3" ht="14.25" customHeight="1" x14ac:dyDescent="0.3">
      <c r="A929" s="18"/>
      <c r="B929" s="18"/>
      <c r="C929" s="18"/>
    </row>
    <row r="930" spans="1:3" ht="14.25" customHeight="1" x14ac:dyDescent="0.3">
      <c r="A930" s="18"/>
      <c r="B930" s="18"/>
      <c r="C930" s="18"/>
    </row>
    <row r="931" spans="1:3" ht="14.25" customHeight="1" x14ac:dyDescent="0.3">
      <c r="A931" s="18"/>
      <c r="B931" s="18"/>
      <c r="C931" s="18"/>
    </row>
    <row r="932" spans="1:3" ht="14.25" customHeight="1" x14ac:dyDescent="0.3">
      <c r="A932" s="18"/>
      <c r="B932" s="18"/>
      <c r="C932" s="18"/>
    </row>
    <row r="933" spans="1:3" ht="14.25" customHeight="1" x14ac:dyDescent="0.3">
      <c r="A933" s="18"/>
      <c r="B933" s="18"/>
      <c r="C933" s="18"/>
    </row>
    <row r="934" spans="1:3" ht="14.25" customHeight="1" x14ac:dyDescent="0.3">
      <c r="A934" s="18"/>
      <c r="B934" s="18"/>
      <c r="C934" s="18"/>
    </row>
    <row r="935" spans="1:3" ht="14.25" customHeight="1" x14ac:dyDescent="0.3">
      <c r="A935" s="18"/>
      <c r="B935" s="18"/>
      <c r="C935" s="18"/>
    </row>
    <row r="936" spans="1:3" ht="14.25" customHeight="1" x14ac:dyDescent="0.3">
      <c r="A936" s="18"/>
      <c r="B936" s="18"/>
      <c r="C936" s="18"/>
    </row>
    <row r="937" spans="1:3" ht="14.25" customHeight="1" x14ac:dyDescent="0.3">
      <c r="A937" s="18"/>
      <c r="B937" s="18"/>
      <c r="C937" s="18"/>
    </row>
    <row r="938" spans="1:3" ht="14.25" customHeight="1" x14ac:dyDescent="0.3">
      <c r="A938" s="18"/>
      <c r="B938" s="18"/>
      <c r="C938" s="18"/>
    </row>
    <row r="939" spans="1:3" ht="14.25" customHeight="1" x14ac:dyDescent="0.3">
      <c r="A939" s="18"/>
      <c r="B939" s="18"/>
      <c r="C939" s="18"/>
    </row>
    <row r="940" spans="1:3" ht="14.25" customHeight="1" x14ac:dyDescent="0.3">
      <c r="A940" s="18"/>
      <c r="B940" s="18"/>
      <c r="C940" s="18"/>
    </row>
    <row r="941" spans="1:3" ht="14.25" customHeight="1" x14ac:dyDescent="0.3">
      <c r="A941" s="18"/>
      <c r="B941" s="18"/>
      <c r="C941" s="18"/>
    </row>
    <row r="942" spans="1:3" ht="14.25" customHeight="1" x14ac:dyDescent="0.3">
      <c r="A942" s="18"/>
      <c r="B942" s="18"/>
      <c r="C942" s="18"/>
    </row>
    <row r="943" spans="1:3" ht="14.25" customHeight="1" x14ac:dyDescent="0.3">
      <c r="A943" s="18"/>
      <c r="B943" s="18"/>
      <c r="C943" s="18"/>
    </row>
    <row r="944" spans="1:3" ht="14.25" customHeight="1" x14ac:dyDescent="0.3">
      <c r="A944" s="18"/>
      <c r="B944" s="18"/>
      <c r="C944" s="18"/>
    </row>
    <row r="945" spans="1:3" ht="14.25" customHeight="1" x14ac:dyDescent="0.3">
      <c r="A945" s="18"/>
      <c r="B945" s="18"/>
      <c r="C945" s="18"/>
    </row>
    <row r="946" spans="1:3" ht="14.25" customHeight="1" x14ac:dyDescent="0.3">
      <c r="A946" s="18"/>
      <c r="B946" s="18"/>
      <c r="C946" s="18"/>
    </row>
    <row r="947" spans="1:3" ht="14.25" customHeight="1" x14ac:dyDescent="0.3">
      <c r="A947" s="18"/>
      <c r="B947" s="18"/>
      <c r="C947" s="18"/>
    </row>
    <row r="948" spans="1:3" ht="14.25" customHeight="1" x14ac:dyDescent="0.3">
      <c r="A948" s="18"/>
      <c r="B948" s="18"/>
      <c r="C948" s="18"/>
    </row>
    <row r="949" spans="1:3" ht="14.25" customHeight="1" x14ac:dyDescent="0.3">
      <c r="A949" s="18"/>
      <c r="B949" s="18"/>
      <c r="C949" s="18"/>
    </row>
    <row r="950" spans="1:3" ht="14.25" customHeight="1" x14ac:dyDescent="0.3">
      <c r="A950" s="18"/>
      <c r="B950" s="18"/>
      <c r="C950" s="18"/>
    </row>
    <row r="951" spans="1:3" ht="14.25" customHeight="1" x14ac:dyDescent="0.3">
      <c r="A951" s="18"/>
      <c r="B951" s="18"/>
      <c r="C951" s="18"/>
    </row>
    <row r="952" spans="1:3" ht="14.25" customHeight="1" x14ac:dyDescent="0.3">
      <c r="A952" s="18"/>
      <c r="B952" s="18"/>
      <c r="C952" s="18"/>
    </row>
    <row r="953" spans="1:3" ht="14.25" customHeight="1" x14ac:dyDescent="0.3">
      <c r="A953" s="18"/>
      <c r="B953" s="18"/>
      <c r="C953" s="18"/>
    </row>
    <row r="954" spans="1:3" ht="14.25" customHeight="1" x14ac:dyDescent="0.3">
      <c r="A954" s="18"/>
      <c r="B954" s="18"/>
      <c r="C954" s="18"/>
    </row>
    <row r="955" spans="1:3" ht="14.25" customHeight="1" x14ac:dyDescent="0.3">
      <c r="A955" s="18"/>
      <c r="B955" s="18"/>
      <c r="C955" s="18"/>
    </row>
    <row r="956" spans="1:3" ht="14.25" customHeight="1" x14ac:dyDescent="0.3">
      <c r="A956" s="18"/>
      <c r="B956" s="18"/>
      <c r="C956" s="18"/>
    </row>
    <row r="957" spans="1:3" ht="14.25" customHeight="1" x14ac:dyDescent="0.3">
      <c r="A957" s="18"/>
      <c r="B957" s="18"/>
      <c r="C957" s="18"/>
    </row>
    <row r="958" spans="1:3" ht="14.25" customHeight="1" x14ac:dyDescent="0.3">
      <c r="A958" s="18"/>
      <c r="B958" s="18"/>
      <c r="C958" s="18"/>
    </row>
    <row r="959" spans="1:3" ht="14.25" customHeight="1" x14ac:dyDescent="0.3">
      <c r="A959" s="18"/>
      <c r="B959" s="18"/>
      <c r="C959" s="18"/>
    </row>
    <row r="960" spans="1:3" ht="14.25" customHeight="1" x14ac:dyDescent="0.3">
      <c r="A960" s="18"/>
      <c r="B960" s="18"/>
      <c r="C960" s="18"/>
    </row>
    <row r="961" spans="1:3" ht="14.25" customHeight="1" x14ac:dyDescent="0.3">
      <c r="A961" s="18"/>
      <c r="B961" s="18"/>
      <c r="C961" s="18"/>
    </row>
    <row r="962" spans="1:3" ht="14.25" customHeight="1" x14ac:dyDescent="0.3">
      <c r="A962" s="18"/>
      <c r="B962" s="18"/>
      <c r="C962" s="18"/>
    </row>
    <row r="963" spans="1:3" ht="14.25" customHeight="1" x14ac:dyDescent="0.3">
      <c r="A963" s="18"/>
      <c r="B963" s="18"/>
      <c r="C963" s="18"/>
    </row>
    <row r="964" spans="1:3" ht="14.25" customHeight="1" x14ac:dyDescent="0.3">
      <c r="A964" s="18"/>
      <c r="B964" s="18"/>
      <c r="C964" s="18"/>
    </row>
    <row r="965" spans="1:3" ht="14.25" customHeight="1" x14ac:dyDescent="0.3">
      <c r="A965" s="18"/>
      <c r="B965" s="18"/>
      <c r="C965" s="18"/>
    </row>
    <row r="966" spans="1:3" ht="14.25" customHeight="1" x14ac:dyDescent="0.3">
      <c r="A966" s="18"/>
      <c r="B966" s="18"/>
      <c r="C966" s="18"/>
    </row>
    <row r="967" spans="1:3" ht="14.25" customHeight="1" x14ac:dyDescent="0.3">
      <c r="A967" s="18"/>
      <c r="B967" s="18"/>
      <c r="C967" s="18"/>
    </row>
    <row r="968" spans="1:3" ht="14.25" customHeight="1" x14ac:dyDescent="0.3">
      <c r="A968" s="18"/>
      <c r="B968" s="18"/>
      <c r="C968" s="18"/>
    </row>
    <row r="969" spans="1:3" ht="14.25" customHeight="1" x14ac:dyDescent="0.3">
      <c r="A969" s="18"/>
      <c r="B969" s="18"/>
      <c r="C969" s="18"/>
    </row>
    <row r="970" spans="1:3" ht="14.25" customHeight="1" x14ac:dyDescent="0.3">
      <c r="A970" s="18"/>
      <c r="B970" s="18"/>
      <c r="C970" s="18"/>
    </row>
    <row r="971" spans="1:3" ht="14.25" customHeight="1" x14ac:dyDescent="0.3">
      <c r="A971" s="18"/>
      <c r="B971" s="18"/>
      <c r="C971" s="18"/>
    </row>
    <row r="972" spans="1:3" ht="14.25" customHeight="1" x14ac:dyDescent="0.3">
      <c r="A972" s="18"/>
      <c r="B972" s="18"/>
      <c r="C972" s="18"/>
    </row>
    <row r="973" spans="1:3" ht="14.25" customHeight="1" x14ac:dyDescent="0.3">
      <c r="A973" s="18"/>
      <c r="B973" s="18"/>
      <c r="C973" s="18"/>
    </row>
    <row r="974" spans="1:3" ht="14.25" customHeight="1" x14ac:dyDescent="0.3">
      <c r="A974" s="18"/>
      <c r="B974" s="18"/>
      <c r="C974" s="18"/>
    </row>
    <row r="975" spans="1:3" ht="14.25" customHeight="1" x14ac:dyDescent="0.3">
      <c r="A975" s="18"/>
      <c r="B975" s="18"/>
      <c r="C975" s="18"/>
    </row>
    <row r="976" spans="1:3" ht="14.25" customHeight="1" x14ac:dyDescent="0.3">
      <c r="A976" s="18"/>
      <c r="B976" s="18"/>
      <c r="C976" s="18"/>
    </row>
    <row r="977" spans="1:3" ht="14.25" customHeight="1" x14ac:dyDescent="0.3">
      <c r="A977" s="18"/>
      <c r="B977" s="18"/>
      <c r="C977" s="18"/>
    </row>
    <row r="978" spans="1:3" ht="14.25" customHeight="1" x14ac:dyDescent="0.3">
      <c r="A978" s="18"/>
      <c r="B978" s="18"/>
      <c r="C978" s="18"/>
    </row>
    <row r="979" spans="1:3" ht="14.25" customHeight="1" x14ac:dyDescent="0.3">
      <c r="A979" s="18"/>
      <c r="B979" s="18"/>
      <c r="C979" s="18"/>
    </row>
    <row r="980" spans="1:3" ht="14.25" customHeight="1" x14ac:dyDescent="0.3">
      <c r="A980" s="18"/>
      <c r="B980" s="18"/>
      <c r="C980" s="18"/>
    </row>
    <row r="981" spans="1:3" ht="14.25" customHeight="1" x14ac:dyDescent="0.3">
      <c r="A981" s="18"/>
      <c r="B981" s="18"/>
      <c r="C981" s="18"/>
    </row>
    <row r="982" spans="1:3" ht="14.25" customHeight="1" x14ac:dyDescent="0.3">
      <c r="A982" s="18"/>
      <c r="B982" s="18"/>
      <c r="C982" s="18"/>
    </row>
    <row r="983" spans="1:3" ht="14.25" customHeight="1" x14ac:dyDescent="0.3">
      <c r="A983" s="18"/>
      <c r="B983" s="18"/>
      <c r="C983" s="18"/>
    </row>
    <row r="984" spans="1:3" ht="14.25" customHeight="1" x14ac:dyDescent="0.3">
      <c r="A984" s="18"/>
      <c r="B984" s="18"/>
      <c r="C984" s="18"/>
    </row>
    <row r="985" spans="1:3" ht="14.25" customHeight="1" x14ac:dyDescent="0.3">
      <c r="A985" s="18"/>
      <c r="B985" s="18"/>
      <c r="C985" s="18"/>
    </row>
    <row r="986" spans="1:3" ht="14.25" customHeight="1" x14ac:dyDescent="0.3">
      <c r="A986" s="18"/>
      <c r="B986" s="18"/>
      <c r="C986" s="18"/>
    </row>
    <row r="987" spans="1:3" ht="14.25" customHeight="1" x14ac:dyDescent="0.3">
      <c r="A987" s="18"/>
      <c r="B987" s="18"/>
      <c r="C987" s="18"/>
    </row>
    <row r="988" spans="1:3" ht="14.25" customHeight="1" x14ac:dyDescent="0.3">
      <c r="A988" s="18"/>
      <c r="B988" s="18"/>
      <c r="C988" s="18"/>
    </row>
    <row r="989" spans="1:3" ht="14.25" customHeight="1" x14ac:dyDescent="0.3">
      <c r="A989" s="18"/>
      <c r="B989" s="18"/>
      <c r="C989" s="18"/>
    </row>
    <row r="990" spans="1:3" ht="14.25" customHeight="1" x14ac:dyDescent="0.3">
      <c r="A990" s="18"/>
      <c r="B990" s="18"/>
      <c r="C990" s="18"/>
    </row>
    <row r="991" spans="1:3" ht="14.25" customHeight="1" x14ac:dyDescent="0.3">
      <c r="A991" s="18"/>
      <c r="B991" s="18"/>
      <c r="C991" s="18"/>
    </row>
    <row r="992" spans="1:3" ht="14.25" customHeight="1" x14ac:dyDescent="0.3">
      <c r="A992" s="18"/>
      <c r="B992" s="18"/>
      <c r="C992" s="18"/>
    </row>
    <row r="993" spans="1:3" ht="14.25" customHeight="1" x14ac:dyDescent="0.3">
      <c r="A993" s="18"/>
      <c r="B993" s="18"/>
      <c r="C993" s="18"/>
    </row>
    <row r="994" spans="1:3" ht="14.25" customHeight="1" x14ac:dyDescent="0.3">
      <c r="A994" s="18"/>
      <c r="B994" s="18"/>
      <c r="C994" s="18"/>
    </row>
    <row r="995" spans="1:3" ht="14.25" customHeight="1" x14ac:dyDescent="0.3">
      <c r="A995" s="18"/>
      <c r="B995" s="18"/>
      <c r="C995" s="18"/>
    </row>
    <row r="996" spans="1:3" ht="14.25" customHeight="1" x14ac:dyDescent="0.3">
      <c r="A996" s="18"/>
      <c r="B996" s="18"/>
      <c r="C996" s="18"/>
    </row>
    <row r="997" spans="1:3" ht="14.25" customHeight="1" x14ac:dyDescent="0.3">
      <c r="A997" s="18"/>
      <c r="B997" s="18"/>
      <c r="C997" s="18"/>
    </row>
    <row r="998" spans="1:3" ht="14.25" customHeight="1" x14ac:dyDescent="0.3">
      <c r="A998" s="18"/>
      <c r="B998" s="18"/>
      <c r="C998" s="18"/>
    </row>
    <row r="999" spans="1:3" ht="14.25" customHeight="1" x14ac:dyDescent="0.3">
      <c r="A999" s="18"/>
      <c r="B999" s="18"/>
      <c r="C999" s="18"/>
    </row>
    <row r="1000" spans="1:3" ht="14.25" customHeight="1" x14ac:dyDescent="0.3">
      <c r="A1000" s="18"/>
      <c r="B1000" s="18"/>
      <c r="C1000" s="18"/>
    </row>
  </sheetData>
  <autoFilter ref="A4:C54" xr:uid="{00000000-0009-0000-0000-000001000000}">
    <sortState xmlns:xlrd2="http://schemas.microsoft.com/office/spreadsheetml/2017/richdata2" ref="A5:C54">
      <sortCondition ref="A4:A54"/>
    </sortState>
  </autoFilter>
  <mergeCells count="1">
    <mergeCell ref="A2:R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24B8-CC7D-4241-9873-4EE0F34D99B8}">
  <dimension ref="A1:I1000"/>
  <sheetViews>
    <sheetView showGridLines="0" workbookViewId="0">
      <selection activeCell="L26" sqref="L26"/>
    </sheetView>
  </sheetViews>
  <sheetFormatPr defaultColWidth="14.44140625" defaultRowHeight="15" customHeight="1" x14ac:dyDescent="0.3"/>
  <cols>
    <col min="1" max="1" width="22.33203125" style="10" customWidth="1"/>
    <col min="2" max="7" width="8.6640625" style="10" customWidth="1"/>
    <col min="8" max="8" width="14.88671875" style="10" customWidth="1"/>
    <col min="9" max="26" width="8.6640625" style="10" customWidth="1"/>
    <col min="27" max="16384" width="14.44140625" style="10"/>
  </cols>
  <sheetData>
    <row r="1" spans="1:9" ht="14.25" customHeight="1" x14ac:dyDescent="0.3">
      <c r="A1" s="17" t="s">
        <v>120</v>
      </c>
      <c r="B1" s="16"/>
      <c r="C1" s="16"/>
      <c r="D1" s="16"/>
      <c r="E1" s="16"/>
    </row>
    <row r="2" spans="1:9" ht="14.25" customHeight="1" x14ac:dyDescent="0.3">
      <c r="A2" s="86" t="s">
        <v>119</v>
      </c>
      <c r="B2" s="85"/>
      <c r="C2" s="85"/>
      <c r="D2" s="85"/>
      <c r="E2" s="85"/>
      <c r="F2" s="85"/>
      <c r="G2" s="85"/>
      <c r="H2" s="85"/>
      <c r="I2" s="85"/>
    </row>
    <row r="3" spans="1:9" ht="14.25" customHeight="1" x14ac:dyDescent="0.3"/>
    <row r="4" spans="1:9" ht="14.25" customHeight="1" x14ac:dyDescent="0.3">
      <c r="H4" s="15" t="s">
        <v>117</v>
      </c>
      <c r="I4" s="15" t="s">
        <v>118</v>
      </c>
    </row>
    <row r="5" spans="1:9" ht="14.25" customHeight="1" x14ac:dyDescent="0.3">
      <c r="H5" s="12" t="s">
        <v>116</v>
      </c>
      <c r="I5" s="11">
        <v>1.0225254867552653</v>
      </c>
    </row>
    <row r="6" spans="1:9" ht="14.25" customHeight="1" x14ac:dyDescent="0.3">
      <c r="H6" s="12" t="s">
        <v>116</v>
      </c>
      <c r="I6" s="11">
        <v>1.0146878982904652</v>
      </c>
    </row>
    <row r="7" spans="1:9" ht="14.25" customHeight="1" x14ac:dyDescent="0.3">
      <c r="H7" s="12" t="s">
        <v>116</v>
      </c>
      <c r="I7" s="11">
        <v>1.0146878982904652</v>
      </c>
    </row>
    <row r="8" spans="1:9" ht="14.25" customHeight="1" x14ac:dyDescent="0.3">
      <c r="A8" s="15" t="s">
        <v>117</v>
      </c>
      <c r="H8" s="12" t="s">
        <v>116</v>
      </c>
      <c r="I8" s="11">
        <v>1.0146878982904652</v>
      </c>
    </row>
    <row r="9" spans="1:9" ht="14.25" customHeight="1" x14ac:dyDescent="0.3">
      <c r="A9" s="14" t="s">
        <v>114</v>
      </c>
      <c r="B9" s="13">
        <f>AVERAGEIFS(Scores,Manager_name,H18)</f>
        <v>0.91886115604430774</v>
      </c>
      <c r="H9" s="12" t="s">
        <v>116</v>
      </c>
      <c r="I9" s="11">
        <v>1.0140790017282357</v>
      </c>
    </row>
    <row r="10" spans="1:9" ht="14.25" customHeight="1" x14ac:dyDescent="0.3">
      <c r="A10" s="14" t="s">
        <v>115</v>
      </c>
      <c r="B10" s="13">
        <f>AVERAGEIFS(Scores,Manager_name,H17)</f>
        <v>1.0222065508139568</v>
      </c>
      <c r="H10" s="12" t="s">
        <v>116</v>
      </c>
      <c r="I10" s="11">
        <v>1.0137448386450401</v>
      </c>
    </row>
    <row r="11" spans="1:9" ht="14.25" customHeight="1" x14ac:dyDescent="0.3">
      <c r="A11" s="14" t="s">
        <v>116</v>
      </c>
      <c r="B11" s="13">
        <f>AVERAGEIFS(Scores,Manager_name,H5)</f>
        <v>1.0157355036666562</v>
      </c>
      <c r="H11" s="12" t="s">
        <v>115</v>
      </c>
      <c r="I11" s="11">
        <v>1.036565959732173</v>
      </c>
    </row>
    <row r="12" spans="1:9" ht="14.25" customHeight="1" x14ac:dyDescent="0.3">
      <c r="H12" s="12" t="s">
        <v>115</v>
      </c>
      <c r="I12" s="11">
        <v>1.0337164992501291</v>
      </c>
    </row>
    <row r="13" spans="1:9" ht="14.25" customHeight="1" x14ac:dyDescent="0.3">
      <c r="H13" s="12" t="s">
        <v>115</v>
      </c>
      <c r="I13" s="11">
        <v>1.0278529134819105</v>
      </c>
    </row>
    <row r="14" spans="1:9" ht="14.25" customHeight="1" x14ac:dyDescent="0.3">
      <c r="H14" s="12" t="s">
        <v>115</v>
      </c>
      <c r="I14" s="11">
        <v>1.0205521205568453</v>
      </c>
    </row>
    <row r="15" spans="1:9" ht="14.25" customHeight="1" x14ac:dyDescent="0.3">
      <c r="H15" s="12" t="s">
        <v>115</v>
      </c>
      <c r="I15" s="11">
        <v>1.0161556517969272</v>
      </c>
    </row>
    <row r="16" spans="1:9" ht="14.25" customHeight="1" x14ac:dyDescent="0.3">
      <c r="H16" s="12" t="s">
        <v>115</v>
      </c>
      <c r="I16" s="11">
        <v>1.0103129611817092</v>
      </c>
    </row>
    <row r="17" spans="8:9" ht="14.25" customHeight="1" x14ac:dyDescent="0.3">
      <c r="H17" s="12" t="s">
        <v>115</v>
      </c>
      <c r="I17" s="11">
        <v>1.010289749698003</v>
      </c>
    </row>
    <row r="18" spans="8:9" ht="14.25" customHeight="1" x14ac:dyDescent="0.3">
      <c r="H18" s="12" t="s">
        <v>114</v>
      </c>
      <c r="I18" s="11">
        <v>0.96589557673564153</v>
      </c>
    </row>
    <row r="19" spans="8:9" ht="14.25" customHeight="1" x14ac:dyDescent="0.3">
      <c r="H19" s="12" t="s">
        <v>114</v>
      </c>
      <c r="I19" s="11">
        <v>0.94392708385781399</v>
      </c>
    </row>
    <row r="20" spans="8:9" ht="14.25" customHeight="1" x14ac:dyDescent="0.3">
      <c r="H20" s="12" t="s">
        <v>114</v>
      </c>
      <c r="I20" s="11">
        <v>0.92309264525721524</v>
      </c>
    </row>
    <row r="21" spans="8:9" ht="14.25" customHeight="1" x14ac:dyDescent="0.3">
      <c r="H21" s="12" t="s">
        <v>114</v>
      </c>
      <c r="I21" s="11">
        <v>0.91184511983622285</v>
      </c>
    </row>
    <row r="22" spans="8:9" ht="14.25" customHeight="1" x14ac:dyDescent="0.3">
      <c r="H22" s="12" t="s">
        <v>114</v>
      </c>
      <c r="I22" s="11">
        <v>0.9118255099358572</v>
      </c>
    </row>
    <row r="23" spans="8:9" ht="14.25" customHeight="1" x14ac:dyDescent="0.3">
      <c r="H23" s="12" t="s">
        <v>114</v>
      </c>
      <c r="I23" s="11">
        <v>0.90810515968284966</v>
      </c>
    </row>
    <row r="24" spans="8:9" ht="14.25" customHeight="1" x14ac:dyDescent="0.3">
      <c r="H24" s="12" t="s">
        <v>114</v>
      </c>
      <c r="I24" s="11">
        <v>0.89440647514660199</v>
      </c>
    </row>
    <row r="25" spans="8:9" ht="14.25" customHeight="1" x14ac:dyDescent="0.3">
      <c r="H25" s="12" t="s">
        <v>114</v>
      </c>
      <c r="I25" s="11">
        <v>0.89179167790225944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s="10" customFormat="1" ht="14.25" customHeight="1" x14ac:dyDescent="0.3"/>
    <row r="34" s="10" customFormat="1" ht="14.25" customHeight="1" x14ac:dyDescent="0.3"/>
    <row r="35" s="10" customFormat="1" ht="14.25" customHeight="1" x14ac:dyDescent="0.3"/>
    <row r="36" s="10" customFormat="1" ht="14.25" customHeight="1" x14ac:dyDescent="0.3"/>
    <row r="37" s="10" customFormat="1" ht="14.25" customHeight="1" x14ac:dyDescent="0.3"/>
    <row r="38" s="10" customFormat="1" ht="14.25" customHeight="1" x14ac:dyDescent="0.3"/>
    <row r="39" s="10" customFormat="1" ht="14.25" customHeight="1" x14ac:dyDescent="0.3"/>
    <row r="40" s="10" customFormat="1" ht="14.25" customHeight="1" x14ac:dyDescent="0.3"/>
    <row r="41" s="10" customFormat="1" ht="14.25" customHeight="1" x14ac:dyDescent="0.3"/>
    <row r="42" s="10" customFormat="1" ht="14.25" customHeight="1" x14ac:dyDescent="0.3"/>
    <row r="43" s="10" customFormat="1" ht="14.25" customHeight="1" x14ac:dyDescent="0.3"/>
    <row r="44" s="10" customFormat="1" ht="14.25" customHeight="1" x14ac:dyDescent="0.3"/>
    <row r="45" s="10" customFormat="1" ht="14.25" customHeight="1" x14ac:dyDescent="0.3"/>
    <row r="46" s="10" customFormat="1" ht="14.25" customHeight="1" x14ac:dyDescent="0.3"/>
    <row r="47" s="10" customFormat="1" ht="14.25" customHeight="1" x14ac:dyDescent="0.3"/>
    <row r="48" s="10" customFormat="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6CE9-F8F7-4F71-8D01-5A02572B86D9}">
  <dimension ref="A1:Z1000"/>
  <sheetViews>
    <sheetView zoomScale="56" workbookViewId="0">
      <selection activeCell="S28" sqref="S28"/>
    </sheetView>
  </sheetViews>
  <sheetFormatPr defaultColWidth="14.44140625" defaultRowHeight="15" customHeight="1" x14ac:dyDescent="0.3"/>
  <cols>
    <col min="1" max="3" width="8.6640625" style="10" customWidth="1"/>
    <col min="4" max="4" width="18.33203125" style="10" customWidth="1"/>
    <col min="5" max="5" width="8.6640625" style="10" customWidth="1"/>
    <col min="6" max="6" width="10.88671875" style="10" customWidth="1"/>
    <col min="7" max="7" width="14.33203125" style="10" customWidth="1"/>
    <col min="8" max="8" width="14.109375" style="10" customWidth="1"/>
    <col min="9" max="9" width="8.6640625" style="10" customWidth="1"/>
    <col min="10" max="10" width="15.6640625" style="10" customWidth="1"/>
    <col min="11" max="11" width="17.33203125" style="10" customWidth="1"/>
    <col min="12" max="12" width="13" style="10" customWidth="1"/>
    <col min="13" max="13" width="15.109375" style="10" customWidth="1"/>
    <col min="14" max="14" width="16.5546875" style="10" customWidth="1"/>
    <col min="15" max="15" width="11.33203125" style="10" customWidth="1"/>
    <col min="16" max="26" width="8.6640625" style="10" customWidth="1"/>
    <col min="27" max="16384" width="14.44140625" style="10"/>
  </cols>
  <sheetData>
    <row r="1" spans="1:26" ht="14.25" customHeight="1" x14ac:dyDescent="0.3">
      <c r="C1" s="44" t="s">
        <v>214</v>
      </c>
    </row>
    <row r="2" spans="1:26" ht="14.25" customHeight="1" x14ac:dyDescent="0.3">
      <c r="B2" s="43">
        <v>1</v>
      </c>
      <c r="C2" s="43" t="s">
        <v>213</v>
      </c>
    </row>
    <row r="3" spans="1:26" ht="14.25" customHeight="1" x14ac:dyDescent="0.3">
      <c r="B3" s="43">
        <v>2</v>
      </c>
      <c r="C3" s="43" t="s">
        <v>212</v>
      </c>
    </row>
    <row r="4" spans="1:26" ht="14.25" customHeight="1" x14ac:dyDescent="0.3">
      <c r="B4" s="43">
        <v>3</v>
      </c>
      <c r="C4" s="43" t="s">
        <v>211</v>
      </c>
    </row>
    <row r="5" spans="1:26" ht="14.25" customHeight="1" x14ac:dyDescent="0.3">
      <c r="B5" s="43">
        <v>4</v>
      </c>
      <c r="C5" s="43" t="s">
        <v>210</v>
      </c>
    </row>
    <row r="6" spans="1:26" ht="14.25" customHeight="1" x14ac:dyDescent="0.3">
      <c r="B6" s="43">
        <v>5</v>
      </c>
      <c r="C6" s="43" t="s">
        <v>209</v>
      </c>
    </row>
    <row r="7" spans="1:26" ht="14.25" customHeight="1" x14ac:dyDescent="0.3">
      <c r="B7" s="43">
        <v>6</v>
      </c>
      <c r="C7" s="43" t="s">
        <v>208</v>
      </c>
    </row>
    <row r="8" spans="1:26" ht="14.25" customHeight="1" x14ac:dyDescent="0.3">
      <c r="B8" s="43"/>
      <c r="C8" s="43"/>
    </row>
    <row r="9" spans="1:26" ht="14.25" customHeight="1" x14ac:dyDescent="0.3"/>
    <row r="10" spans="1:26" ht="14.25" customHeight="1" x14ac:dyDescent="0.3">
      <c r="A10" s="38" t="s">
        <v>6</v>
      </c>
      <c r="B10" s="38" t="s">
        <v>7</v>
      </c>
      <c r="C10" s="38" t="s">
        <v>8</v>
      </c>
      <c r="D10" s="38" t="s">
        <v>207</v>
      </c>
      <c r="E10" s="38" t="s">
        <v>10</v>
      </c>
      <c r="F10" s="38" t="s">
        <v>11</v>
      </c>
      <c r="G10" s="38" t="s">
        <v>12</v>
      </c>
      <c r="H10" s="38" t="s">
        <v>14</v>
      </c>
      <c r="I10" s="38" t="s">
        <v>13</v>
      </c>
      <c r="J10" s="42">
        <v>1</v>
      </c>
      <c r="K10" s="42">
        <v>2</v>
      </c>
      <c r="L10" s="42">
        <v>3</v>
      </c>
      <c r="M10" s="42">
        <v>4</v>
      </c>
      <c r="N10" s="42">
        <v>5</v>
      </c>
      <c r="O10" s="42">
        <v>6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customHeight="1" x14ac:dyDescent="0.3">
      <c r="A11" s="20">
        <v>150773</v>
      </c>
      <c r="B11" s="35" t="s">
        <v>96</v>
      </c>
      <c r="C11" s="35" t="s">
        <v>97</v>
      </c>
      <c r="D11" s="37">
        <v>26860</v>
      </c>
      <c r="E11" s="36" t="s">
        <v>32</v>
      </c>
      <c r="F11" s="35" t="s">
        <v>19</v>
      </c>
      <c r="G11" s="35" t="s">
        <v>82</v>
      </c>
      <c r="H11" s="31">
        <v>85000</v>
      </c>
      <c r="I11" s="35" t="s">
        <v>21</v>
      </c>
      <c r="J11" s="41" t="b">
        <f t="shared" ref="J11:J48" si="0">IF(AND(H11&lt;=50000,E11="Female"),"ELIGIBLE FOR GIFT")</f>
        <v>0</v>
      </c>
      <c r="K11" s="41" t="str">
        <f t="shared" ref="K11:K48" si="1">IF(AND(G11="CCD",H11&lt;=30000),9000,"0" )</f>
        <v>0</v>
      </c>
      <c r="L11" s="41" t="str">
        <f t="shared" ref="L11:L48" si="2">IF(D11&lt;DATE(1980,1,1), "Retired", "")</f>
        <v>Retired</v>
      </c>
      <c r="M11" s="41" t="str">
        <f t="shared" ref="M11:M48" si="3">IF(AND(G11="Sales", H11&lt;45000), 25000, IF(AND(G11="Marketing", H11&lt;45000), 25000, "0"))</f>
        <v>0</v>
      </c>
      <c r="N11" s="41">
        <f t="shared" ref="N11:N48" si="4">IF(OR(G11="Director", G11="CEO"), "", 1500)</f>
        <v>1500</v>
      </c>
      <c r="O11" s="41">
        <f t="shared" ref="O11:O48" si="5">IF(I11="North", 5000, IF(I11="South", 4000, IF(I11="East", 4200, IF(I11="Midwest", 3800, ""))))</f>
        <v>5000</v>
      </c>
      <c r="Q11" s="10" t="str">
        <f>IF(AND(G11="CCD", H11&lt;30000), 9000, " ")</f>
        <v xml:space="preserve"> </v>
      </c>
    </row>
    <row r="12" spans="1:26" ht="14.25" customHeight="1" x14ac:dyDescent="0.3">
      <c r="A12" s="20">
        <v>150777</v>
      </c>
      <c r="B12" s="35" t="s">
        <v>36</v>
      </c>
      <c r="C12" s="35" t="s">
        <v>37</v>
      </c>
      <c r="D12" s="37">
        <v>21123</v>
      </c>
      <c r="E12" s="36" t="s">
        <v>32</v>
      </c>
      <c r="F12" s="35" t="s">
        <v>19</v>
      </c>
      <c r="G12" s="35" t="s">
        <v>38</v>
      </c>
      <c r="H12" s="31">
        <v>22000</v>
      </c>
      <c r="I12" s="35" t="s">
        <v>21</v>
      </c>
      <c r="J12" s="41" t="b">
        <f t="shared" si="0"/>
        <v>0</v>
      </c>
      <c r="K12" s="41" t="str">
        <f t="shared" si="1"/>
        <v>0</v>
      </c>
      <c r="L12" s="41" t="str">
        <f t="shared" si="2"/>
        <v>Retired</v>
      </c>
      <c r="M12" s="41">
        <f t="shared" si="3"/>
        <v>25000</v>
      </c>
      <c r="N12" s="41">
        <f t="shared" si="4"/>
        <v>1500</v>
      </c>
      <c r="O12" s="41">
        <f t="shared" si="5"/>
        <v>5000</v>
      </c>
    </row>
    <row r="13" spans="1:26" ht="14.25" customHeight="1" x14ac:dyDescent="0.3">
      <c r="A13" s="20">
        <v>150784</v>
      </c>
      <c r="B13" s="35" t="s">
        <v>23</v>
      </c>
      <c r="C13" s="35" t="s">
        <v>24</v>
      </c>
      <c r="D13" s="37">
        <v>28365</v>
      </c>
      <c r="E13" s="36" t="s">
        <v>18</v>
      </c>
      <c r="F13" s="35" t="s">
        <v>25</v>
      </c>
      <c r="G13" s="35" t="s">
        <v>26</v>
      </c>
      <c r="H13" s="31">
        <v>35000</v>
      </c>
      <c r="I13" s="35" t="s">
        <v>21</v>
      </c>
      <c r="J13" s="41" t="str">
        <f t="shared" si="0"/>
        <v>ELIGIBLE FOR GIFT</v>
      </c>
      <c r="K13" s="41" t="str">
        <f t="shared" si="1"/>
        <v>0</v>
      </c>
      <c r="L13" s="41" t="str">
        <f t="shared" si="2"/>
        <v>Retired</v>
      </c>
      <c r="M13" s="41" t="str">
        <f t="shared" si="3"/>
        <v>0</v>
      </c>
      <c r="N13" s="41">
        <f t="shared" si="4"/>
        <v>1500</v>
      </c>
      <c r="O13" s="41">
        <f t="shared" si="5"/>
        <v>5000</v>
      </c>
    </row>
    <row r="14" spans="1:26" ht="14.25" customHeight="1" x14ac:dyDescent="0.3">
      <c r="A14" s="20">
        <v>150791</v>
      </c>
      <c r="B14" s="35" t="s">
        <v>28</v>
      </c>
      <c r="C14" s="35" t="s">
        <v>29</v>
      </c>
      <c r="D14" s="37">
        <v>23346</v>
      </c>
      <c r="E14" s="36" t="s">
        <v>18</v>
      </c>
      <c r="F14" s="35" t="s">
        <v>19</v>
      </c>
      <c r="G14" s="35" t="s">
        <v>26</v>
      </c>
      <c r="H14" s="31">
        <v>67000</v>
      </c>
      <c r="I14" s="35" t="s">
        <v>34</v>
      </c>
      <c r="J14" s="41" t="b">
        <f t="shared" si="0"/>
        <v>0</v>
      </c>
      <c r="K14" s="41" t="str">
        <f t="shared" si="1"/>
        <v>0</v>
      </c>
      <c r="L14" s="41" t="str">
        <f t="shared" si="2"/>
        <v>Retired</v>
      </c>
      <c r="M14" s="41" t="str">
        <f t="shared" si="3"/>
        <v>0</v>
      </c>
      <c r="N14" s="41">
        <f t="shared" si="4"/>
        <v>1500</v>
      </c>
      <c r="O14" s="41">
        <f t="shared" si="5"/>
        <v>4000</v>
      </c>
    </row>
    <row r="15" spans="1:26" ht="14.25" customHeight="1" x14ac:dyDescent="0.3">
      <c r="A15" s="20">
        <v>150798</v>
      </c>
      <c r="B15" s="35" t="s">
        <v>104</v>
      </c>
      <c r="C15" s="35" t="s">
        <v>101</v>
      </c>
      <c r="D15" s="37">
        <v>28276</v>
      </c>
      <c r="E15" s="36" t="s">
        <v>18</v>
      </c>
      <c r="F15" s="35" t="s">
        <v>19</v>
      </c>
      <c r="G15" s="35" t="s">
        <v>26</v>
      </c>
      <c r="H15" s="31">
        <v>81000</v>
      </c>
      <c r="I15" s="35" t="s">
        <v>21</v>
      </c>
      <c r="J15" s="41" t="b">
        <f t="shared" si="0"/>
        <v>0</v>
      </c>
      <c r="K15" s="41" t="str">
        <f t="shared" si="1"/>
        <v>0</v>
      </c>
      <c r="L15" s="41" t="str">
        <f t="shared" si="2"/>
        <v>Retired</v>
      </c>
      <c r="M15" s="41" t="str">
        <f t="shared" si="3"/>
        <v>0</v>
      </c>
      <c r="N15" s="41">
        <f t="shared" si="4"/>
        <v>1500</v>
      </c>
      <c r="O15" s="41">
        <f t="shared" si="5"/>
        <v>5000</v>
      </c>
    </row>
    <row r="16" spans="1:26" ht="14.25" customHeight="1" x14ac:dyDescent="0.3">
      <c r="A16" s="20">
        <v>150805</v>
      </c>
      <c r="B16" s="35" t="s">
        <v>28</v>
      </c>
      <c r="C16" s="35" t="s">
        <v>40</v>
      </c>
      <c r="D16" s="37">
        <v>26172</v>
      </c>
      <c r="E16" s="36" t="s">
        <v>32</v>
      </c>
      <c r="F16" s="35" t="s">
        <v>19</v>
      </c>
      <c r="G16" s="35" t="s">
        <v>41</v>
      </c>
      <c r="H16" s="31">
        <v>91000</v>
      </c>
      <c r="I16" s="35" t="s">
        <v>21</v>
      </c>
      <c r="J16" s="41" t="b">
        <f t="shared" si="0"/>
        <v>0</v>
      </c>
      <c r="K16" s="41" t="str">
        <f t="shared" si="1"/>
        <v>0</v>
      </c>
      <c r="L16" s="41" t="str">
        <f t="shared" si="2"/>
        <v>Retired</v>
      </c>
      <c r="M16" s="41" t="str">
        <f t="shared" si="3"/>
        <v>0</v>
      </c>
      <c r="N16" s="41" t="str">
        <f t="shared" si="4"/>
        <v/>
      </c>
      <c r="O16" s="41">
        <f t="shared" si="5"/>
        <v>5000</v>
      </c>
    </row>
    <row r="17" spans="1:15" ht="14.25" customHeight="1" x14ac:dyDescent="0.3">
      <c r="A17" s="20">
        <v>150814</v>
      </c>
      <c r="B17" s="35" t="s">
        <v>54</v>
      </c>
      <c r="C17" s="35" t="s">
        <v>55</v>
      </c>
      <c r="D17" s="37">
        <v>26246</v>
      </c>
      <c r="E17" s="36" t="s">
        <v>32</v>
      </c>
      <c r="F17" s="35" t="s">
        <v>19</v>
      </c>
      <c r="G17" s="35" t="s">
        <v>33</v>
      </c>
      <c r="H17" s="31">
        <v>50000</v>
      </c>
      <c r="I17" s="35" t="s">
        <v>46</v>
      </c>
      <c r="J17" s="41" t="b">
        <f t="shared" si="0"/>
        <v>0</v>
      </c>
      <c r="K17" s="41" t="str">
        <f t="shared" si="1"/>
        <v>0</v>
      </c>
      <c r="L17" s="41" t="str">
        <f t="shared" si="2"/>
        <v>Retired</v>
      </c>
      <c r="M17" s="41" t="str">
        <f t="shared" si="3"/>
        <v>0</v>
      </c>
      <c r="N17" s="41">
        <f t="shared" si="4"/>
        <v>1500</v>
      </c>
      <c r="O17" s="41" t="str">
        <f t="shared" si="5"/>
        <v/>
      </c>
    </row>
    <row r="18" spans="1:15" ht="14.25" customHeight="1" x14ac:dyDescent="0.3">
      <c r="A18" s="20">
        <v>150821</v>
      </c>
      <c r="B18" s="35" t="s">
        <v>111</v>
      </c>
      <c r="C18" s="35" t="s">
        <v>112</v>
      </c>
      <c r="D18" s="37">
        <v>29966</v>
      </c>
      <c r="E18" s="36" t="s">
        <v>32</v>
      </c>
      <c r="F18" s="35" t="s">
        <v>25</v>
      </c>
      <c r="G18" s="35" t="s">
        <v>65</v>
      </c>
      <c r="H18" s="31">
        <v>26000</v>
      </c>
      <c r="I18" s="35" t="s">
        <v>46</v>
      </c>
      <c r="J18" s="41" t="b">
        <f t="shared" si="0"/>
        <v>0</v>
      </c>
      <c r="K18" s="41">
        <f t="shared" si="1"/>
        <v>9000</v>
      </c>
      <c r="L18" s="41" t="str">
        <f t="shared" si="2"/>
        <v/>
      </c>
      <c r="M18" s="41" t="str">
        <f t="shared" si="3"/>
        <v>0</v>
      </c>
      <c r="N18" s="41">
        <f t="shared" si="4"/>
        <v>1500</v>
      </c>
      <c r="O18" s="41" t="str">
        <f t="shared" si="5"/>
        <v/>
      </c>
    </row>
    <row r="19" spans="1:15" ht="14.25" customHeight="1" x14ac:dyDescent="0.3">
      <c r="A19" s="20">
        <v>150830</v>
      </c>
      <c r="B19" s="35" t="s">
        <v>105</v>
      </c>
      <c r="C19" s="35" t="s">
        <v>106</v>
      </c>
      <c r="D19" s="37">
        <v>29037</v>
      </c>
      <c r="E19" s="36" t="s">
        <v>18</v>
      </c>
      <c r="F19" s="35" t="s">
        <v>19</v>
      </c>
      <c r="G19" s="35" t="s">
        <v>93</v>
      </c>
      <c r="H19" s="31">
        <v>52000</v>
      </c>
      <c r="I19" s="35" t="s">
        <v>52</v>
      </c>
      <c r="J19" s="41" t="b">
        <f t="shared" si="0"/>
        <v>0</v>
      </c>
      <c r="K19" s="41" t="str">
        <f t="shared" si="1"/>
        <v>0</v>
      </c>
      <c r="L19" s="41" t="str">
        <f t="shared" si="2"/>
        <v>Retired</v>
      </c>
      <c r="M19" s="41" t="str">
        <f t="shared" si="3"/>
        <v>0</v>
      </c>
      <c r="N19" s="41">
        <f t="shared" si="4"/>
        <v>1500</v>
      </c>
      <c r="O19" s="41">
        <f t="shared" si="5"/>
        <v>4200</v>
      </c>
    </row>
    <row r="20" spans="1:15" ht="14.25" customHeight="1" x14ac:dyDescent="0.3">
      <c r="A20" s="20">
        <v>150834</v>
      </c>
      <c r="B20" s="35" t="s">
        <v>16</v>
      </c>
      <c r="C20" s="35" t="s">
        <v>17</v>
      </c>
      <c r="D20" s="37">
        <v>31199</v>
      </c>
      <c r="E20" s="36" t="s">
        <v>18</v>
      </c>
      <c r="F20" s="35" t="s">
        <v>19</v>
      </c>
      <c r="G20" s="35" t="s">
        <v>20</v>
      </c>
      <c r="H20" s="31">
        <v>48000</v>
      </c>
      <c r="I20" s="35" t="s">
        <v>21</v>
      </c>
      <c r="J20" s="41" t="str">
        <f t="shared" si="0"/>
        <v>ELIGIBLE FOR GIFT</v>
      </c>
      <c r="K20" s="41" t="str">
        <f t="shared" si="1"/>
        <v>0</v>
      </c>
      <c r="L20" s="41" t="str">
        <f t="shared" si="2"/>
        <v/>
      </c>
      <c r="M20" s="41" t="str">
        <f t="shared" si="3"/>
        <v>0</v>
      </c>
      <c r="N20" s="41">
        <f t="shared" si="4"/>
        <v>1500</v>
      </c>
      <c r="O20" s="41">
        <f t="shared" si="5"/>
        <v>5000</v>
      </c>
    </row>
    <row r="21" spans="1:15" ht="14.25" customHeight="1" x14ac:dyDescent="0.3">
      <c r="A21" s="20">
        <v>150840</v>
      </c>
      <c r="B21" s="35" t="s">
        <v>66</v>
      </c>
      <c r="C21" s="35" t="s">
        <v>98</v>
      </c>
      <c r="D21" s="37">
        <v>23136</v>
      </c>
      <c r="E21" s="36" t="s">
        <v>18</v>
      </c>
      <c r="F21" s="35" t="s">
        <v>19</v>
      </c>
      <c r="G21" s="35" t="s">
        <v>33</v>
      </c>
      <c r="H21" s="31">
        <v>20000</v>
      </c>
      <c r="I21" s="35" t="s">
        <v>34</v>
      </c>
      <c r="J21" s="41" t="str">
        <f t="shared" si="0"/>
        <v>ELIGIBLE FOR GIFT</v>
      </c>
      <c r="K21" s="41" t="str">
        <f t="shared" si="1"/>
        <v>0</v>
      </c>
      <c r="L21" s="41" t="str">
        <f t="shared" si="2"/>
        <v>Retired</v>
      </c>
      <c r="M21" s="41" t="str">
        <f t="shared" si="3"/>
        <v>0</v>
      </c>
      <c r="N21" s="41">
        <f t="shared" si="4"/>
        <v>1500</v>
      </c>
      <c r="O21" s="41">
        <f t="shared" si="5"/>
        <v>4000</v>
      </c>
    </row>
    <row r="22" spans="1:15" ht="14.25" customHeight="1" x14ac:dyDescent="0.3">
      <c r="A22" s="20">
        <v>150850</v>
      </c>
      <c r="B22" s="35" t="s">
        <v>57</v>
      </c>
      <c r="C22" s="35" t="s">
        <v>99</v>
      </c>
      <c r="D22" s="37">
        <v>32027</v>
      </c>
      <c r="E22" s="36" t="s">
        <v>32</v>
      </c>
      <c r="F22" s="35" t="s">
        <v>19</v>
      </c>
      <c r="G22" s="35" t="s">
        <v>65</v>
      </c>
      <c r="H22" s="31">
        <v>47000</v>
      </c>
      <c r="I22" s="35" t="s">
        <v>52</v>
      </c>
      <c r="J22" s="41" t="b">
        <f t="shared" si="0"/>
        <v>0</v>
      </c>
      <c r="K22" s="41" t="str">
        <f t="shared" si="1"/>
        <v>0</v>
      </c>
      <c r="L22" s="41" t="str">
        <f t="shared" si="2"/>
        <v/>
      </c>
      <c r="M22" s="41" t="str">
        <f t="shared" si="3"/>
        <v>0</v>
      </c>
      <c r="N22" s="41">
        <f t="shared" si="4"/>
        <v>1500</v>
      </c>
      <c r="O22" s="41">
        <f t="shared" si="5"/>
        <v>4200</v>
      </c>
    </row>
    <row r="23" spans="1:15" ht="14.25" customHeight="1" x14ac:dyDescent="0.3">
      <c r="A23" s="20">
        <v>150851</v>
      </c>
      <c r="B23" s="35" t="s">
        <v>83</v>
      </c>
      <c r="C23" s="35" t="s">
        <v>84</v>
      </c>
      <c r="D23" s="37">
        <v>29368</v>
      </c>
      <c r="E23" s="36" t="s">
        <v>32</v>
      </c>
      <c r="F23" s="35" t="s">
        <v>25</v>
      </c>
      <c r="G23" s="35" t="s">
        <v>33</v>
      </c>
      <c r="H23" s="31">
        <v>75000</v>
      </c>
      <c r="I23" s="35" t="s">
        <v>52</v>
      </c>
      <c r="J23" s="41" t="b">
        <f t="shared" si="0"/>
        <v>0</v>
      </c>
      <c r="K23" s="41" t="str">
        <f t="shared" si="1"/>
        <v>0</v>
      </c>
      <c r="L23" s="41" t="str">
        <f t="shared" si="2"/>
        <v/>
      </c>
      <c r="M23" s="41" t="str">
        <f t="shared" si="3"/>
        <v>0</v>
      </c>
      <c r="N23" s="41">
        <f t="shared" si="4"/>
        <v>1500</v>
      </c>
      <c r="O23" s="41">
        <f t="shared" si="5"/>
        <v>4200</v>
      </c>
    </row>
    <row r="24" spans="1:15" ht="14.25" customHeight="1" x14ac:dyDescent="0.3">
      <c r="A24" s="20">
        <v>150858</v>
      </c>
      <c r="B24" s="35" t="s">
        <v>63</v>
      </c>
      <c r="C24" s="35" t="s">
        <v>64</v>
      </c>
      <c r="D24" s="37">
        <v>34846</v>
      </c>
      <c r="E24" s="36" t="s">
        <v>32</v>
      </c>
      <c r="F24" s="35" t="s">
        <v>19</v>
      </c>
      <c r="G24" s="35" t="s">
        <v>65</v>
      </c>
      <c r="H24" s="31">
        <v>34000</v>
      </c>
      <c r="I24" s="35" t="s">
        <v>52</v>
      </c>
      <c r="J24" s="41" t="b">
        <f t="shared" si="0"/>
        <v>0</v>
      </c>
      <c r="K24" s="41" t="str">
        <f t="shared" si="1"/>
        <v>0</v>
      </c>
      <c r="L24" s="41" t="str">
        <f t="shared" si="2"/>
        <v/>
      </c>
      <c r="M24" s="41" t="str">
        <f t="shared" si="3"/>
        <v>0</v>
      </c>
      <c r="N24" s="41">
        <f t="shared" si="4"/>
        <v>1500</v>
      </c>
      <c r="O24" s="41">
        <f t="shared" si="5"/>
        <v>4200</v>
      </c>
    </row>
    <row r="25" spans="1:15" ht="14.25" customHeight="1" x14ac:dyDescent="0.3">
      <c r="A25" s="20">
        <v>150865</v>
      </c>
      <c r="B25" s="35" t="s">
        <v>61</v>
      </c>
      <c r="C25" s="35" t="s">
        <v>60</v>
      </c>
      <c r="D25" s="37">
        <v>31279</v>
      </c>
      <c r="E25" s="36" t="s">
        <v>18</v>
      </c>
      <c r="F25" s="35" t="s">
        <v>19</v>
      </c>
      <c r="G25" s="35" t="s">
        <v>62</v>
      </c>
      <c r="H25" s="31">
        <v>90000</v>
      </c>
      <c r="I25" s="35" t="s">
        <v>34</v>
      </c>
      <c r="J25" s="41" t="b">
        <f t="shared" si="0"/>
        <v>0</v>
      </c>
      <c r="K25" s="41" t="str">
        <f t="shared" si="1"/>
        <v>0</v>
      </c>
      <c r="L25" s="41" t="str">
        <f t="shared" si="2"/>
        <v/>
      </c>
      <c r="M25" s="41" t="str">
        <f t="shared" si="3"/>
        <v>0</v>
      </c>
      <c r="N25" s="41" t="str">
        <f t="shared" si="4"/>
        <v/>
      </c>
      <c r="O25" s="41">
        <f t="shared" si="5"/>
        <v>4000</v>
      </c>
    </row>
    <row r="26" spans="1:15" ht="14.25" customHeight="1" x14ac:dyDescent="0.3">
      <c r="A26" s="20">
        <v>150867</v>
      </c>
      <c r="B26" s="35" t="s">
        <v>85</v>
      </c>
      <c r="C26" s="35" t="s">
        <v>86</v>
      </c>
      <c r="D26" s="37">
        <v>29028</v>
      </c>
      <c r="E26" s="36" t="s">
        <v>18</v>
      </c>
      <c r="F26" s="35" t="s">
        <v>25</v>
      </c>
      <c r="G26" s="35" t="s">
        <v>82</v>
      </c>
      <c r="H26" s="31">
        <v>49000</v>
      </c>
      <c r="I26" s="35" t="s">
        <v>34</v>
      </c>
      <c r="J26" s="41" t="str">
        <f t="shared" si="0"/>
        <v>ELIGIBLE FOR GIFT</v>
      </c>
      <c r="K26" s="41" t="str">
        <f t="shared" si="1"/>
        <v>0</v>
      </c>
      <c r="L26" s="41" t="str">
        <f t="shared" si="2"/>
        <v>Retired</v>
      </c>
      <c r="M26" s="41" t="str">
        <f t="shared" si="3"/>
        <v>0</v>
      </c>
      <c r="N26" s="41">
        <f t="shared" si="4"/>
        <v>1500</v>
      </c>
      <c r="O26" s="41">
        <f t="shared" si="5"/>
        <v>4000</v>
      </c>
    </row>
    <row r="27" spans="1:15" ht="14.25" customHeight="1" x14ac:dyDescent="0.3">
      <c r="A27" s="20">
        <v>150874</v>
      </c>
      <c r="B27" s="35" t="s">
        <v>103</v>
      </c>
      <c r="C27" s="35" t="s">
        <v>101</v>
      </c>
      <c r="D27" s="37">
        <v>37890</v>
      </c>
      <c r="E27" s="36" t="s">
        <v>18</v>
      </c>
      <c r="F27" s="35" t="s">
        <v>19</v>
      </c>
      <c r="G27" s="35" t="s">
        <v>38</v>
      </c>
      <c r="H27" s="31">
        <v>27000</v>
      </c>
      <c r="I27" s="35" t="s">
        <v>34</v>
      </c>
      <c r="J27" s="41" t="str">
        <f t="shared" si="0"/>
        <v>ELIGIBLE FOR GIFT</v>
      </c>
      <c r="K27" s="41" t="str">
        <f t="shared" si="1"/>
        <v>0</v>
      </c>
      <c r="L27" s="41" t="str">
        <f t="shared" si="2"/>
        <v/>
      </c>
      <c r="M27" s="41">
        <f t="shared" si="3"/>
        <v>25000</v>
      </c>
      <c r="N27" s="41">
        <f t="shared" si="4"/>
        <v>1500</v>
      </c>
      <c r="O27" s="41">
        <f t="shared" si="5"/>
        <v>4000</v>
      </c>
    </row>
    <row r="28" spans="1:15" ht="14.25" customHeight="1" x14ac:dyDescent="0.3">
      <c r="A28" s="20">
        <v>150881</v>
      </c>
      <c r="B28" s="35" t="s">
        <v>50</v>
      </c>
      <c r="C28" s="35" t="s">
        <v>51</v>
      </c>
      <c r="D28" s="37">
        <v>30337</v>
      </c>
      <c r="E28" s="36" t="s">
        <v>32</v>
      </c>
      <c r="F28" s="35" t="s">
        <v>25</v>
      </c>
      <c r="G28" s="35" t="s">
        <v>26</v>
      </c>
      <c r="H28" s="31">
        <v>92000</v>
      </c>
      <c r="I28" s="35" t="s">
        <v>34</v>
      </c>
      <c r="J28" s="41" t="b">
        <f t="shared" si="0"/>
        <v>0</v>
      </c>
      <c r="K28" s="41" t="str">
        <f t="shared" si="1"/>
        <v>0</v>
      </c>
      <c r="L28" s="41" t="str">
        <f t="shared" si="2"/>
        <v/>
      </c>
      <c r="M28" s="41" t="str">
        <f t="shared" si="3"/>
        <v>0</v>
      </c>
      <c r="N28" s="41">
        <f t="shared" si="4"/>
        <v>1500</v>
      </c>
      <c r="O28" s="41">
        <f t="shared" si="5"/>
        <v>4000</v>
      </c>
    </row>
    <row r="29" spans="1:15" ht="14.25" customHeight="1" x14ac:dyDescent="0.3">
      <c r="A29" s="20">
        <v>150888</v>
      </c>
      <c r="B29" s="35" t="s">
        <v>59</v>
      </c>
      <c r="C29" s="35" t="s">
        <v>60</v>
      </c>
      <c r="D29" s="37">
        <v>29221</v>
      </c>
      <c r="E29" s="36" t="s">
        <v>32</v>
      </c>
      <c r="F29" s="35" t="s">
        <v>19</v>
      </c>
      <c r="G29" s="35" t="s">
        <v>45</v>
      </c>
      <c r="H29" s="31">
        <v>43000</v>
      </c>
      <c r="I29" s="35" t="s">
        <v>46</v>
      </c>
      <c r="J29" s="41" t="b">
        <f t="shared" si="0"/>
        <v>0</v>
      </c>
      <c r="K29" s="41" t="str">
        <f t="shared" si="1"/>
        <v>0</v>
      </c>
      <c r="L29" s="41" t="str">
        <f t="shared" si="2"/>
        <v/>
      </c>
      <c r="M29" s="41" t="str">
        <f t="shared" si="3"/>
        <v>0</v>
      </c>
      <c r="N29" s="41">
        <f t="shared" si="4"/>
        <v>1500</v>
      </c>
      <c r="O29" s="41" t="str">
        <f t="shared" si="5"/>
        <v/>
      </c>
    </row>
    <row r="30" spans="1:15" ht="14.25" customHeight="1" x14ac:dyDescent="0.3">
      <c r="A30" s="20">
        <v>150894</v>
      </c>
      <c r="B30" s="35" t="s">
        <v>69</v>
      </c>
      <c r="C30" s="35" t="s">
        <v>70</v>
      </c>
      <c r="D30" s="37">
        <v>37124</v>
      </c>
      <c r="E30" s="36" t="s">
        <v>32</v>
      </c>
      <c r="F30" s="35" t="s">
        <v>19</v>
      </c>
      <c r="G30" s="35" t="s">
        <v>33</v>
      </c>
      <c r="H30" s="31">
        <v>67000</v>
      </c>
      <c r="I30" s="35" t="s">
        <v>34</v>
      </c>
      <c r="J30" s="41" t="b">
        <f t="shared" si="0"/>
        <v>0</v>
      </c>
      <c r="K30" s="41" t="str">
        <f t="shared" si="1"/>
        <v>0</v>
      </c>
      <c r="L30" s="41" t="str">
        <f t="shared" si="2"/>
        <v/>
      </c>
      <c r="M30" s="41" t="str">
        <f t="shared" si="3"/>
        <v>0</v>
      </c>
      <c r="N30" s="41">
        <f t="shared" si="4"/>
        <v>1500</v>
      </c>
      <c r="O30" s="41">
        <f t="shared" si="5"/>
        <v>4000</v>
      </c>
    </row>
    <row r="31" spans="1:15" ht="14.25" customHeight="1" x14ac:dyDescent="0.3">
      <c r="A31" s="20">
        <v>150899</v>
      </c>
      <c r="B31" s="35" t="s">
        <v>87</v>
      </c>
      <c r="C31" s="35" t="s">
        <v>88</v>
      </c>
      <c r="D31" s="37">
        <v>37400</v>
      </c>
      <c r="E31" s="36" t="s">
        <v>32</v>
      </c>
      <c r="F31" s="35" t="s">
        <v>19</v>
      </c>
      <c r="G31" s="35" t="s">
        <v>65</v>
      </c>
      <c r="H31" s="31">
        <v>50000</v>
      </c>
      <c r="I31" s="35" t="s">
        <v>34</v>
      </c>
      <c r="J31" s="41" t="b">
        <f t="shared" si="0"/>
        <v>0</v>
      </c>
      <c r="K31" s="41" t="str">
        <f t="shared" si="1"/>
        <v>0</v>
      </c>
      <c r="L31" s="41" t="str">
        <f t="shared" si="2"/>
        <v/>
      </c>
      <c r="M31" s="41" t="str">
        <f t="shared" si="3"/>
        <v>0</v>
      </c>
      <c r="N31" s="41">
        <f t="shared" si="4"/>
        <v>1500</v>
      </c>
      <c r="O31" s="41">
        <f t="shared" si="5"/>
        <v>4000</v>
      </c>
    </row>
    <row r="32" spans="1:15" ht="14.25" customHeight="1" x14ac:dyDescent="0.3">
      <c r="A32" s="20">
        <v>150901</v>
      </c>
      <c r="B32" s="35" t="s">
        <v>91</v>
      </c>
      <c r="C32" s="35" t="s">
        <v>92</v>
      </c>
      <c r="D32" s="37">
        <v>32946</v>
      </c>
      <c r="E32" s="36" t="s">
        <v>18</v>
      </c>
      <c r="F32" s="35" t="s">
        <v>19</v>
      </c>
      <c r="G32" s="35" t="s">
        <v>93</v>
      </c>
      <c r="H32" s="31">
        <v>53000</v>
      </c>
      <c r="I32" s="35" t="s">
        <v>52</v>
      </c>
      <c r="J32" s="41" t="b">
        <f t="shared" si="0"/>
        <v>0</v>
      </c>
      <c r="K32" s="41" t="str">
        <f t="shared" si="1"/>
        <v>0</v>
      </c>
      <c r="L32" s="41" t="str">
        <f t="shared" si="2"/>
        <v/>
      </c>
      <c r="M32" s="41" t="str">
        <f t="shared" si="3"/>
        <v>0</v>
      </c>
      <c r="N32" s="41">
        <f t="shared" si="4"/>
        <v>1500</v>
      </c>
      <c r="O32" s="41">
        <f t="shared" si="5"/>
        <v>4200</v>
      </c>
    </row>
    <row r="33" spans="1:15" ht="14.25" customHeight="1" x14ac:dyDescent="0.3">
      <c r="A33" s="20">
        <v>150905</v>
      </c>
      <c r="B33" s="35" t="s">
        <v>73</v>
      </c>
      <c r="C33" s="35" t="s">
        <v>74</v>
      </c>
      <c r="D33" s="37">
        <v>30819</v>
      </c>
      <c r="E33" s="36" t="s">
        <v>18</v>
      </c>
      <c r="F33" s="35" t="s">
        <v>25</v>
      </c>
      <c r="G33" s="35" t="s">
        <v>20</v>
      </c>
      <c r="H33" s="31">
        <v>62000</v>
      </c>
      <c r="I33" s="35" t="s">
        <v>52</v>
      </c>
      <c r="J33" s="41" t="b">
        <f t="shared" si="0"/>
        <v>0</v>
      </c>
      <c r="K33" s="41" t="str">
        <f t="shared" si="1"/>
        <v>0</v>
      </c>
      <c r="L33" s="41" t="str">
        <f t="shared" si="2"/>
        <v/>
      </c>
      <c r="M33" s="41" t="str">
        <f t="shared" si="3"/>
        <v>0</v>
      </c>
      <c r="N33" s="41">
        <f t="shared" si="4"/>
        <v>1500</v>
      </c>
      <c r="O33" s="41">
        <f t="shared" si="5"/>
        <v>4200</v>
      </c>
    </row>
    <row r="34" spans="1:15" ht="14.25" customHeight="1" x14ac:dyDescent="0.3">
      <c r="A34" s="20">
        <v>150912</v>
      </c>
      <c r="B34" s="35" t="s">
        <v>77</v>
      </c>
      <c r="C34" s="35" t="s">
        <v>78</v>
      </c>
      <c r="D34" s="37">
        <v>37629</v>
      </c>
      <c r="E34" s="36" t="s">
        <v>18</v>
      </c>
      <c r="F34" s="35" t="s">
        <v>19</v>
      </c>
      <c r="G34" s="35" t="s">
        <v>79</v>
      </c>
      <c r="H34" s="31">
        <v>81000</v>
      </c>
      <c r="I34" s="35" t="s">
        <v>34</v>
      </c>
      <c r="J34" s="41" t="b">
        <f t="shared" si="0"/>
        <v>0</v>
      </c>
      <c r="K34" s="41" t="str">
        <f t="shared" si="1"/>
        <v>0</v>
      </c>
      <c r="L34" s="41" t="str">
        <f t="shared" si="2"/>
        <v/>
      </c>
      <c r="M34" s="41" t="str">
        <f t="shared" si="3"/>
        <v>0</v>
      </c>
      <c r="N34" s="41">
        <f t="shared" si="4"/>
        <v>1500</v>
      </c>
      <c r="O34" s="41">
        <f t="shared" si="5"/>
        <v>4000</v>
      </c>
    </row>
    <row r="35" spans="1:15" ht="14.25" customHeight="1" x14ac:dyDescent="0.3">
      <c r="A35" s="20">
        <v>150921</v>
      </c>
      <c r="B35" s="35" t="s">
        <v>80</v>
      </c>
      <c r="C35" s="35" t="s">
        <v>81</v>
      </c>
      <c r="D35" s="37">
        <v>38092</v>
      </c>
      <c r="E35" s="36" t="s">
        <v>32</v>
      </c>
      <c r="F35" s="35" t="s">
        <v>19</v>
      </c>
      <c r="G35" s="35" t="s">
        <v>82</v>
      </c>
      <c r="H35" s="31">
        <v>19000</v>
      </c>
      <c r="I35" s="35" t="s">
        <v>46</v>
      </c>
      <c r="J35" s="41" t="b">
        <f t="shared" si="0"/>
        <v>0</v>
      </c>
      <c r="K35" s="41" t="str">
        <f t="shared" si="1"/>
        <v>0</v>
      </c>
      <c r="L35" s="41" t="str">
        <f t="shared" si="2"/>
        <v/>
      </c>
      <c r="M35" s="41" t="str">
        <f t="shared" si="3"/>
        <v>0</v>
      </c>
      <c r="N35" s="41">
        <f t="shared" si="4"/>
        <v>1500</v>
      </c>
      <c r="O35" s="41" t="str">
        <f t="shared" si="5"/>
        <v/>
      </c>
    </row>
    <row r="36" spans="1:15" ht="14.25" customHeight="1" x14ac:dyDescent="0.3">
      <c r="A36" s="20">
        <v>150929</v>
      </c>
      <c r="B36" s="35" t="s">
        <v>107</v>
      </c>
      <c r="C36" s="35" t="s">
        <v>108</v>
      </c>
      <c r="D36" s="37">
        <v>26739</v>
      </c>
      <c r="E36" s="36" t="s">
        <v>32</v>
      </c>
      <c r="F36" s="35" t="s">
        <v>19</v>
      </c>
      <c r="G36" s="35" t="s">
        <v>38</v>
      </c>
      <c r="H36" s="31">
        <v>58000</v>
      </c>
      <c r="I36" s="35" t="s">
        <v>34</v>
      </c>
      <c r="J36" s="41" t="b">
        <f t="shared" si="0"/>
        <v>0</v>
      </c>
      <c r="K36" s="41" t="str">
        <f t="shared" si="1"/>
        <v>0</v>
      </c>
      <c r="L36" s="41" t="str">
        <f t="shared" si="2"/>
        <v>Retired</v>
      </c>
      <c r="M36" s="41" t="str">
        <f t="shared" si="3"/>
        <v>0</v>
      </c>
      <c r="N36" s="41">
        <f t="shared" si="4"/>
        <v>1500</v>
      </c>
      <c r="O36" s="41">
        <f t="shared" si="5"/>
        <v>4000</v>
      </c>
    </row>
    <row r="37" spans="1:15" ht="14.25" customHeight="1" x14ac:dyDescent="0.3">
      <c r="A37" s="20">
        <v>150930</v>
      </c>
      <c r="B37" s="35" t="s">
        <v>66</v>
      </c>
      <c r="C37" s="35" t="s">
        <v>67</v>
      </c>
      <c r="D37" s="37">
        <v>37027</v>
      </c>
      <c r="E37" s="36" t="s">
        <v>32</v>
      </c>
      <c r="F37" s="35" t="s">
        <v>19</v>
      </c>
      <c r="G37" s="35" t="s">
        <v>26</v>
      </c>
      <c r="H37" s="31">
        <v>82000</v>
      </c>
      <c r="I37" s="35" t="s">
        <v>34</v>
      </c>
      <c r="J37" s="41" t="b">
        <f t="shared" si="0"/>
        <v>0</v>
      </c>
      <c r="K37" s="41" t="str">
        <f t="shared" si="1"/>
        <v>0</v>
      </c>
      <c r="L37" s="41" t="str">
        <f t="shared" si="2"/>
        <v/>
      </c>
      <c r="M37" s="41" t="str">
        <f t="shared" si="3"/>
        <v>0</v>
      </c>
      <c r="N37" s="41">
        <f t="shared" si="4"/>
        <v>1500</v>
      </c>
      <c r="O37" s="41">
        <f t="shared" si="5"/>
        <v>4000</v>
      </c>
    </row>
    <row r="38" spans="1:15" ht="14.25" customHeight="1" x14ac:dyDescent="0.3">
      <c r="A38" s="20">
        <v>150937</v>
      </c>
      <c r="B38" s="35" t="s">
        <v>57</v>
      </c>
      <c r="C38" s="35" t="s">
        <v>58</v>
      </c>
      <c r="D38" s="37">
        <v>24700</v>
      </c>
      <c r="E38" s="36" t="s">
        <v>32</v>
      </c>
      <c r="F38" s="35" t="s">
        <v>19</v>
      </c>
      <c r="G38" s="35" t="s">
        <v>45</v>
      </c>
      <c r="H38" s="31">
        <v>37000</v>
      </c>
      <c r="I38" s="35" t="s">
        <v>21</v>
      </c>
      <c r="J38" s="41" t="b">
        <f t="shared" si="0"/>
        <v>0</v>
      </c>
      <c r="K38" s="41" t="str">
        <f t="shared" si="1"/>
        <v>0</v>
      </c>
      <c r="L38" s="41" t="str">
        <f t="shared" si="2"/>
        <v>Retired</v>
      </c>
      <c r="M38" s="41" t="str">
        <f t="shared" si="3"/>
        <v>0</v>
      </c>
      <c r="N38" s="41">
        <f t="shared" si="4"/>
        <v>1500</v>
      </c>
      <c r="O38" s="41">
        <f t="shared" si="5"/>
        <v>5000</v>
      </c>
    </row>
    <row r="39" spans="1:15" ht="14.25" customHeight="1" x14ac:dyDescent="0.3">
      <c r="A39" s="20">
        <v>150940</v>
      </c>
      <c r="B39" s="35" t="s">
        <v>30</v>
      </c>
      <c r="C39" s="35" t="s">
        <v>31</v>
      </c>
      <c r="D39" s="37">
        <v>26906</v>
      </c>
      <c r="E39" s="36" t="s">
        <v>32</v>
      </c>
      <c r="F39" s="35" t="s">
        <v>25</v>
      </c>
      <c r="G39" s="35" t="s">
        <v>33</v>
      </c>
      <c r="H39" s="31">
        <v>87000</v>
      </c>
      <c r="I39" s="35" t="s">
        <v>52</v>
      </c>
      <c r="J39" s="41" t="b">
        <f t="shared" si="0"/>
        <v>0</v>
      </c>
      <c r="K39" s="41" t="str">
        <f t="shared" si="1"/>
        <v>0</v>
      </c>
      <c r="L39" s="41" t="str">
        <f t="shared" si="2"/>
        <v>Retired</v>
      </c>
      <c r="M39" s="41" t="str">
        <f t="shared" si="3"/>
        <v>0</v>
      </c>
      <c r="N39" s="41">
        <f t="shared" si="4"/>
        <v>1500</v>
      </c>
      <c r="O39" s="41">
        <f t="shared" si="5"/>
        <v>4200</v>
      </c>
    </row>
    <row r="40" spans="1:15" ht="14.25" customHeight="1" x14ac:dyDescent="0.3">
      <c r="A40" s="20">
        <v>150947</v>
      </c>
      <c r="B40" s="35" t="s">
        <v>71</v>
      </c>
      <c r="C40" s="35" t="s">
        <v>72</v>
      </c>
      <c r="D40" s="37">
        <v>33449</v>
      </c>
      <c r="E40" s="36" t="s">
        <v>18</v>
      </c>
      <c r="F40" s="35" t="s">
        <v>19</v>
      </c>
      <c r="G40" s="35" t="s">
        <v>65</v>
      </c>
      <c r="H40" s="31">
        <v>85000</v>
      </c>
      <c r="I40" s="35" t="s">
        <v>52</v>
      </c>
      <c r="J40" s="41" t="b">
        <f t="shared" si="0"/>
        <v>0</v>
      </c>
      <c r="K40" s="41" t="str">
        <f t="shared" si="1"/>
        <v>0</v>
      </c>
      <c r="L40" s="41" t="str">
        <f t="shared" si="2"/>
        <v/>
      </c>
      <c r="M40" s="41" t="str">
        <f t="shared" si="3"/>
        <v>0</v>
      </c>
      <c r="N40" s="41">
        <f t="shared" si="4"/>
        <v>1500</v>
      </c>
      <c r="O40" s="41">
        <f t="shared" si="5"/>
        <v>4200</v>
      </c>
    </row>
    <row r="41" spans="1:15" ht="14.25" customHeight="1" x14ac:dyDescent="0.3">
      <c r="A41" s="20">
        <v>150954</v>
      </c>
      <c r="B41" s="35" t="s">
        <v>102</v>
      </c>
      <c r="C41" s="35" t="s">
        <v>101</v>
      </c>
      <c r="D41" s="37">
        <v>35495</v>
      </c>
      <c r="E41" s="36" t="s">
        <v>18</v>
      </c>
      <c r="F41" s="35" t="s">
        <v>19</v>
      </c>
      <c r="G41" s="35" t="s">
        <v>93</v>
      </c>
      <c r="H41" s="31">
        <v>57000</v>
      </c>
      <c r="I41" s="35" t="s">
        <v>34</v>
      </c>
      <c r="J41" s="41" t="b">
        <f t="shared" si="0"/>
        <v>0</v>
      </c>
      <c r="K41" s="41" t="str">
        <f t="shared" si="1"/>
        <v>0</v>
      </c>
      <c r="L41" s="41" t="str">
        <f t="shared" si="2"/>
        <v/>
      </c>
      <c r="M41" s="41" t="str">
        <f t="shared" si="3"/>
        <v>0</v>
      </c>
      <c r="N41" s="41">
        <f t="shared" si="4"/>
        <v>1500</v>
      </c>
      <c r="O41" s="41">
        <f t="shared" si="5"/>
        <v>4000</v>
      </c>
    </row>
    <row r="42" spans="1:15" ht="14.25" customHeight="1" x14ac:dyDescent="0.3">
      <c r="A42" s="20">
        <v>150962</v>
      </c>
      <c r="B42" s="35" t="s">
        <v>100</v>
      </c>
      <c r="C42" s="35" t="s">
        <v>101</v>
      </c>
      <c r="D42" s="37">
        <v>37773</v>
      </c>
      <c r="E42" s="36" t="s">
        <v>18</v>
      </c>
      <c r="F42" s="35" t="s">
        <v>19</v>
      </c>
      <c r="G42" s="35" t="s">
        <v>41</v>
      </c>
      <c r="H42" s="31">
        <v>87000</v>
      </c>
      <c r="I42" s="35" t="s">
        <v>34</v>
      </c>
      <c r="J42" s="41" t="b">
        <f t="shared" si="0"/>
        <v>0</v>
      </c>
      <c r="K42" s="41" t="str">
        <f t="shared" si="1"/>
        <v>0</v>
      </c>
      <c r="L42" s="41" t="str">
        <f t="shared" si="2"/>
        <v/>
      </c>
      <c r="M42" s="41" t="str">
        <f t="shared" si="3"/>
        <v>0</v>
      </c>
      <c r="N42" s="41" t="str">
        <f t="shared" si="4"/>
        <v/>
      </c>
      <c r="O42" s="41">
        <f t="shared" si="5"/>
        <v>4000</v>
      </c>
    </row>
    <row r="43" spans="1:15" ht="14.25" customHeight="1" x14ac:dyDescent="0.3">
      <c r="A43" s="20">
        <v>150968</v>
      </c>
      <c r="B43" s="35" t="s">
        <v>94</v>
      </c>
      <c r="C43" s="35" t="s">
        <v>95</v>
      </c>
      <c r="D43" s="37">
        <v>37208</v>
      </c>
      <c r="E43" s="36" t="s">
        <v>32</v>
      </c>
      <c r="F43" s="35" t="s">
        <v>19</v>
      </c>
      <c r="G43" s="35" t="s">
        <v>79</v>
      </c>
      <c r="H43" s="31">
        <v>65000</v>
      </c>
      <c r="I43" s="35" t="s">
        <v>52</v>
      </c>
      <c r="J43" s="41" t="b">
        <f t="shared" si="0"/>
        <v>0</v>
      </c>
      <c r="K43" s="41" t="str">
        <f t="shared" si="1"/>
        <v>0</v>
      </c>
      <c r="L43" s="41" t="str">
        <f t="shared" si="2"/>
        <v/>
      </c>
      <c r="M43" s="41" t="str">
        <f t="shared" si="3"/>
        <v>0</v>
      </c>
      <c r="N43" s="41">
        <f t="shared" si="4"/>
        <v>1500</v>
      </c>
      <c r="O43" s="41">
        <f t="shared" si="5"/>
        <v>4200</v>
      </c>
    </row>
    <row r="44" spans="1:15" ht="14.25" customHeight="1" x14ac:dyDescent="0.3">
      <c r="A44" s="20">
        <v>150975</v>
      </c>
      <c r="B44" s="35" t="s">
        <v>89</v>
      </c>
      <c r="C44" s="35" t="s">
        <v>90</v>
      </c>
      <c r="D44" s="37">
        <v>31478</v>
      </c>
      <c r="E44" s="36" t="s">
        <v>32</v>
      </c>
      <c r="F44" s="35" t="s">
        <v>19</v>
      </c>
      <c r="G44" s="35" t="s">
        <v>82</v>
      </c>
      <c r="H44" s="31">
        <v>83000</v>
      </c>
      <c r="I44" s="35" t="s">
        <v>21</v>
      </c>
      <c r="J44" s="41" t="b">
        <f t="shared" si="0"/>
        <v>0</v>
      </c>
      <c r="K44" s="41" t="str">
        <f t="shared" si="1"/>
        <v>0</v>
      </c>
      <c r="L44" s="41" t="str">
        <f t="shared" si="2"/>
        <v/>
      </c>
      <c r="M44" s="41" t="str">
        <f t="shared" si="3"/>
        <v>0</v>
      </c>
      <c r="N44" s="41">
        <f t="shared" si="4"/>
        <v>1500</v>
      </c>
      <c r="O44" s="41">
        <f t="shared" si="5"/>
        <v>5000</v>
      </c>
    </row>
    <row r="45" spans="1:15" ht="14.25" customHeight="1" x14ac:dyDescent="0.3">
      <c r="A45" s="20">
        <v>150982</v>
      </c>
      <c r="B45" s="35" t="s">
        <v>109</v>
      </c>
      <c r="C45" s="35" t="s">
        <v>110</v>
      </c>
      <c r="D45" s="37">
        <v>35574</v>
      </c>
      <c r="E45" s="36" t="s">
        <v>32</v>
      </c>
      <c r="F45" s="35" t="s">
        <v>19</v>
      </c>
      <c r="G45" s="35" t="s">
        <v>38</v>
      </c>
      <c r="H45" s="31">
        <v>47000</v>
      </c>
      <c r="I45" s="35" t="s">
        <v>21</v>
      </c>
      <c r="J45" s="41" t="b">
        <f t="shared" si="0"/>
        <v>0</v>
      </c>
      <c r="K45" s="41" t="str">
        <f t="shared" si="1"/>
        <v>0</v>
      </c>
      <c r="L45" s="41" t="str">
        <f t="shared" si="2"/>
        <v/>
      </c>
      <c r="M45" s="41" t="str">
        <f t="shared" si="3"/>
        <v>0</v>
      </c>
      <c r="N45" s="41">
        <f t="shared" si="4"/>
        <v>1500</v>
      </c>
      <c r="O45" s="41">
        <f t="shared" si="5"/>
        <v>5000</v>
      </c>
    </row>
    <row r="46" spans="1:15" ht="14.25" customHeight="1" x14ac:dyDescent="0.3">
      <c r="A46" s="20">
        <v>150989</v>
      </c>
      <c r="B46" s="35" t="s">
        <v>48</v>
      </c>
      <c r="C46" s="35" t="s">
        <v>44</v>
      </c>
      <c r="D46" s="37">
        <v>33113</v>
      </c>
      <c r="E46" s="36" t="s">
        <v>32</v>
      </c>
      <c r="F46" s="35" t="s">
        <v>19</v>
      </c>
      <c r="G46" s="35" t="s">
        <v>26</v>
      </c>
      <c r="H46" s="31">
        <v>45000</v>
      </c>
      <c r="I46" s="35" t="s">
        <v>34</v>
      </c>
      <c r="J46" s="41" t="b">
        <f t="shared" si="0"/>
        <v>0</v>
      </c>
      <c r="K46" s="41" t="str">
        <f t="shared" si="1"/>
        <v>0</v>
      </c>
      <c r="L46" s="41" t="str">
        <f t="shared" si="2"/>
        <v/>
      </c>
      <c r="M46" s="41" t="str">
        <f t="shared" si="3"/>
        <v>0</v>
      </c>
      <c r="N46" s="41">
        <f t="shared" si="4"/>
        <v>1500</v>
      </c>
      <c r="O46" s="41">
        <f t="shared" si="5"/>
        <v>4000</v>
      </c>
    </row>
    <row r="47" spans="1:15" ht="14.25" customHeight="1" x14ac:dyDescent="0.3">
      <c r="A47" s="20">
        <v>150990</v>
      </c>
      <c r="B47" s="35" t="s">
        <v>43</v>
      </c>
      <c r="C47" s="35" t="s">
        <v>44</v>
      </c>
      <c r="D47" s="37">
        <v>36400</v>
      </c>
      <c r="E47" s="36" t="s">
        <v>32</v>
      </c>
      <c r="F47" s="35" t="s">
        <v>19</v>
      </c>
      <c r="G47" s="35" t="s">
        <v>45</v>
      </c>
      <c r="H47" s="31">
        <v>77000</v>
      </c>
      <c r="I47" s="35" t="s">
        <v>46</v>
      </c>
      <c r="J47" s="41" t="b">
        <f t="shared" si="0"/>
        <v>0</v>
      </c>
      <c r="K47" s="41" t="str">
        <f t="shared" si="1"/>
        <v>0</v>
      </c>
      <c r="L47" s="41" t="str">
        <f t="shared" si="2"/>
        <v/>
      </c>
      <c r="M47" s="41" t="str">
        <f t="shared" si="3"/>
        <v>0</v>
      </c>
      <c r="N47" s="41">
        <f t="shared" si="4"/>
        <v>1500</v>
      </c>
      <c r="O47" s="41" t="str">
        <f t="shared" si="5"/>
        <v/>
      </c>
    </row>
    <row r="48" spans="1:15" ht="14.25" customHeight="1" x14ac:dyDescent="0.3">
      <c r="A48" s="20">
        <v>150995</v>
      </c>
      <c r="B48" s="35" t="s">
        <v>75</v>
      </c>
      <c r="C48" s="35" t="s">
        <v>76</v>
      </c>
      <c r="D48" s="37">
        <v>35330</v>
      </c>
      <c r="E48" s="36" t="s">
        <v>32</v>
      </c>
      <c r="F48" s="35" t="s">
        <v>19</v>
      </c>
      <c r="G48" s="35" t="s">
        <v>33</v>
      </c>
      <c r="H48" s="31">
        <v>15000</v>
      </c>
      <c r="I48" s="35" t="s">
        <v>21</v>
      </c>
      <c r="J48" s="41" t="b">
        <f t="shared" si="0"/>
        <v>0</v>
      </c>
      <c r="K48" s="41" t="str">
        <f t="shared" si="1"/>
        <v>0</v>
      </c>
      <c r="L48" s="41" t="str">
        <f t="shared" si="2"/>
        <v/>
      </c>
      <c r="M48" s="41" t="str">
        <f t="shared" si="3"/>
        <v>0</v>
      </c>
      <c r="N48" s="41">
        <f t="shared" si="4"/>
        <v>1500</v>
      </c>
      <c r="O48" s="41">
        <f t="shared" si="5"/>
        <v>5000</v>
      </c>
    </row>
    <row r="49" spans="7:7" ht="14.25" customHeight="1" x14ac:dyDescent="0.3">
      <c r="G49" s="40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EC0F-D56C-41DF-809F-1AC91AB737F5}">
  <dimension ref="C1:O1000"/>
  <sheetViews>
    <sheetView workbookViewId="0">
      <selection activeCell="M15" sqref="M15"/>
    </sheetView>
  </sheetViews>
  <sheetFormatPr defaultColWidth="14.44140625" defaultRowHeight="15" customHeight="1" x14ac:dyDescent="0.3"/>
  <cols>
    <col min="1" max="5" width="8.6640625" style="10" customWidth="1"/>
    <col min="6" max="6" width="9.88671875" style="10" customWidth="1"/>
    <col min="7" max="10" width="8.6640625" style="10" customWidth="1"/>
    <col min="11" max="11" width="10.6640625" style="10" customWidth="1"/>
    <col min="12" max="12" width="8.6640625" style="10" customWidth="1"/>
    <col min="13" max="13" width="38" style="10" customWidth="1"/>
    <col min="14" max="14" width="13" style="10" customWidth="1"/>
    <col min="15" max="15" width="17.33203125" style="10" customWidth="1"/>
    <col min="16" max="26" width="8.6640625" style="10" customWidth="1"/>
    <col min="27" max="16384" width="14.44140625" style="10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33" t="s">
        <v>6</v>
      </c>
      <c r="D4" s="33" t="s">
        <v>7</v>
      </c>
      <c r="E4" s="33" t="s">
        <v>8</v>
      </c>
      <c r="F4" s="33" t="s">
        <v>9</v>
      </c>
      <c r="G4" s="33" t="s">
        <v>10</v>
      </c>
      <c r="H4" s="33" t="s">
        <v>11</v>
      </c>
      <c r="I4" s="33" t="s">
        <v>12</v>
      </c>
      <c r="J4" s="33" t="s">
        <v>13</v>
      </c>
      <c r="K4" s="33" t="s">
        <v>14</v>
      </c>
    </row>
    <row r="5" spans="3:15" ht="14.25" customHeight="1" x14ac:dyDescent="0.3">
      <c r="C5" s="20">
        <v>150834</v>
      </c>
      <c r="D5" s="35" t="s">
        <v>16</v>
      </c>
      <c r="E5" s="35" t="s">
        <v>17</v>
      </c>
      <c r="F5" s="37">
        <v>31199</v>
      </c>
      <c r="G5" s="36" t="s">
        <v>18</v>
      </c>
      <c r="H5" s="35" t="s">
        <v>19</v>
      </c>
      <c r="I5" s="35" t="s">
        <v>20</v>
      </c>
      <c r="J5" s="35" t="s">
        <v>21</v>
      </c>
      <c r="K5" s="31">
        <v>48000</v>
      </c>
    </row>
    <row r="6" spans="3:15" ht="14.25" customHeight="1" x14ac:dyDescent="0.3">
      <c r="C6" s="20">
        <v>150784</v>
      </c>
      <c r="D6" s="35" t="s">
        <v>23</v>
      </c>
      <c r="E6" s="35" t="s">
        <v>24</v>
      </c>
      <c r="F6" s="37">
        <v>28365</v>
      </c>
      <c r="G6" s="36" t="s">
        <v>18</v>
      </c>
      <c r="H6" s="35" t="s">
        <v>25</v>
      </c>
      <c r="I6" s="35" t="s">
        <v>26</v>
      </c>
      <c r="J6" s="35" t="s">
        <v>21</v>
      </c>
      <c r="K6" s="31">
        <v>35000</v>
      </c>
    </row>
    <row r="7" spans="3:15" ht="14.25" customHeight="1" x14ac:dyDescent="0.3">
      <c r="C7" s="20">
        <v>150791</v>
      </c>
      <c r="D7" s="35" t="s">
        <v>28</v>
      </c>
      <c r="E7" s="35" t="s">
        <v>29</v>
      </c>
      <c r="F7" s="37">
        <v>23346</v>
      </c>
      <c r="G7" s="36" t="s">
        <v>18</v>
      </c>
      <c r="H7" s="35" t="s">
        <v>19</v>
      </c>
      <c r="I7" s="35" t="s">
        <v>26</v>
      </c>
      <c r="J7" s="35" t="s">
        <v>21</v>
      </c>
      <c r="K7" s="31">
        <v>67000</v>
      </c>
      <c r="M7" s="39" t="s">
        <v>202</v>
      </c>
    </row>
    <row r="8" spans="3:15" ht="14.25" customHeight="1" x14ac:dyDescent="0.3">
      <c r="C8" s="20">
        <v>150940</v>
      </c>
      <c r="D8" s="35" t="s">
        <v>30</v>
      </c>
      <c r="E8" s="35" t="s">
        <v>31</v>
      </c>
      <c r="F8" s="37">
        <v>26906</v>
      </c>
      <c r="G8" s="36" t="s">
        <v>32</v>
      </c>
      <c r="H8" s="35" t="s">
        <v>25</v>
      </c>
      <c r="I8" s="35" t="s">
        <v>33</v>
      </c>
      <c r="J8" s="35" t="s">
        <v>34</v>
      </c>
      <c r="K8" s="31">
        <v>87000</v>
      </c>
    </row>
    <row r="9" spans="3:15" ht="14.25" customHeight="1" x14ac:dyDescent="0.3">
      <c r="C9" s="20">
        <v>150777</v>
      </c>
      <c r="D9" s="35" t="s">
        <v>36</v>
      </c>
      <c r="E9" s="35" t="s">
        <v>37</v>
      </c>
      <c r="F9" s="37">
        <v>21123</v>
      </c>
      <c r="G9" s="36" t="s">
        <v>32</v>
      </c>
      <c r="H9" s="35" t="s">
        <v>19</v>
      </c>
      <c r="I9" s="35" t="s">
        <v>38</v>
      </c>
      <c r="J9" s="35" t="s">
        <v>21</v>
      </c>
      <c r="K9" s="31">
        <v>22000</v>
      </c>
      <c r="M9" s="87" t="s">
        <v>201</v>
      </c>
      <c r="N9" s="88"/>
      <c r="O9" s="38" t="s">
        <v>200</v>
      </c>
    </row>
    <row r="10" spans="3:15" ht="14.25" customHeight="1" x14ac:dyDescent="0.3">
      <c r="C10" s="20">
        <v>150805</v>
      </c>
      <c r="D10" s="35" t="s">
        <v>28</v>
      </c>
      <c r="E10" s="35" t="s">
        <v>40</v>
      </c>
      <c r="F10" s="37">
        <v>26172</v>
      </c>
      <c r="G10" s="36" t="s">
        <v>32</v>
      </c>
      <c r="H10" s="35" t="s">
        <v>19</v>
      </c>
      <c r="I10" s="35" t="s">
        <v>41</v>
      </c>
      <c r="J10" s="35" t="s">
        <v>21</v>
      </c>
      <c r="K10" s="31">
        <v>91000</v>
      </c>
      <c r="M10" s="38" t="s">
        <v>22</v>
      </c>
      <c r="N10" s="38">
        <f>MAX(K5:K42)</f>
        <v>92000</v>
      </c>
      <c r="O10" s="31" t="str">
        <f>INDEX($C$4:$K$42,MATCH($N10,$K$4:$K$42,0)*1,2)</f>
        <v>Dinesh</v>
      </c>
    </row>
    <row r="11" spans="3:15" ht="14.25" customHeight="1" x14ac:dyDescent="0.3">
      <c r="C11" s="20">
        <v>150990</v>
      </c>
      <c r="D11" s="35" t="s">
        <v>43</v>
      </c>
      <c r="E11" s="35" t="s">
        <v>44</v>
      </c>
      <c r="F11" s="37">
        <v>36400</v>
      </c>
      <c r="G11" s="36" t="s">
        <v>32</v>
      </c>
      <c r="H11" s="35" t="s">
        <v>19</v>
      </c>
      <c r="I11" s="35" t="s">
        <v>45</v>
      </c>
      <c r="J11" s="35" t="s">
        <v>46</v>
      </c>
      <c r="K11" s="31">
        <v>77000</v>
      </c>
      <c r="M11" s="38" t="s">
        <v>27</v>
      </c>
      <c r="N11" s="31">
        <f>MIN(K5:K42)</f>
        <v>15000</v>
      </c>
      <c r="O11" s="31" t="str">
        <f>INDEX($C$4:$K$42,MATCH($N11,$K$4:$K$42,0)*1,2)</f>
        <v>Satish</v>
      </c>
    </row>
    <row r="12" spans="3:15" ht="14.25" customHeight="1" x14ac:dyDescent="0.3">
      <c r="C12" s="20">
        <v>150989</v>
      </c>
      <c r="D12" s="35" t="s">
        <v>48</v>
      </c>
      <c r="E12" s="35" t="s">
        <v>44</v>
      </c>
      <c r="F12" s="37">
        <v>33113</v>
      </c>
      <c r="G12" s="36" t="s">
        <v>32</v>
      </c>
      <c r="H12" s="35" t="s">
        <v>19</v>
      </c>
      <c r="I12" s="35" t="s">
        <v>26</v>
      </c>
      <c r="J12" s="35" t="s">
        <v>46</v>
      </c>
      <c r="K12" s="31">
        <v>45000</v>
      </c>
    </row>
    <row r="13" spans="3:15" ht="14.25" customHeight="1" x14ac:dyDescent="0.3">
      <c r="C13" s="20">
        <v>150881</v>
      </c>
      <c r="D13" s="35" t="s">
        <v>50</v>
      </c>
      <c r="E13" s="35" t="s">
        <v>51</v>
      </c>
      <c r="F13" s="37">
        <v>30337</v>
      </c>
      <c r="G13" s="36" t="s">
        <v>32</v>
      </c>
      <c r="H13" s="35" t="s">
        <v>25</v>
      </c>
      <c r="I13" s="35" t="s">
        <v>26</v>
      </c>
      <c r="J13" s="35" t="s">
        <v>52</v>
      </c>
      <c r="K13" s="31">
        <v>92000</v>
      </c>
    </row>
    <row r="14" spans="3:15" ht="14.25" customHeight="1" x14ac:dyDescent="0.3">
      <c r="C14" s="20">
        <v>150814</v>
      </c>
      <c r="D14" s="35" t="s">
        <v>54</v>
      </c>
      <c r="E14" s="35" t="s">
        <v>55</v>
      </c>
      <c r="F14" s="37">
        <v>26246</v>
      </c>
      <c r="G14" s="36" t="s">
        <v>32</v>
      </c>
      <c r="H14" s="35" t="s">
        <v>19</v>
      </c>
      <c r="I14" s="35" t="s">
        <v>33</v>
      </c>
      <c r="J14" s="35" t="s">
        <v>21</v>
      </c>
      <c r="K14" s="31">
        <v>50000</v>
      </c>
    </row>
    <row r="15" spans="3:15" ht="14.25" customHeight="1" x14ac:dyDescent="0.3">
      <c r="C15" s="20">
        <v>150937</v>
      </c>
      <c r="D15" s="35" t="s">
        <v>57</v>
      </c>
      <c r="E15" s="35" t="s">
        <v>58</v>
      </c>
      <c r="F15" s="37">
        <v>24700</v>
      </c>
      <c r="G15" s="36" t="s">
        <v>32</v>
      </c>
      <c r="H15" s="35" t="s">
        <v>19</v>
      </c>
      <c r="I15" s="35" t="s">
        <v>45</v>
      </c>
      <c r="J15" s="35" t="s">
        <v>34</v>
      </c>
      <c r="K15" s="31">
        <v>37000</v>
      </c>
    </row>
    <row r="16" spans="3:15" ht="14.25" customHeight="1" x14ac:dyDescent="0.3">
      <c r="C16" s="20">
        <v>150888</v>
      </c>
      <c r="D16" s="35" t="s">
        <v>59</v>
      </c>
      <c r="E16" s="35" t="s">
        <v>60</v>
      </c>
      <c r="F16" s="37">
        <v>29221</v>
      </c>
      <c r="G16" s="36" t="s">
        <v>32</v>
      </c>
      <c r="H16" s="35" t="s">
        <v>19</v>
      </c>
      <c r="I16" s="35" t="s">
        <v>45</v>
      </c>
      <c r="J16" s="35" t="s">
        <v>52</v>
      </c>
      <c r="K16" s="31">
        <v>43000</v>
      </c>
    </row>
    <row r="17" spans="3:11" ht="14.25" customHeight="1" x14ac:dyDescent="0.3">
      <c r="C17" s="20">
        <v>150865</v>
      </c>
      <c r="D17" s="35" t="s">
        <v>61</v>
      </c>
      <c r="E17" s="35" t="s">
        <v>60</v>
      </c>
      <c r="F17" s="37">
        <v>31279</v>
      </c>
      <c r="G17" s="36" t="s">
        <v>18</v>
      </c>
      <c r="H17" s="35" t="s">
        <v>19</v>
      </c>
      <c r="I17" s="35" t="s">
        <v>62</v>
      </c>
      <c r="J17" s="35" t="s">
        <v>52</v>
      </c>
      <c r="K17" s="31">
        <v>90000</v>
      </c>
    </row>
    <row r="18" spans="3:11" ht="14.25" customHeight="1" x14ac:dyDescent="0.3">
      <c r="C18" s="20">
        <v>150858</v>
      </c>
      <c r="D18" s="35" t="s">
        <v>63</v>
      </c>
      <c r="E18" s="35" t="s">
        <v>64</v>
      </c>
      <c r="F18" s="37">
        <v>34846</v>
      </c>
      <c r="G18" s="36" t="s">
        <v>32</v>
      </c>
      <c r="H18" s="35" t="s">
        <v>19</v>
      </c>
      <c r="I18" s="35" t="s">
        <v>65</v>
      </c>
      <c r="J18" s="35" t="s">
        <v>52</v>
      </c>
      <c r="K18" s="31">
        <v>34000</v>
      </c>
    </row>
    <row r="19" spans="3:11" ht="14.25" customHeight="1" x14ac:dyDescent="0.3">
      <c r="C19" s="20">
        <v>150930</v>
      </c>
      <c r="D19" s="35" t="s">
        <v>66</v>
      </c>
      <c r="E19" s="35" t="s">
        <v>67</v>
      </c>
      <c r="F19" s="37">
        <v>37027</v>
      </c>
      <c r="G19" s="36" t="s">
        <v>32</v>
      </c>
      <c r="H19" s="35" t="s">
        <v>19</v>
      </c>
      <c r="I19" s="35" t="s">
        <v>26</v>
      </c>
      <c r="J19" s="35" t="s">
        <v>34</v>
      </c>
      <c r="K19" s="31">
        <v>82000</v>
      </c>
    </row>
    <row r="20" spans="3:11" ht="14.25" customHeight="1" x14ac:dyDescent="0.3">
      <c r="C20" s="20">
        <v>150894</v>
      </c>
      <c r="D20" s="35" t="s">
        <v>69</v>
      </c>
      <c r="E20" s="35" t="s">
        <v>70</v>
      </c>
      <c r="F20" s="37">
        <v>37124</v>
      </c>
      <c r="G20" s="36" t="s">
        <v>32</v>
      </c>
      <c r="H20" s="35" t="s">
        <v>19</v>
      </c>
      <c r="I20" s="35" t="s">
        <v>33</v>
      </c>
      <c r="J20" s="35" t="s">
        <v>34</v>
      </c>
      <c r="K20" s="31">
        <v>67000</v>
      </c>
    </row>
    <row r="21" spans="3:11" ht="14.25" customHeight="1" x14ac:dyDescent="0.3">
      <c r="C21" s="20">
        <v>150947</v>
      </c>
      <c r="D21" s="35" t="s">
        <v>71</v>
      </c>
      <c r="E21" s="35" t="s">
        <v>72</v>
      </c>
      <c r="F21" s="37">
        <v>33449</v>
      </c>
      <c r="G21" s="36" t="s">
        <v>18</v>
      </c>
      <c r="H21" s="35" t="s">
        <v>19</v>
      </c>
      <c r="I21" s="35" t="s">
        <v>65</v>
      </c>
      <c r="J21" s="35" t="s">
        <v>34</v>
      </c>
      <c r="K21" s="31">
        <v>85000</v>
      </c>
    </row>
    <row r="22" spans="3:11" ht="14.25" customHeight="1" x14ac:dyDescent="0.3">
      <c r="C22" s="20">
        <v>150905</v>
      </c>
      <c r="D22" s="35" t="s">
        <v>73</v>
      </c>
      <c r="E22" s="35" t="s">
        <v>74</v>
      </c>
      <c r="F22" s="37">
        <v>30819</v>
      </c>
      <c r="G22" s="36" t="s">
        <v>18</v>
      </c>
      <c r="H22" s="35" t="s">
        <v>25</v>
      </c>
      <c r="I22" s="35" t="s">
        <v>20</v>
      </c>
      <c r="J22" s="35" t="s">
        <v>34</v>
      </c>
      <c r="K22" s="31">
        <v>62000</v>
      </c>
    </row>
    <row r="23" spans="3:11" ht="14.25" customHeight="1" x14ac:dyDescent="0.3">
      <c r="C23" s="20">
        <v>150995</v>
      </c>
      <c r="D23" s="35" t="s">
        <v>75</v>
      </c>
      <c r="E23" s="35" t="s">
        <v>76</v>
      </c>
      <c r="F23" s="37">
        <v>35330</v>
      </c>
      <c r="G23" s="36" t="s">
        <v>32</v>
      </c>
      <c r="H23" s="35" t="s">
        <v>19</v>
      </c>
      <c r="I23" s="35" t="s">
        <v>33</v>
      </c>
      <c r="J23" s="35" t="s">
        <v>46</v>
      </c>
      <c r="K23" s="31">
        <v>15000</v>
      </c>
    </row>
    <row r="24" spans="3:11" ht="14.25" customHeight="1" x14ac:dyDescent="0.3">
      <c r="C24" s="20">
        <v>150912</v>
      </c>
      <c r="D24" s="35" t="s">
        <v>77</v>
      </c>
      <c r="E24" s="35" t="s">
        <v>78</v>
      </c>
      <c r="F24" s="37">
        <v>37629</v>
      </c>
      <c r="G24" s="36" t="s">
        <v>18</v>
      </c>
      <c r="H24" s="35" t="s">
        <v>19</v>
      </c>
      <c r="I24" s="35" t="s">
        <v>79</v>
      </c>
      <c r="J24" s="35" t="s">
        <v>34</v>
      </c>
      <c r="K24" s="31">
        <v>81000</v>
      </c>
    </row>
    <row r="25" spans="3:11" ht="14.25" customHeight="1" x14ac:dyDescent="0.3">
      <c r="C25" s="20">
        <v>150921</v>
      </c>
      <c r="D25" s="35" t="s">
        <v>80</v>
      </c>
      <c r="E25" s="35" t="s">
        <v>81</v>
      </c>
      <c r="F25" s="37">
        <v>38092</v>
      </c>
      <c r="G25" s="36" t="s">
        <v>32</v>
      </c>
      <c r="H25" s="35" t="s">
        <v>19</v>
      </c>
      <c r="I25" s="35" t="s">
        <v>82</v>
      </c>
      <c r="J25" s="35" t="s">
        <v>34</v>
      </c>
      <c r="K25" s="31">
        <v>19000</v>
      </c>
    </row>
    <row r="26" spans="3:11" ht="14.25" customHeight="1" x14ac:dyDescent="0.3">
      <c r="C26" s="20">
        <v>150851</v>
      </c>
      <c r="D26" s="35" t="s">
        <v>83</v>
      </c>
      <c r="E26" s="35" t="s">
        <v>84</v>
      </c>
      <c r="F26" s="37">
        <v>29368</v>
      </c>
      <c r="G26" s="36" t="s">
        <v>32</v>
      </c>
      <c r="H26" s="35" t="s">
        <v>25</v>
      </c>
      <c r="I26" s="35" t="s">
        <v>33</v>
      </c>
      <c r="J26" s="35" t="s">
        <v>52</v>
      </c>
      <c r="K26" s="31">
        <v>75000</v>
      </c>
    </row>
    <row r="27" spans="3:11" ht="14.25" customHeight="1" x14ac:dyDescent="0.3">
      <c r="C27" s="20">
        <v>150867</v>
      </c>
      <c r="D27" s="35" t="s">
        <v>85</v>
      </c>
      <c r="E27" s="35" t="s">
        <v>86</v>
      </c>
      <c r="F27" s="37">
        <v>29028</v>
      </c>
      <c r="G27" s="36" t="s">
        <v>18</v>
      </c>
      <c r="H27" s="35" t="s">
        <v>25</v>
      </c>
      <c r="I27" s="35" t="s">
        <v>82</v>
      </c>
      <c r="J27" s="35" t="s">
        <v>52</v>
      </c>
      <c r="K27" s="31">
        <v>49000</v>
      </c>
    </row>
    <row r="28" spans="3:11" ht="14.25" customHeight="1" x14ac:dyDescent="0.3">
      <c r="C28" s="20">
        <v>150899</v>
      </c>
      <c r="D28" s="35" t="s">
        <v>87</v>
      </c>
      <c r="E28" s="35" t="s">
        <v>88</v>
      </c>
      <c r="F28" s="37">
        <v>37400</v>
      </c>
      <c r="G28" s="36" t="s">
        <v>32</v>
      </c>
      <c r="H28" s="35" t="s">
        <v>19</v>
      </c>
      <c r="I28" s="35" t="s">
        <v>65</v>
      </c>
      <c r="J28" s="35" t="s">
        <v>34</v>
      </c>
      <c r="K28" s="31">
        <v>50000</v>
      </c>
    </row>
    <row r="29" spans="3:11" ht="14.25" customHeight="1" x14ac:dyDescent="0.3">
      <c r="C29" s="20">
        <v>150975</v>
      </c>
      <c r="D29" s="35" t="s">
        <v>89</v>
      </c>
      <c r="E29" s="35" t="s">
        <v>90</v>
      </c>
      <c r="F29" s="37">
        <v>31478</v>
      </c>
      <c r="G29" s="36" t="s">
        <v>32</v>
      </c>
      <c r="H29" s="35" t="s">
        <v>19</v>
      </c>
      <c r="I29" s="35" t="s">
        <v>82</v>
      </c>
      <c r="J29" s="35" t="s">
        <v>46</v>
      </c>
      <c r="K29" s="31">
        <v>83000</v>
      </c>
    </row>
    <row r="30" spans="3:11" ht="14.25" customHeight="1" x14ac:dyDescent="0.3">
      <c r="C30" s="20">
        <v>150901</v>
      </c>
      <c r="D30" s="35" t="s">
        <v>91</v>
      </c>
      <c r="E30" s="35" t="s">
        <v>92</v>
      </c>
      <c r="F30" s="37">
        <v>32946</v>
      </c>
      <c r="G30" s="36" t="s">
        <v>18</v>
      </c>
      <c r="H30" s="35" t="s">
        <v>19</v>
      </c>
      <c r="I30" s="35" t="s">
        <v>93</v>
      </c>
      <c r="J30" s="35" t="s">
        <v>34</v>
      </c>
      <c r="K30" s="31">
        <v>53000</v>
      </c>
    </row>
    <row r="31" spans="3:11" ht="14.25" customHeight="1" x14ac:dyDescent="0.3">
      <c r="C31" s="20">
        <v>150968</v>
      </c>
      <c r="D31" s="35" t="s">
        <v>94</v>
      </c>
      <c r="E31" s="35" t="s">
        <v>95</v>
      </c>
      <c r="F31" s="37">
        <v>37208</v>
      </c>
      <c r="G31" s="36" t="s">
        <v>32</v>
      </c>
      <c r="H31" s="35" t="s">
        <v>19</v>
      </c>
      <c r="I31" s="35" t="s">
        <v>79</v>
      </c>
      <c r="J31" s="35" t="s">
        <v>34</v>
      </c>
      <c r="K31" s="31">
        <v>65000</v>
      </c>
    </row>
    <row r="32" spans="3:11" ht="14.25" customHeight="1" x14ac:dyDescent="0.3">
      <c r="C32" s="20">
        <v>150773</v>
      </c>
      <c r="D32" s="35" t="s">
        <v>96</v>
      </c>
      <c r="E32" s="35" t="s">
        <v>97</v>
      </c>
      <c r="F32" s="37">
        <v>26860</v>
      </c>
      <c r="G32" s="36" t="s">
        <v>32</v>
      </c>
      <c r="H32" s="35" t="s">
        <v>19</v>
      </c>
      <c r="I32" s="35" t="s">
        <v>82</v>
      </c>
      <c r="J32" s="35" t="s">
        <v>21</v>
      </c>
      <c r="K32" s="31">
        <v>85000</v>
      </c>
    </row>
    <row r="33" spans="3:11" ht="14.25" customHeight="1" x14ac:dyDescent="0.3">
      <c r="C33" s="20">
        <v>150840</v>
      </c>
      <c r="D33" s="35" t="s">
        <v>66</v>
      </c>
      <c r="E33" s="35" t="s">
        <v>98</v>
      </c>
      <c r="F33" s="37">
        <v>23136</v>
      </c>
      <c r="G33" s="36" t="s">
        <v>18</v>
      </c>
      <c r="H33" s="35" t="s">
        <v>19</v>
      </c>
      <c r="I33" s="35" t="s">
        <v>33</v>
      </c>
      <c r="J33" s="35" t="s">
        <v>52</v>
      </c>
      <c r="K33" s="31">
        <v>20000</v>
      </c>
    </row>
    <row r="34" spans="3:11" ht="14.25" customHeight="1" x14ac:dyDescent="0.3">
      <c r="C34" s="20">
        <v>150850</v>
      </c>
      <c r="D34" s="35" t="s">
        <v>57</v>
      </c>
      <c r="E34" s="35" t="s">
        <v>99</v>
      </c>
      <c r="F34" s="37">
        <v>32027</v>
      </c>
      <c r="G34" s="36" t="s">
        <v>32</v>
      </c>
      <c r="H34" s="35" t="s">
        <v>19</v>
      </c>
      <c r="I34" s="35" t="s">
        <v>65</v>
      </c>
      <c r="J34" s="35" t="s">
        <v>52</v>
      </c>
      <c r="K34" s="31">
        <v>47000</v>
      </c>
    </row>
    <row r="35" spans="3:11" ht="14.25" customHeight="1" x14ac:dyDescent="0.3">
      <c r="C35" s="20">
        <v>150962</v>
      </c>
      <c r="D35" s="35" t="s">
        <v>100</v>
      </c>
      <c r="E35" s="35" t="s">
        <v>101</v>
      </c>
      <c r="F35" s="37">
        <v>37773</v>
      </c>
      <c r="G35" s="36" t="s">
        <v>18</v>
      </c>
      <c r="H35" s="35" t="s">
        <v>19</v>
      </c>
      <c r="I35" s="35" t="s">
        <v>41</v>
      </c>
      <c r="J35" s="35" t="s">
        <v>34</v>
      </c>
      <c r="K35" s="31">
        <v>87000</v>
      </c>
    </row>
    <row r="36" spans="3:11" ht="14.25" customHeight="1" x14ac:dyDescent="0.3">
      <c r="C36" s="20">
        <v>150954</v>
      </c>
      <c r="D36" s="35" t="s">
        <v>102</v>
      </c>
      <c r="E36" s="35" t="s">
        <v>101</v>
      </c>
      <c r="F36" s="37">
        <v>35495</v>
      </c>
      <c r="G36" s="36" t="s">
        <v>18</v>
      </c>
      <c r="H36" s="35" t="s">
        <v>19</v>
      </c>
      <c r="I36" s="35" t="s">
        <v>93</v>
      </c>
      <c r="J36" s="35" t="s">
        <v>34</v>
      </c>
      <c r="K36" s="31">
        <v>57000</v>
      </c>
    </row>
    <row r="37" spans="3:11" ht="14.25" customHeight="1" x14ac:dyDescent="0.3">
      <c r="C37" s="20">
        <v>150874</v>
      </c>
      <c r="D37" s="35" t="s">
        <v>103</v>
      </c>
      <c r="E37" s="35" t="s">
        <v>101</v>
      </c>
      <c r="F37" s="37">
        <v>37890</v>
      </c>
      <c r="G37" s="36" t="s">
        <v>18</v>
      </c>
      <c r="H37" s="35" t="s">
        <v>19</v>
      </c>
      <c r="I37" s="35" t="s">
        <v>38</v>
      </c>
      <c r="J37" s="35" t="s">
        <v>52</v>
      </c>
      <c r="K37" s="31">
        <v>27000</v>
      </c>
    </row>
    <row r="38" spans="3:11" ht="14.25" customHeight="1" x14ac:dyDescent="0.3">
      <c r="C38" s="20">
        <v>150798</v>
      </c>
      <c r="D38" s="35" t="s">
        <v>104</v>
      </c>
      <c r="E38" s="35" t="s">
        <v>101</v>
      </c>
      <c r="F38" s="37">
        <v>28276</v>
      </c>
      <c r="G38" s="36" t="s">
        <v>18</v>
      </c>
      <c r="H38" s="35" t="s">
        <v>19</v>
      </c>
      <c r="I38" s="35" t="s">
        <v>26</v>
      </c>
      <c r="J38" s="35" t="s">
        <v>21</v>
      </c>
      <c r="K38" s="31">
        <v>81000</v>
      </c>
    </row>
    <row r="39" spans="3:11" ht="14.25" customHeight="1" x14ac:dyDescent="0.3">
      <c r="C39" s="20">
        <v>150830</v>
      </c>
      <c r="D39" s="35" t="s">
        <v>105</v>
      </c>
      <c r="E39" s="35" t="s">
        <v>106</v>
      </c>
      <c r="F39" s="37">
        <v>29037</v>
      </c>
      <c r="G39" s="36" t="s">
        <v>18</v>
      </c>
      <c r="H39" s="35" t="s">
        <v>19</v>
      </c>
      <c r="I39" s="35" t="s">
        <v>93</v>
      </c>
      <c r="J39" s="35" t="s">
        <v>21</v>
      </c>
      <c r="K39" s="31">
        <v>52000</v>
      </c>
    </row>
    <row r="40" spans="3:11" ht="14.25" customHeight="1" x14ac:dyDescent="0.3">
      <c r="C40" s="20">
        <v>150929</v>
      </c>
      <c r="D40" s="35" t="s">
        <v>107</v>
      </c>
      <c r="E40" s="35" t="s">
        <v>108</v>
      </c>
      <c r="F40" s="37">
        <v>26739</v>
      </c>
      <c r="G40" s="36" t="s">
        <v>32</v>
      </c>
      <c r="H40" s="35" t="s">
        <v>19</v>
      </c>
      <c r="I40" s="35" t="s">
        <v>38</v>
      </c>
      <c r="J40" s="35" t="s">
        <v>34</v>
      </c>
      <c r="K40" s="31">
        <v>58000</v>
      </c>
    </row>
    <row r="41" spans="3:11" ht="14.25" customHeight="1" x14ac:dyDescent="0.3">
      <c r="C41" s="20">
        <v>150982</v>
      </c>
      <c r="D41" s="35" t="s">
        <v>109</v>
      </c>
      <c r="E41" s="35" t="s">
        <v>110</v>
      </c>
      <c r="F41" s="37">
        <v>35574</v>
      </c>
      <c r="G41" s="36" t="s">
        <v>32</v>
      </c>
      <c r="H41" s="35" t="s">
        <v>19</v>
      </c>
      <c r="I41" s="35" t="s">
        <v>38</v>
      </c>
      <c r="J41" s="35" t="s">
        <v>46</v>
      </c>
      <c r="K41" s="31">
        <v>47000</v>
      </c>
    </row>
    <row r="42" spans="3:11" ht="14.25" customHeight="1" x14ac:dyDescent="0.3">
      <c r="C42" s="20">
        <v>150821</v>
      </c>
      <c r="D42" s="35" t="s">
        <v>111</v>
      </c>
      <c r="E42" s="35" t="s">
        <v>112</v>
      </c>
      <c r="F42" s="37">
        <v>29966</v>
      </c>
      <c r="G42" s="36" t="s">
        <v>32</v>
      </c>
      <c r="H42" s="35" t="s">
        <v>25</v>
      </c>
      <c r="I42" s="35" t="s">
        <v>65</v>
      </c>
      <c r="J42" s="35" t="s">
        <v>21</v>
      </c>
      <c r="K42" s="31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D4C3-DE5A-4C08-89B0-0C042615261E}">
  <dimension ref="C1:K1000"/>
  <sheetViews>
    <sheetView zoomScale="68" workbookViewId="0">
      <selection activeCell="Q34" sqref="Q34"/>
    </sheetView>
  </sheetViews>
  <sheetFormatPr defaultColWidth="14.44140625" defaultRowHeight="15" customHeight="1" x14ac:dyDescent="0.3"/>
  <cols>
    <col min="1" max="5" width="8.6640625" style="10" customWidth="1"/>
    <col min="6" max="6" width="13.33203125" style="10" customWidth="1"/>
    <col min="7" max="9" width="8.6640625" style="10" customWidth="1"/>
    <col min="10" max="10" width="20.88671875" style="10" customWidth="1"/>
    <col min="11" max="26" width="8.6640625" style="10" customWidth="1"/>
    <col min="27" max="16384" width="14.44140625" style="10"/>
  </cols>
  <sheetData>
    <row r="1" spans="3:11" ht="14.25" customHeight="1" x14ac:dyDescent="0.3"/>
    <row r="2" spans="3:11" ht="14.25" customHeight="1" x14ac:dyDescent="0.3">
      <c r="D2" s="34" t="s">
        <v>206</v>
      </c>
    </row>
    <row r="3" spans="3:11" ht="14.25" customHeight="1" x14ac:dyDescent="0.3">
      <c r="D3" s="34" t="s">
        <v>205</v>
      </c>
    </row>
    <row r="4" spans="3:11" ht="14.25" customHeight="1" x14ac:dyDescent="0.3">
      <c r="D4" s="34" t="s">
        <v>204</v>
      </c>
    </row>
    <row r="5" spans="3:11" ht="14.25" customHeight="1" x14ac:dyDescent="0.3"/>
    <row r="6" spans="3:11" ht="14.25" customHeight="1" x14ac:dyDescent="0.3">
      <c r="C6" s="33" t="s">
        <v>6</v>
      </c>
      <c r="D6" s="33" t="s">
        <v>7</v>
      </c>
      <c r="E6" s="33" t="s">
        <v>8</v>
      </c>
      <c r="F6" s="33" t="s">
        <v>9</v>
      </c>
      <c r="G6" s="33" t="s">
        <v>10</v>
      </c>
      <c r="H6" s="33" t="s">
        <v>11</v>
      </c>
      <c r="I6" s="33" t="s">
        <v>13</v>
      </c>
      <c r="J6" s="33" t="s">
        <v>12</v>
      </c>
      <c r="K6" s="33" t="s">
        <v>203</v>
      </c>
    </row>
    <row r="7" spans="3:11" ht="14.25" customHeight="1" x14ac:dyDescent="0.3">
      <c r="C7" s="20">
        <v>150834</v>
      </c>
      <c r="D7" s="35" t="s">
        <v>16</v>
      </c>
      <c r="E7" s="35" t="s">
        <v>17</v>
      </c>
      <c r="F7" s="37">
        <v>31199</v>
      </c>
      <c r="G7" s="36" t="s">
        <v>18</v>
      </c>
      <c r="H7" s="35" t="s">
        <v>19</v>
      </c>
      <c r="I7" s="31" t="str">
        <f>IFERROR(VLOOKUP('4th Master Emp sheet'!C7,'4th Source'!$C$5:$F$40, 3, FALSE), "Retired")</f>
        <v>North</v>
      </c>
      <c r="J7" s="31" t="str">
        <f>IFERROR(VLOOKUP($C7, '4th Source'!$C$5:$F$40, 2, FALSE), IFERROR(VLOOKUP($C7,'4th Source'!$C$5:$F$40, 2, FALSE), "Retired"))</f>
        <v>FLM</v>
      </c>
      <c r="K7" s="31">
        <f>IFERROR(VLOOKUP($C7, '4th Source'!$C$5:$F$40, 4, FALSE), "Retired")</f>
        <v>48000</v>
      </c>
    </row>
    <row r="8" spans="3:11" ht="14.25" customHeight="1" x14ac:dyDescent="0.3">
      <c r="C8" s="20">
        <v>150784</v>
      </c>
      <c r="D8" s="35" t="s">
        <v>23</v>
      </c>
      <c r="E8" s="35" t="s">
        <v>24</v>
      </c>
      <c r="F8" s="37">
        <v>28365</v>
      </c>
      <c r="G8" s="36" t="s">
        <v>18</v>
      </c>
      <c r="H8" s="35" t="s">
        <v>25</v>
      </c>
      <c r="I8" s="31" t="str">
        <f>IFERROR(VLOOKUP('4th Master Emp sheet'!C8,'4th Source'!$C$5:$F$40, 3, FALSE), "Retired")</f>
        <v>North</v>
      </c>
      <c r="J8" s="31" t="str">
        <f>IFERROR(VLOOKUP($C8, '4th Source'!$C$5:$F$40, 2, FALSE), IFERROR(VLOOKUP($C8,'4th Source'!$C$5:$F$40, 2, FALSE), "Retired"))</f>
        <v>Digital Marketing</v>
      </c>
      <c r="K8" s="31">
        <f>IFERROR(VLOOKUP($C8, '4th Source'!$C$5:$F$40, 4, FALSE), "Retired")</f>
        <v>35000</v>
      </c>
    </row>
    <row r="9" spans="3:11" ht="14.25" customHeight="1" x14ac:dyDescent="0.3">
      <c r="C9" s="20">
        <v>150791</v>
      </c>
      <c r="D9" s="35" t="s">
        <v>28</v>
      </c>
      <c r="E9" s="35" t="s">
        <v>29</v>
      </c>
      <c r="F9" s="37">
        <v>23346</v>
      </c>
      <c r="G9" s="36" t="s">
        <v>18</v>
      </c>
      <c r="H9" s="35" t="s">
        <v>19</v>
      </c>
      <c r="I9" s="31" t="str">
        <f>IFERROR(VLOOKUP('4th Master Emp sheet'!C9,'4th Source'!$C$5:$F$40, 3, FALSE), "Retired")</f>
        <v>North</v>
      </c>
      <c r="J9" s="31" t="str">
        <f>IFERROR(VLOOKUP($C9, '4th Source'!$C$5:$F$40, 2, FALSE), IFERROR(VLOOKUP($C9,'4th Source'!$C$5:$F$40, 2, FALSE), "Retired"))</f>
        <v>Digital Marketing</v>
      </c>
      <c r="K9" s="31">
        <f>IFERROR(VLOOKUP($C9, '4th Source'!$C$5:$F$40, 4, FALSE), "Retired")</f>
        <v>67000</v>
      </c>
    </row>
    <row r="10" spans="3:11" ht="14.25" customHeight="1" x14ac:dyDescent="0.3">
      <c r="C10" s="20">
        <v>150940</v>
      </c>
      <c r="D10" s="35" t="s">
        <v>30</v>
      </c>
      <c r="E10" s="35" t="s">
        <v>31</v>
      </c>
      <c r="F10" s="37">
        <v>26906</v>
      </c>
      <c r="G10" s="36" t="s">
        <v>32</v>
      </c>
      <c r="H10" s="35" t="s">
        <v>25</v>
      </c>
      <c r="I10" s="31" t="str">
        <f>IFERROR(VLOOKUP('4th Master Emp sheet'!C10,'4th Source'!$C$5:$F$40, 3, FALSE), "Retired")</f>
        <v>South</v>
      </c>
      <c r="J10" s="31" t="str">
        <f>IFERROR(VLOOKUP($C10, '4th Source'!$C$5:$F$40, 2, FALSE), IFERROR(VLOOKUP($C10,'4th Source'!$C$5:$F$40, 2, FALSE), "Retired"))</f>
        <v>Inside Sales</v>
      </c>
      <c r="K10" s="31">
        <f>IFERROR(VLOOKUP($C10, '4th Source'!$C$5:$F$40, 4, FALSE), "Retired")</f>
        <v>87000</v>
      </c>
    </row>
    <row r="11" spans="3:11" ht="14.25" customHeight="1" x14ac:dyDescent="0.3">
      <c r="C11" s="20">
        <v>150777</v>
      </c>
      <c r="D11" s="35" t="s">
        <v>36</v>
      </c>
      <c r="E11" s="35" t="s">
        <v>37</v>
      </c>
      <c r="F11" s="37">
        <v>21123</v>
      </c>
      <c r="G11" s="36" t="s">
        <v>32</v>
      </c>
      <c r="H11" s="35" t="s">
        <v>19</v>
      </c>
      <c r="I11" s="31" t="str">
        <f>IFERROR(VLOOKUP('4th Master Emp sheet'!C11,'4th Source'!$C$5:$F$40, 3, FALSE), "Retired")</f>
        <v>North</v>
      </c>
      <c r="J11" s="31" t="str">
        <f>IFERROR(VLOOKUP($C11, '4th Source'!$C$5:$F$40, 2, FALSE), IFERROR(VLOOKUP($C11,'4th Source'!$C$5:$F$40, 2, FALSE), "Retired"))</f>
        <v>Marketing</v>
      </c>
      <c r="K11" s="31">
        <f>IFERROR(VLOOKUP($C11, '4th Source'!$C$5:$F$40, 4, FALSE), "Retired")</f>
        <v>22000</v>
      </c>
    </row>
    <row r="12" spans="3:11" ht="14.25" customHeight="1" x14ac:dyDescent="0.3">
      <c r="C12" s="20">
        <v>150805</v>
      </c>
      <c r="D12" s="35" t="s">
        <v>28</v>
      </c>
      <c r="E12" s="35" t="s">
        <v>40</v>
      </c>
      <c r="F12" s="37">
        <v>26172</v>
      </c>
      <c r="G12" s="36" t="s">
        <v>32</v>
      </c>
      <c r="H12" s="35" t="s">
        <v>19</v>
      </c>
      <c r="I12" s="31" t="str">
        <f>IFERROR(VLOOKUP('4th Master Emp sheet'!C12,'4th Source'!$C$5:$F$40, 3, FALSE), "Retired")</f>
        <v>North</v>
      </c>
      <c r="J12" s="31" t="str">
        <f>IFERROR(VLOOKUP($C12, '4th Source'!$C$5:$F$40, 2, FALSE), IFERROR(VLOOKUP($C12,'4th Source'!$C$5:$F$40, 2, FALSE), "Retired"))</f>
        <v>Director</v>
      </c>
      <c r="K12" s="31">
        <f>IFERROR(VLOOKUP($C12, '4th Source'!$C$5:$F$40, 4, FALSE), "Retired")</f>
        <v>91000</v>
      </c>
    </row>
    <row r="13" spans="3:11" ht="14.25" customHeight="1" x14ac:dyDescent="0.3">
      <c r="C13" s="20">
        <v>150990</v>
      </c>
      <c r="D13" s="35" t="s">
        <v>43</v>
      </c>
      <c r="E13" s="35" t="s">
        <v>44</v>
      </c>
      <c r="F13" s="37">
        <v>36400</v>
      </c>
      <c r="G13" s="36" t="s">
        <v>32</v>
      </c>
      <c r="H13" s="35" t="s">
        <v>19</v>
      </c>
      <c r="I13" s="31" t="str">
        <f>IFERROR(VLOOKUP('4th Master Emp sheet'!C13,'4th Source'!$C$5:$F$40, 3, FALSE), "Retired")</f>
        <v>Mid West</v>
      </c>
      <c r="J13" s="31" t="str">
        <f>IFERROR(VLOOKUP($C13, '4th Source'!$C$5:$F$40, 2, FALSE), IFERROR(VLOOKUP($C13,'4th Source'!$C$5:$F$40, 2, FALSE), "Retired"))</f>
        <v>Learning &amp; Development</v>
      </c>
      <c r="K13" s="31">
        <f>IFERROR(VLOOKUP($C13, '4th Source'!$C$5:$F$40, 4, FALSE), "Retired")</f>
        <v>77000</v>
      </c>
    </row>
    <row r="14" spans="3:11" ht="14.25" customHeight="1" x14ac:dyDescent="0.3">
      <c r="C14" s="20">
        <v>150989</v>
      </c>
      <c r="D14" s="35" t="s">
        <v>48</v>
      </c>
      <c r="E14" s="35" t="s">
        <v>44</v>
      </c>
      <c r="F14" s="37">
        <v>33113</v>
      </c>
      <c r="G14" s="36" t="s">
        <v>32</v>
      </c>
      <c r="H14" s="35" t="s">
        <v>19</v>
      </c>
      <c r="I14" s="31" t="str">
        <f>IFERROR(VLOOKUP('4th Master Emp sheet'!C14,'4th Source'!$C$5:$F$40, 3, FALSE), "Retired")</f>
        <v>Mid West</v>
      </c>
      <c r="J14" s="31" t="str">
        <f>IFERROR(VLOOKUP($C14, '4th Source'!$C$5:$F$40, 2, FALSE), IFERROR(VLOOKUP($C14,'4th Source'!$C$5:$F$40, 2, FALSE), "Retired"))</f>
        <v>Digital Marketing</v>
      </c>
      <c r="K14" s="31">
        <f>IFERROR(VLOOKUP($C14, '4th Source'!$C$5:$F$40, 4, FALSE), "Retired")</f>
        <v>45000</v>
      </c>
    </row>
    <row r="15" spans="3:11" ht="14.25" customHeight="1" x14ac:dyDescent="0.3">
      <c r="C15" s="20">
        <v>150881</v>
      </c>
      <c r="D15" s="35" t="s">
        <v>50</v>
      </c>
      <c r="E15" s="35" t="s">
        <v>51</v>
      </c>
      <c r="F15" s="37">
        <v>30337</v>
      </c>
      <c r="G15" s="36" t="s">
        <v>32</v>
      </c>
      <c r="H15" s="35" t="s">
        <v>25</v>
      </c>
      <c r="I15" s="31" t="str">
        <f>IFERROR(VLOOKUP('4th Master Emp sheet'!C15,'4th Source'!$C$5:$F$40, 3, FALSE), "Retired")</f>
        <v>East</v>
      </c>
      <c r="J15" s="31" t="str">
        <f>IFERROR(VLOOKUP($C15, '4th Source'!$C$5:$F$40, 2, FALSE), IFERROR(VLOOKUP($C15,'4th Source'!$C$5:$F$40, 2, FALSE), "Retired"))</f>
        <v>Digital Marketing</v>
      </c>
      <c r="K15" s="31">
        <f>IFERROR(VLOOKUP($C15, '4th Source'!$C$5:$F$40, 4, FALSE), "Retired")</f>
        <v>92000</v>
      </c>
    </row>
    <row r="16" spans="3:11" ht="14.25" customHeight="1" x14ac:dyDescent="0.3">
      <c r="C16" s="20">
        <v>150814</v>
      </c>
      <c r="D16" s="35" t="s">
        <v>54</v>
      </c>
      <c r="E16" s="35" t="s">
        <v>55</v>
      </c>
      <c r="F16" s="37">
        <v>26246</v>
      </c>
      <c r="G16" s="36" t="s">
        <v>32</v>
      </c>
      <c r="H16" s="35" t="s">
        <v>19</v>
      </c>
      <c r="I16" s="31" t="str">
        <f>IFERROR(VLOOKUP('4th Master Emp sheet'!C16,'4th Source'!$C$5:$F$40, 3, FALSE), "Retired")</f>
        <v>North</v>
      </c>
      <c r="J16" s="31" t="str">
        <f>IFERROR(VLOOKUP($C16, '4th Source'!$C$5:$F$40, 2, FALSE), IFERROR(VLOOKUP($C16,'4th Source'!$C$5:$F$40, 2, FALSE), "Retired"))</f>
        <v>Inside Sales</v>
      </c>
      <c r="K16" s="31">
        <f>IFERROR(VLOOKUP($C16, '4th Source'!$C$5:$F$40, 4, FALSE), "Retired")</f>
        <v>50000</v>
      </c>
    </row>
    <row r="17" spans="3:11" ht="14.25" customHeight="1" x14ac:dyDescent="0.3">
      <c r="C17" s="20">
        <v>150937</v>
      </c>
      <c r="D17" s="35" t="s">
        <v>57</v>
      </c>
      <c r="E17" s="35" t="s">
        <v>58</v>
      </c>
      <c r="F17" s="37">
        <v>24700</v>
      </c>
      <c r="G17" s="36" t="s">
        <v>32</v>
      </c>
      <c r="H17" s="35" t="s">
        <v>19</v>
      </c>
      <c r="I17" s="31" t="str">
        <f>IFERROR(VLOOKUP('4th Master Emp sheet'!C17,'4th Source'!$C$5:$F$40, 3, FALSE), "Retired")</f>
        <v>South</v>
      </c>
      <c r="J17" s="31" t="str">
        <f>IFERROR(VLOOKUP($C17, '4th Source'!$C$5:$F$40, 2, FALSE), IFERROR(VLOOKUP($C17,'4th Source'!$C$5:$F$40, 2, FALSE), "Retired"))</f>
        <v>Learning &amp; Development</v>
      </c>
      <c r="K17" s="31">
        <f>IFERROR(VLOOKUP($C17, '4th Source'!$C$5:$F$40, 4, FALSE), "Retired")</f>
        <v>37000</v>
      </c>
    </row>
    <row r="18" spans="3:11" ht="14.25" customHeight="1" x14ac:dyDescent="0.3">
      <c r="C18" s="20">
        <v>150888</v>
      </c>
      <c r="D18" s="35" t="s">
        <v>59</v>
      </c>
      <c r="E18" s="35" t="s">
        <v>60</v>
      </c>
      <c r="F18" s="37">
        <v>29221</v>
      </c>
      <c r="G18" s="36" t="s">
        <v>32</v>
      </c>
      <c r="H18" s="35" t="s">
        <v>19</v>
      </c>
      <c r="I18" s="31" t="str">
        <f>IFERROR(VLOOKUP('4th Master Emp sheet'!C18,'4th Source'!$C$5:$F$40, 3, FALSE), "Retired")</f>
        <v>East</v>
      </c>
      <c r="J18" s="31" t="str">
        <f>IFERROR(VLOOKUP($C18, '4th Source'!$C$5:$F$40, 2, FALSE), IFERROR(VLOOKUP($C18,'4th Source'!$C$5:$F$40, 2, FALSE), "Retired"))</f>
        <v>Learning &amp; Development</v>
      </c>
      <c r="K18" s="31">
        <f>IFERROR(VLOOKUP($C18, '4th Source'!$C$5:$F$40, 4, FALSE), "Retired")</f>
        <v>43000</v>
      </c>
    </row>
    <row r="19" spans="3:11" ht="14.25" customHeight="1" x14ac:dyDescent="0.3">
      <c r="C19" s="20">
        <v>150865</v>
      </c>
      <c r="D19" s="35" t="s">
        <v>61</v>
      </c>
      <c r="E19" s="35" t="s">
        <v>60</v>
      </c>
      <c r="F19" s="37">
        <v>31279</v>
      </c>
      <c r="G19" s="36" t="s">
        <v>18</v>
      </c>
      <c r="H19" s="35" t="s">
        <v>19</v>
      </c>
      <c r="I19" s="31" t="str">
        <f>IFERROR(VLOOKUP('4th Master Emp sheet'!C19,'4th Source'!$C$5:$F$40, 3, FALSE), "Retired")</f>
        <v>East</v>
      </c>
      <c r="J19" s="31" t="str">
        <f>IFERROR(VLOOKUP($C19, '4th Source'!$C$5:$F$40, 2, FALSE), IFERROR(VLOOKUP($C19,'4th Source'!$C$5:$F$40, 2, FALSE), "Retired"))</f>
        <v>CEO</v>
      </c>
      <c r="K19" s="31">
        <f>IFERROR(VLOOKUP($C19, '4th Source'!$C$5:$F$40, 4, FALSE), "Retired")</f>
        <v>90000</v>
      </c>
    </row>
    <row r="20" spans="3:11" ht="14.25" customHeight="1" x14ac:dyDescent="0.3">
      <c r="C20" s="20">
        <v>150858</v>
      </c>
      <c r="D20" s="35" t="s">
        <v>63</v>
      </c>
      <c r="E20" s="35" t="s">
        <v>64</v>
      </c>
      <c r="F20" s="37">
        <v>34846</v>
      </c>
      <c r="G20" s="36" t="s">
        <v>32</v>
      </c>
      <c r="H20" s="35" t="s">
        <v>19</v>
      </c>
      <c r="I20" s="31" t="str">
        <f>IFERROR(VLOOKUP('4th Master Emp sheet'!C20,'4th Source'!$C$5:$F$40, 3, FALSE), "Retired")</f>
        <v>Retired</v>
      </c>
      <c r="J20" s="31" t="str">
        <f>IFERROR(VLOOKUP($C20, '4th Source'!$C$5:$F$40, 2, FALSE), IFERROR(VLOOKUP($C20,'4th Source'!$C$5:$F$40, 2, FALSE), "Retired"))</f>
        <v>Retired</v>
      </c>
      <c r="K20" s="31" t="str">
        <f>IFERROR(VLOOKUP($C20, '4th Source'!$C$5:$F$40, 4, FALSE), "Retired")</f>
        <v>Retired</v>
      </c>
    </row>
    <row r="21" spans="3:11" ht="14.25" customHeight="1" x14ac:dyDescent="0.3">
      <c r="C21" s="20">
        <v>150930</v>
      </c>
      <c r="D21" s="35" t="s">
        <v>66</v>
      </c>
      <c r="E21" s="35" t="s">
        <v>67</v>
      </c>
      <c r="F21" s="37">
        <v>37027</v>
      </c>
      <c r="G21" s="36" t="s">
        <v>32</v>
      </c>
      <c r="H21" s="35" t="s">
        <v>19</v>
      </c>
      <c r="I21" s="31" t="str">
        <f>IFERROR(VLOOKUP('4th Master Emp sheet'!C21,'4th Source'!$C$5:$F$40, 3, FALSE), "Retired")</f>
        <v>South</v>
      </c>
      <c r="J21" s="31" t="str">
        <f>IFERROR(VLOOKUP($C21, '4th Source'!$C$5:$F$40, 2, FALSE), IFERROR(VLOOKUP($C21,'4th Source'!$C$5:$F$40, 2, FALSE), "Retired"))</f>
        <v>Digital Marketing</v>
      </c>
      <c r="K21" s="31">
        <f>IFERROR(VLOOKUP($C21, '4th Source'!$C$5:$F$40, 4, FALSE), "Retired")</f>
        <v>82000</v>
      </c>
    </row>
    <row r="22" spans="3:11" ht="14.25" customHeight="1" x14ac:dyDescent="0.3">
      <c r="C22" s="20">
        <v>150894</v>
      </c>
      <c r="D22" s="35" t="s">
        <v>69</v>
      </c>
      <c r="E22" s="35" t="s">
        <v>70</v>
      </c>
      <c r="F22" s="37">
        <v>37124</v>
      </c>
      <c r="G22" s="36" t="s">
        <v>32</v>
      </c>
      <c r="H22" s="35" t="s">
        <v>19</v>
      </c>
      <c r="I22" s="31" t="str">
        <f>IFERROR(VLOOKUP('4th Master Emp sheet'!C22,'4th Source'!$C$5:$F$40, 3, FALSE), "Retired")</f>
        <v>South</v>
      </c>
      <c r="J22" s="31" t="str">
        <f>IFERROR(VLOOKUP($C22, '4th Source'!$C$5:$F$40, 2, FALSE), IFERROR(VLOOKUP($C22,'4th Source'!$C$5:$F$40, 2, FALSE), "Retired"))</f>
        <v>Inside Sales</v>
      </c>
      <c r="K22" s="31">
        <f>IFERROR(VLOOKUP($C22, '4th Source'!$C$5:$F$40, 4, FALSE), "Retired")</f>
        <v>67000</v>
      </c>
    </row>
    <row r="23" spans="3:11" ht="14.25" customHeight="1" x14ac:dyDescent="0.3">
      <c r="C23" s="20">
        <v>150947</v>
      </c>
      <c r="D23" s="35" t="s">
        <v>71</v>
      </c>
      <c r="E23" s="35" t="s">
        <v>72</v>
      </c>
      <c r="F23" s="37">
        <v>33449</v>
      </c>
      <c r="G23" s="36" t="s">
        <v>18</v>
      </c>
      <c r="H23" s="35" t="s">
        <v>19</v>
      </c>
      <c r="I23" s="31" t="str">
        <f>IFERROR(VLOOKUP('4th Master Emp sheet'!C23,'4th Source'!$C$5:$F$40, 3, FALSE), "Retired")</f>
        <v>South</v>
      </c>
      <c r="J23" s="31" t="str">
        <f>IFERROR(VLOOKUP($C23, '4th Source'!$C$5:$F$40, 2, FALSE), IFERROR(VLOOKUP($C23,'4th Source'!$C$5:$F$40, 2, FALSE), "Retired"))</f>
        <v>CCD</v>
      </c>
      <c r="K23" s="31">
        <f>IFERROR(VLOOKUP($C23, '4th Source'!$C$5:$F$40, 4, FALSE), "Retired")</f>
        <v>85000</v>
      </c>
    </row>
    <row r="24" spans="3:11" ht="14.25" customHeight="1" x14ac:dyDescent="0.3">
      <c r="C24" s="20">
        <v>150905</v>
      </c>
      <c r="D24" s="35" t="s">
        <v>73</v>
      </c>
      <c r="E24" s="35" t="s">
        <v>74</v>
      </c>
      <c r="F24" s="37">
        <v>30819</v>
      </c>
      <c r="G24" s="36" t="s">
        <v>18</v>
      </c>
      <c r="H24" s="35" t="s">
        <v>25</v>
      </c>
      <c r="I24" s="31" t="str">
        <f>IFERROR(VLOOKUP('4th Master Emp sheet'!C24,'4th Source'!$C$5:$F$40, 3, FALSE), "Retired")</f>
        <v>South</v>
      </c>
      <c r="J24" s="31" t="str">
        <f>IFERROR(VLOOKUP($C24, '4th Source'!$C$5:$F$40, 2, FALSE), IFERROR(VLOOKUP($C24,'4th Source'!$C$5:$F$40, 2, FALSE), "Retired"))</f>
        <v>FLM</v>
      </c>
      <c r="K24" s="31">
        <f>IFERROR(VLOOKUP($C24, '4th Source'!$C$5:$F$40, 4, FALSE), "Retired")</f>
        <v>62000</v>
      </c>
    </row>
    <row r="25" spans="3:11" ht="14.25" customHeight="1" x14ac:dyDescent="0.3">
      <c r="C25" s="20">
        <v>150995</v>
      </c>
      <c r="D25" s="35" t="s">
        <v>75</v>
      </c>
      <c r="E25" s="35" t="s">
        <v>76</v>
      </c>
      <c r="F25" s="37">
        <v>35330</v>
      </c>
      <c r="G25" s="36" t="s">
        <v>32</v>
      </c>
      <c r="H25" s="35" t="s">
        <v>19</v>
      </c>
      <c r="I25" s="31" t="str">
        <f>IFERROR(VLOOKUP('4th Master Emp sheet'!C25,'4th Source'!$C$5:$F$40, 3, FALSE), "Retired")</f>
        <v>Mid West</v>
      </c>
      <c r="J25" s="31" t="str">
        <f>IFERROR(VLOOKUP($C25, '4th Source'!$C$5:$F$40, 2, FALSE), IFERROR(VLOOKUP($C25,'4th Source'!$C$5:$F$40, 2, FALSE), "Retired"))</f>
        <v>Inside Sales</v>
      </c>
      <c r="K25" s="31">
        <f>IFERROR(VLOOKUP($C25, '4th Source'!$C$5:$F$40, 4, FALSE), "Retired")</f>
        <v>15000</v>
      </c>
    </row>
    <row r="26" spans="3:11" ht="14.25" customHeight="1" x14ac:dyDescent="0.3">
      <c r="C26" s="20">
        <v>150912</v>
      </c>
      <c r="D26" s="35" t="s">
        <v>77</v>
      </c>
      <c r="E26" s="35" t="s">
        <v>78</v>
      </c>
      <c r="F26" s="37">
        <v>37629</v>
      </c>
      <c r="G26" s="36" t="s">
        <v>18</v>
      </c>
      <c r="H26" s="35" t="s">
        <v>19</v>
      </c>
      <c r="I26" s="31" t="str">
        <f>IFERROR(VLOOKUP('4th Master Emp sheet'!C26,'4th Source'!$C$5:$F$40, 3, FALSE), "Retired")</f>
        <v>South</v>
      </c>
      <c r="J26" s="31" t="str">
        <f>IFERROR(VLOOKUP($C26, '4th Source'!$C$5:$F$40, 2, FALSE), IFERROR(VLOOKUP($C26,'4th Source'!$C$5:$F$40, 2, FALSE), "Retired"))</f>
        <v>Operations</v>
      </c>
      <c r="K26" s="31">
        <f>IFERROR(VLOOKUP($C26, '4th Source'!$C$5:$F$40, 4, FALSE), "Retired")</f>
        <v>81000</v>
      </c>
    </row>
    <row r="27" spans="3:11" ht="14.25" customHeight="1" x14ac:dyDescent="0.3">
      <c r="C27" s="20">
        <v>150921</v>
      </c>
      <c r="D27" s="35" t="s">
        <v>80</v>
      </c>
      <c r="E27" s="35" t="s">
        <v>81</v>
      </c>
      <c r="F27" s="37">
        <v>38092</v>
      </c>
      <c r="G27" s="36" t="s">
        <v>32</v>
      </c>
      <c r="H27" s="35" t="s">
        <v>19</v>
      </c>
      <c r="I27" s="31" t="str">
        <f>IFERROR(VLOOKUP('4th Master Emp sheet'!C27,'4th Source'!$C$5:$F$40, 3, FALSE), "Retired")</f>
        <v>South</v>
      </c>
      <c r="J27" s="31" t="str">
        <f>IFERROR(VLOOKUP($C27, '4th Source'!$C$5:$F$40, 2, FALSE), IFERROR(VLOOKUP($C27,'4th Source'!$C$5:$F$40, 2, FALSE), "Retired"))</f>
        <v>Finance</v>
      </c>
      <c r="K27" s="31">
        <f>IFERROR(VLOOKUP($C27, '4th Source'!$C$5:$F$40, 4, FALSE), "Retired")</f>
        <v>19000</v>
      </c>
    </row>
    <row r="28" spans="3:11" ht="14.25" customHeight="1" x14ac:dyDescent="0.3">
      <c r="C28" s="20">
        <v>150851</v>
      </c>
      <c r="D28" s="35" t="s">
        <v>83</v>
      </c>
      <c r="E28" s="35" t="s">
        <v>84</v>
      </c>
      <c r="F28" s="37">
        <v>29368</v>
      </c>
      <c r="G28" s="36" t="s">
        <v>32</v>
      </c>
      <c r="H28" s="35" t="s">
        <v>25</v>
      </c>
      <c r="I28" s="31" t="str">
        <f>IFERROR(VLOOKUP('4th Master Emp sheet'!C28,'4th Source'!$C$5:$F$40, 3, FALSE), "Retired")</f>
        <v>East</v>
      </c>
      <c r="J28" s="31" t="str">
        <f>IFERROR(VLOOKUP($C28, '4th Source'!$C$5:$F$40, 2, FALSE), IFERROR(VLOOKUP($C28,'4th Source'!$C$5:$F$40, 2, FALSE), "Retired"))</f>
        <v>Inside Sales</v>
      </c>
      <c r="K28" s="31">
        <f>IFERROR(VLOOKUP($C28, '4th Source'!$C$5:$F$40, 4, FALSE), "Retired")</f>
        <v>75000</v>
      </c>
    </row>
    <row r="29" spans="3:11" ht="14.25" customHeight="1" x14ac:dyDescent="0.3">
      <c r="C29" s="20">
        <v>150867</v>
      </c>
      <c r="D29" s="35" t="s">
        <v>85</v>
      </c>
      <c r="E29" s="35" t="s">
        <v>86</v>
      </c>
      <c r="F29" s="37">
        <v>29028</v>
      </c>
      <c r="G29" s="36" t="s">
        <v>18</v>
      </c>
      <c r="H29" s="35" t="s">
        <v>25</v>
      </c>
      <c r="I29" s="31" t="str">
        <f>IFERROR(VLOOKUP('4th Master Emp sheet'!C29,'4th Source'!$C$5:$F$40, 3, FALSE), "Retired")</f>
        <v>East</v>
      </c>
      <c r="J29" s="31" t="str">
        <f>IFERROR(VLOOKUP($C29, '4th Source'!$C$5:$F$40, 2, FALSE), IFERROR(VLOOKUP($C29,'4th Source'!$C$5:$F$40, 2, FALSE), "Retired"))</f>
        <v>Finance</v>
      </c>
      <c r="K29" s="31">
        <f>IFERROR(VLOOKUP($C29, '4th Source'!$C$5:$F$40, 4, FALSE), "Retired")</f>
        <v>49000</v>
      </c>
    </row>
    <row r="30" spans="3:11" ht="14.25" customHeight="1" x14ac:dyDescent="0.3">
      <c r="C30" s="20">
        <v>150899</v>
      </c>
      <c r="D30" s="35" t="s">
        <v>87</v>
      </c>
      <c r="E30" s="35" t="s">
        <v>88</v>
      </c>
      <c r="F30" s="37">
        <v>37400</v>
      </c>
      <c r="G30" s="36" t="s">
        <v>32</v>
      </c>
      <c r="H30" s="35" t="s">
        <v>19</v>
      </c>
      <c r="I30" s="31" t="str">
        <f>IFERROR(VLOOKUP('4th Master Emp sheet'!C30,'4th Source'!$C$5:$F$40, 3, FALSE), "Retired")</f>
        <v>Retired</v>
      </c>
      <c r="J30" s="31" t="str">
        <f>IFERROR(VLOOKUP($C30, '4th Source'!$C$5:$F$40, 2, FALSE), IFERROR(VLOOKUP($C30,'4th Source'!$C$5:$F$40, 2, FALSE), "Retired"))</f>
        <v>Retired</v>
      </c>
      <c r="K30" s="31" t="str">
        <f>IFERROR(VLOOKUP($C30, '4th Source'!$C$5:$F$40, 4, FALSE), "Retired")</f>
        <v>Retired</v>
      </c>
    </row>
    <row r="31" spans="3:11" ht="14.25" customHeight="1" x14ac:dyDescent="0.3">
      <c r="C31" s="20">
        <v>150975</v>
      </c>
      <c r="D31" s="35" t="s">
        <v>89</v>
      </c>
      <c r="E31" s="35" t="s">
        <v>90</v>
      </c>
      <c r="F31" s="37">
        <v>31478</v>
      </c>
      <c r="G31" s="36" t="s">
        <v>32</v>
      </c>
      <c r="H31" s="35" t="s">
        <v>19</v>
      </c>
      <c r="I31" s="31" t="str">
        <f>IFERROR(VLOOKUP('4th Master Emp sheet'!C31,'4th Source'!$C$5:$F$40, 3, FALSE), "Retired")</f>
        <v>Mid West</v>
      </c>
      <c r="J31" s="31" t="str">
        <f>IFERROR(VLOOKUP($C31, '4th Source'!$C$5:$F$40, 2, FALSE), IFERROR(VLOOKUP($C31,'4th Source'!$C$5:$F$40, 2, FALSE), "Retired"))</f>
        <v>Finance</v>
      </c>
      <c r="K31" s="31">
        <f>IFERROR(VLOOKUP($C31, '4th Source'!$C$5:$F$40, 4, FALSE), "Retired")</f>
        <v>83000</v>
      </c>
    </row>
    <row r="32" spans="3:11" ht="14.25" customHeight="1" x14ac:dyDescent="0.3">
      <c r="C32" s="20">
        <v>150901</v>
      </c>
      <c r="D32" s="35" t="s">
        <v>91</v>
      </c>
      <c r="E32" s="35" t="s">
        <v>92</v>
      </c>
      <c r="F32" s="37">
        <v>32946</v>
      </c>
      <c r="G32" s="36" t="s">
        <v>18</v>
      </c>
      <c r="H32" s="35" t="s">
        <v>19</v>
      </c>
      <c r="I32" s="31" t="str">
        <f>IFERROR(VLOOKUP('4th Master Emp sheet'!C32,'4th Source'!$C$5:$F$40, 3, FALSE), "Retired")</f>
        <v>South</v>
      </c>
      <c r="J32" s="31" t="str">
        <f>IFERROR(VLOOKUP($C32, '4th Source'!$C$5:$F$40, 2, FALSE), IFERROR(VLOOKUP($C32,'4th Source'!$C$5:$F$40, 2, FALSE), "Retired"))</f>
        <v>Sales</v>
      </c>
      <c r="K32" s="31">
        <f>IFERROR(VLOOKUP($C32, '4th Source'!$C$5:$F$40, 4, FALSE), "Retired")</f>
        <v>53000</v>
      </c>
    </row>
    <row r="33" spans="3:11" ht="14.25" customHeight="1" x14ac:dyDescent="0.3">
      <c r="C33" s="20">
        <v>150968</v>
      </c>
      <c r="D33" s="35" t="s">
        <v>94</v>
      </c>
      <c r="E33" s="35" t="s">
        <v>95</v>
      </c>
      <c r="F33" s="37">
        <v>37208</v>
      </c>
      <c r="G33" s="36" t="s">
        <v>32</v>
      </c>
      <c r="H33" s="35" t="s">
        <v>19</v>
      </c>
      <c r="I33" s="31" t="str">
        <f>IFERROR(VLOOKUP('4th Master Emp sheet'!C33,'4th Source'!$C$5:$F$40, 3, FALSE), "Retired")</f>
        <v>South</v>
      </c>
      <c r="J33" s="31" t="str">
        <f>IFERROR(VLOOKUP($C33, '4th Source'!$C$5:$F$40, 2, FALSE), IFERROR(VLOOKUP($C33,'4th Source'!$C$5:$F$40, 2, FALSE), "Retired"))</f>
        <v>Operations</v>
      </c>
      <c r="K33" s="31">
        <f>IFERROR(VLOOKUP($C33, '4th Source'!$C$5:$F$40, 4, FALSE), "Retired")</f>
        <v>65000</v>
      </c>
    </row>
    <row r="34" spans="3:11" ht="14.25" customHeight="1" x14ac:dyDescent="0.3">
      <c r="C34" s="20">
        <v>150773</v>
      </c>
      <c r="D34" s="35" t="s">
        <v>96</v>
      </c>
      <c r="E34" s="35" t="s">
        <v>97</v>
      </c>
      <c r="F34" s="37">
        <v>26860</v>
      </c>
      <c r="G34" s="36" t="s">
        <v>32</v>
      </c>
      <c r="H34" s="35" t="s">
        <v>19</v>
      </c>
      <c r="I34" s="31" t="str">
        <f>IFERROR(VLOOKUP('4th Master Emp sheet'!C34,'4th Source'!$C$5:$F$40, 3, FALSE), "Retired")</f>
        <v>North</v>
      </c>
      <c r="J34" s="31" t="str">
        <f>IFERROR(VLOOKUP($C34, '4th Source'!$C$5:$F$40, 2, FALSE), IFERROR(VLOOKUP($C34,'4th Source'!$C$5:$F$40, 2, FALSE), "Retired"))</f>
        <v>Finance</v>
      </c>
      <c r="K34" s="31">
        <f>IFERROR(VLOOKUP($C34, '4th Source'!$C$5:$F$40, 4, FALSE), "Retired")</f>
        <v>85000</v>
      </c>
    </row>
    <row r="35" spans="3:11" ht="14.25" customHeight="1" x14ac:dyDescent="0.3">
      <c r="C35" s="20">
        <v>150840</v>
      </c>
      <c r="D35" s="35" t="s">
        <v>66</v>
      </c>
      <c r="E35" s="35" t="s">
        <v>98</v>
      </c>
      <c r="F35" s="37">
        <v>23136</v>
      </c>
      <c r="G35" s="36" t="s">
        <v>18</v>
      </c>
      <c r="H35" s="35" t="s">
        <v>19</v>
      </c>
      <c r="I35" s="31" t="str">
        <f>IFERROR(VLOOKUP('4th Master Emp sheet'!C35,'4th Source'!$C$5:$F$40, 3, FALSE), "Retired")</f>
        <v>East</v>
      </c>
      <c r="J35" s="31" t="str">
        <f>IFERROR(VLOOKUP($C35, '4th Source'!$C$5:$F$40, 2, FALSE), IFERROR(VLOOKUP($C35,'4th Source'!$C$5:$F$40, 2, FALSE), "Retired"))</f>
        <v>Inside Sales</v>
      </c>
      <c r="K35" s="31">
        <f>IFERROR(VLOOKUP($C35, '4th Source'!$C$5:$F$40, 4, FALSE), "Retired")</f>
        <v>20000</v>
      </c>
    </row>
    <row r="36" spans="3:11" ht="14.25" customHeight="1" x14ac:dyDescent="0.3">
      <c r="C36" s="20">
        <v>150850</v>
      </c>
      <c r="D36" s="35" t="s">
        <v>57</v>
      </c>
      <c r="E36" s="35" t="s">
        <v>99</v>
      </c>
      <c r="F36" s="37">
        <v>32027</v>
      </c>
      <c r="G36" s="36" t="s">
        <v>32</v>
      </c>
      <c r="H36" s="35" t="s">
        <v>19</v>
      </c>
      <c r="I36" s="31" t="str">
        <f>IFERROR(VLOOKUP('4th Master Emp sheet'!C36,'4th Source'!$C$5:$F$40, 3, FALSE), "Retired")</f>
        <v>East</v>
      </c>
      <c r="J36" s="31" t="str">
        <f>IFERROR(VLOOKUP($C36, '4th Source'!$C$5:$F$40, 2, FALSE), IFERROR(VLOOKUP($C36,'4th Source'!$C$5:$F$40, 2, FALSE), "Retired"))</f>
        <v>CCD</v>
      </c>
      <c r="K36" s="31">
        <f>IFERROR(VLOOKUP($C36, '4th Source'!$C$5:$F$40, 4, FALSE), "Retired")</f>
        <v>47000</v>
      </c>
    </row>
    <row r="37" spans="3:11" ht="14.25" customHeight="1" x14ac:dyDescent="0.3">
      <c r="C37" s="20">
        <v>150962</v>
      </c>
      <c r="D37" s="35" t="s">
        <v>100</v>
      </c>
      <c r="E37" s="35" t="s">
        <v>101</v>
      </c>
      <c r="F37" s="37">
        <v>37773</v>
      </c>
      <c r="G37" s="36" t="s">
        <v>18</v>
      </c>
      <c r="H37" s="35" t="s">
        <v>19</v>
      </c>
      <c r="I37" s="31" t="str">
        <f>IFERROR(VLOOKUP('4th Master Emp sheet'!C37,'4th Source'!$C$5:$F$40, 3, FALSE), "Retired")</f>
        <v>South</v>
      </c>
      <c r="J37" s="31" t="str">
        <f>IFERROR(VLOOKUP($C37, '4th Source'!$C$5:$F$40, 2, FALSE), IFERROR(VLOOKUP($C37,'4th Source'!$C$5:$F$40, 2, FALSE), "Retired"))</f>
        <v>Director</v>
      </c>
      <c r="K37" s="31">
        <f>IFERROR(VLOOKUP($C37, '4th Source'!$C$5:$F$40, 4, FALSE), "Retired")</f>
        <v>87000</v>
      </c>
    </row>
    <row r="38" spans="3:11" ht="14.25" customHeight="1" x14ac:dyDescent="0.3">
      <c r="C38" s="20">
        <v>150954</v>
      </c>
      <c r="D38" s="35" t="s">
        <v>102</v>
      </c>
      <c r="E38" s="35" t="s">
        <v>101</v>
      </c>
      <c r="F38" s="37">
        <v>35495</v>
      </c>
      <c r="G38" s="36" t="s">
        <v>18</v>
      </c>
      <c r="H38" s="35" t="s">
        <v>19</v>
      </c>
      <c r="I38" s="31" t="str">
        <f>IFERROR(VLOOKUP('4th Master Emp sheet'!C38,'4th Source'!$C$5:$F$40, 3, FALSE), "Retired")</f>
        <v>Retired</v>
      </c>
      <c r="J38" s="31" t="str">
        <f>IFERROR(VLOOKUP($C38, '4th Source'!$C$5:$F$40, 2, FALSE), IFERROR(VLOOKUP($C38,'4th Source'!$C$5:$F$40, 2, FALSE), "Retired"))</f>
        <v>Retired</v>
      </c>
      <c r="K38" s="31" t="str">
        <f>IFERROR(VLOOKUP($C38, '4th Source'!$C$5:$F$40, 4, FALSE), "Retired")</f>
        <v>Retired</v>
      </c>
    </row>
    <row r="39" spans="3:11" ht="14.25" customHeight="1" x14ac:dyDescent="0.3">
      <c r="C39" s="20">
        <v>150874</v>
      </c>
      <c r="D39" s="35" t="s">
        <v>103</v>
      </c>
      <c r="E39" s="35" t="s">
        <v>101</v>
      </c>
      <c r="F39" s="37">
        <v>37890</v>
      </c>
      <c r="G39" s="36" t="s">
        <v>18</v>
      </c>
      <c r="H39" s="35" t="s">
        <v>19</v>
      </c>
      <c r="I39" s="31" t="str">
        <f>IFERROR(VLOOKUP('4th Master Emp sheet'!C39,'4th Source'!$C$5:$F$40, 3, FALSE), "Retired")</f>
        <v>East</v>
      </c>
      <c r="J39" s="31" t="str">
        <f>IFERROR(VLOOKUP($C39, '4th Source'!$C$5:$F$40, 2, FALSE), IFERROR(VLOOKUP($C39,'4th Source'!$C$5:$F$40, 2, FALSE), "Retired"))</f>
        <v>Marketing</v>
      </c>
      <c r="K39" s="31">
        <f>IFERROR(VLOOKUP($C39, '4th Source'!$C$5:$F$40, 4, FALSE), "Retired")</f>
        <v>27000</v>
      </c>
    </row>
    <row r="40" spans="3:11" ht="14.25" customHeight="1" x14ac:dyDescent="0.3">
      <c r="C40" s="20">
        <v>150798</v>
      </c>
      <c r="D40" s="35" t="s">
        <v>104</v>
      </c>
      <c r="E40" s="35" t="s">
        <v>101</v>
      </c>
      <c r="F40" s="37">
        <v>28276</v>
      </c>
      <c r="G40" s="36" t="s">
        <v>18</v>
      </c>
      <c r="H40" s="35" t="s">
        <v>19</v>
      </c>
      <c r="I40" s="31" t="str">
        <f>IFERROR(VLOOKUP('4th Master Emp sheet'!C40,'4th Source'!$C$5:$F$40, 3, FALSE), "Retired")</f>
        <v>North</v>
      </c>
      <c r="J40" s="31" t="str">
        <f>IFERROR(VLOOKUP($C40, '4th Source'!$C$5:$F$40, 2, FALSE), IFERROR(VLOOKUP($C40,'4th Source'!$C$5:$F$40, 2, FALSE), "Retired"))</f>
        <v>Digital Marketing</v>
      </c>
      <c r="K40" s="31">
        <f>IFERROR(VLOOKUP($C40, '4th Source'!$C$5:$F$40, 4, FALSE), "Retired")</f>
        <v>81000</v>
      </c>
    </row>
    <row r="41" spans="3:11" ht="14.25" customHeight="1" x14ac:dyDescent="0.3">
      <c r="C41" s="20">
        <v>150830</v>
      </c>
      <c r="D41" s="35" t="s">
        <v>105</v>
      </c>
      <c r="E41" s="35" t="s">
        <v>106</v>
      </c>
      <c r="F41" s="37">
        <v>29037</v>
      </c>
      <c r="G41" s="36" t="s">
        <v>18</v>
      </c>
      <c r="H41" s="35" t="s">
        <v>19</v>
      </c>
      <c r="I41" s="31" t="str">
        <f>IFERROR(VLOOKUP('4th Master Emp sheet'!C41,'4th Source'!$C$5:$F$40, 3, FALSE), "Retired")</f>
        <v>North</v>
      </c>
      <c r="J41" s="31" t="str">
        <f>IFERROR(VLOOKUP($C41, '4th Source'!$C$5:$F$40, 2, FALSE), IFERROR(VLOOKUP($C41,'4th Source'!$C$5:$F$40, 2, FALSE), "Retired"))</f>
        <v>Sales</v>
      </c>
      <c r="K41" s="31">
        <f>IFERROR(VLOOKUP($C41, '4th Source'!$C$5:$F$40, 4, FALSE), "Retired")</f>
        <v>52000</v>
      </c>
    </row>
    <row r="42" spans="3:11" ht="14.25" customHeight="1" x14ac:dyDescent="0.3">
      <c r="C42" s="20">
        <v>150929</v>
      </c>
      <c r="D42" s="35" t="s">
        <v>107</v>
      </c>
      <c r="E42" s="35" t="s">
        <v>108</v>
      </c>
      <c r="F42" s="37">
        <v>26739</v>
      </c>
      <c r="G42" s="36" t="s">
        <v>32</v>
      </c>
      <c r="H42" s="35" t="s">
        <v>19</v>
      </c>
      <c r="I42" s="31" t="str">
        <f>IFERROR(VLOOKUP('4th Master Emp sheet'!C42,'4th Source'!$C$5:$F$40, 3, FALSE), "Retired")</f>
        <v>South</v>
      </c>
      <c r="J42" s="31" t="str">
        <f>IFERROR(VLOOKUP($C42, '4th Source'!$C$5:$F$40, 2, FALSE), IFERROR(VLOOKUP($C42,'4th Source'!$C$5:$F$40, 2, FALSE), "Retired"))</f>
        <v>Marketing</v>
      </c>
      <c r="K42" s="31">
        <f>IFERROR(VLOOKUP($C42, '4th Source'!$C$5:$F$40, 4, FALSE), "Retired")</f>
        <v>58000</v>
      </c>
    </row>
    <row r="43" spans="3:11" ht="14.25" customHeight="1" x14ac:dyDescent="0.3">
      <c r="C43" s="20">
        <v>150982</v>
      </c>
      <c r="D43" s="35" t="s">
        <v>109</v>
      </c>
      <c r="E43" s="35" t="s">
        <v>110</v>
      </c>
      <c r="F43" s="37">
        <v>35574</v>
      </c>
      <c r="G43" s="36" t="s">
        <v>32</v>
      </c>
      <c r="H43" s="35" t="s">
        <v>19</v>
      </c>
      <c r="I43" s="31" t="str">
        <f>IFERROR(VLOOKUP('4th Master Emp sheet'!C43,'4th Source'!$C$5:$F$40, 3, FALSE), "Retired")</f>
        <v>Mid West</v>
      </c>
      <c r="J43" s="31" t="str">
        <f>IFERROR(VLOOKUP($C43, '4th Source'!$C$5:$F$40, 2, FALSE), IFERROR(VLOOKUP($C43,'4th Source'!$C$5:$F$40, 2, FALSE), "Retired"))</f>
        <v>Marketing</v>
      </c>
      <c r="K43" s="31">
        <f>IFERROR(VLOOKUP($C43, '4th Source'!$C$5:$F$40, 4, FALSE), "Retired")</f>
        <v>47000</v>
      </c>
    </row>
    <row r="44" spans="3:11" ht="14.25" customHeight="1" x14ac:dyDescent="0.3">
      <c r="C44" s="20">
        <v>150821</v>
      </c>
      <c r="D44" s="35" t="s">
        <v>111</v>
      </c>
      <c r="E44" s="35" t="s">
        <v>112</v>
      </c>
      <c r="F44" s="37">
        <v>29966</v>
      </c>
      <c r="G44" s="36" t="s">
        <v>32</v>
      </c>
      <c r="H44" s="35" t="s">
        <v>25</v>
      </c>
      <c r="I44" s="31" t="str">
        <f>IFERROR(VLOOKUP('4th Master Emp sheet'!C44,'4th Source'!$C$5:$F$40, 3, FALSE), "Retired")</f>
        <v>North</v>
      </c>
      <c r="J44" s="31" t="str">
        <f>IFERROR(VLOOKUP($C44, '4th Source'!$C$5:$F$40, 2, FALSE), IFERROR(VLOOKUP($C44,'4th Source'!$C$5:$F$40, 2, FALSE), "Retired"))</f>
        <v>CCD</v>
      </c>
      <c r="K44" s="31">
        <f>IFERROR(VLOOKUP($C44, '4th Source'!$C$5:$F$40, 4, FALSE), 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BA60-0D26-430A-9BC9-1B7DEE220C12}">
  <dimension ref="C1:F1000"/>
  <sheetViews>
    <sheetView workbookViewId="0">
      <selection activeCell="M15" sqref="M15"/>
    </sheetView>
  </sheetViews>
  <sheetFormatPr defaultColWidth="14.44140625" defaultRowHeight="15" customHeight="1" x14ac:dyDescent="0.3"/>
  <cols>
    <col min="1" max="3" width="8.6640625" style="10" customWidth="1"/>
    <col min="4" max="4" width="21.33203125" style="10" customWidth="1"/>
    <col min="5" max="5" width="8.6640625" style="10" customWidth="1"/>
    <col min="6" max="6" width="10.6640625" style="10" customWidth="1"/>
    <col min="7" max="26" width="8.6640625" style="10" customWidth="1"/>
    <col min="27" max="16384" width="14.44140625" style="10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33" t="s">
        <v>6</v>
      </c>
      <c r="D5" s="33" t="s">
        <v>12</v>
      </c>
      <c r="E5" s="33" t="s">
        <v>13</v>
      </c>
      <c r="F5" s="33" t="s">
        <v>14</v>
      </c>
    </row>
    <row r="6" spans="3:6" ht="14.25" customHeight="1" x14ac:dyDescent="0.3">
      <c r="C6" s="20">
        <v>150773</v>
      </c>
      <c r="D6" s="35" t="s">
        <v>82</v>
      </c>
      <c r="E6" s="35" t="s">
        <v>21</v>
      </c>
      <c r="F6" s="31">
        <v>85000</v>
      </c>
    </row>
    <row r="7" spans="3:6" ht="14.25" customHeight="1" x14ac:dyDescent="0.3">
      <c r="C7" s="20">
        <v>150777</v>
      </c>
      <c r="D7" s="35" t="s">
        <v>38</v>
      </c>
      <c r="E7" s="35" t="s">
        <v>21</v>
      </c>
      <c r="F7" s="31">
        <v>22000</v>
      </c>
    </row>
    <row r="8" spans="3:6" ht="14.25" customHeight="1" x14ac:dyDescent="0.3">
      <c r="C8" s="20">
        <v>150784</v>
      </c>
      <c r="D8" s="35" t="s">
        <v>26</v>
      </c>
      <c r="E8" s="35" t="s">
        <v>21</v>
      </c>
      <c r="F8" s="31">
        <v>35000</v>
      </c>
    </row>
    <row r="9" spans="3:6" ht="14.25" customHeight="1" x14ac:dyDescent="0.3">
      <c r="C9" s="20">
        <v>150791</v>
      </c>
      <c r="D9" s="35" t="s">
        <v>26</v>
      </c>
      <c r="E9" s="35" t="s">
        <v>21</v>
      </c>
      <c r="F9" s="31">
        <v>67000</v>
      </c>
    </row>
    <row r="10" spans="3:6" ht="14.25" customHeight="1" x14ac:dyDescent="0.3">
      <c r="C10" s="20">
        <v>150798</v>
      </c>
      <c r="D10" s="35" t="s">
        <v>26</v>
      </c>
      <c r="E10" s="35" t="s">
        <v>21</v>
      </c>
      <c r="F10" s="31">
        <v>81000</v>
      </c>
    </row>
    <row r="11" spans="3:6" ht="14.25" customHeight="1" x14ac:dyDescent="0.3">
      <c r="C11" s="20">
        <v>150805</v>
      </c>
      <c r="D11" s="35" t="s">
        <v>41</v>
      </c>
      <c r="E11" s="35" t="s">
        <v>21</v>
      </c>
      <c r="F11" s="31">
        <v>91000</v>
      </c>
    </row>
    <row r="12" spans="3:6" ht="14.25" customHeight="1" x14ac:dyDescent="0.3">
      <c r="C12" s="20">
        <v>150814</v>
      </c>
      <c r="D12" s="35" t="s">
        <v>33</v>
      </c>
      <c r="E12" s="35" t="s">
        <v>21</v>
      </c>
      <c r="F12" s="31">
        <v>50000</v>
      </c>
    </row>
    <row r="13" spans="3:6" ht="14.25" customHeight="1" x14ac:dyDescent="0.3">
      <c r="C13" s="20">
        <v>150821</v>
      </c>
      <c r="D13" s="35" t="s">
        <v>65</v>
      </c>
      <c r="E13" s="35" t="s">
        <v>21</v>
      </c>
      <c r="F13" s="31">
        <v>26000</v>
      </c>
    </row>
    <row r="14" spans="3:6" ht="14.25" customHeight="1" x14ac:dyDescent="0.3">
      <c r="C14" s="20">
        <v>150830</v>
      </c>
      <c r="D14" s="35" t="s">
        <v>93</v>
      </c>
      <c r="E14" s="35" t="s">
        <v>21</v>
      </c>
      <c r="F14" s="31">
        <v>52000</v>
      </c>
    </row>
    <row r="15" spans="3:6" ht="14.25" customHeight="1" x14ac:dyDescent="0.3">
      <c r="C15" s="20">
        <v>150834</v>
      </c>
      <c r="D15" s="35" t="s">
        <v>20</v>
      </c>
      <c r="E15" s="35" t="s">
        <v>21</v>
      </c>
      <c r="F15" s="31">
        <v>48000</v>
      </c>
    </row>
    <row r="16" spans="3:6" ht="14.25" customHeight="1" x14ac:dyDescent="0.3">
      <c r="C16" s="20">
        <v>150840</v>
      </c>
      <c r="D16" s="35" t="s">
        <v>33</v>
      </c>
      <c r="E16" s="35" t="s">
        <v>52</v>
      </c>
      <c r="F16" s="31">
        <v>20000</v>
      </c>
    </row>
    <row r="17" spans="3:6" ht="14.25" customHeight="1" x14ac:dyDescent="0.3">
      <c r="C17" s="20">
        <v>150850</v>
      </c>
      <c r="D17" s="35" t="s">
        <v>65</v>
      </c>
      <c r="E17" s="35" t="s">
        <v>52</v>
      </c>
      <c r="F17" s="31">
        <v>47000</v>
      </c>
    </row>
    <row r="18" spans="3:6" ht="14.25" customHeight="1" x14ac:dyDescent="0.3">
      <c r="C18" s="20">
        <v>150851</v>
      </c>
      <c r="D18" s="35" t="s">
        <v>33</v>
      </c>
      <c r="E18" s="35" t="s">
        <v>52</v>
      </c>
      <c r="F18" s="31">
        <v>75000</v>
      </c>
    </row>
    <row r="19" spans="3:6" ht="14.25" customHeight="1" x14ac:dyDescent="0.3">
      <c r="C19" s="20">
        <v>150865</v>
      </c>
      <c r="D19" s="35" t="s">
        <v>62</v>
      </c>
      <c r="E19" s="35" t="s">
        <v>52</v>
      </c>
      <c r="F19" s="31">
        <v>90000</v>
      </c>
    </row>
    <row r="20" spans="3:6" ht="14.25" customHeight="1" x14ac:dyDescent="0.3">
      <c r="C20" s="20">
        <v>150867</v>
      </c>
      <c r="D20" s="35" t="s">
        <v>82</v>
      </c>
      <c r="E20" s="35" t="s">
        <v>52</v>
      </c>
      <c r="F20" s="31">
        <v>49000</v>
      </c>
    </row>
    <row r="21" spans="3:6" ht="14.25" customHeight="1" x14ac:dyDescent="0.3">
      <c r="C21" s="20">
        <v>150874</v>
      </c>
      <c r="D21" s="35" t="s">
        <v>38</v>
      </c>
      <c r="E21" s="35" t="s">
        <v>52</v>
      </c>
      <c r="F21" s="31">
        <v>27000</v>
      </c>
    </row>
    <row r="22" spans="3:6" ht="14.25" customHeight="1" x14ac:dyDescent="0.3">
      <c r="C22" s="20">
        <v>150881</v>
      </c>
      <c r="D22" s="35" t="s">
        <v>26</v>
      </c>
      <c r="E22" s="35" t="s">
        <v>52</v>
      </c>
      <c r="F22" s="31">
        <v>92000</v>
      </c>
    </row>
    <row r="23" spans="3:6" ht="14.25" customHeight="1" x14ac:dyDescent="0.3">
      <c r="C23" s="20">
        <v>150888</v>
      </c>
      <c r="D23" s="35" t="s">
        <v>45</v>
      </c>
      <c r="E23" s="35" t="s">
        <v>52</v>
      </c>
      <c r="F23" s="31">
        <v>43000</v>
      </c>
    </row>
    <row r="24" spans="3:6" ht="14.25" customHeight="1" x14ac:dyDescent="0.3">
      <c r="C24" s="20">
        <v>150894</v>
      </c>
      <c r="D24" s="35" t="s">
        <v>33</v>
      </c>
      <c r="E24" s="35" t="s">
        <v>34</v>
      </c>
      <c r="F24" s="31">
        <v>67000</v>
      </c>
    </row>
    <row r="25" spans="3:6" ht="14.25" customHeight="1" x14ac:dyDescent="0.3">
      <c r="C25" s="20">
        <v>150901</v>
      </c>
      <c r="D25" s="35" t="s">
        <v>93</v>
      </c>
      <c r="E25" s="35" t="s">
        <v>34</v>
      </c>
      <c r="F25" s="31">
        <v>53000</v>
      </c>
    </row>
    <row r="26" spans="3:6" ht="14.25" customHeight="1" x14ac:dyDescent="0.3">
      <c r="C26" s="20">
        <v>150905</v>
      </c>
      <c r="D26" s="35" t="s">
        <v>20</v>
      </c>
      <c r="E26" s="35" t="s">
        <v>34</v>
      </c>
      <c r="F26" s="31">
        <v>62000</v>
      </c>
    </row>
    <row r="27" spans="3:6" ht="14.25" customHeight="1" x14ac:dyDescent="0.3">
      <c r="C27" s="20">
        <v>150912</v>
      </c>
      <c r="D27" s="35" t="s">
        <v>79</v>
      </c>
      <c r="E27" s="35" t="s">
        <v>34</v>
      </c>
      <c r="F27" s="31">
        <v>81000</v>
      </c>
    </row>
    <row r="28" spans="3:6" ht="14.25" customHeight="1" x14ac:dyDescent="0.3">
      <c r="C28" s="20">
        <v>150921</v>
      </c>
      <c r="D28" s="35" t="s">
        <v>82</v>
      </c>
      <c r="E28" s="35" t="s">
        <v>34</v>
      </c>
      <c r="F28" s="31">
        <v>19000</v>
      </c>
    </row>
    <row r="29" spans="3:6" ht="14.25" customHeight="1" x14ac:dyDescent="0.3">
      <c r="C29" s="20">
        <v>150929</v>
      </c>
      <c r="D29" s="35" t="s">
        <v>38</v>
      </c>
      <c r="E29" s="35" t="s">
        <v>34</v>
      </c>
      <c r="F29" s="31">
        <v>58000</v>
      </c>
    </row>
    <row r="30" spans="3:6" ht="14.25" customHeight="1" x14ac:dyDescent="0.3">
      <c r="C30" s="20">
        <v>150930</v>
      </c>
      <c r="D30" s="35" t="s">
        <v>26</v>
      </c>
      <c r="E30" s="35" t="s">
        <v>34</v>
      </c>
      <c r="F30" s="31">
        <v>82000</v>
      </c>
    </row>
    <row r="31" spans="3:6" ht="14.25" customHeight="1" x14ac:dyDescent="0.3">
      <c r="C31" s="20">
        <v>150937</v>
      </c>
      <c r="D31" s="35" t="s">
        <v>45</v>
      </c>
      <c r="E31" s="35" t="s">
        <v>34</v>
      </c>
      <c r="F31" s="31">
        <v>37000</v>
      </c>
    </row>
    <row r="32" spans="3:6" ht="14.25" customHeight="1" x14ac:dyDescent="0.3">
      <c r="C32" s="20">
        <v>150940</v>
      </c>
      <c r="D32" s="35" t="s">
        <v>33</v>
      </c>
      <c r="E32" s="35" t="s">
        <v>34</v>
      </c>
      <c r="F32" s="31">
        <v>87000</v>
      </c>
    </row>
    <row r="33" spans="3:6" ht="14.25" customHeight="1" x14ac:dyDescent="0.3">
      <c r="C33" s="20">
        <v>150947</v>
      </c>
      <c r="D33" s="35" t="s">
        <v>65</v>
      </c>
      <c r="E33" s="35" t="s">
        <v>34</v>
      </c>
      <c r="F33" s="31">
        <v>85000</v>
      </c>
    </row>
    <row r="34" spans="3:6" ht="14.25" customHeight="1" x14ac:dyDescent="0.3">
      <c r="C34" s="20">
        <v>150962</v>
      </c>
      <c r="D34" s="35" t="s">
        <v>41</v>
      </c>
      <c r="E34" s="35" t="s">
        <v>34</v>
      </c>
      <c r="F34" s="31">
        <v>87000</v>
      </c>
    </row>
    <row r="35" spans="3:6" ht="14.25" customHeight="1" x14ac:dyDescent="0.3">
      <c r="C35" s="20">
        <v>150968</v>
      </c>
      <c r="D35" s="35" t="s">
        <v>79</v>
      </c>
      <c r="E35" s="35" t="s">
        <v>34</v>
      </c>
      <c r="F35" s="31">
        <v>65000</v>
      </c>
    </row>
    <row r="36" spans="3:6" ht="14.25" customHeight="1" x14ac:dyDescent="0.3">
      <c r="C36" s="20">
        <v>150975</v>
      </c>
      <c r="D36" s="35" t="s">
        <v>82</v>
      </c>
      <c r="E36" s="35" t="s">
        <v>46</v>
      </c>
      <c r="F36" s="31">
        <v>83000</v>
      </c>
    </row>
    <row r="37" spans="3:6" ht="14.25" customHeight="1" x14ac:dyDescent="0.3">
      <c r="C37" s="20">
        <v>150982</v>
      </c>
      <c r="D37" s="35" t="s">
        <v>38</v>
      </c>
      <c r="E37" s="35" t="s">
        <v>46</v>
      </c>
      <c r="F37" s="31">
        <v>47000</v>
      </c>
    </row>
    <row r="38" spans="3:6" ht="14.25" customHeight="1" x14ac:dyDescent="0.3">
      <c r="C38" s="20">
        <v>150989</v>
      </c>
      <c r="D38" s="35" t="s">
        <v>26</v>
      </c>
      <c r="E38" s="35" t="s">
        <v>46</v>
      </c>
      <c r="F38" s="31">
        <v>45000</v>
      </c>
    </row>
    <row r="39" spans="3:6" ht="14.25" customHeight="1" x14ac:dyDescent="0.3">
      <c r="C39" s="20">
        <v>150990</v>
      </c>
      <c r="D39" s="35" t="s">
        <v>45</v>
      </c>
      <c r="E39" s="35" t="s">
        <v>46</v>
      </c>
      <c r="F39" s="31">
        <v>77000</v>
      </c>
    </row>
    <row r="40" spans="3:6" ht="14.25" customHeight="1" x14ac:dyDescent="0.3">
      <c r="C40" s="20">
        <v>150995</v>
      </c>
      <c r="D40" s="35" t="s">
        <v>33</v>
      </c>
      <c r="E40" s="35" t="s">
        <v>46</v>
      </c>
      <c r="F40" s="31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8DFF-33E6-414F-AC80-E59CBCEAF453}">
  <dimension ref="B1:I1000"/>
  <sheetViews>
    <sheetView workbookViewId="0">
      <selection activeCell="K15" sqref="K15"/>
    </sheetView>
  </sheetViews>
  <sheetFormatPr defaultColWidth="14.44140625" defaultRowHeight="15" customHeight="1" x14ac:dyDescent="0.3"/>
  <cols>
    <col min="1" max="1" width="8.6640625" style="10" customWidth="1"/>
    <col min="2" max="2" width="16.88671875" style="10" customWidth="1"/>
    <col min="3" max="7" width="8.6640625" style="10" customWidth="1"/>
    <col min="8" max="8" width="10" style="10" customWidth="1"/>
    <col min="9" max="9" width="17.33203125" style="10" customWidth="1"/>
    <col min="10" max="26" width="8.6640625" style="10" customWidth="1"/>
    <col min="27" max="16384" width="14.44140625" style="10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34" t="s">
        <v>199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33" t="s">
        <v>198</v>
      </c>
      <c r="C8" s="33" t="s">
        <v>197</v>
      </c>
      <c r="D8" s="33" t="s">
        <v>196</v>
      </c>
      <c r="E8" s="33" t="s">
        <v>195</v>
      </c>
      <c r="F8" s="33" t="s">
        <v>194</v>
      </c>
      <c r="G8" s="33" t="s">
        <v>193</v>
      </c>
      <c r="H8" s="33" t="s">
        <v>192</v>
      </c>
      <c r="I8" s="33" t="s">
        <v>191</v>
      </c>
    </row>
    <row r="9" spans="2:9" ht="14.25" customHeight="1" x14ac:dyDescent="0.3">
      <c r="B9" s="32" t="s">
        <v>190</v>
      </c>
      <c r="C9" s="31">
        <v>38.99</v>
      </c>
      <c r="D9" s="31">
        <v>48.6</v>
      </c>
      <c r="E9" s="31">
        <v>43.53</v>
      </c>
      <c r="F9" s="31">
        <v>40.08</v>
      </c>
      <c r="G9" s="31">
        <v>47.92</v>
      </c>
      <c r="H9" s="30">
        <f t="shared" ref="H9:H20" si="0">MIN(C9:G9)</f>
        <v>38.99</v>
      </c>
      <c r="I9" s="30" t="str">
        <f t="shared" ref="I9:I20" si="1">INDEX(C$8:H$8,MATCH(H9,C9:G9,0))</f>
        <v>Vendor1</v>
      </c>
    </row>
    <row r="10" spans="2:9" ht="14.25" customHeight="1" x14ac:dyDescent="0.3">
      <c r="B10" s="32" t="s">
        <v>189</v>
      </c>
      <c r="C10" s="31">
        <v>57.68</v>
      </c>
      <c r="D10" s="31">
        <v>31.8</v>
      </c>
      <c r="E10" s="31">
        <v>52.78</v>
      </c>
      <c r="F10" s="31">
        <v>31.42</v>
      </c>
      <c r="G10" s="31">
        <v>55.19</v>
      </c>
      <c r="H10" s="30">
        <f t="shared" si="0"/>
        <v>31.42</v>
      </c>
      <c r="I10" s="30" t="str">
        <f t="shared" si="1"/>
        <v>Vendor4</v>
      </c>
    </row>
    <row r="11" spans="2:9" ht="14.25" customHeight="1" x14ac:dyDescent="0.3">
      <c r="B11" s="32" t="s">
        <v>188</v>
      </c>
      <c r="C11" s="31">
        <v>53.32</v>
      </c>
      <c r="D11" s="31">
        <v>32.64</v>
      </c>
      <c r="E11" s="31">
        <v>37.69</v>
      </c>
      <c r="F11" s="31">
        <v>48.29</v>
      </c>
      <c r="G11" s="31">
        <v>41.59</v>
      </c>
      <c r="H11" s="30">
        <f t="shared" si="0"/>
        <v>32.64</v>
      </c>
      <c r="I11" s="30" t="str">
        <f t="shared" si="1"/>
        <v>Vendor2</v>
      </c>
    </row>
    <row r="12" spans="2:9" ht="14.25" customHeight="1" x14ac:dyDescent="0.3">
      <c r="B12" s="32" t="s">
        <v>187</v>
      </c>
      <c r="C12" s="31">
        <v>35.200000000000003</v>
      </c>
      <c r="D12" s="31">
        <v>40.549999999999997</v>
      </c>
      <c r="E12" s="31">
        <v>32.65</v>
      </c>
      <c r="F12" s="31">
        <v>36.81</v>
      </c>
      <c r="G12" s="31">
        <v>41.14</v>
      </c>
      <c r="H12" s="30">
        <f t="shared" si="0"/>
        <v>32.65</v>
      </c>
      <c r="I12" s="30" t="str">
        <f t="shared" si="1"/>
        <v>Vendor3</v>
      </c>
    </row>
    <row r="13" spans="2:9" ht="14.25" customHeight="1" x14ac:dyDescent="0.3">
      <c r="B13" s="32" t="s">
        <v>186</v>
      </c>
      <c r="C13" s="31">
        <v>56.72</v>
      </c>
      <c r="D13" s="31">
        <v>47.16</v>
      </c>
      <c r="E13" s="31">
        <v>36.42</v>
      </c>
      <c r="F13" s="31">
        <v>49.56</v>
      </c>
      <c r="G13" s="31">
        <v>39.25</v>
      </c>
      <c r="H13" s="30">
        <f t="shared" si="0"/>
        <v>36.42</v>
      </c>
      <c r="I13" s="30" t="str">
        <f t="shared" si="1"/>
        <v>Vendor3</v>
      </c>
    </row>
    <row r="14" spans="2:9" ht="14.25" customHeight="1" x14ac:dyDescent="0.3">
      <c r="B14" s="32" t="s">
        <v>185</v>
      </c>
      <c r="C14" s="31">
        <v>47.91</v>
      </c>
      <c r="D14" s="31">
        <v>35.08</v>
      </c>
      <c r="E14" s="31">
        <v>51.129999999999995</v>
      </c>
      <c r="F14" s="31">
        <v>49.84</v>
      </c>
      <c r="G14" s="31">
        <v>42.12</v>
      </c>
      <c r="H14" s="30">
        <f t="shared" si="0"/>
        <v>35.08</v>
      </c>
      <c r="I14" s="30" t="str">
        <f t="shared" si="1"/>
        <v>Vendor2</v>
      </c>
    </row>
    <row r="15" spans="2:9" ht="14.25" customHeight="1" x14ac:dyDescent="0.3">
      <c r="B15" s="32" t="s">
        <v>184</v>
      </c>
      <c r="C15" s="31">
        <v>34.81</v>
      </c>
      <c r="D15" s="31">
        <v>35.11</v>
      </c>
      <c r="E15" s="31">
        <v>48.629999999999995</v>
      </c>
      <c r="F15" s="31">
        <v>33.32</v>
      </c>
      <c r="G15" s="31">
        <v>37.83</v>
      </c>
      <c r="H15" s="30">
        <f t="shared" si="0"/>
        <v>33.32</v>
      </c>
      <c r="I15" s="30" t="str">
        <f t="shared" si="1"/>
        <v>Vendor4</v>
      </c>
    </row>
    <row r="16" spans="2:9" ht="14.25" customHeight="1" x14ac:dyDescent="0.3">
      <c r="B16" s="32" t="s">
        <v>183</v>
      </c>
      <c r="C16" s="31">
        <v>42.25</v>
      </c>
      <c r="D16" s="31">
        <v>35.76</v>
      </c>
      <c r="E16" s="31">
        <v>58.6</v>
      </c>
      <c r="F16" s="31">
        <v>46.28</v>
      </c>
      <c r="G16" s="31">
        <v>40.53</v>
      </c>
      <c r="H16" s="30">
        <f t="shared" si="0"/>
        <v>35.76</v>
      </c>
      <c r="I16" s="30" t="str">
        <f t="shared" si="1"/>
        <v>Vendor2</v>
      </c>
    </row>
    <row r="17" spans="2:9" ht="14.25" customHeight="1" x14ac:dyDescent="0.3">
      <c r="B17" s="32" t="s">
        <v>182</v>
      </c>
      <c r="C17" s="31">
        <v>40.14</v>
      </c>
      <c r="D17" s="31">
        <v>42.31</v>
      </c>
      <c r="E17" s="31">
        <v>37.619999999999997</v>
      </c>
      <c r="F17" s="31">
        <v>59.97</v>
      </c>
      <c r="G17" s="31">
        <v>42.57</v>
      </c>
      <c r="H17" s="30">
        <f t="shared" si="0"/>
        <v>37.619999999999997</v>
      </c>
      <c r="I17" s="30" t="str">
        <f t="shared" si="1"/>
        <v>Vendor3</v>
      </c>
    </row>
    <row r="18" spans="2:9" ht="14.25" customHeight="1" x14ac:dyDescent="0.3">
      <c r="B18" s="32" t="s">
        <v>181</v>
      </c>
      <c r="C18" s="31">
        <v>36.480000000000004</v>
      </c>
      <c r="D18" s="31">
        <v>40.79</v>
      </c>
      <c r="E18" s="31">
        <v>53.239999999999995</v>
      </c>
      <c r="F18" s="31">
        <v>51.010000000000005</v>
      </c>
      <c r="G18" s="31">
        <v>51.239999999999995</v>
      </c>
      <c r="H18" s="30">
        <f t="shared" si="0"/>
        <v>36.480000000000004</v>
      </c>
      <c r="I18" s="30" t="str">
        <f t="shared" si="1"/>
        <v>Vendor1</v>
      </c>
    </row>
    <row r="19" spans="2:9" ht="14.25" customHeight="1" x14ac:dyDescent="0.3">
      <c r="B19" s="32" t="s">
        <v>180</v>
      </c>
      <c r="C19" s="31">
        <v>38.57</v>
      </c>
      <c r="D19" s="31">
        <v>40.06</v>
      </c>
      <c r="E19" s="31">
        <v>54.71</v>
      </c>
      <c r="F19" s="31">
        <v>39.700000000000003</v>
      </c>
      <c r="G19" s="31">
        <v>54.730000000000004</v>
      </c>
      <c r="H19" s="30">
        <f t="shared" si="0"/>
        <v>38.57</v>
      </c>
      <c r="I19" s="30" t="str">
        <f t="shared" si="1"/>
        <v>Vendor1</v>
      </c>
    </row>
    <row r="20" spans="2:9" ht="14.25" customHeight="1" x14ac:dyDescent="0.3">
      <c r="B20" s="32" t="s">
        <v>179</v>
      </c>
      <c r="C20" s="31">
        <v>52.66</v>
      </c>
      <c r="D20" s="31">
        <v>43.61</v>
      </c>
      <c r="E20" s="31">
        <v>59.980000000000004</v>
      </c>
      <c r="F20" s="31">
        <v>34.61</v>
      </c>
      <c r="G20" s="31">
        <v>52.65</v>
      </c>
      <c r="H20" s="30">
        <f t="shared" si="0"/>
        <v>34.61</v>
      </c>
      <c r="I20" s="30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s="10" customFormat="1" ht="14.25" customHeight="1" x14ac:dyDescent="0.3"/>
    <row r="34" s="10" customFormat="1" ht="14.25" customHeight="1" x14ac:dyDescent="0.3"/>
    <row r="35" s="10" customFormat="1" ht="14.25" customHeight="1" x14ac:dyDescent="0.3"/>
    <row r="36" s="10" customFormat="1" ht="14.25" customHeight="1" x14ac:dyDescent="0.3"/>
    <row r="37" s="10" customFormat="1" ht="14.25" customHeight="1" x14ac:dyDescent="0.3"/>
    <row r="38" s="10" customFormat="1" ht="14.25" customHeight="1" x14ac:dyDescent="0.3"/>
    <row r="39" s="10" customFormat="1" ht="14.25" customHeight="1" x14ac:dyDescent="0.3"/>
    <row r="40" s="10" customFormat="1" ht="14.25" customHeight="1" x14ac:dyDescent="0.3"/>
    <row r="41" s="10" customFormat="1" ht="14.25" customHeight="1" x14ac:dyDescent="0.3"/>
    <row r="42" s="10" customFormat="1" ht="14.25" customHeight="1" x14ac:dyDescent="0.3"/>
    <row r="43" s="10" customFormat="1" ht="14.25" customHeight="1" x14ac:dyDescent="0.3"/>
    <row r="44" s="10" customFormat="1" ht="14.25" customHeight="1" x14ac:dyDescent="0.3"/>
    <row r="45" s="10" customFormat="1" ht="14.25" customHeight="1" x14ac:dyDescent="0.3"/>
    <row r="46" s="10" customFormat="1" ht="14.25" customHeight="1" x14ac:dyDescent="0.3"/>
    <row r="47" s="10" customFormat="1" ht="14.25" customHeight="1" x14ac:dyDescent="0.3"/>
    <row r="48" s="10" customFormat="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3AA4-1DF2-4D18-97C1-B58D6B9E08C0}">
  <dimension ref="B1:C1000"/>
  <sheetViews>
    <sheetView workbookViewId="0">
      <selection activeCell="E20" sqref="E20"/>
    </sheetView>
  </sheetViews>
  <sheetFormatPr defaultColWidth="14.44140625" defaultRowHeight="15" customHeight="1" x14ac:dyDescent="0.3"/>
  <cols>
    <col min="1" max="1" width="8.6640625" style="10" customWidth="1"/>
    <col min="2" max="2" width="20.33203125" style="10" customWidth="1"/>
    <col min="3" max="3" width="18.33203125" style="10" customWidth="1"/>
    <col min="4" max="26" width="8.6640625" style="10" customWidth="1"/>
    <col min="27" max="16384" width="14.44140625" style="10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50" t="s">
        <v>217</v>
      </c>
    </row>
    <row r="4" spans="2:3" ht="14.25" customHeight="1" x14ac:dyDescent="0.3"/>
    <row r="5" spans="2:3" ht="14.25" customHeight="1" x14ac:dyDescent="0.3">
      <c r="B5" s="49" t="s">
        <v>216</v>
      </c>
      <c r="C5" s="49" t="s">
        <v>215</v>
      </c>
    </row>
    <row r="6" spans="2:3" ht="14.25" customHeight="1" x14ac:dyDescent="0.3">
      <c r="B6" s="48">
        <v>20070623</v>
      </c>
      <c r="C6" s="45">
        <f t="shared" ref="C6:C14" si="0">DATE(LEFT(B6,4), MID(B6,5,2), RIGHT(B6,2))</f>
        <v>39256</v>
      </c>
    </row>
    <row r="7" spans="2:3" ht="14.25" customHeight="1" x14ac:dyDescent="0.3">
      <c r="B7" s="47">
        <v>20070624</v>
      </c>
      <c r="C7" s="45">
        <f t="shared" si="0"/>
        <v>39257</v>
      </c>
    </row>
    <row r="8" spans="2:3" ht="14.25" customHeight="1" x14ac:dyDescent="0.3">
      <c r="B8" s="47">
        <v>20070523</v>
      </c>
      <c r="C8" s="45">
        <f t="shared" si="0"/>
        <v>39225</v>
      </c>
    </row>
    <row r="9" spans="2:3" ht="14.25" customHeight="1" x14ac:dyDescent="0.3">
      <c r="B9" s="47">
        <v>20061202</v>
      </c>
      <c r="C9" s="45">
        <f t="shared" si="0"/>
        <v>39053</v>
      </c>
    </row>
    <row r="10" spans="2:3" ht="14.25" customHeight="1" x14ac:dyDescent="0.3">
      <c r="B10" s="47">
        <v>20070112</v>
      </c>
      <c r="C10" s="45">
        <f t="shared" si="0"/>
        <v>39094</v>
      </c>
    </row>
    <row r="11" spans="2:3" ht="14.25" customHeight="1" x14ac:dyDescent="0.3">
      <c r="B11" s="47">
        <v>20070519</v>
      </c>
      <c r="C11" s="45">
        <f t="shared" si="0"/>
        <v>39221</v>
      </c>
    </row>
    <row r="12" spans="2:3" ht="14.25" customHeight="1" x14ac:dyDescent="0.3">
      <c r="B12" s="47">
        <v>20080419</v>
      </c>
      <c r="C12" s="45">
        <f t="shared" si="0"/>
        <v>39557</v>
      </c>
    </row>
    <row r="13" spans="2:3" ht="14.25" customHeight="1" x14ac:dyDescent="0.3">
      <c r="B13" s="47">
        <v>20071017</v>
      </c>
      <c r="C13" s="45">
        <f t="shared" si="0"/>
        <v>39372</v>
      </c>
    </row>
    <row r="14" spans="2:3" ht="14.25" customHeight="1" x14ac:dyDescent="0.3">
      <c r="B14" s="46">
        <v>20051220</v>
      </c>
      <c r="C14" s="45">
        <f t="shared" si="0"/>
        <v>38706</v>
      </c>
    </row>
    <row r="15" spans="2:3" ht="14.25" customHeight="1" x14ac:dyDescent="0.3"/>
    <row r="16" spans="2:3" ht="14.25" customHeight="1" x14ac:dyDescent="0.3"/>
    <row r="17" s="10" customFormat="1" ht="14.25" customHeight="1" x14ac:dyDescent="0.3"/>
    <row r="18" s="10" customFormat="1" ht="14.25" customHeight="1" x14ac:dyDescent="0.3"/>
    <row r="19" s="10" customFormat="1" ht="14.25" customHeight="1" x14ac:dyDescent="0.3"/>
    <row r="20" s="10" customFormat="1" ht="14.25" customHeight="1" x14ac:dyDescent="0.3"/>
    <row r="21" s="10" customFormat="1" ht="14.25" customHeight="1" x14ac:dyDescent="0.3"/>
    <row r="22" s="10" customFormat="1" ht="14.25" customHeight="1" x14ac:dyDescent="0.3"/>
    <row r="23" s="10" customFormat="1" ht="14.25" customHeight="1" x14ac:dyDescent="0.3"/>
    <row r="24" s="10" customFormat="1" ht="14.25" customHeight="1" x14ac:dyDescent="0.3"/>
    <row r="25" s="10" customFormat="1" ht="14.25" customHeight="1" x14ac:dyDescent="0.3"/>
    <row r="26" s="10" customFormat="1" ht="14.25" customHeight="1" x14ac:dyDescent="0.3"/>
    <row r="27" s="10" customFormat="1" ht="14.25" customHeight="1" x14ac:dyDescent="0.3"/>
    <row r="28" s="10" customFormat="1" ht="14.25" customHeight="1" x14ac:dyDescent="0.3"/>
    <row r="29" s="10" customFormat="1" ht="14.25" customHeight="1" x14ac:dyDescent="0.3"/>
    <row r="30" s="10" customFormat="1" ht="14.25" customHeight="1" x14ac:dyDescent="0.3"/>
    <row r="31" s="10" customFormat="1" ht="14.25" customHeight="1" x14ac:dyDescent="0.3"/>
    <row r="32" s="10" customFormat="1" ht="14.25" customHeight="1" x14ac:dyDescent="0.3"/>
    <row r="33" s="10" customFormat="1" ht="14.25" customHeight="1" x14ac:dyDescent="0.3"/>
    <row r="34" s="10" customFormat="1" ht="14.25" customHeight="1" x14ac:dyDescent="0.3"/>
    <row r="35" s="10" customFormat="1" ht="14.25" customHeight="1" x14ac:dyDescent="0.3"/>
    <row r="36" s="10" customFormat="1" ht="14.25" customHeight="1" x14ac:dyDescent="0.3"/>
    <row r="37" s="10" customFormat="1" ht="14.25" customHeight="1" x14ac:dyDescent="0.3"/>
    <row r="38" s="10" customFormat="1" ht="14.25" customHeight="1" x14ac:dyDescent="0.3"/>
    <row r="39" s="10" customFormat="1" ht="14.25" customHeight="1" x14ac:dyDescent="0.3"/>
    <row r="40" s="10" customFormat="1" ht="14.25" customHeight="1" x14ac:dyDescent="0.3"/>
    <row r="41" s="10" customFormat="1" ht="14.25" customHeight="1" x14ac:dyDescent="0.3"/>
    <row r="42" s="10" customFormat="1" ht="14.25" customHeight="1" x14ac:dyDescent="0.3"/>
    <row r="43" s="10" customFormat="1" ht="14.25" customHeight="1" x14ac:dyDescent="0.3"/>
    <row r="44" s="10" customFormat="1" ht="14.25" customHeight="1" x14ac:dyDescent="0.3"/>
    <row r="45" s="10" customFormat="1" ht="14.25" customHeight="1" x14ac:dyDescent="0.3"/>
    <row r="46" s="10" customFormat="1" ht="14.25" customHeight="1" x14ac:dyDescent="0.3"/>
    <row r="47" s="10" customFormat="1" ht="14.25" customHeight="1" x14ac:dyDescent="0.3"/>
    <row r="48" s="10" customFormat="1" ht="14.25" customHeight="1" x14ac:dyDescent="0.3"/>
    <row r="49" s="10" customFormat="1" ht="14.25" customHeight="1" x14ac:dyDescent="0.3"/>
    <row r="50" s="10" customFormat="1" ht="14.25" customHeight="1" x14ac:dyDescent="0.3"/>
    <row r="51" s="10" customFormat="1" ht="14.25" customHeight="1" x14ac:dyDescent="0.3"/>
    <row r="52" s="10" customFormat="1" ht="14.25" customHeight="1" x14ac:dyDescent="0.3"/>
    <row r="53" s="10" customFormat="1" ht="14.25" customHeight="1" x14ac:dyDescent="0.3"/>
    <row r="54" s="10" customFormat="1" ht="14.25" customHeight="1" x14ac:dyDescent="0.3"/>
    <row r="55" s="10" customFormat="1" ht="14.25" customHeight="1" x14ac:dyDescent="0.3"/>
    <row r="56" s="10" customFormat="1" ht="14.25" customHeight="1" x14ac:dyDescent="0.3"/>
    <row r="57" s="10" customFormat="1" ht="14.25" customHeight="1" x14ac:dyDescent="0.3"/>
    <row r="58" s="10" customFormat="1" ht="14.25" customHeight="1" x14ac:dyDescent="0.3"/>
    <row r="59" s="10" customFormat="1" ht="14.25" customHeight="1" x14ac:dyDescent="0.3"/>
    <row r="60" s="10" customFormat="1" ht="14.25" customHeight="1" x14ac:dyDescent="0.3"/>
    <row r="61" s="10" customFormat="1" ht="14.25" customHeight="1" x14ac:dyDescent="0.3"/>
    <row r="62" s="10" customFormat="1" ht="14.25" customHeight="1" x14ac:dyDescent="0.3"/>
    <row r="63" s="10" customFormat="1" ht="14.25" customHeight="1" x14ac:dyDescent="0.3"/>
    <row r="64" s="10" customFormat="1" ht="14.25" customHeight="1" x14ac:dyDescent="0.3"/>
    <row r="65" s="10" customFormat="1" ht="14.25" customHeight="1" x14ac:dyDescent="0.3"/>
    <row r="66" s="10" customFormat="1" ht="14.25" customHeight="1" x14ac:dyDescent="0.3"/>
    <row r="67" s="10" customFormat="1" ht="14.25" customHeight="1" x14ac:dyDescent="0.3"/>
    <row r="68" s="10" customFormat="1" ht="14.25" customHeight="1" x14ac:dyDescent="0.3"/>
    <row r="69" s="10" customFormat="1" ht="14.25" customHeight="1" x14ac:dyDescent="0.3"/>
    <row r="70" s="10" customFormat="1" ht="14.25" customHeight="1" x14ac:dyDescent="0.3"/>
    <row r="71" s="10" customFormat="1" ht="14.25" customHeight="1" x14ac:dyDescent="0.3"/>
    <row r="72" s="10" customFormat="1" ht="14.25" customHeight="1" x14ac:dyDescent="0.3"/>
    <row r="73" s="10" customFormat="1" ht="14.25" customHeight="1" x14ac:dyDescent="0.3"/>
    <row r="74" s="10" customFormat="1" ht="14.25" customHeight="1" x14ac:dyDescent="0.3"/>
    <row r="75" s="10" customFormat="1" ht="14.25" customHeight="1" x14ac:dyDescent="0.3"/>
    <row r="76" s="10" customFormat="1" ht="14.25" customHeight="1" x14ac:dyDescent="0.3"/>
    <row r="77" s="10" customFormat="1" ht="14.25" customHeight="1" x14ac:dyDescent="0.3"/>
    <row r="78" s="10" customFormat="1" ht="14.25" customHeight="1" x14ac:dyDescent="0.3"/>
    <row r="79" s="10" customFormat="1" ht="14.25" customHeight="1" x14ac:dyDescent="0.3"/>
    <row r="80" s="10" customFormat="1" ht="14.25" customHeight="1" x14ac:dyDescent="0.3"/>
    <row r="81" s="10" customFormat="1" ht="14.25" customHeight="1" x14ac:dyDescent="0.3"/>
    <row r="82" s="10" customFormat="1" ht="14.25" customHeight="1" x14ac:dyDescent="0.3"/>
    <row r="83" s="10" customFormat="1" ht="14.25" customHeight="1" x14ac:dyDescent="0.3"/>
    <row r="84" s="10" customFormat="1" ht="14.25" customHeight="1" x14ac:dyDescent="0.3"/>
    <row r="85" s="10" customFormat="1" ht="14.25" customHeight="1" x14ac:dyDescent="0.3"/>
    <row r="86" s="10" customFormat="1" ht="14.25" customHeight="1" x14ac:dyDescent="0.3"/>
    <row r="87" s="10" customFormat="1" ht="14.25" customHeight="1" x14ac:dyDescent="0.3"/>
    <row r="88" s="10" customFormat="1" ht="14.25" customHeight="1" x14ac:dyDescent="0.3"/>
    <row r="89" s="10" customFormat="1" ht="14.25" customHeight="1" x14ac:dyDescent="0.3"/>
    <row r="90" s="10" customFormat="1" ht="14.25" customHeight="1" x14ac:dyDescent="0.3"/>
    <row r="91" s="10" customFormat="1" ht="14.25" customHeight="1" x14ac:dyDescent="0.3"/>
    <row r="92" s="10" customFormat="1" ht="14.25" customHeight="1" x14ac:dyDescent="0.3"/>
    <row r="93" s="10" customFormat="1" ht="14.25" customHeight="1" x14ac:dyDescent="0.3"/>
    <row r="94" s="10" customFormat="1" ht="14.25" customHeight="1" x14ac:dyDescent="0.3"/>
    <row r="95" s="10" customFormat="1" ht="14.25" customHeight="1" x14ac:dyDescent="0.3"/>
    <row r="96" s="10" customFormat="1" ht="14.25" customHeight="1" x14ac:dyDescent="0.3"/>
    <row r="97" s="10" customFormat="1" ht="14.25" customHeight="1" x14ac:dyDescent="0.3"/>
    <row r="98" s="10" customFormat="1" ht="14.25" customHeight="1" x14ac:dyDescent="0.3"/>
    <row r="99" s="10" customFormat="1" ht="14.25" customHeight="1" x14ac:dyDescent="0.3"/>
    <row r="100" s="10" customFormat="1" ht="14.25" customHeight="1" x14ac:dyDescent="0.3"/>
    <row r="101" s="10" customFormat="1" ht="14.25" customHeight="1" x14ac:dyDescent="0.3"/>
    <row r="102" s="10" customFormat="1" ht="14.25" customHeight="1" x14ac:dyDescent="0.3"/>
    <row r="103" s="10" customFormat="1" ht="14.25" customHeight="1" x14ac:dyDescent="0.3"/>
    <row r="104" s="10" customFormat="1" ht="14.25" customHeight="1" x14ac:dyDescent="0.3"/>
    <row r="105" s="10" customFormat="1" ht="14.25" customHeight="1" x14ac:dyDescent="0.3"/>
    <row r="106" s="10" customFormat="1" ht="14.25" customHeight="1" x14ac:dyDescent="0.3"/>
    <row r="107" s="10" customFormat="1" ht="14.25" customHeight="1" x14ac:dyDescent="0.3"/>
    <row r="108" s="10" customFormat="1" ht="14.25" customHeight="1" x14ac:dyDescent="0.3"/>
    <row r="109" s="10" customFormat="1" ht="14.25" customHeight="1" x14ac:dyDescent="0.3"/>
    <row r="110" s="10" customFormat="1" ht="14.25" customHeight="1" x14ac:dyDescent="0.3"/>
    <row r="111" s="10" customFormat="1" ht="14.25" customHeight="1" x14ac:dyDescent="0.3"/>
    <row r="112" s="10" customFormat="1" ht="14.25" customHeight="1" x14ac:dyDescent="0.3"/>
    <row r="113" s="10" customFormat="1" ht="14.25" customHeight="1" x14ac:dyDescent="0.3"/>
    <row r="114" s="10" customFormat="1" ht="14.25" customHeight="1" x14ac:dyDescent="0.3"/>
    <row r="115" s="10" customFormat="1" ht="14.25" customHeight="1" x14ac:dyDescent="0.3"/>
    <row r="116" s="10" customFormat="1" ht="14.25" customHeight="1" x14ac:dyDescent="0.3"/>
    <row r="117" s="10" customFormat="1" ht="14.25" customHeight="1" x14ac:dyDescent="0.3"/>
    <row r="118" s="10" customFormat="1" ht="14.25" customHeight="1" x14ac:dyDescent="0.3"/>
    <row r="119" s="10" customFormat="1" ht="14.25" customHeight="1" x14ac:dyDescent="0.3"/>
    <row r="120" s="10" customFormat="1" ht="14.25" customHeight="1" x14ac:dyDescent="0.3"/>
    <row r="121" s="10" customFormat="1" ht="14.25" customHeight="1" x14ac:dyDescent="0.3"/>
    <row r="122" s="10" customFormat="1" ht="14.25" customHeight="1" x14ac:dyDescent="0.3"/>
    <row r="123" s="10" customFormat="1" ht="14.25" customHeight="1" x14ac:dyDescent="0.3"/>
    <row r="124" s="10" customFormat="1" ht="14.25" customHeight="1" x14ac:dyDescent="0.3"/>
    <row r="125" s="10" customFormat="1" ht="14.25" customHeight="1" x14ac:dyDescent="0.3"/>
    <row r="126" s="10" customFormat="1" ht="14.25" customHeight="1" x14ac:dyDescent="0.3"/>
    <row r="127" s="10" customFormat="1" ht="14.25" customHeight="1" x14ac:dyDescent="0.3"/>
    <row r="128" s="10" customFormat="1" ht="14.25" customHeight="1" x14ac:dyDescent="0.3"/>
    <row r="129" s="10" customFormat="1" ht="14.25" customHeight="1" x14ac:dyDescent="0.3"/>
    <row r="130" s="10" customFormat="1" ht="14.25" customHeight="1" x14ac:dyDescent="0.3"/>
    <row r="131" s="10" customFormat="1" ht="14.25" customHeight="1" x14ac:dyDescent="0.3"/>
    <row r="132" s="10" customFormat="1" ht="14.25" customHeight="1" x14ac:dyDescent="0.3"/>
    <row r="133" s="10" customFormat="1" ht="14.25" customHeight="1" x14ac:dyDescent="0.3"/>
    <row r="134" s="10" customFormat="1" ht="14.25" customHeight="1" x14ac:dyDescent="0.3"/>
    <row r="135" s="10" customFormat="1" ht="14.25" customHeight="1" x14ac:dyDescent="0.3"/>
    <row r="136" s="10" customFormat="1" ht="14.25" customHeight="1" x14ac:dyDescent="0.3"/>
    <row r="137" s="10" customFormat="1" ht="14.25" customHeight="1" x14ac:dyDescent="0.3"/>
    <row r="138" s="10" customFormat="1" ht="14.25" customHeight="1" x14ac:dyDescent="0.3"/>
    <row r="139" s="10" customFormat="1" ht="14.25" customHeight="1" x14ac:dyDescent="0.3"/>
    <row r="140" s="10" customFormat="1" ht="14.25" customHeight="1" x14ac:dyDescent="0.3"/>
    <row r="141" s="10" customFormat="1" ht="14.25" customHeight="1" x14ac:dyDescent="0.3"/>
    <row r="142" s="10" customFormat="1" ht="14.25" customHeight="1" x14ac:dyDescent="0.3"/>
    <row r="143" s="10" customFormat="1" ht="14.25" customHeight="1" x14ac:dyDescent="0.3"/>
    <row r="144" s="10" customFormat="1" ht="14.25" customHeight="1" x14ac:dyDescent="0.3"/>
    <row r="145" s="10" customFormat="1" ht="14.25" customHeight="1" x14ac:dyDescent="0.3"/>
    <row r="146" s="10" customFormat="1" ht="14.25" customHeight="1" x14ac:dyDescent="0.3"/>
    <row r="147" s="10" customFormat="1" ht="14.25" customHeight="1" x14ac:dyDescent="0.3"/>
    <row r="148" s="10" customFormat="1" ht="14.25" customHeight="1" x14ac:dyDescent="0.3"/>
    <row r="149" s="10" customFormat="1" ht="14.25" customHeight="1" x14ac:dyDescent="0.3"/>
    <row r="150" s="10" customFormat="1" ht="14.25" customHeight="1" x14ac:dyDescent="0.3"/>
    <row r="151" s="10" customFormat="1" ht="14.25" customHeight="1" x14ac:dyDescent="0.3"/>
    <row r="152" s="10" customFormat="1" ht="14.25" customHeight="1" x14ac:dyDescent="0.3"/>
    <row r="153" s="10" customFormat="1" ht="14.25" customHeight="1" x14ac:dyDescent="0.3"/>
    <row r="154" s="10" customFormat="1" ht="14.25" customHeight="1" x14ac:dyDescent="0.3"/>
    <row r="155" s="10" customFormat="1" ht="14.25" customHeight="1" x14ac:dyDescent="0.3"/>
    <row r="156" s="10" customFormat="1" ht="14.25" customHeight="1" x14ac:dyDescent="0.3"/>
    <row r="157" s="10" customFormat="1" ht="14.25" customHeight="1" x14ac:dyDescent="0.3"/>
    <row r="158" s="10" customFormat="1" ht="14.25" customHeight="1" x14ac:dyDescent="0.3"/>
    <row r="159" s="10" customFormat="1" ht="14.25" customHeight="1" x14ac:dyDescent="0.3"/>
    <row r="160" s="10" customFormat="1" ht="14.25" customHeight="1" x14ac:dyDescent="0.3"/>
    <row r="161" s="10" customFormat="1" ht="14.25" customHeight="1" x14ac:dyDescent="0.3"/>
    <row r="162" s="10" customFormat="1" ht="14.25" customHeight="1" x14ac:dyDescent="0.3"/>
    <row r="163" s="10" customFormat="1" ht="14.25" customHeight="1" x14ac:dyDescent="0.3"/>
    <row r="164" s="10" customFormat="1" ht="14.25" customHeight="1" x14ac:dyDescent="0.3"/>
    <row r="165" s="10" customFormat="1" ht="14.25" customHeight="1" x14ac:dyDescent="0.3"/>
    <row r="166" s="10" customFormat="1" ht="14.25" customHeight="1" x14ac:dyDescent="0.3"/>
    <row r="167" s="10" customFormat="1" ht="14.25" customHeight="1" x14ac:dyDescent="0.3"/>
    <row r="168" s="10" customFormat="1" ht="14.25" customHeight="1" x14ac:dyDescent="0.3"/>
    <row r="169" s="10" customFormat="1" ht="14.25" customHeight="1" x14ac:dyDescent="0.3"/>
    <row r="170" s="10" customFormat="1" ht="14.25" customHeight="1" x14ac:dyDescent="0.3"/>
    <row r="171" s="10" customFormat="1" ht="14.25" customHeight="1" x14ac:dyDescent="0.3"/>
    <row r="172" s="10" customFormat="1" ht="14.25" customHeight="1" x14ac:dyDescent="0.3"/>
    <row r="173" s="10" customFormat="1" ht="14.25" customHeight="1" x14ac:dyDescent="0.3"/>
    <row r="174" s="10" customFormat="1" ht="14.25" customHeight="1" x14ac:dyDescent="0.3"/>
    <row r="175" s="10" customFormat="1" ht="14.25" customHeight="1" x14ac:dyDescent="0.3"/>
    <row r="176" s="10" customFormat="1" ht="14.25" customHeight="1" x14ac:dyDescent="0.3"/>
    <row r="177" s="10" customFormat="1" ht="14.25" customHeight="1" x14ac:dyDescent="0.3"/>
    <row r="178" s="10" customFormat="1" ht="14.25" customHeight="1" x14ac:dyDescent="0.3"/>
    <row r="179" s="10" customFormat="1" ht="14.25" customHeight="1" x14ac:dyDescent="0.3"/>
    <row r="180" s="10" customFormat="1" ht="14.25" customHeight="1" x14ac:dyDescent="0.3"/>
    <row r="181" s="10" customFormat="1" ht="14.25" customHeight="1" x14ac:dyDescent="0.3"/>
    <row r="182" s="10" customFormat="1" ht="14.25" customHeight="1" x14ac:dyDescent="0.3"/>
    <row r="183" s="10" customFormat="1" ht="14.25" customHeight="1" x14ac:dyDescent="0.3"/>
    <row r="184" s="10" customFormat="1" ht="14.25" customHeight="1" x14ac:dyDescent="0.3"/>
    <row r="185" s="10" customFormat="1" ht="14.25" customHeight="1" x14ac:dyDescent="0.3"/>
    <row r="186" s="10" customFormat="1" ht="14.25" customHeight="1" x14ac:dyDescent="0.3"/>
    <row r="187" s="10" customFormat="1" ht="14.25" customHeight="1" x14ac:dyDescent="0.3"/>
    <row r="188" s="10" customFormat="1" ht="14.25" customHeight="1" x14ac:dyDescent="0.3"/>
    <row r="189" s="10" customFormat="1" ht="14.25" customHeight="1" x14ac:dyDescent="0.3"/>
    <row r="190" s="10" customFormat="1" ht="14.25" customHeight="1" x14ac:dyDescent="0.3"/>
    <row r="191" s="10" customFormat="1" ht="14.25" customHeight="1" x14ac:dyDescent="0.3"/>
    <row r="192" s="10" customFormat="1" ht="14.25" customHeight="1" x14ac:dyDescent="0.3"/>
    <row r="193" s="10" customFormat="1" ht="14.25" customHeight="1" x14ac:dyDescent="0.3"/>
    <row r="194" s="10" customFormat="1" ht="14.25" customHeight="1" x14ac:dyDescent="0.3"/>
    <row r="195" s="10" customFormat="1" ht="14.25" customHeight="1" x14ac:dyDescent="0.3"/>
    <row r="196" s="10" customFormat="1" ht="14.25" customHeight="1" x14ac:dyDescent="0.3"/>
    <row r="197" s="10" customFormat="1" ht="14.25" customHeight="1" x14ac:dyDescent="0.3"/>
    <row r="198" s="10" customFormat="1" ht="14.25" customHeight="1" x14ac:dyDescent="0.3"/>
    <row r="199" s="10" customFormat="1" ht="14.25" customHeight="1" x14ac:dyDescent="0.3"/>
    <row r="200" s="10" customFormat="1" ht="14.25" customHeight="1" x14ac:dyDescent="0.3"/>
    <row r="201" s="10" customFormat="1" ht="14.25" customHeight="1" x14ac:dyDescent="0.3"/>
    <row r="202" s="10" customFormat="1" ht="14.25" customHeight="1" x14ac:dyDescent="0.3"/>
    <row r="203" s="10" customFormat="1" ht="14.25" customHeight="1" x14ac:dyDescent="0.3"/>
    <row r="204" s="10" customFormat="1" ht="14.25" customHeight="1" x14ac:dyDescent="0.3"/>
    <row r="205" s="10" customFormat="1" ht="14.25" customHeight="1" x14ac:dyDescent="0.3"/>
    <row r="206" s="10" customFormat="1" ht="14.25" customHeight="1" x14ac:dyDescent="0.3"/>
    <row r="207" s="10" customFormat="1" ht="14.25" customHeight="1" x14ac:dyDescent="0.3"/>
    <row r="208" s="10" customFormat="1" ht="14.25" customHeight="1" x14ac:dyDescent="0.3"/>
    <row r="209" s="10" customFormat="1" ht="14.25" customHeight="1" x14ac:dyDescent="0.3"/>
    <row r="210" s="10" customFormat="1" ht="14.25" customHeight="1" x14ac:dyDescent="0.3"/>
    <row r="211" s="10" customFormat="1" ht="14.25" customHeight="1" x14ac:dyDescent="0.3"/>
    <row r="212" s="10" customFormat="1" ht="14.25" customHeight="1" x14ac:dyDescent="0.3"/>
    <row r="213" s="10" customFormat="1" ht="14.25" customHeight="1" x14ac:dyDescent="0.3"/>
    <row r="214" s="10" customFormat="1" ht="14.25" customHeight="1" x14ac:dyDescent="0.3"/>
    <row r="215" s="10" customFormat="1" ht="14.25" customHeight="1" x14ac:dyDescent="0.3"/>
    <row r="216" s="10" customFormat="1" ht="14.25" customHeight="1" x14ac:dyDescent="0.3"/>
    <row r="217" s="10" customFormat="1" ht="14.25" customHeight="1" x14ac:dyDescent="0.3"/>
    <row r="218" s="10" customFormat="1" ht="14.25" customHeight="1" x14ac:dyDescent="0.3"/>
    <row r="219" s="10" customFormat="1" ht="14.25" customHeight="1" x14ac:dyDescent="0.3"/>
    <row r="220" s="10" customFormat="1" ht="14.25" customHeight="1" x14ac:dyDescent="0.3"/>
    <row r="221" s="10" customFormat="1" ht="14.25" customHeight="1" x14ac:dyDescent="0.3"/>
    <row r="222" s="10" customFormat="1" ht="14.25" customHeight="1" x14ac:dyDescent="0.3"/>
    <row r="223" s="10" customFormat="1" ht="14.25" customHeight="1" x14ac:dyDescent="0.3"/>
    <row r="224" s="10" customFormat="1" ht="14.25" customHeight="1" x14ac:dyDescent="0.3"/>
    <row r="225" s="10" customFormat="1" ht="14.25" customHeight="1" x14ac:dyDescent="0.3"/>
    <row r="226" s="10" customFormat="1" ht="14.25" customHeight="1" x14ac:dyDescent="0.3"/>
    <row r="227" s="10" customFormat="1" ht="14.25" customHeight="1" x14ac:dyDescent="0.3"/>
    <row r="228" s="10" customFormat="1" ht="14.25" customHeight="1" x14ac:dyDescent="0.3"/>
    <row r="229" s="10" customFormat="1" ht="14.25" customHeight="1" x14ac:dyDescent="0.3"/>
    <row r="230" s="10" customFormat="1" ht="14.25" customHeight="1" x14ac:dyDescent="0.3"/>
    <row r="231" s="10" customFormat="1" ht="14.25" customHeight="1" x14ac:dyDescent="0.3"/>
    <row r="232" s="10" customFormat="1" ht="14.25" customHeight="1" x14ac:dyDescent="0.3"/>
    <row r="233" s="10" customFormat="1" ht="14.25" customHeight="1" x14ac:dyDescent="0.3"/>
    <row r="234" s="10" customFormat="1" ht="14.25" customHeight="1" x14ac:dyDescent="0.3"/>
    <row r="235" s="10" customFormat="1" ht="14.25" customHeight="1" x14ac:dyDescent="0.3"/>
    <row r="236" s="10" customFormat="1" ht="14.25" customHeight="1" x14ac:dyDescent="0.3"/>
    <row r="237" s="10" customFormat="1" ht="14.25" customHeight="1" x14ac:dyDescent="0.3"/>
    <row r="238" s="10" customFormat="1" ht="14.25" customHeight="1" x14ac:dyDescent="0.3"/>
    <row r="239" s="10" customFormat="1" ht="14.25" customHeight="1" x14ac:dyDescent="0.3"/>
    <row r="240" s="10" customFormat="1" ht="14.25" customHeight="1" x14ac:dyDescent="0.3"/>
    <row r="241" s="10" customFormat="1" ht="14.25" customHeight="1" x14ac:dyDescent="0.3"/>
    <row r="242" s="10" customFormat="1" ht="14.25" customHeight="1" x14ac:dyDescent="0.3"/>
    <row r="243" s="10" customFormat="1" ht="14.25" customHeight="1" x14ac:dyDescent="0.3"/>
    <row r="244" s="10" customFormat="1" ht="14.25" customHeight="1" x14ac:dyDescent="0.3"/>
    <row r="245" s="10" customFormat="1" ht="14.25" customHeight="1" x14ac:dyDescent="0.3"/>
    <row r="246" s="10" customFormat="1" ht="14.25" customHeight="1" x14ac:dyDescent="0.3"/>
    <row r="247" s="10" customFormat="1" ht="14.25" customHeight="1" x14ac:dyDescent="0.3"/>
    <row r="248" s="10" customFormat="1" ht="14.25" customHeight="1" x14ac:dyDescent="0.3"/>
    <row r="249" s="10" customFormat="1" ht="14.25" customHeight="1" x14ac:dyDescent="0.3"/>
    <row r="250" s="10" customFormat="1" ht="14.25" customHeight="1" x14ac:dyDescent="0.3"/>
    <row r="251" s="10" customFormat="1" ht="14.25" customHeight="1" x14ac:dyDescent="0.3"/>
    <row r="252" s="10" customFormat="1" ht="14.25" customHeight="1" x14ac:dyDescent="0.3"/>
    <row r="253" s="10" customFormat="1" ht="14.25" customHeight="1" x14ac:dyDescent="0.3"/>
    <row r="254" s="10" customFormat="1" ht="14.25" customHeight="1" x14ac:dyDescent="0.3"/>
    <row r="255" s="10" customFormat="1" ht="14.25" customHeight="1" x14ac:dyDescent="0.3"/>
    <row r="256" s="10" customFormat="1" ht="14.25" customHeight="1" x14ac:dyDescent="0.3"/>
    <row r="257" s="10" customFormat="1" ht="14.25" customHeight="1" x14ac:dyDescent="0.3"/>
    <row r="258" s="10" customFormat="1" ht="14.25" customHeight="1" x14ac:dyDescent="0.3"/>
    <row r="259" s="10" customFormat="1" ht="14.25" customHeight="1" x14ac:dyDescent="0.3"/>
    <row r="260" s="10" customFormat="1" ht="14.25" customHeight="1" x14ac:dyDescent="0.3"/>
    <row r="261" s="10" customFormat="1" ht="14.25" customHeight="1" x14ac:dyDescent="0.3"/>
    <row r="262" s="10" customFormat="1" ht="14.25" customHeight="1" x14ac:dyDescent="0.3"/>
    <row r="263" s="10" customFormat="1" ht="14.25" customHeight="1" x14ac:dyDescent="0.3"/>
    <row r="264" s="10" customFormat="1" ht="14.25" customHeight="1" x14ac:dyDescent="0.3"/>
    <row r="265" s="10" customFormat="1" ht="14.25" customHeight="1" x14ac:dyDescent="0.3"/>
    <row r="266" s="10" customFormat="1" ht="14.25" customHeight="1" x14ac:dyDescent="0.3"/>
    <row r="267" s="10" customFormat="1" ht="14.25" customHeight="1" x14ac:dyDescent="0.3"/>
    <row r="268" s="10" customFormat="1" ht="14.25" customHeight="1" x14ac:dyDescent="0.3"/>
    <row r="269" s="10" customFormat="1" ht="14.25" customHeight="1" x14ac:dyDescent="0.3"/>
    <row r="270" s="10" customFormat="1" ht="14.25" customHeight="1" x14ac:dyDescent="0.3"/>
    <row r="271" s="10" customFormat="1" ht="14.25" customHeight="1" x14ac:dyDescent="0.3"/>
    <row r="272" s="10" customFormat="1" ht="14.25" customHeight="1" x14ac:dyDescent="0.3"/>
    <row r="273" s="10" customFormat="1" ht="14.25" customHeight="1" x14ac:dyDescent="0.3"/>
    <row r="274" s="10" customFormat="1" ht="14.25" customHeight="1" x14ac:dyDescent="0.3"/>
    <row r="275" s="10" customFormat="1" ht="14.25" customHeight="1" x14ac:dyDescent="0.3"/>
    <row r="276" s="10" customFormat="1" ht="14.25" customHeight="1" x14ac:dyDescent="0.3"/>
    <row r="277" s="10" customFormat="1" ht="14.25" customHeight="1" x14ac:dyDescent="0.3"/>
    <row r="278" s="10" customFormat="1" ht="14.25" customHeight="1" x14ac:dyDescent="0.3"/>
    <row r="279" s="10" customFormat="1" ht="14.25" customHeight="1" x14ac:dyDescent="0.3"/>
    <row r="280" s="10" customFormat="1" ht="14.25" customHeight="1" x14ac:dyDescent="0.3"/>
    <row r="281" s="10" customFormat="1" ht="14.25" customHeight="1" x14ac:dyDescent="0.3"/>
    <row r="282" s="10" customFormat="1" ht="14.25" customHeight="1" x14ac:dyDescent="0.3"/>
    <row r="283" s="10" customFormat="1" ht="14.25" customHeight="1" x14ac:dyDescent="0.3"/>
    <row r="284" s="10" customFormat="1" ht="14.25" customHeight="1" x14ac:dyDescent="0.3"/>
    <row r="285" s="10" customFormat="1" ht="14.25" customHeight="1" x14ac:dyDescent="0.3"/>
    <row r="286" s="10" customFormat="1" ht="14.25" customHeight="1" x14ac:dyDescent="0.3"/>
    <row r="287" s="10" customFormat="1" ht="14.25" customHeight="1" x14ac:dyDescent="0.3"/>
    <row r="288" s="10" customFormat="1" ht="14.25" customHeight="1" x14ac:dyDescent="0.3"/>
    <row r="289" s="10" customFormat="1" ht="14.25" customHeight="1" x14ac:dyDescent="0.3"/>
    <row r="290" s="10" customFormat="1" ht="14.25" customHeight="1" x14ac:dyDescent="0.3"/>
    <row r="291" s="10" customFormat="1" ht="14.25" customHeight="1" x14ac:dyDescent="0.3"/>
    <row r="292" s="10" customFormat="1" ht="14.25" customHeight="1" x14ac:dyDescent="0.3"/>
    <row r="293" s="10" customFormat="1" ht="14.25" customHeight="1" x14ac:dyDescent="0.3"/>
    <row r="294" s="10" customFormat="1" ht="14.25" customHeight="1" x14ac:dyDescent="0.3"/>
    <row r="295" s="10" customFormat="1" ht="14.25" customHeight="1" x14ac:dyDescent="0.3"/>
    <row r="296" s="10" customFormat="1" ht="14.25" customHeight="1" x14ac:dyDescent="0.3"/>
    <row r="297" s="10" customFormat="1" ht="14.25" customHeight="1" x14ac:dyDescent="0.3"/>
    <row r="298" s="10" customFormat="1" ht="14.25" customHeight="1" x14ac:dyDescent="0.3"/>
    <row r="299" s="10" customFormat="1" ht="14.25" customHeight="1" x14ac:dyDescent="0.3"/>
    <row r="300" s="10" customFormat="1" ht="14.25" customHeight="1" x14ac:dyDescent="0.3"/>
    <row r="301" s="10" customFormat="1" ht="14.25" customHeight="1" x14ac:dyDescent="0.3"/>
    <row r="302" s="10" customFormat="1" ht="14.25" customHeight="1" x14ac:dyDescent="0.3"/>
    <row r="303" s="10" customFormat="1" ht="14.25" customHeight="1" x14ac:dyDescent="0.3"/>
    <row r="304" s="10" customFormat="1" ht="14.25" customHeight="1" x14ac:dyDescent="0.3"/>
    <row r="305" s="10" customFormat="1" ht="14.25" customHeight="1" x14ac:dyDescent="0.3"/>
    <row r="306" s="10" customFormat="1" ht="14.25" customHeight="1" x14ac:dyDescent="0.3"/>
    <row r="307" s="10" customFormat="1" ht="14.25" customHeight="1" x14ac:dyDescent="0.3"/>
    <row r="308" s="10" customFormat="1" ht="14.25" customHeight="1" x14ac:dyDescent="0.3"/>
    <row r="309" s="10" customFormat="1" ht="14.25" customHeight="1" x14ac:dyDescent="0.3"/>
    <row r="310" s="10" customFormat="1" ht="14.25" customHeight="1" x14ac:dyDescent="0.3"/>
    <row r="311" s="10" customFormat="1" ht="14.25" customHeight="1" x14ac:dyDescent="0.3"/>
    <row r="312" s="10" customFormat="1" ht="14.25" customHeight="1" x14ac:dyDescent="0.3"/>
    <row r="313" s="10" customFormat="1" ht="14.25" customHeight="1" x14ac:dyDescent="0.3"/>
    <row r="314" s="10" customFormat="1" ht="14.25" customHeight="1" x14ac:dyDescent="0.3"/>
    <row r="315" s="10" customFormat="1" ht="14.25" customHeight="1" x14ac:dyDescent="0.3"/>
    <row r="316" s="10" customFormat="1" ht="14.25" customHeight="1" x14ac:dyDescent="0.3"/>
    <row r="317" s="10" customFormat="1" ht="14.25" customHeight="1" x14ac:dyDescent="0.3"/>
    <row r="318" s="10" customFormat="1" ht="14.25" customHeight="1" x14ac:dyDescent="0.3"/>
    <row r="319" s="10" customFormat="1" ht="14.25" customHeight="1" x14ac:dyDescent="0.3"/>
    <row r="320" s="10" customFormat="1" ht="14.25" customHeight="1" x14ac:dyDescent="0.3"/>
    <row r="321" s="10" customFormat="1" ht="14.25" customHeight="1" x14ac:dyDescent="0.3"/>
    <row r="322" s="10" customFormat="1" ht="14.25" customHeight="1" x14ac:dyDescent="0.3"/>
    <row r="323" s="10" customFormat="1" ht="14.25" customHeight="1" x14ac:dyDescent="0.3"/>
    <row r="324" s="10" customFormat="1" ht="14.25" customHeight="1" x14ac:dyDescent="0.3"/>
    <row r="325" s="10" customFormat="1" ht="14.25" customHeight="1" x14ac:dyDescent="0.3"/>
    <row r="326" s="10" customFormat="1" ht="14.25" customHeight="1" x14ac:dyDescent="0.3"/>
    <row r="327" s="10" customFormat="1" ht="14.25" customHeight="1" x14ac:dyDescent="0.3"/>
    <row r="328" s="10" customFormat="1" ht="14.25" customHeight="1" x14ac:dyDescent="0.3"/>
    <row r="329" s="10" customFormat="1" ht="14.25" customHeight="1" x14ac:dyDescent="0.3"/>
    <row r="330" s="10" customFormat="1" ht="14.25" customHeight="1" x14ac:dyDescent="0.3"/>
    <row r="331" s="10" customFormat="1" ht="14.25" customHeight="1" x14ac:dyDescent="0.3"/>
    <row r="332" s="10" customFormat="1" ht="14.25" customHeight="1" x14ac:dyDescent="0.3"/>
    <row r="333" s="10" customFormat="1" ht="14.25" customHeight="1" x14ac:dyDescent="0.3"/>
    <row r="334" s="10" customFormat="1" ht="14.25" customHeight="1" x14ac:dyDescent="0.3"/>
    <row r="335" s="10" customFormat="1" ht="14.25" customHeight="1" x14ac:dyDescent="0.3"/>
    <row r="336" s="10" customFormat="1" ht="14.25" customHeight="1" x14ac:dyDescent="0.3"/>
    <row r="337" s="10" customFormat="1" ht="14.25" customHeight="1" x14ac:dyDescent="0.3"/>
    <row r="338" s="10" customFormat="1" ht="14.25" customHeight="1" x14ac:dyDescent="0.3"/>
    <row r="339" s="10" customFormat="1" ht="14.25" customHeight="1" x14ac:dyDescent="0.3"/>
    <row r="340" s="10" customFormat="1" ht="14.25" customHeight="1" x14ac:dyDescent="0.3"/>
    <row r="341" s="10" customFormat="1" ht="14.25" customHeight="1" x14ac:dyDescent="0.3"/>
    <row r="342" s="10" customFormat="1" ht="14.25" customHeight="1" x14ac:dyDescent="0.3"/>
    <row r="343" s="10" customFormat="1" ht="14.25" customHeight="1" x14ac:dyDescent="0.3"/>
    <row r="344" s="10" customFormat="1" ht="14.25" customHeight="1" x14ac:dyDescent="0.3"/>
    <row r="345" s="10" customFormat="1" ht="14.25" customHeight="1" x14ac:dyDescent="0.3"/>
    <row r="346" s="10" customFormat="1" ht="14.25" customHeight="1" x14ac:dyDescent="0.3"/>
    <row r="347" s="10" customFormat="1" ht="14.25" customHeight="1" x14ac:dyDescent="0.3"/>
    <row r="348" s="10" customFormat="1" ht="14.25" customHeight="1" x14ac:dyDescent="0.3"/>
    <row r="349" s="10" customFormat="1" ht="14.25" customHeight="1" x14ac:dyDescent="0.3"/>
    <row r="350" s="10" customFormat="1" ht="14.25" customHeight="1" x14ac:dyDescent="0.3"/>
    <row r="351" s="10" customFormat="1" ht="14.25" customHeight="1" x14ac:dyDescent="0.3"/>
    <row r="352" s="10" customFormat="1" ht="14.25" customHeight="1" x14ac:dyDescent="0.3"/>
    <row r="353" s="10" customFormat="1" ht="14.25" customHeight="1" x14ac:dyDescent="0.3"/>
    <row r="354" s="10" customFormat="1" ht="14.25" customHeight="1" x14ac:dyDescent="0.3"/>
    <row r="355" s="10" customFormat="1" ht="14.25" customHeight="1" x14ac:dyDescent="0.3"/>
    <row r="356" s="10" customFormat="1" ht="14.25" customHeight="1" x14ac:dyDescent="0.3"/>
    <row r="357" s="10" customFormat="1" ht="14.25" customHeight="1" x14ac:dyDescent="0.3"/>
    <row r="358" s="10" customFormat="1" ht="14.25" customHeight="1" x14ac:dyDescent="0.3"/>
    <row r="359" s="10" customFormat="1" ht="14.25" customHeight="1" x14ac:dyDescent="0.3"/>
    <row r="360" s="10" customFormat="1" ht="14.25" customHeight="1" x14ac:dyDescent="0.3"/>
    <row r="361" s="10" customFormat="1" ht="14.25" customHeight="1" x14ac:dyDescent="0.3"/>
    <row r="362" s="10" customFormat="1" ht="14.25" customHeight="1" x14ac:dyDescent="0.3"/>
    <row r="363" s="10" customFormat="1" ht="14.25" customHeight="1" x14ac:dyDescent="0.3"/>
    <row r="364" s="10" customFormat="1" ht="14.25" customHeight="1" x14ac:dyDescent="0.3"/>
    <row r="365" s="10" customFormat="1" ht="14.25" customHeight="1" x14ac:dyDescent="0.3"/>
    <row r="366" s="10" customFormat="1" ht="14.25" customHeight="1" x14ac:dyDescent="0.3"/>
    <row r="367" s="10" customFormat="1" ht="14.25" customHeight="1" x14ac:dyDescent="0.3"/>
    <row r="368" s="10" customFormat="1" ht="14.25" customHeight="1" x14ac:dyDescent="0.3"/>
    <row r="369" s="10" customFormat="1" ht="14.25" customHeight="1" x14ac:dyDescent="0.3"/>
    <row r="370" s="10" customFormat="1" ht="14.25" customHeight="1" x14ac:dyDescent="0.3"/>
    <row r="371" s="10" customFormat="1" ht="14.25" customHeight="1" x14ac:dyDescent="0.3"/>
    <row r="372" s="10" customFormat="1" ht="14.25" customHeight="1" x14ac:dyDescent="0.3"/>
    <row r="373" s="10" customFormat="1" ht="14.25" customHeight="1" x14ac:dyDescent="0.3"/>
    <row r="374" s="10" customFormat="1" ht="14.25" customHeight="1" x14ac:dyDescent="0.3"/>
    <row r="375" s="10" customFormat="1" ht="14.25" customHeight="1" x14ac:dyDescent="0.3"/>
    <row r="376" s="10" customFormat="1" ht="14.25" customHeight="1" x14ac:dyDescent="0.3"/>
    <row r="377" s="10" customFormat="1" ht="14.25" customHeight="1" x14ac:dyDescent="0.3"/>
    <row r="378" s="10" customFormat="1" ht="14.25" customHeight="1" x14ac:dyDescent="0.3"/>
    <row r="379" s="10" customFormat="1" ht="14.25" customHeight="1" x14ac:dyDescent="0.3"/>
    <row r="380" s="10" customFormat="1" ht="14.25" customHeight="1" x14ac:dyDescent="0.3"/>
    <row r="381" s="10" customFormat="1" ht="14.25" customHeight="1" x14ac:dyDescent="0.3"/>
    <row r="382" s="10" customFormat="1" ht="14.25" customHeight="1" x14ac:dyDescent="0.3"/>
    <row r="383" s="10" customFormat="1" ht="14.25" customHeight="1" x14ac:dyDescent="0.3"/>
    <row r="384" s="10" customFormat="1" ht="14.25" customHeight="1" x14ac:dyDescent="0.3"/>
    <row r="385" s="10" customFormat="1" ht="14.25" customHeight="1" x14ac:dyDescent="0.3"/>
    <row r="386" s="10" customFormat="1" ht="14.25" customHeight="1" x14ac:dyDescent="0.3"/>
    <row r="387" s="10" customFormat="1" ht="14.25" customHeight="1" x14ac:dyDescent="0.3"/>
    <row r="388" s="10" customFormat="1" ht="14.25" customHeight="1" x14ac:dyDescent="0.3"/>
    <row r="389" s="10" customFormat="1" ht="14.25" customHeight="1" x14ac:dyDescent="0.3"/>
    <row r="390" s="10" customFormat="1" ht="14.25" customHeight="1" x14ac:dyDescent="0.3"/>
    <row r="391" s="10" customFormat="1" ht="14.25" customHeight="1" x14ac:dyDescent="0.3"/>
    <row r="392" s="10" customFormat="1" ht="14.25" customHeight="1" x14ac:dyDescent="0.3"/>
    <row r="393" s="10" customFormat="1" ht="14.25" customHeight="1" x14ac:dyDescent="0.3"/>
    <row r="394" s="10" customFormat="1" ht="14.25" customHeight="1" x14ac:dyDescent="0.3"/>
    <row r="395" s="10" customFormat="1" ht="14.25" customHeight="1" x14ac:dyDescent="0.3"/>
    <row r="396" s="10" customFormat="1" ht="14.25" customHeight="1" x14ac:dyDescent="0.3"/>
    <row r="397" s="10" customFormat="1" ht="14.25" customHeight="1" x14ac:dyDescent="0.3"/>
    <row r="398" s="10" customFormat="1" ht="14.25" customHeight="1" x14ac:dyDescent="0.3"/>
    <row r="399" s="10" customFormat="1" ht="14.25" customHeight="1" x14ac:dyDescent="0.3"/>
    <row r="400" s="10" customFormat="1" ht="14.25" customHeight="1" x14ac:dyDescent="0.3"/>
    <row r="401" s="10" customFormat="1" ht="14.25" customHeight="1" x14ac:dyDescent="0.3"/>
    <row r="402" s="10" customFormat="1" ht="14.25" customHeight="1" x14ac:dyDescent="0.3"/>
    <row r="403" s="10" customFormat="1" ht="14.25" customHeight="1" x14ac:dyDescent="0.3"/>
    <row r="404" s="10" customFormat="1" ht="14.25" customHeight="1" x14ac:dyDescent="0.3"/>
    <row r="405" s="10" customFormat="1" ht="14.25" customHeight="1" x14ac:dyDescent="0.3"/>
    <row r="406" s="10" customFormat="1" ht="14.25" customHeight="1" x14ac:dyDescent="0.3"/>
    <row r="407" s="10" customFormat="1" ht="14.25" customHeight="1" x14ac:dyDescent="0.3"/>
    <row r="408" s="10" customFormat="1" ht="14.25" customHeight="1" x14ac:dyDescent="0.3"/>
    <row r="409" s="10" customFormat="1" ht="14.25" customHeight="1" x14ac:dyDescent="0.3"/>
    <row r="410" s="10" customFormat="1" ht="14.25" customHeight="1" x14ac:dyDescent="0.3"/>
    <row r="411" s="10" customFormat="1" ht="14.25" customHeight="1" x14ac:dyDescent="0.3"/>
    <row r="412" s="10" customFormat="1" ht="14.25" customHeight="1" x14ac:dyDescent="0.3"/>
    <row r="413" s="10" customFormat="1" ht="14.25" customHeight="1" x14ac:dyDescent="0.3"/>
    <row r="414" s="10" customFormat="1" ht="14.25" customHeight="1" x14ac:dyDescent="0.3"/>
    <row r="415" s="10" customFormat="1" ht="14.25" customHeight="1" x14ac:dyDescent="0.3"/>
    <row r="416" s="10" customFormat="1" ht="14.25" customHeight="1" x14ac:dyDescent="0.3"/>
    <row r="417" s="10" customFormat="1" ht="14.25" customHeight="1" x14ac:dyDescent="0.3"/>
    <row r="418" s="10" customFormat="1" ht="14.25" customHeight="1" x14ac:dyDescent="0.3"/>
    <row r="419" s="10" customFormat="1" ht="14.25" customHeight="1" x14ac:dyDescent="0.3"/>
    <row r="420" s="10" customFormat="1" ht="14.25" customHeight="1" x14ac:dyDescent="0.3"/>
    <row r="421" s="10" customFormat="1" ht="14.25" customHeight="1" x14ac:dyDescent="0.3"/>
    <row r="422" s="10" customFormat="1" ht="14.25" customHeight="1" x14ac:dyDescent="0.3"/>
    <row r="423" s="10" customFormat="1" ht="14.25" customHeight="1" x14ac:dyDescent="0.3"/>
    <row r="424" s="10" customFormat="1" ht="14.25" customHeight="1" x14ac:dyDescent="0.3"/>
    <row r="425" s="10" customFormat="1" ht="14.25" customHeight="1" x14ac:dyDescent="0.3"/>
    <row r="426" s="10" customFormat="1" ht="14.25" customHeight="1" x14ac:dyDescent="0.3"/>
    <row r="427" s="10" customFormat="1" ht="14.25" customHeight="1" x14ac:dyDescent="0.3"/>
    <row r="428" s="10" customFormat="1" ht="14.25" customHeight="1" x14ac:dyDescent="0.3"/>
    <row r="429" s="10" customFormat="1" ht="14.25" customHeight="1" x14ac:dyDescent="0.3"/>
    <row r="430" s="10" customFormat="1" ht="14.25" customHeight="1" x14ac:dyDescent="0.3"/>
    <row r="431" s="10" customFormat="1" ht="14.25" customHeight="1" x14ac:dyDescent="0.3"/>
    <row r="432" s="10" customFormat="1" ht="14.25" customHeight="1" x14ac:dyDescent="0.3"/>
    <row r="433" s="10" customFormat="1" ht="14.25" customHeight="1" x14ac:dyDescent="0.3"/>
    <row r="434" s="10" customFormat="1" ht="14.25" customHeight="1" x14ac:dyDescent="0.3"/>
    <row r="435" s="10" customFormat="1" ht="14.25" customHeight="1" x14ac:dyDescent="0.3"/>
    <row r="436" s="10" customFormat="1" ht="14.25" customHeight="1" x14ac:dyDescent="0.3"/>
    <row r="437" s="10" customFormat="1" ht="14.25" customHeight="1" x14ac:dyDescent="0.3"/>
    <row r="438" s="10" customFormat="1" ht="14.25" customHeight="1" x14ac:dyDescent="0.3"/>
    <row r="439" s="10" customFormat="1" ht="14.25" customHeight="1" x14ac:dyDescent="0.3"/>
    <row r="440" s="10" customFormat="1" ht="14.25" customHeight="1" x14ac:dyDescent="0.3"/>
    <row r="441" s="10" customFormat="1" ht="14.25" customHeight="1" x14ac:dyDescent="0.3"/>
    <row r="442" s="10" customFormat="1" ht="14.25" customHeight="1" x14ac:dyDescent="0.3"/>
    <row r="443" s="10" customFormat="1" ht="14.25" customHeight="1" x14ac:dyDescent="0.3"/>
    <row r="444" s="10" customFormat="1" ht="14.25" customHeight="1" x14ac:dyDescent="0.3"/>
    <row r="445" s="10" customFormat="1" ht="14.25" customHeight="1" x14ac:dyDescent="0.3"/>
    <row r="446" s="10" customFormat="1" ht="14.25" customHeight="1" x14ac:dyDescent="0.3"/>
    <row r="447" s="10" customFormat="1" ht="14.25" customHeight="1" x14ac:dyDescent="0.3"/>
    <row r="448" s="10" customFormat="1" ht="14.25" customHeight="1" x14ac:dyDescent="0.3"/>
    <row r="449" s="10" customFormat="1" ht="14.25" customHeight="1" x14ac:dyDescent="0.3"/>
    <row r="450" s="10" customFormat="1" ht="14.25" customHeight="1" x14ac:dyDescent="0.3"/>
    <row r="451" s="10" customFormat="1" ht="14.25" customHeight="1" x14ac:dyDescent="0.3"/>
    <row r="452" s="10" customFormat="1" ht="14.25" customHeight="1" x14ac:dyDescent="0.3"/>
    <row r="453" s="10" customFormat="1" ht="14.25" customHeight="1" x14ac:dyDescent="0.3"/>
    <row r="454" s="10" customFormat="1" ht="14.25" customHeight="1" x14ac:dyDescent="0.3"/>
    <row r="455" s="10" customFormat="1" ht="14.25" customHeight="1" x14ac:dyDescent="0.3"/>
    <row r="456" s="10" customFormat="1" ht="14.25" customHeight="1" x14ac:dyDescent="0.3"/>
    <row r="457" s="10" customFormat="1" ht="14.25" customHeight="1" x14ac:dyDescent="0.3"/>
    <row r="458" s="10" customFormat="1" ht="14.25" customHeight="1" x14ac:dyDescent="0.3"/>
    <row r="459" s="10" customFormat="1" ht="14.25" customHeight="1" x14ac:dyDescent="0.3"/>
    <row r="460" s="10" customFormat="1" ht="14.25" customHeight="1" x14ac:dyDescent="0.3"/>
    <row r="461" s="10" customFormat="1" ht="14.25" customHeight="1" x14ac:dyDescent="0.3"/>
    <row r="462" s="10" customFormat="1" ht="14.25" customHeight="1" x14ac:dyDescent="0.3"/>
    <row r="463" s="10" customFormat="1" ht="14.25" customHeight="1" x14ac:dyDescent="0.3"/>
    <row r="464" s="10" customFormat="1" ht="14.25" customHeight="1" x14ac:dyDescent="0.3"/>
    <row r="465" s="10" customFormat="1" ht="14.25" customHeight="1" x14ac:dyDescent="0.3"/>
    <row r="466" s="10" customFormat="1" ht="14.25" customHeight="1" x14ac:dyDescent="0.3"/>
    <row r="467" s="10" customFormat="1" ht="14.25" customHeight="1" x14ac:dyDescent="0.3"/>
    <row r="468" s="10" customFormat="1" ht="14.25" customHeight="1" x14ac:dyDescent="0.3"/>
    <row r="469" s="10" customFormat="1" ht="14.25" customHeight="1" x14ac:dyDescent="0.3"/>
    <row r="470" s="10" customFormat="1" ht="14.25" customHeight="1" x14ac:dyDescent="0.3"/>
    <row r="471" s="10" customFormat="1" ht="14.25" customHeight="1" x14ac:dyDescent="0.3"/>
    <row r="472" s="10" customFormat="1" ht="14.25" customHeight="1" x14ac:dyDescent="0.3"/>
    <row r="473" s="10" customFormat="1" ht="14.25" customHeight="1" x14ac:dyDescent="0.3"/>
    <row r="474" s="10" customFormat="1" ht="14.25" customHeight="1" x14ac:dyDescent="0.3"/>
    <row r="475" s="10" customFormat="1" ht="14.25" customHeight="1" x14ac:dyDescent="0.3"/>
    <row r="476" s="10" customFormat="1" ht="14.25" customHeight="1" x14ac:dyDescent="0.3"/>
    <row r="477" s="10" customFormat="1" ht="14.25" customHeight="1" x14ac:dyDescent="0.3"/>
    <row r="478" s="10" customFormat="1" ht="14.25" customHeight="1" x14ac:dyDescent="0.3"/>
    <row r="479" s="10" customFormat="1" ht="14.25" customHeight="1" x14ac:dyDescent="0.3"/>
    <row r="480" s="10" customFormat="1" ht="14.25" customHeight="1" x14ac:dyDescent="0.3"/>
    <row r="481" s="10" customFormat="1" ht="14.25" customHeight="1" x14ac:dyDescent="0.3"/>
    <row r="482" s="10" customFormat="1" ht="14.25" customHeight="1" x14ac:dyDescent="0.3"/>
    <row r="483" s="10" customFormat="1" ht="14.25" customHeight="1" x14ac:dyDescent="0.3"/>
    <row r="484" s="10" customFormat="1" ht="14.25" customHeight="1" x14ac:dyDescent="0.3"/>
    <row r="485" s="10" customFormat="1" ht="14.25" customHeight="1" x14ac:dyDescent="0.3"/>
    <row r="486" s="10" customFormat="1" ht="14.25" customHeight="1" x14ac:dyDescent="0.3"/>
    <row r="487" s="10" customFormat="1" ht="14.25" customHeight="1" x14ac:dyDescent="0.3"/>
    <row r="488" s="10" customFormat="1" ht="14.25" customHeight="1" x14ac:dyDescent="0.3"/>
    <row r="489" s="10" customFormat="1" ht="14.25" customHeight="1" x14ac:dyDescent="0.3"/>
    <row r="490" s="10" customFormat="1" ht="14.25" customHeight="1" x14ac:dyDescent="0.3"/>
    <row r="491" s="10" customFormat="1" ht="14.25" customHeight="1" x14ac:dyDescent="0.3"/>
    <row r="492" s="10" customFormat="1" ht="14.25" customHeight="1" x14ac:dyDescent="0.3"/>
    <row r="493" s="10" customFormat="1" ht="14.25" customHeight="1" x14ac:dyDescent="0.3"/>
    <row r="494" s="10" customFormat="1" ht="14.25" customHeight="1" x14ac:dyDescent="0.3"/>
    <row r="495" s="10" customFormat="1" ht="14.25" customHeight="1" x14ac:dyDescent="0.3"/>
    <row r="496" s="10" customFormat="1" ht="14.25" customHeight="1" x14ac:dyDescent="0.3"/>
    <row r="497" s="10" customFormat="1" ht="14.25" customHeight="1" x14ac:dyDescent="0.3"/>
    <row r="498" s="10" customFormat="1" ht="14.25" customHeight="1" x14ac:dyDescent="0.3"/>
    <row r="499" s="10" customFormat="1" ht="14.25" customHeight="1" x14ac:dyDescent="0.3"/>
    <row r="500" s="10" customFormat="1" ht="14.25" customHeight="1" x14ac:dyDescent="0.3"/>
    <row r="501" s="10" customFormat="1" ht="14.25" customHeight="1" x14ac:dyDescent="0.3"/>
    <row r="502" s="10" customFormat="1" ht="14.25" customHeight="1" x14ac:dyDescent="0.3"/>
    <row r="503" s="10" customFormat="1" ht="14.25" customHeight="1" x14ac:dyDescent="0.3"/>
    <row r="504" s="10" customFormat="1" ht="14.25" customHeight="1" x14ac:dyDescent="0.3"/>
    <row r="505" s="10" customFormat="1" ht="14.25" customHeight="1" x14ac:dyDescent="0.3"/>
    <row r="506" s="10" customFormat="1" ht="14.25" customHeight="1" x14ac:dyDescent="0.3"/>
    <row r="507" s="10" customFormat="1" ht="14.25" customHeight="1" x14ac:dyDescent="0.3"/>
    <row r="508" s="10" customFormat="1" ht="14.25" customHeight="1" x14ac:dyDescent="0.3"/>
    <row r="509" s="10" customFormat="1" ht="14.25" customHeight="1" x14ac:dyDescent="0.3"/>
    <row r="510" s="10" customFormat="1" ht="14.25" customHeight="1" x14ac:dyDescent="0.3"/>
    <row r="511" s="10" customFormat="1" ht="14.25" customHeight="1" x14ac:dyDescent="0.3"/>
    <row r="512" s="10" customFormat="1" ht="14.25" customHeight="1" x14ac:dyDescent="0.3"/>
    <row r="513" s="10" customFormat="1" ht="14.25" customHeight="1" x14ac:dyDescent="0.3"/>
    <row r="514" s="10" customFormat="1" ht="14.25" customHeight="1" x14ac:dyDescent="0.3"/>
    <row r="515" s="10" customFormat="1" ht="14.25" customHeight="1" x14ac:dyDescent="0.3"/>
    <row r="516" s="10" customFormat="1" ht="14.25" customHeight="1" x14ac:dyDescent="0.3"/>
    <row r="517" s="10" customFormat="1" ht="14.25" customHeight="1" x14ac:dyDescent="0.3"/>
    <row r="518" s="10" customFormat="1" ht="14.25" customHeight="1" x14ac:dyDescent="0.3"/>
    <row r="519" s="10" customFormat="1" ht="14.25" customHeight="1" x14ac:dyDescent="0.3"/>
    <row r="520" s="10" customFormat="1" ht="14.25" customHeight="1" x14ac:dyDescent="0.3"/>
    <row r="521" s="10" customFormat="1" ht="14.25" customHeight="1" x14ac:dyDescent="0.3"/>
    <row r="522" s="10" customFormat="1" ht="14.25" customHeight="1" x14ac:dyDescent="0.3"/>
    <row r="523" s="10" customFormat="1" ht="14.25" customHeight="1" x14ac:dyDescent="0.3"/>
    <row r="524" s="10" customFormat="1" ht="14.25" customHeight="1" x14ac:dyDescent="0.3"/>
    <row r="525" s="10" customFormat="1" ht="14.25" customHeight="1" x14ac:dyDescent="0.3"/>
    <row r="526" s="10" customFormat="1" ht="14.25" customHeight="1" x14ac:dyDescent="0.3"/>
    <row r="527" s="10" customFormat="1" ht="14.25" customHeight="1" x14ac:dyDescent="0.3"/>
    <row r="528" s="10" customFormat="1" ht="14.25" customHeight="1" x14ac:dyDescent="0.3"/>
    <row r="529" s="10" customFormat="1" ht="14.25" customHeight="1" x14ac:dyDescent="0.3"/>
    <row r="530" s="10" customFormat="1" ht="14.25" customHeight="1" x14ac:dyDescent="0.3"/>
    <row r="531" s="10" customFormat="1" ht="14.25" customHeight="1" x14ac:dyDescent="0.3"/>
    <row r="532" s="10" customFormat="1" ht="14.25" customHeight="1" x14ac:dyDescent="0.3"/>
    <row r="533" s="10" customFormat="1" ht="14.25" customHeight="1" x14ac:dyDescent="0.3"/>
    <row r="534" s="10" customFormat="1" ht="14.25" customHeight="1" x14ac:dyDescent="0.3"/>
    <row r="535" s="10" customFormat="1" ht="14.25" customHeight="1" x14ac:dyDescent="0.3"/>
    <row r="536" s="10" customFormat="1" ht="14.25" customHeight="1" x14ac:dyDescent="0.3"/>
    <row r="537" s="10" customFormat="1" ht="14.25" customHeight="1" x14ac:dyDescent="0.3"/>
    <row r="538" s="10" customFormat="1" ht="14.25" customHeight="1" x14ac:dyDescent="0.3"/>
    <row r="539" s="10" customFormat="1" ht="14.25" customHeight="1" x14ac:dyDescent="0.3"/>
    <row r="540" s="10" customFormat="1" ht="14.25" customHeight="1" x14ac:dyDescent="0.3"/>
    <row r="541" s="10" customFormat="1" ht="14.25" customHeight="1" x14ac:dyDescent="0.3"/>
    <row r="542" s="10" customFormat="1" ht="14.25" customHeight="1" x14ac:dyDescent="0.3"/>
    <row r="543" s="10" customFormat="1" ht="14.25" customHeight="1" x14ac:dyDescent="0.3"/>
    <row r="544" s="10" customFormat="1" ht="14.25" customHeight="1" x14ac:dyDescent="0.3"/>
    <row r="545" s="10" customFormat="1" ht="14.25" customHeight="1" x14ac:dyDescent="0.3"/>
    <row r="546" s="10" customFormat="1" ht="14.25" customHeight="1" x14ac:dyDescent="0.3"/>
    <row r="547" s="10" customFormat="1" ht="14.25" customHeight="1" x14ac:dyDescent="0.3"/>
    <row r="548" s="10" customFormat="1" ht="14.25" customHeight="1" x14ac:dyDescent="0.3"/>
    <row r="549" s="10" customFormat="1" ht="14.25" customHeight="1" x14ac:dyDescent="0.3"/>
    <row r="550" s="10" customFormat="1" ht="14.25" customHeight="1" x14ac:dyDescent="0.3"/>
    <row r="551" s="10" customFormat="1" ht="14.25" customHeight="1" x14ac:dyDescent="0.3"/>
    <row r="552" s="10" customFormat="1" ht="14.25" customHeight="1" x14ac:dyDescent="0.3"/>
    <row r="553" s="10" customFormat="1" ht="14.25" customHeight="1" x14ac:dyDescent="0.3"/>
    <row r="554" s="10" customFormat="1" ht="14.25" customHeight="1" x14ac:dyDescent="0.3"/>
    <row r="555" s="10" customFormat="1" ht="14.25" customHeight="1" x14ac:dyDescent="0.3"/>
    <row r="556" s="10" customFormat="1" ht="14.25" customHeight="1" x14ac:dyDescent="0.3"/>
    <row r="557" s="10" customFormat="1" ht="14.25" customHeight="1" x14ac:dyDescent="0.3"/>
    <row r="558" s="10" customFormat="1" ht="14.25" customHeight="1" x14ac:dyDescent="0.3"/>
    <row r="559" s="10" customFormat="1" ht="14.25" customHeight="1" x14ac:dyDescent="0.3"/>
    <row r="560" s="10" customFormat="1" ht="14.25" customHeight="1" x14ac:dyDescent="0.3"/>
    <row r="561" s="10" customFormat="1" ht="14.25" customHeight="1" x14ac:dyDescent="0.3"/>
    <row r="562" s="10" customFormat="1" ht="14.25" customHeight="1" x14ac:dyDescent="0.3"/>
    <row r="563" s="10" customFormat="1" ht="14.25" customHeight="1" x14ac:dyDescent="0.3"/>
    <row r="564" s="10" customFormat="1" ht="14.25" customHeight="1" x14ac:dyDescent="0.3"/>
    <row r="565" s="10" customFormat="1" ht="14.25" customHeight="1" x14ac:dyDescent="0.3"/>
    <row r="566" s="10" customFormat="1" ht="14.25" customHeight="1" x14ac:dyDescent="0.3"/>
    <row r="567" s="10" customFormat="1" ht="14.25" customHeight="1" x14ac:dyDescent="0.3"/>
    <row r="568" s="10" customFormat="1" ht="14.25" customHeight="1" x14ac:dyDescent="0.3"/>
    <row r="569" s="10" customFormat="1" ht="14.25" customHeight="1" x14ac:dyDescent="0.3"/>
    <row r="570" s="10" customFormat="1" ht="14.25" customHeight="1" x14ac:dyDescent="0.3"/>
    <row r="571" s="10" customFormat="1" ht="14.25" customHeight="1" x14ac:dyDescent="0.3"/>
    <row r="572" s="10" customFormat="1" ht="14.25" customHeight="1" x14ac:dyDescent="0.3"/>
    <row r="573" s="10" customFormat="1" ht="14.25" customHeight="1" x14ac:dyDescent="0.3"/>
    <row r="574" s="10" customFormat="1" ht="14.25" customHeight="1" x14ac:dyDescent="0.3"/>
    <row r="575" s="10" customFormat="1" ht="14.25" customHeight="1" x14ac:dyDescent="0.3"/>
    <row r="576" s="10" customFormat="1" ht="14.25" customHeight="1" x14ac:dyDescent="0.3"/>
    <row r="577" s="10" customFormat="1" ht="14.25" customHeight="1" x14ac:dyDescent="0.3"/>
    <row r="578" s="10" customFormat="1" ht="14.25" customHeight="1" x14ac:dyDescent="0.3"/>
    <row r="579" s="10" customFormat="1" ht="14.25" customHeight="1" x14ac:dyDescent="0.3"/>
    <row r="580" s="10" customFormat="1" ht="14.25" customHeight="1" x14ac:dyDescent="0.3"/>
    <row r="581" s="10" customFormat="1" ht="14.25" customHeight="1" x14ac:dyDescent="0.3"/>
    <row r="582" s="10" customFormat="1" ht="14.25" customHeight="1" x14ac:dyDescent="0.3"/>
    <row r="583" s="10" customFormat="1" ht="14.25" customHeight="1" x14ac:dyDescent="0.3"/>
    <row r="584" s="10" customFormat="1" ht="14.25" customHeight="1" x14ac:dyDescent="0.3"/>
    <row r="585" s="10" customFormat="1" ht="14.25" customHeight="1" x14ac:dyDescent="0.3"/>
    <row r="586" s="10" customFormat="1" ht="14.25" customHeight="1" x14ac:dyDescent="0.3"/>
    <row r="587" s="10" customFormat="1" ht="14.25" customHeight="1" x14ac:dyDescent="0.3"/>
    <row r="588" s="10" customFormat="1" ht="14.25" customHeight="1" x14ac:dyDescent="0.3"/>
    <row r="589" s="10" customFormat="1" ht="14.25" customHeight="1" x14ac:dyDescent="0.3"/>
    <row r="590" s="10" customFormat="1" ht="14.25" customHeight="1" x14ac:dyDescent="0.3"/>
    <row r="591" s="10" customFormat="1" ht="14.25" customHeight="1" x14ac:dyDescent="0.3"/>
    <row r="592" s="10" customFormat="1" ht="14.25" customHeight="1" x14ac:dyDescent="0.3"/>
    <row r="593" s="10" customFormat="1" ht="14.25" customHeight="1" x14ac:dyDescent="0.3"/>
    <row r="594" s="10" customFormat="1" ht="14.25" customHeight="1" x14ac:dyDescent="0.3"/>
    <row r="595" s="10" customFormat="1" ht="14.25" customHeight="1" x14ac:dyDescent="0.3"/>
    <row r="596" s="10" customFormat="1" ht="14.25" customHeight="1" x14ac:dyDescent="0.3"/>
    <row r="597" s="10" customFormat="1" ht="14.25" customHeight="1" x14ac:dyDescent="0.3"/>
    <row r="598" s="10" customFormat="1" ht="14.25" customHeight="1" x14ac:dyDescent="0.3"/>
    <row r="599" s="10" customFormat="1" ht="14.25" customHeight="1" x14ac:dyDescent="0.3"/>
    <row r="600" s="10" customFormat="1" ht="14.25" customHeight="1" x14ac:dyDescent="0.3"/>
    <row r="601" s="10" customFormat="1" ht="14.25" customHeight="1" x14ac:dyDescent="0.3"/>
    <row r="602" s="10" customFormat="1" ht="14.25" customHeight="1" x14ac:dyDescent="0.3"/>
    <row r="603" s="10" customFormat="1" ht="14.25" customHeight="1" x14ac:dyDescent="0.3"/>
    <row r="604" s="10" customFormat="1" ht="14.25" customHeight="1" x14ac:dyDescent="0.3"/>
    <row r="605" s="10" customFormat="1" ht="14.25" customHeight="1" x14ac:dyDescent="0.3"/>
    <row r="606" s="10" customFormat="1" ht="14.25" customHeight="1" x14ac:dyDescent="0.3"/>
    <row r="607" s="10" customFormat="1" ht="14.25" customHeight="1" x14ac:dyDescent="0.3"/>
    <row r="608" s="10" customFormat="1" ht="14.25" customHeight="1" x14ac:dyDescent="0.3"/>
    <row r="609" s="10" customFormat="1" ht="14.25" customHeight="1" x14ac:dyDescent="0.3"/>
    <row r="610" s="10" customFormat="1" ht="14.25" customHeight="1" x14ac:dyDescent="0.3"/>
    <row r="611" s="10" customFormat="1" ht="14.25" customHeight="1" x14ac:dyDescent="0.3"/>
    <row r="612" s="10" customFormat="1" ht="14.25" customHeight="1" x14ac:dyDescent="0.3"/>
    <row r="613" s="10" customFormat="1" ht="14.25" customHeight="1" x14ac:dyDescent="0.3"/>
    <row r="614" s="10" customFormat="1" ht="14.25" customHeight="1" x14ac:dyDescent="0.3"/>
    <row r="615" s="10" customFormat="1" ht="14.25" customHeight="1" x14ac:dyDescent="0.3"/>
    <row r="616" s="10" customFormat="1" ht="14.25" customHeight="1" x14ac:dyDescent="0.3"/>
    <row r="617" s="10" customFormat="1" ht="14.25" customHeight="1" x14ac:dyDescent="0.3"/>
    <row r="618" s="10" customFormat="1" ht="14.25" customHeight="1" x14ac:dyDescent="0.3"/>
    <row r="619" s="10" customFormat="1" ht="14.25" customHeight="1" x14ac:dyDescent="0.3"/>
    <row r="620" s="10" customFormat="1" ht="14.25" customHeight="1" x14ac:dyDescent="0.3"/>
    <row r="621" s="10" customFormat="1" ht="14.25" customHeight="1" x14ac:dyDescent="0.3"/>
    <row r="622" s="10" customFormat="1" ht="14.25" customHeight="1" x14ac:dyDescent="0.3"/>
    <row r="623" s="10" customFormat="1" ht="14.25" customHeight="1" x14ac:dyDescent="0.3"/>
    <row r="624" s="10" customFormat="1" ht="14.25" customHeight="1" x14ac:dyDescent="0.3"/>
    <row r="625" s="10" customFormat="1" ht="14.25" customHeight="1" x14ac:dyDescent="0.3"/>
    <row r="626" s="10" customFormat="1" ht="14.25" customHeight="1" x14ac:dyDescent="0.3"/>
    <row r="627" s="10" customFormat="1" ht="14.25" customHeight="1" x14ac:dyDescent="0.3"/>
    <row r="628" s="10" customFormat="1" ht="14.25" customHeight="1" x14ac:dyDescent="0.3"/>
    <row r="629" s="10" customFormat="1" ht="14.25" customHeight="1" x14ac:dyDescent="0.3"/>
    <row r="630" s="10" customFormat="1" ht="14.25" customHeight="1" x14ac:dyDescent="0.3"/>
    <row r="631" s="10" customFormat="1" ht="14.25" customHeight="1" x14ac:dyDescent="0.3"/>
    <row r="632" s="10" customFormat="1" ht="14.25" customHeight="1" x14ac:dyDescent="0.3"/>
    <row r="633" s="10" customFormat="1" ht="14.25" customHeight="1" x14ac:dyDescent="0.3"/>
    <row r="634" s="10" customFormat="1" ht="14.25" customHeight="1" x14ac:dyDescent="0.3"/>
    <row r="635" s="10" customFormat="1" ht="14.25" customHeight="1" x14ac:dyDescent="0.3"/>
    <row r="636" s="10" customFormat="1" ht="14.25" customHeight="1" x14ac:dyDescent="0.3"/>
    <row r="637" s="10" customFormat="1" ht="14.25" customHeight="1" x14ac:dyDescent="0.3"/>
    <row r="638" s="10" customFormat="1" ht="14.25" customHeight="1" x14ac:dyDescent="0.3"/>
    <row r="639" s="10" customFormat="1" ht="14.25" customHeight="1" x14ac:dyDescent="0.3"/>
    <row r="640" s="10" customFormat="1" ht="14.25" customHeight="1" x14ac:dyDescent="0.3"/>
    <row r="641" s="10" customFormat="1" ht="14.25" customHeight="1" x14ac:dyDescent="0.3"/>
    <row r="642" s="10" customFormat="1" ht="14.25" customHeight="1" x14ac:dyDescent="0.3"/>
    <row r="643" s="10" customFormat="1" ht="14.25" customHeight="1" x14ac:dyDescent="0.3"/>
    <row r="644" s="10" customFormat="1" ht="14.25" customHeight="1" x14ac:dyDescent="0.3"/>
    <row r="645" s="10" customFormat="1" ht="14.25" customHeight="1" x14ac:dyDescent="0.3"/>
    <row r="646" s="10" customFormat="1" ht="14.25" customHeight="1" x14ac:dyDescent="0.3"/>
    <row r="647" s="10" customFormat="1" ht="14.25" customHeight="1" x14ac:dyDescent="0.3"/>
    <row r="648" s="10" customFormat="1" ht="14.25" customHeight="1" x14ac:dyDescent="0.3"/>
    <row r="649" s="10" customFormat="1" ht="14.25" customHeight="1" x14ac:dyDescent="0.3"/>
    <row r="650" s="10" customFormat="1" ht="14.25" customHeight="1" x14ac:dyDescent="0.3"/>
    <row r="651" s="10" customFormat="1" ht="14.25" customHeight="1" x14ac:dyDescent="0.3"/>
    <row r="652" s="10" customFormat="1" ht="14.25" customHeight="1" x14ac:dyDescent="0.3"/>
    <row r="653" s="10" customFormat="1" ht="14.25" customHeight="1" x14ac:dyDescent="0.3"/>
    <row r="654" s="10" customFormat="1" ht="14.25" customHeight="1" x14ac:dyDescent="0.3"/>
    <row r="655" s="10" customFormat="1" ht="14.25" customHeight="1" x14ac:dyDescent="0.3"/>
    <row r="656" s="10" customFormat="1" ht="14.25" customHeight="1" x14ac:dyDescent="0.3"/>
    <row r="657" s="10" customFormat="1" ht="14.25" customHeight="1" x14ac:dyDescent="0.3"/>
    <row r="658" s="10" customFormat="1" ht="14.25" customHeight="1" x14ac:dyDescent="0.3"/>
    <row r="659" s="10" customFormat="1" ht="14.25" customHeight="1" x14ac:dyDescent="0.3"/>
    <row r="660" s="10" customFormat="1" ht="14.25" customHeight="1" x14ac:dyDescent="0.3"/>
    <row r="661" s="10" customFormat="1" ht="14.25" customHeight="1" x14ac:dyDescent="0.3"/>
    <row r="662" s="10" customFormat="1" ht="14.25" customHeight="1" x14ac:dyDescent="0.3"/>
    <row r="663" s="10" customFormat="1" ht="14.25" customHeight="1" x14ac:dyDescent="0.3"/>
    <row r="664" s="10" customFormat="1" ht="14.25" customHeight="1" x14ac:dyDescent="0.3"/>
    <row r="665" s="10" customFormat="1" ht="14.25" customHeight="1" x14ac:dyDescent="0.3"/>
    <row r="666" s="10" customFormat="1" ht="14.25" customHeight="1" x14ac:dyDescent="0.3"/>
    <row r="667" s="10" customFormat="1" ht="14.25" customHeight="1" x14ac:dyDescent="0.3"/>
    <row r="668" s="10" customFormat="1" ht="14.25" customHeight="1" x14ac:dyDescent="0.3"/>
    <row r="669" s="10" customFormat="1" ht="14.25" customHeight="1" x14ac:dyDescent="0.3"/>
    <row r="670" s="10" customFormat="1" ht="14.25" customHeight="1" x14ac:dyDescent="0.3"/>
    <row r="671" s="10" customFormat="1" ht="14.25" customHeight="1" x14ac:dyDescent="0.3"/>
    <row r="672" s="10" customFormat="1" ht="14.25" customHeight="1" x14ac:dyDescent="0.3"/>
    <row r="673" s="10" customFormat="1" ht="14.25" customHeight="1" x14ac:dyDescent="0.3"/>
    <row r="674" s="10" customFormat="1" ht="14.25" customHeight="1" x14ac:dyDescent="0.3"/>
    <row r="675" s="10" customFormat="1" ht="14.25" customHeight="1" x14ac:dyDescent="0.3"/>
    <row r="676" s="10" customFormat="1" ht="14.25" customHeight="1" x14ac:dyDescent="0.3"/>
    <row r="677" s="10" customFormat="1" ht="14.25" customHeight="1" x14ac:dyDescent="0.3"/>
    <row r="678" s="10" customFormat="1" ht="14.25" customHeight="1" x14ac:dyDescent="0.3"/>
    <row r="679" s="10" customFormat="1" ht="14.25" customHeight="1" x14ac:dyDescent="0.3"/>
    <row r="680" s="10" customFormat="1" ht="14.25" customHeight="1" x14ac:dyDescent="0.3"/>
    <row r="681" s="10" customFormat="1" ht="14.25" customHeight="1" x14ac:dyDescent="0.3"/>
    <row r="682" s="10" customFormat="1" ht="14.25" customHeight="1" x14ac:dyDescent="0.3"/>
    <row r="683" s="10" customFormat="1" ht="14.25" customHeight="1" x14ac:dyDescent="0.3"/>
    <row r="684" s="10" customFormat="1" ht="14.25" customHeight="1" x14ac:dyDescent="0.3"/>
    <row r="685" s="10" customFormat="1" ht="14.25" customHeight="1" x14ac:dyDescent="0.3"/>
    <row r="686" s="10" customFormat="1" ht="14.25" customHeight="1" x14ac:dyDescent="0.3"/>
    <row r="687" s="10" customFormat="1" ht="14.25" customHeight="1" x14ac:dyDescent="0.3"/>
    <row r="688" s="10" customFormat="1" ht="14.25" customHeight="1" x14ac:dyDescent="0.3"/>
    <row r="689" s="10" customFormat="1" ht="14.25" customHeight="1" x14ac:dyDescent="0.3"/>
    <row r="690" s="10" customFormat="1" ht="14.25" customHeight="1" x14ac:dyDescent="0.3"/>
    <row r="691" s="10" customFormat="1" ht="14.25" customHeight="1" x14ac:dyDescent="0.3"/>
    <row r="692" s="10" customFormat="1" ht="14.25" customHeight="1" x14ac:dyDescent="0.3"/>
    <row r="693" s="10" customFormat="1" ht="14.25" customHeight="1" x14ac:dyDescent="0.3"/>
    <row r="694" s="10" customFormat="1" ht="14.25" customHeight="1" x14ac:dyDescent="0.3"/>
    <row r="695" s="10" customFormat="1" ht="14.25" customHeight="1" x14ac:dyDescent="0.3"/>
    <row r="696" s="10" customFormat="1" ht="14.25" customHeight="1" x14ac:dyDescent="0.3"/>
    <row r="697" s="10" customFormat="1" ht="14.25" customHeight="1" x14ac:dyDescent="0.3"/>
    <row r="698" s="10" customFormat="1" ht="14.25" customHeight="1" x14ac:dyDescent="0.3"/>
    <row r="699" s="10" customFormat="1" ht="14.25" customHeight="1" x14ac:dyDescent="0.3"/>
    <row r="700" s="10" customFormat="1" ht="14.25" customHeight="1" x14ac:dyDescent="0.3"/>
    <row r="701" s="10" customFormat="1" ht="14.25" customHeight="1" x14ac:dyDescent="0.3"/>
    <row r="702" s="10" customFormat="1" ht="14.25" customHeight="1" x14ac:dyDescent="0.3"/>
    <row r="703" s="10" customFormat="1" ht="14.25" customHeight="1" x14ac:dyDescent="0.3"/>
    <row r="704" s="10" customFormat="1" ht="14.25" customHeight="1" x14ac:dyDescent="0.3"/>
    <row r="705" s="10" customFormat="1" ht="14.25" customHeight="1" x14ac:dyDescent="0.3"/>
    <row r="706" s="10" customFormat="1" ht="14.25" customHeight="1" x14ac:dyDescent="0.3"/>
    <row r="707" s="10" customFormat="1" ht="14.25" customHeight="1" x14ac:dyDescent="0.3"/>
    <row r="708" s="10" customFormat="1" ht="14.25" customHeight="1" x14ac:dyDescent="0.3"/>
    <row r="709" s="10" customFormat="1" ht="14.25" customHeight="1" x14ac:dyDescent="0.3"/>
    <row r="710" s="10" customFormat="1" ht="14.25" customHeight="1" x14ac:dyDescent="0.3"/>
    <row r="711" s="10" customFormat="1" ht="14.25" customHeight="1" x14ac:dyDescent="0.3"/>
    <row r="712" s="10" customFormat="1" ht="14.25" customHeight="1" x14ac:dyDescent="0.3"/>
    <row r="713" s="10" customFormat="1" ht="14.25" customHeight="1" x14ac:dyDescent="0.3"/>
    <row r="714" s="10" customFormat="1" ht="14.25" customHeight="1" x14ac:dyDescent="0.3"/>
    <row r="715" s="10" customFormat="1" ht="14.25" customHeight="1" x14ac:dyDescent="0.3"/>
    <row r="716" s="10" customFormat="1" ht="14.25" customHeight="1" x14ac:dyDescent="0.3"/>
    <row r="717" s="10" customFormat="1" ht="14.25" customHeight="1" x14ac:dyDescent="0.3"/>
    <row r="718" s="10" customFormat="1" ht="14.25" customHeight="1" x14ac:dyDescent="0.3"/>
    <row r="719" s="10" customFormat="1" ht="14.25" customHeight="1" x14ac:dyDescent="0.3"/>
    <row r="720" s="10" customFormat="1" ht="14.25" customHeight="1" x14ac:dyDescent="0.3"/>
    <row r="721" s="10" customFormat="1" ht="14.25" customHeight="1" x14ac:dyDescent="0.3"/>
    <row r="722" s="10" customFormat="1" ht="14.25" customHeight="1" x14ac:dyDescent="0.3"/>
    <row r="723" s="10" customFormat="1" ht="14.25" customHeight="1" x14ac:dyDescent="0.3"/>
    <row r="724" s="10" customFormat="1" ht="14.25" customHeight="1" x14ac:dyDescent="0.3"/>
    <row r="725" s="10" customFormat="1" ht="14.25" customHeight="1" x14ac:dyDescent="0.3"/>
    <row r="726" s="10" customFormat="1" ht="14.25" customHeight="1" x14ac:dyDescent="0.3"/>
    <row r="727" s="10" customFormat="1" ht="14.25" customHeight="1" x14ac:dyDescent="0.3"/>
    <row r="728" s="10" customFormat="1" ht="14.25" customHeight="1" x14ac:dyDescent="0.3"/>
    <row r="729" s="10" customFormat="1" ht="14.25" customHeight="1" x14ac:dyDescent="0.3"/>
    <row r="730" s="10" customFormat="1" ht="14.25" customHeight="1" x14ac:dyDescent="0.3"/>
    <row r="731" s="10" customFormat="1" ht="14.25" customHeight="1" x14ac:dyDescent="0.3"/>
    <row r="732" s="10" customFormat="1" ht="14.25" customHeight="1" x14ac:dyDescent="0.3"/>
    <row r="733" s="10" customFormat="1" ht="14.25" customHeight="1" x14ac:dyDescent="0.3"/>
    <row r="734" s="10" customFormat="1" ht="14.25" customHeight="1" x14ac:dyDescent="0.3"/>
    <row r="735" s="10" customFormat="1" ht="14.25" customHeight="1" x14ac:dyDescent="0.3"/>
    <row r="736" s="10" customFormat="1" ht="14.25" customHeight="1" x14ac:dyDescent="0.3"/>
    <row r="737" s="10" customFormat="1" ht="14.25" customHeight="1" x14ac:dyDescent="0.3"/>
    <row r="738" s="10" customFormat="1" ht="14.25" customHeight="1" x14ac:dyDescent="0.3"/>
    <row r="739" s="10" customFormat="1" ht="14.25" customHeight="1" x14ac:dyDescent="0.3"/>
    <row r="740" s="10" customFormat="1" ht="14.25" customHeight="1" x14ac:dyDescent="0.3"/>
    <row r="741" s="10" customFormat="1" ht="14.25" customHeight="1" x14ac:dyDescent="0.3"/>
    <row r="742" s="10" customFormat="1" ht="14.25" customHeight="1" x14ac:dyDescent="0.3"/>
    <row r="743" s="10" customFormat="1" ht="14.25" customHeight="1" x14ac:dyDescent="0.3"/>
    <row r="744" s="10" customFormat="1" ht="14.25" customHeight="1" x14ac:dyDescent="0.3"/>
    <row r="745" s="10" customFormat="1" ht="14.25" customHeight="1" x14ac:dyDescent="0.3"/>
    <row r="746" s="10" customFormat="1" ht="14.25" customHeight="1" x14ac:dyDescent="0.3"/>
    <row r="747" s="10" customFormat="1" ht="14.25" customHeight="1" x14ac:dyDescent="0.3"/>
    <row r="748" s="10" customFormat="1" ht="14.25" customHeight="1" x14ac:dyDescent="0.3"/>
    <row r="749" s="10" customFormat="1" ht="14.25" customHeight="1" x14ac:dyDescent="0.3"/>
    <row r="750" s="10" customFormat="1" ht="14.25" customHeight="1" x14ac:dyDescent="0.3"/>
    <row r="751" s="10" customFormat="1" ht="14.25" customHeight="1" x14ac:dyDescent="0.3"/>
    <row r="752" s="10" customFormat="1" ht="14.25" customHeight="1" x14ac:dyDescent="0.3"/>
    <row r="753" s="10" customFormat="1" ht="14.25" customHeight="1" x14ac:dyDescent="0.3"/>
    <row r="754" s="10" customFormat="1" ht="14.25" customHeight="1" x14ac:dyDescent="0.3"/>
    <row r="755" s="10" customFormat="1" ht="14.25" customHeight="1" x14ac:dyDescent="0.3"/>
    <row r="756" s="10" customFormat="1" ht="14.25" customHeight="1" x14ac:dyDescent="0.3"/>
    <row r="757" s="10" customFormat="1" ht="14.25" customHeight="1" x14ac:dyDescent="0.3"/>
    <row r="758" s="10" customFormat="1" ht="14.25" customHeight="1" x14ac:dyDescent="0.3"/>
    <row r="759" s="10" customFormat="1" ht="14.25" customHeight="1" x14ac:dyDescent="0.3"/>
    <row r="760" s="10" customFormat="1" ht="14.25" customHeight="1" x14ac:dyDescent="0.3"/>
    <row r="761" s="10" customFormat="1" ht="14.25" customHeight="1" x14ac:dyDescent="0.3"/>
    <row r="762" s="10" customFormat="1" ht="14.25" customHeight="1" x14ac:dyDescent="0.3"/>
    <row r="763" s="10" customFormat="1" ht="14.25" customHeight="1" x14ac:dyDescent="0.3"/>
    <row r="764" s="10" customFormat="1" ht="14.25" customHeight="1" x14ac:dyDescent="0.3"/>
    <row r="765" s="10" customFormat="1" ht="14.25" customHeight="1" x14ac:dyDescent="0.3"/>
    <row r="766" s="10" customFormat="1" ht="14.25" customHeight="1" x14ac:dyDescent="0.3"/>
    <row r="767" s="10" customFormat="1" ht="14.25" customHeight="1" x14ac:dyDescent="0.3"/>
    <row r="768" s="10" customFormat="1" ht="14.25" customHeight="1" x14ac:dyDescent="0.3"/>
    <row r="769" s="10" customFormat="1" ht="14.25" customHeight="1" x14ac:dyDescent="0.3"/>
    <row r="770" s="10" customFormat="1" ht="14.25" customHeight="1" x14ac:dyDescent="0.3"/>
    <row r="771" s="10" customFormat="1" ht="14.25" customHeight="1" x14ac:dyDescent="0.3"/>
    <row r="772" s="10" customFormat="1" ht="14.25" customHeight="1" x14ac:dyDescent="0.3"/>
    <row r="773" s="10" customFormat="1" ht="14.25" customHeight="1" x14ac:dyDescent="0.3"/>
    <row r="774" s="10" customFormat="1" ht="14.25" customHeight="1" x14ac:dyDescent="0.3"/>
    <row r="775" s="10" customFormat="1" ht="14.25" customHeight="1" x14ac:dyDescent="0.3"/>
    <row r="776" s="10" customFormat="1" ht="14.25" customHeight="1" x14ac:dyDescent="0.3"/>
    <row r="777" s="10" customFormat="1" ht="14.25" customHeight="1" x14ac:dyDescent="0.3"/>
    <row r="778" s="10" customFormat="1" ht="14.25" customHeight="1" x14ac:dyDescent="0.3"/>
    <row r="779" s="10" customFormat="1" ht="14.25" customHeight="1" x14ac:dyDescent="0.3"/>
    <row r="780" s="10" customFormat="1" ht="14.25" customHeight="1" x14ac:dyDescent="0.3"/>
    <row r="781" s="10" customFormat="1" ht="14.25" customHeight="1" x14ac:dyDescent="0.3"/>
    <row r="782" s="10" customFormat="1" ht="14.25" customHeight="1" x14ac:dyDescent="0.3"/>
    <row r="783" s="10" customFormat="1" ht="14.25" customHeight="1" x14ac:dyDescent="0.3"/>
    <row r="784" s="10" customFormat="1" ht="14.25" customHeight="1" x14ac:dyDescent="0.3"/>
    <row r="785" s="10" customFormat="1" ht="14.25" customHeight="1" x14ac:dyDescent="0.3"/>
    <row r="786" s="10" customFormat="1" ht="14.25" customHeight="1" x14ac:dyDescent="0.3"/>
    <row r="787" s="10" customFormat="1" ht="14.25" customHeight="1" x14ac:dyDescent="0.3"/>
    <row r="788" s="10" customFormat="1" ht="14.25" customHeight="1" x14ac:dyDescent="0.3"/>
    <row r="789" s="10" customFormat="1" ht="14.25" customHeight="1" x14ac:dyDescent="0.3"/>
    <row r="790" s="10" customFormat="1" ht="14.25" customHeight="1" x14ac:dyDescent="0.3"/>
    <row r="791" s="10" customFormat="1" ht="14.25" customHeight="1" x14ac:dyDescent="0.3"/>
    <row r="792" s="10" customFormat="1" ht="14.25" customHeight="1" x14ac:dyDescent="0.3"/>
    <row r="793" s="10" customFormat="1" ht="14.25" customHeight="1" x14ac:dyDescent="0.3"/>
    <row r="794" s="10" customFormat="1" ht="14.25" customHeight="1" x14ac:dyDescent="0.3"/>
    <row r="795" s="10" customFormat="1" ht="14.25" customHeight="1" x14ac:dyDescent="0.3"/>
    <row r="796" s="10" customFormat="1" ht="14.25" customHeight="1" x14ac:dyDescent="0.3"/>
    <row r="797" s="10" customFormat="1" ht="14.25" customHeight="1" x14ac:dyDescent="0.3"/>
    <row r="798" s="10" customFormat="1" ht="14.25" customHeight="1" x14ac:dyDescent="0.3"/>
    <row r="799" s="10" customFormat="1" ht="14.25" customHeight="1" x14ac:dyDescent="0.3"/>
    <row r="800" s="10" customFormat="1" ht="14.25" customHeight="1" x14ac:dyDescent="0.3"/>
    <row r="801" s="10" customFormat="1" ht="14.25" customHeight="1" x14ac:dyDescent="0.3"/>
    <row r="802" s="10" customFormat="1" ht="14.25" customHeight="1" x14ac:dyDescent="0.3"/>
    <row r="803" s="10" customFormat="1" ht="14.25" customHeight="1" x14ac:dyDescent="0.3"/>
    <row r="804" s="10" customFormat="1" ht="14.25" customHeight="1" x14ac:dyDescent="0.3"/>
    <row r="805" s="10" customFormat="1" ht="14.25" customHeight="1" x14ac:dyDescent="0.3"/>
    <row r="806" s="10" customFormat="1" ht="14.25" customHeight="1" x14ac:dyDescent="0.3"/>
    <row r="807" s="10" customFormat="1" ht="14.25" customHeight="1" x14ac:dyDescent="0.3"/>
    <row r="808" s="10" customFormat="1" ht="14.25" customHeight="1" x14ac:dyDescent="0.3"/>
    <row r="809" s="10" customFormat="1" ht="14.25" customHeight="1" x14ac:dyDescent="0.3"/>
    <row r="810" s="10" customFormat="1" ht="14.25" customHeight="1" x14ac:dyDescent="0.3"/>
    <row r="811" s="10" customFormat="1" ht="14.25" customHeight="1" x14ac:dyDescent="0.3"/>
    <row r="812" s="10" customFormat="1" ht="14.25" customHeight="1" x14ac:dyDescent="0.3"/>
    <row r="813" s="10" customFormat="1" ht="14.25" customHeight="1" x14ac:dyDescent="0.3"/>
    <row r="814" s="10" customFormat="1" ht="14.25" customHeight="1" x14ac:dyDescent="0.3"/>
    <row r="815" s="10" customFormat="1" ht="14.25" customHeight="1" x14ac:dyDescent="0.3"/>
    <row r="816" s="10" customFormat="1" ht="14.25" customHeight="1" x14ac:dyDescent="0.3"/>
    <row r="817" s="10" customFormat="1" ht="14.25" customHeight="1" x14ac:dyDescent="0.3"/>
    <row r="818" s="10" customFormat="1" ht="14.25" customHeight="1" x14ac:dyDescent="0.3"/>
    <row r="819" s="10" customFormat="1" ht="14.25" customHeight="1" x14ac:dyDescent="0.3"/>
    <row r="820" s="10" customFormat="1" ht="14.25" customHeight="1" x14ac:dyDescent="0.3"/>
    <row r="821" s="10" customFormat="1" ht="14.25" customHeight="1" x14ac:dyDescent="0.3"/>
    <row r="822" s="10" customFormat="1" ht="14.25" customHeight="1" x14ac:dyDescent="0.3"/>
    <row r="823" s="10" customFormat="1" ht="14.25" customHeight="1" x14ac:dyDescent="0.3"/>
    <row r="824" s="10" customFormat="1" ht="14.25" customHeight="1" x14ac:dyDescent="0.3"/>
    <row r="825" s="10" customFormat="1" ht="14.25" customHeight="1" x14ac:dyDescent="0.3"/>
    <row r="826" s="10" customFormat="1" ht="14.25" customHeight="1" x14ac:dyDescent="0.3"/>
    <row r="827" s="10" customFormat="1" ht="14.25" customHeight="1" x14ac:dyDescent="0.3"/>
    <row r="828" s="10" customFormat="1" ht="14.25" customHeight="1" x14ac:dyDescent="0.3"/>
    <row r="829" s="10" customFormat="1" ht="14.25" customHeight="1" x14ac:dyDescent="0.3"/>
    <row r="830" s="10" customFormat="1" ht="14.25" customHeight="1" x14ac:dyDescent="0.3"/>
    <row r="831" s="10" customFormat="1" ht="14.25" customHeight="1" x14ac:dyDescent="0.3"/>
    <row r="832" s="10" customFormat="1" ht="14.25" customHeight="1" x14ac:dyDescent="0.3"/>
    <row r="833" s="10" customFormat="1" ht="14.25" customHeight="1" x14ac:dyDescent="0.3"/>
    <row r="834" s="10" customFormat="1" ht="14.25" customHeight="1" x14ac:dyDescent="0.3"/>
    <row r="835" s="10" customFormat="1" ht="14.25" customHeight="1" x14ac:dyDescent="0.3"/>
    <row r="836" s="10" customFormat="1" ht="14.25" customHeight="1" x14ac:dyDescent="0.3"/>
    <row r="837" s="10" customFormat="1" ht="14.25" customHeight="1" x14ac:dyDescent="0.3"/>
    <row r="838" s="10" customFormat="1" ht="14.25" customHeight="1" x14ac:dyDescent="0.3"/>
    <row r="839" s="10" customFormat="1" ht="14.25" customHeight="1" x14ac:dyDescent="0.3"/>
    <row r="840" s="10" customFormat="1" ht="14.25" customHeight="1" x14ac:dyDescent="0.3"/>
    <row r="841" s="10" customFormat="1" ht="14.25" customHeight="1" x14ac:dyDescent="0.3"/>
    <row r="842" s="10" customFormat="1" ht="14.25" customHeight="1" x14ac:dyDescent="0.3"/>
    <row r="843" s="10" customFormat="1" ht="14.25" customHeight="1" x14ac:dyDescent="0.3"/>
    <row r="844" s="10" customFormat="1" ht="14.25" customHeight="1" x14ac:dyDescent="0.3"/>
    <row r="845" s="10" customFormat="1" ht="14.25" customHeight="1" x14ac:dyDescent="0.3"/>
    <row r="846" s="10" customFormat="1" ht="14.25" customHeight="1" x14ac:dyDescent="0.3"/>
    <row r="847" s="10" customFormat="1" ht="14.25" customHeight="1" x14ac:dyDescent="0.3"/>
    <row r="848" s="10" customFormat="1" ht="14.25" customHeight="1" x14ac:dyDescent="0.3"/>
    <row r="849" s="10" customFormat="1" ht="14.25" customHeight="1" x14ac:dyDescent="0.3"/>
    <row r="850" s="10" customFormat="1" ht="14.25" customHeight="1" x14ac:dyDescent="0.3"/>
    <row r="851" s="10" customFormat="1" ht="14.25" customHeight="1" x14ac:dyDescent="0.3"/>
    <row r="852" s="10" customFormat="1" ht="14.25" customHeight="1" x14ac:dyDescent="0.3"/>
    <row r="853" s="10" customFormat="1" ht="14.25" customHeight="1" x14ac:dyDescent="0.3"/>
    <row r="854" s="10" customFormat="1" ht="14.25" customHeight="1" x14ac:dyDescent="0.3"/>
    <row r="855" s="10" customFormat="1" ht="14.25" customHeight="1" x14ac:dyDescent="0.3"/>
    <row r="856" s="10" customFormat="1" ht="14.25" customHeight="1" x14ac:dyDescent="0.3"/>
    <row r="857" s="10" customFormat="1" ht="14.25" customHeight="1" x14ac:dyDescent="0.3"/>
    <row r="858" s="10" customFormat="1" ht="14.25" customHeight="1" x14ac:dyDescent="0.3"/>
    <row r="859" s="10" customFormat="1" ht="14.25" customHeight="1" x14ac:dyDescent="0.3"/>
    <row r="860" s="10" customFormat="1" ht="14.25" customHeight="1" x14ac:dyDescent="0.3"/>
    <row r="861" s="10" customFormat="1" ht="14.25" customHeight="1" x14ac:dyDescent="0.3"/>
    <row r="862" s="10" customFormat="1" ht="14.25" customHeight="1" x14ac:dyDescent="0.3"/>
    <row r="863" s="10" customFormat="1" ht="14.25" customHeight="1" x14ac:dyDescent="0.3"/>
    <row r="864" s="10" customFormat="1" ht="14.25" customHeight="1" x14ac:dyDescent="0.3"/>
    <row r="865" s="10" customFormat="1" ht="14.25" customHeight="1" x14ac:dyDescent="0.3"/>
    <row r="866" s="10" customFormat="1" ht="14.25" customHeight="1" x14ac:dyDescent="0.3"/>
    <row r="867" s="10" customFormat="1" ht="14.25" customHeight="1" x14ac:dyDescent="0.3"/>
    <row r="868" s="10" customFormat="1" ht="14.25" customHeight="1" x14ac:dyDescent="0.3"/>
    <row r="869" s="10" customFormat="1" ht="14.25" customHeight="1" x14ac:dyDescent="0.3"/>
    <row r="870" s="10" customFormat="1" ht="14.25" customHeight="1" x14ac:dyDescent="0.3"/>
    <row r="871" s="10" customFormat="1" ht="14.25" customHeight="1" x14ac:dyDescent="0.3"/>
    <row r="872" s="10" customFormat="1" ht="14.25" customHeight="1" x14ac:dyDescent="0.3"/>
    <row r="873" s="10" customFormat="1" ht="14.25" customHeight="1" x14ac:dyDescent="0.3"/>
    <row r="874" s="10" customFormat="1" ht="14.25" customHeight="1" x14ac:dyDescent="0.3"/>
    <row r="875" s="10" customFormat="1" ht="14.25" customHeight="1" x14ac:dyDescent="0.3"/>
    <row r="876" s="10" customFormat="1" ht="14.25" customHeight="1" x14ac:dyDescent="0.3"/>
    <row r="877" s="10" customFormat="1" ht="14.25" customHeight="1" x14ac:dyDescent="0.3"/>
    <row r="878" s="10" customFormat="1" ht="14.25" customHeight="1" x14ac:dyDescent="0.3"/>
    <row r="879" s="10" customFormat="1" ht="14.25" customHeight="1" x14ac:dyDescent="0.3"/>
    <row r="880" s="10" customFormat="1" ht="14.25" customHeight="1" x14ac:dyDescent="0.3"/>
    <row r="881" s="10" customFormat="1" ht="14.25" customHeight="1" x14ac:dyDescent="0.3"/>
    <row r="882" s="10" customFormat="1" ht="14.25" customHeight="1" x14ac:dyDescent="0.3"/>
    <row r="883" s="10" customFormat="1" ht="14.25" customHeight="1" x14ac:dyDescent="0.3"/>
    <row r="884" s="10" customFormat="1" ht="14.25" customHeight="1" x14ac:dyDescent="0.3"/>
    <row r="885" s="10" customFormat="1" ht="14.25" customHeight="1" x14ac:dyDescent="0.3"/>
    <row r="886" s="10" customFormat="1" ht="14.25" customHeight="1" x14ac:dyDescent="0.3"/>
    <row r="887" s="10" customFormat="1" ht="14.25" customHeight="1" x14ac:dyDescent="0.3"/>
    <row r="888" s="10" customFormat="1" ht="14.25" customHeight="1" x14ac:dyDescent="0.3"/>
    <row r="889" s="10" customFormat="1" ht="14.25" customHeight="1" x14ac:dyDescent="0.3"/>
    <row r="890" s="10" customFormat="1" ht="14.25" customHeight="1" x14ac:dyDescent="0.3"/>
    <row r="891" s="10" customFormat="1" ht="14.25" customHeight="1" x14ac:dyDescent="0.3"/>
    <row r="892" s="10" customFormat="1" ht="14.25" customHeight="1" x14ac:dyDescent="0.3"/>
    <row r="893" s="10" customFormat="1" ht="14.25" customHeight="1" x14ac:dyDescent="0.3"/>
    <row r="894" s="10" customFormat="1" ht="14.25" customHeight="1" x14ac:dyDescent="0.3"/>
    <row r="895" s="10" customFormat="1" ht="14.25" customHeight="1" x14ac:dyDescent="0.3"/>
    <row r="896" s="10" customFormat="1" ht="14.25" customHeight="1" x14ac:dyDescent="0.3"/>
    <row r="897" s="10" customFormat="1" ht="14.25" customHeight="1" x14ac:dyDescent="0.3"/>
    <row r="898" s="10" customFormat="1" ht="14.25" customHeight="1" x14ac:dyDescent="0.3"/>
    <row r="899" s="10" customFormat="1" ht="14.25" customHeight="1" x14ac:dyDescent="0.3"/>
    <row r="900" s="10" customFormat="1" ht="14.25" customHeight="1" x14ac:dyDescent="0.3"/>
    <row r="901" s="10" customFormat="1" ht="14.25" customHeight="1" x14ac:dyDescent="0.3"/>
    <row r="902" s="10" customFormat="1" ht="14.25" customHeight="1" x14ac:dyDescent="0.3"/>
    <row r="903" s="10" customFormat="1" ht="14.25" customHeight="1" x14ac:dyDescent="0.3"/>
    <row r="904" s="10" customFormat="1" ht="14.25" customHeight="1" x14ac:dyDescent="0.3"/>
    <row r="905" s="10" customFormat="1" ht="14.25" customHeight="1" x14ac:dyDescent="0.3"/>
    <row r="906" s="10" customFormat="1" ht="14.25" customHeight="1" x14ac:dyDescent="0.3"/>
    <row r="907" s="10" customFormat="1" ht="14.25" customHeight="1" x14ac:dyDescent="0.3"/>
    <row r="908" s="10" customFormat="1" ht="14.25" customHeight="1" x14ac:dyDescent="0.3"/>
    <row r="909" s="10" customFormat="1" ht="14.25" customHeight="1" x14ac:dyDescent="0.3"/>
    <row r="910" s="10" customFormat="1" ht="14.25" customHeight="1" x14ac:dyDescent="0.3"/>
    <row r="911" s="10" customFormat="1" ht="14.25" customHeight="1" x14ac:dyDescent="0.3"/>
    <row r="912" s="10" customFormat="1" ht="14.25" customHeight="1" x14ac:dyDescent="0.3"/>
    <row r="913" s="10" customFormat="1" ht="14.25" customHeight="1" x14ac:dyDescent="0.3"/>
    <row r="914" s="10" customFormat="1" ht="14.25" customHeight="1" x14ac:dyDescent="0.3"/>
    <row r="915" s="10" customFormat="1" ht="14.25" customHeight="1" x14ac:dyDescent="0.3"/>
    <row r="916" s="10" customFormat="1" ht="14.25" customHeight="1" x14ac:dyDescent="0.3"/>
    <row r="917" s="10" customFormat="1" ht="14.25" customHeight="1" x14ac:dyDescent="0.3"/>
    <row r="918" s="10" customFormat="1" ht="14.25" customHeight="1" x14ac:dyDescent="0.3"/>
    <row r="919" s="10" customFormat="1" ht="14.25" customHeight="1" x14ac:dyDescent="0.3"/>
    <row r="920" s="10" customFormat="1" ht="14.25" customHeight="1" x14ac:dyDescent="0.3"/>
    <row r="921" s="10" customFormat="1" ht="14.25" customHeight="1" x14ac:dyDescent="0.3"/>
    <row r="922" s="10" customFormat="1" ht="14.25" customHeight="1" x14ac:dyDescent="0.3"/>
    <row r="923" s="10" customFormat="1" ht="14.25" customHeight="1" x14ac:dyDescent="0.3"/>
    <row r="924" s="10" customFormat="1" ht="14.25" customHeight="1" x14ac:dyDescent="0.3"/>
    <row r="925" s="10" customFormat="1" ht="14.25" customHeight="1" x14ac:dyDescent="0.3"/>
    <row r="926" s="10" customFormat="1" ht="14.25" customHeight="1" x14ac:dyDescent="0.3"/>
    <row r="927" s="10" customFormat="1" ht="14.25" customHeight="1" x14ac:dyDescent="0.3"/>
    <row r="928" s="10" customFormat="1" ht="14.25" customHeight="1" x14ac:dyDescent="0.3"/>
    <row r="929" s="10" customFormat="1" ht="14.25" customHeight="1" x14ac:dyDescent="0.3"/>
    <row r="930" s="10" customFormat="1" ht="14.25" customHeight="1" x14ac:dyDescent="0.3"/>
    <row r="931" s="10" customFormat="1" ht="14.25" customHeight="1" x14ac:dyDescent="0.3"/>
    <row r="932" s="10" customFormat="1" ht="14.25" customHeight="1" x14ac:dyDescent="0.3"/>
    <row r="933" s="10" customFormat="1" ht="14.25" customHeight="1" x14ac:dyDescent="0.3"/>
    <row r="934" s="10" customFormat="1" ht="14.25" customHeight="1" x14ac:dyDescent="0.3"/>
    <row r="935" s="10" customFormat="1" ht="14.25" customHeight="1" x14ac:dyDescent="0.3"/>
    <row r="936" s="10" customFormat="1" ht="14.25" customHeight="1" x14ac:dyDescent="0.3"/>
    <row r="937" s="10" customFormat="1" ht="14.25" customHeight="1" x14ac:dyDescent="0.3"/>
    <row r="938" s="10" customFormat="1" ht="14.25" customHeight="1" x14ac:dyDescent="0.3"/>
    <row r="939" s="10" customFormat="1" ht="14.25" customHeight="1" x14ac:dyDescent="0.3"/>
    <row r="940" s="10" customFormat="1" ht="14.25" customHeight="1" x14ac:dyDescent="0.3"/>
    <row r="941" s="10" customFormat="1" ht="14.25" customHeight="1" x14ac:dyDescent="0.3"/>
    <row r="942" s="10" customFormat="1" ht="14.25" customHeight="1" x14ac:dyDescent="0.3"/>
    <row r="943" s="10" customFormat="1" ht="14.25" customHeight="1" x14ac:dyDescent="0.3"/>
    <row r="944" s="10" customFormat="1" ht="14.25" customHeight="1" x14ac:dyDescent="0.3"/>
    <row r="945" s="10" customFormat="1" ht="14.25" customHeight="1" x14ac:dyDescent="0.3"/>
    <row r="946" s="10" customFormat="1" ht="14.25" customHeight="1" x14ac:dyDescent="0.3"/>
    <row r="947" s="10" customFormat="1" ht="14.25" customHeight="1" x14ac:dyDescent="0.3"/>
    <row r="948" s="10" customFormat="1" ht="14.25" customHeight="1" x14ac:dyDescent="0.3"/>
    <row r="949" s="10" customFormat="1" ht="14.25" customHeight="1" x14ac:dyDescent="0.3"/>
    <row r="950" s="10" customFormat="1" ht="14.25" customHeight="1" x14ac:dyDescent="0.3"/>
    <row r="951" s="10" customFormat="1" ht="14.25" customHeight="1" x14ac:dyDescent="0.3"/>
    <row r="952" s="10" customFormat="1" ht="14.25" customHeight="1" x14ac:dyDescent="0.3"/>
    <row r="953" s="10" customFormat="1" ht="14.25" customHeight="1" x14ac:dyDescent="0.3"/>
    <row r="954" s="10" customFormat="1" ht="14.25" customHeight="1" x14ac:dyDescent="0.3"/>
    <row r="955" s="10" customFormat="1" ht="14.25" customHeight="1" x14ac:dyDescent="0.3"/>
    <row r="956" s="10" customFormat="1" ht="14.25" customHeight="1" x14ac:dyDescent="0.3"/>
    <row r="957" s="10" customFormat="1" ht="14.25" customHeight="1" x14ac:dyDescent="0.3"/>
    <row r="958" s="10" customFormat="1" ht="14.25" customHeight="1" x14ac:dyDescent="0.3"/>
    <row r="959" s="10" customFormat="1" ht="14.25" customHeight="1" x14ac:dyDescent="0.3"/>
    <row r="960" s="10" customFormat="1" ht="14.25" customHeight="1" x14ac:dyDescent="0.3"/>
    <row r="961" s="10" customFormat="1" ht="14.25" customHeight="1" x14ac:dyDescent="0.3"/>
    <row r="962" s="10" customFormat="1" ht="14.25" customHeight="1" x14ac:dyDescent="0.3"/>
    <row r="963" s="10" customFormat="1" ht="14.25" customHeight="1" x14ac:dyDescent="0.3"/>
    <row r="964" s="10" customFormat="1" ht="14.25" customHeight="1" x14ac:dyDescent="0.3"/>
    <row r="965" s="10" customFormat="1" ht="14.25" customHeight="1" x14ac:dyDescent="0.3"/>
    <row r="966" s="10" customFormat="1" ht="14.25" customHeight="1" x14ac:dyDescent="0.3"/>
    <row r="967" s="10" customFormat="1" ht="14.25" customHeight="1" x14ac:dyDescent="0.3"/>
    <row r="968" s="10" customFormat="1" ht="14.25" customHeight="1" x14ac:dyDescent="0.3"/>
    <row r="969" s="10" customFormat="1" ht="14.25" customHeight="1" x14ac:dyDescent="0.3"/>
    <row r="970" s="10" customFormat="1" ht="14.25" customHeight="1" x14ac:dyDescent="0.3"/>
    <row r="971" s="10" customFormat="1" ht="14.25" customHeight="1" x14ac:dyDescent="0.3"/>
    <row r="972" s="10" customFormat="1" ht="14.25" customHeight="1" x14ac:dyDescent="0.3"/>
    <row r="973" s="10" customFormat="1" ht="14.25" customHeight="1" x14ac:dyDescent="0.3"/>
    <row r="974" s="10" customFormat="1" ht="14.25" customHeight="1" x14ac:dyDescent="0.3"/>
    <row r="975" s="10" customFormat="1" ht="14.25" customHeight="1" x14ac:dyDescent="0.3"/>
    <row r="976" s="10" customFormat="1" ht="14.25" customHeight="1" x14ac:dyDescent="0.3"/>
    <row r="977" s="10" customFormat="1" ht="14.25" customHeight="1" x14ac:dyDescent="0.3"/>
    <row r="978" s="10" customFormat="1" ht="14.25" customHeight="1" x14ac:dyDescent="0.3"/>
    <row r="979" s="10" customFormat="1" ht="14.25" customHeight="1" x14ac:dyDescent="0.3"/>
    <row r="980" s="10" customFormat="1" ht="14.25" customHeight="1" x14ac:dyDescent="0.3"/>
    <row r="981" s="10" customFormat="1" ht="14.25" customHeight="1" x14ac:dyDescent="0.3"/>
    <row r="982" s="10" customFormat="1" ht="14.25" customHeight="1" x14ac:dyDescent="0.3"/>
    <row r="983" s="10" customFormat="1" ht="14.25" customHeight="1" x14ac:dyDescent="0.3"/>
    <row r="984" s="10" customFormat="1" ht="14.25" customHeight="1" x14ac:dyDescent="0.3"/>
    <row r="985" s="10" customFormat="1" ht="14.25" customHeight="1" x14ac:dyDescent="0.3"/>
    <row r="986" s="10" customFormat="1" ht="14.25" customHeight="1" x14ac:dyDescent="0.3"/>
    <row r="987" s="10" customFormat="1" ht="14.25" customHeight="1" x14ac:dyDescent="0.3"/>
    <row r="988" s="10" customFormat="1" ht="14.25" customHeight="1" x14ac:dyDescent="0.3"/>
    <row r="989" s="10" customFormat="1" ht="14.25" customHeight="1" x14ac:dyDescent="0.3"/>
    <row r="990" s="10" customFormat="1" ht="14.25" customHeight="1" x14ac:dyDescent="0.3"/>
    <row r="991" s="10" customFormat="1" ht="14.25" customHeight="1" x14ac:dyDescent="0.3"/>
    <row r="992" s="10" customFormat="1" ht="14.25" customHeight="1" x14ac:dyDescent="0.3"/>
    <row r="993" s="10" customFormat="1" ht="14.25" customHeight="1" x14ac:dyDescent="0.3"/>
    <row r="994" s="10" customFormat="1" ht="14.25" customHeight="1" x14ac:dyDescent="0.3"/>
    <row r="995" s="10" customFormat="1" ht="14.25" customHeight="1" x14ac:dyDescent="0.3"/>
    <row r="996" s="10" customFormat="1" ht="14.25" customHeight="1" x14ac:dyDescent="0.3"/>
    <row r="997" s="10" customFormat="1" ht="14.25" customHeight="1" x14ac:dyDescent="0.3"/>
    <row r="998" s="10" customFormat="1" ht="14.25" customHeight="1" x14ac:dyDescent="0.3"/>
    <row r="999" s="10" customFormat="1" ht="14.25" customHeight="1" x14ac:dyDescent="0.3"/>
    <row r="1000" s="10" customFormat="1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79</vt:i4>
      </vt:variant>
    </vt:vector>
  </HeadingPairs>
  <TitlesOfParts>
    <vt:vector size="97" baseType="lpstr">
      <vt:lpstr>1st Arithmatic Functions</vt:lpstr>
      <vt:lpstr>2nd Minif &amp; Maxif</vt:lpstr>
      <vt:lpstr>2nd Averageif</vt:lpstr>
      <vt:lpstr>3rd IF AND OR nested</vt:lpstr>
      <vt:lpstr>4th Vlookup</vt:lpstr>
      <vt:lpstr>4th Master Emp sheet</vt:lpstr>
      <vt:lpstr>4th Source</vt:lpstr>
      <vt:lpstr>5th Index match</vt:lpstr>
      <vt:lpstr>6thDate1</vt:lpstr>
      <vt:lpstr>6th Date2</vt:lpstr>
      <vt:lpstr>7th Sort</vt:lpstr>
      <vt:lpstr>7th SORTSHEET</vt:lpstr>
      <vt:lpstr>7th Filter</vt:lpstr>
      <vt:lpstr>7th  FilterSheet</vt:lpstr>
      <vt:lpstr>8th Charts1</vt:lpstr>
      <vt:lpstr>8th Charts2</vt:lpstr>
      <vt:lpstr>8th Charts3</vt:lpstr>
      <vt:lpstr>9th te 13th </vt:lpstr>
      <vt:lpstr>'3rd IF AND OR nested'!Basic_Salary</vt:lpstr>
      <vt:lpstr>'4th Source'!Basic_Salary</vt:lpstr>
      <vt:lpstr>Basic_Salary</vt:lpstr>
      <vt:lpstr>Birthdate</vt:lpstr>
      <vt:lpstr>'3rd IF AND OR nested'!C_Code</vt:lpstr>
      <vt:lpstr>'4th Source'!C_Code</vt:lpstr>
      <vt:lpstr>C_Code</vt:lpstr>
      <vt:lpstr>'7th  FilterSheet'!Criteria</vt:lpstr>
      <vt:lpstr>'3rd IF AND OR nested'!Department</vt:lpstr>
      <vt:lpstr>'4th Source'!Department</vt:lpstr>
      <vt:lpstr>Department</vt:lpstr>
      <vt:lpstr>Elayedatt__Rubin</vt:lpstr>
      <vt:lpstr>'3rd IF AND OR nested'!FirstName</vt:lpstr>
      <vt:lpstr>FirstName</vt:lpstr>
      <vt:lpstr>'3rd IF AND OR nested'!Gender</vt:lpstr>
      <vt:lpstr>Gender</vt:lpstr>
      <vt:lpstr>Grade</vt:lpstr>
      <vt:lpstr>Joining_Date</vt:lpstr>
      <vt:lpstr>'3rd IF AND OR nested'!LastName</vt:lpstr>
      <vt:lpstr>LastName</vt:lpstr>
      <vt:lpstr>'3rd IF AND OR nested'!M_Status</vt:lpstr>
      <vt:lpstr>M_Status</vt:lpstr>
      <vt:lpstr>Manager_name</vt:lpstr>
      <vt:lpstr>North</vt:lpstr>
      <vt:lpstr>'4th Source'!Region</vt:lpstr>
      <vt:lpstr>Region</vt:lpstr>
      <vt:lpstr>'2nd Minif &amp; Maxif'!Scores</vt:lpstr>
      <vt:lpstr>Scores</vt:lpstr>
      <vt:lpstr>Student</vt:lpstr>
      <vt:lpstr>Student_1</vt:lpstr>
      <vt:lpstr>Student_10</vt:lpstr>
      <vt:lpstr>Student_11</vt:lpstr>
      <vt:lpstr>Student_12</vt:lpstr>
      <vt:lpstr>Student_13</vt:lpstr>
      <vt:lpstr>Student_14</vt:lpstr>
      <vt:lpstr>Student_15</vt:lpstr>
      <vt:lpstr>Student_16</vt:lpstr>
      <vt:lpstr>Student_17</vt:lpstr>
      <vt:lpstr>Student_18</vt:lpstr>
      <vt:lpstr>Student_19</vt:lpstr>
      <vt:lpstr>Student_2</vt:lpstr>
      <vt:lpstr>Student_20</vt:lpstr>
      <vt:lpstr>Student_21</vt:lpstr>
      <vt:lpstr>Student_22</vt:lpstr>
      <vt:lpstr>Student_23</vt:lpstr>
      <vt:lpstr>Student_24</vt:lpstr>
      <vt:lpstr>Student_25</vt:lpstr>
      <vt:lpstr>Student_26</vt:lpstr>
      <vt:lpstr>Student_27</vt:lpstr>
      <vt:lpstr>Student_28</vt:lpstr>
      <vt:lpstr>Student_29</vt:lpstr>
      <vt:lpstr>Student_3</vt:lpstr>
      <vt:lpstr>Student_30</vt:lpstr>
      <vt:lpstr>Student_31</vt:lpstr>
      <vt:lpstr>Student_32</vt:lpstr>
      <vt:lpstr>Student_33</vt:lpstr>
      <vt:lpstr>Student_34</vt:lpstr>
      <vt:lpstr>Student_35</vt:lpstr>
      <vt:lpstr>Student_36</vt:lpstr>
      <vt:lpstr>Student_37</vt:lpstr>
      <vt:lpstr>Student_38</vt:lpstr>
      <vt:lpstr>Student_39</vt:lpstr>
      <vt:lpstr>Student_4</vt:lpstr>
      <vt:lpstr>Student_40</vt:lpstr>
      <vt:lpstr>Student_41</vt:lpstr>
      <vt:lpstr>Student_42</vt:lpstr>
      <vt:lpstr>Student_43</vt:lpstr>
      <vt:lpstr>Student_44</vt:lpstr>
      <vt:lpstr>Student_45</vt:lpstr>
      <vt:lpstr>Student_46</vt:lpstr>
      <vt:lpstr>Student_47</vt:lpstr>
      <vt:lpstr>Student_48</vt:lpstr>
      <vt:lpstr>Student_49</vt:lpstr>
      <vt:lpstr>Student_5</vt:lpstr>
      <vt:lpstr>Student_50</vt:lpstr>
      <vt:lpstr>Student_6</vt:lpstr>
      <vt:lpstr>Student_7</vt:lpstr>
      <vt:lpstr>Student_8</vt:lpstr>
      <vt:lpstr>Student_9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SUMIT Wanare</cp:lastModifiedBy>
  <dcterms:created xsi:type="dcterms:W3CDTF">2022-07-27T05:54:27Z</dcterms:created>
  <dcterms:modified xsi:type="dcterms:W3CDTF">2024-08-14T14:25:36Z</dcterms:modified>
</cp:coreProperties>
</file>