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UCDRPC\"/>
    </mc:Choice>
  </mc:AlternateContent>
  <bookViews>
    <workbookView xWindow="0" yWindow="630" windowWidth="25200" windowHeight="11250"/>
  </bookViews>
  <sheets>
    <sheet name="Sheet1" sheetId="1" r:id="rId1"/>
  </sheets>
  <externalReferences>
    <externalReference r:id="rId2"/>
  </externalReferences>
  <definedNames>
    <definedName name="Picture">INDIRECT([1]Beam1!$C$18)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G18" i="1"/>
  <c r="I18" i="1" s="1"/>
  <c r="D18" i="1"/>
  <c r="B18" i="1"/>
  <c r="D9" i="1"/>
  <c r="D3" i="1"/>
</calcChain>
</file>

<file path=xl/comments1.xml><?xml version="1.0" encoding="utf-8"?>
<comments xmlns="http://schemas.openxmlformats.org/spreadsheetml/2006/main">
  <authors>
    <author>Angel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Tolerance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(Mold Volume) x (RICE) x (Relative Density) = Total Weight</t>
        </r>
      </text>
    </comment>
  </commentList>
</comments>
</file>

<file path=xl/sharedStrings.xml><?xml version="1.0" encoding="utf-8"?>
<sst xmlns="http://schemas.openxmlformats.org/spreadsheetml/2006/main" count="62" uniqueCount="62">
  <si>
    <t>UCPRC LABORATORY</t>
  </si>
  <si>
    <t>Template for:</t>
  </si>
  <si>
    <t>Rolling Wheel Compaction at Lab</t>
  </si>
  <si>
    <t>v11</t>
  </si>
  <si>
    <t>Project Id / Name:</t>
  </si>
  <si>
    <t>Project Id.</t>
  </si>
  <si>
    <t>Mix Id:</t>
  </si>
  <si>
    <t>Mix Id.</t>
  </si>
  <si>
    <t>Target Air Voids (%):</t>
  </si>
  <si>
    <t>Asphalt Binder Id:</t>
  </si>
  <si>
    <t>Binder Id.</t>
  </si>
  <si>
    <t>Compaction Temp (°C):</t>
  </si>
  <si>
    <t>Compaction Date:</t>
  </si>
  <si>
    <t>Compaction Number:</t>
  </si>
  <si>
    <t>Compaction Location:</t>
  </si>
  <si>
    <t>Heating Approach</t>
  </si>
  <si>
    <t>Heat after breaking from bucket</t>
  </si>
  <si>
    <t>Loose Mix Lot Ids</t>
  </si>
  <si>
    <t>Root Id. (common to all lots)</t>
  </si>
  <si>
    <t>Lot Numbers (one number per lot)</t>
  </si>
  <si>
    <t>HEATING</t>
  </si>
  <si>
    <t>Time In:</t>
  </si>
  <si>
    <t>Time Out:</t>
  </si>
  <si>
    <t>Heating notes:</t>
  </si>
  <si>
    <t>COMPACTION</t>
  </si>
  <si>
    <t>Mold Id</t>
  </si>
  <si>
    <t>Specimen Id
(root name)</t>
  </si>
  <si>
    <t>Specimen Type</t>
  </si>
  <si>
    <t>Mold
Volume (L)</t>
  </si>
  <si>
    <t>RICE</t>
  </si>
  <si>
    <t>Relative Density</t>
  </si>
  <si>
    <t>Total Mass (kg)</t>
  </si>
  <si>
    <t>No. of Pans</t>
  </si>
  <si>
    <t>Pan Mass(kg)</t>
  </si>
  <si>
    <t>B#3</t>
  </si>
  <si>
    <t>Beams</t>
  </si>
  <si>
    <t>Heated Bottom Plate:</t>
  </si>
  <si>
    <t>Materials Weighed by:</t>
  </si>
  <si>
    <t>Heated Top Plate &amp; Segments:</t>
  </si>
  <si>
    <t>Roller Operator:</t>
  </si>
  <si>
    <t>Use of Top Plate &amp; Segments:</t>
  </si>
  <si>
    <t>Assistants:</t>
  </si>
  <si>
    <t>Use of Vibration:</t>
  </si>
  <si>
    <t>Compaction Start Time:</t>
  </si>
  <si>
    <t>Compaction (Std. 50 Pases):</t>
  </si>
  <si>
    <t>Explain Additional Passes:</t>
  </si>
  <si>
    <t>Number of Additional Passes:</t>
  </si>
  <si>
    <t>Temp. (°C)</t>
  </si>
  <si>
    <t>Air RH (%)</t>
  </si>
  <si>
    <t>Wind Spd. km/h</t>
  </si>
  <si>
    <t>Additional Comments:</t>
  </si>
  <si>
    <t>CORING/CUTTING:  Label Slab with Hash-Tag on Top Left Before Extracting !!!</t>
  </si>
  <si>
    <t>Mold</t>
  </si>
  <si>
    <t>Mass of Slab (kg)</t>
  </si>
  <si>
    <t>Cutting</t>
  </si>
  <si>
    <t>Cutting Date</t>
  </si>
  <si>
    <t>Cutting By</t>
  </si>
  <si>
    <t>Specimen Id</t>
  </si>
  <si>
    <t>SSD %</t>
  </si>
  <si>
    <t>Corelok %</t>
  </si>
  <si>
    <t>Cut1</t>
  </si>
  <si>
    <t>Cut2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</si>
</sst>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&quot; %&quot;"/>
    <numFmt numFmtId="165" formatCode="&quot;± &quot;0.00&quot; %&quot;"/>
    <numFmt numFmtId="166" formatCode="0.0&quot; °C&quot;"/>
    <numFmt numFmtId="167" formatCode="[$-409]h:mm\ AM/PM;@"/>
    <numFmt numFmtId="168" formatCode="0.000"/>
    <numFmt numFmtId="169" formatCode="0.0&quot; km/h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0" fontId="6" fillId="2" borderId="4" xfId="1" applyFont="1" applyFill="1" applyBorder="1" applyAlignment="1">
      <alignment horizontal="right" vertical="center" wrapText="1"/>
    </xf>
    <xf numFmtId="0" fontId="5" fillId="2" borderId="5" xfId="1" applyFont="1" applyFill="1" applyBorder="1" applyAlignment="1">
      <alignment horizontal="right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2" fontId="6" fillId="3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0" fontId="6" fillId="2" borderId="7" xfId="1" applyFont="1" applyFill="1" applyBorder="1" applyAlignment="1">
      <alignment horizontal="right" vertical="center" wrapText="1"/>
    </xf>
    <xf numFmtId="0" fontId="5" fillId="2" borderId="8" xfId="1" applyFont="1" applyFill="1" applyBorder="1" applyAlignment="1">
      <alignment horizontal="right" vertical="center" wrapText="1"/>
    </xf>
    <xf numFmtId="0" fontId="6" fillId="0" borderId="8" xfId="1" applyFont="1" applyFill="1" applyBorder="1" applyAlignment="1">
      <alignment horizontal="center" vertical="center" shrinkToFit="1"/>
    </xf>
    <xf numFmtId="0" fontId="6" fillId="3" borderId="8" xfId="1" applyFont="1" applyFill="1" applyBorder="1" applyAlignment="1">
      <alignment vertical="center" shrinkToFit="1"/>
    </xf>
    <xf numFmtId="0" fontId="5" fillId="0" borderId="8" xfId="1" applyFont="1" applyFill="1" applyBorder="1" applyAlignment="1">
      <alignment vertical="center" wrapText="1"/>
    </xf>
    <xf numFmtId="0" fontId="5" fillId="0" borderId="9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right" vertical="center" wrapText="1"/>
    </xf>
    <xf numFmtId="0" fontId="5" fillId="2" borderId="2" xfId="1" applyFont="1" applyFill="1" applyBorder="1" applyAlignment="1">
      <alignment horizontal="right" vertical="center" wrapText="1"/>
    </xf>
    <xf numFmtId="0" fontId="6" fillId="0" borderId="2" xfId="1" applyFont="1" applyFill="1" applyBorder="1" applyAlignment="1">
      <alignment horizontal="left" vertical="center" shrinkToFit="1"/>
    </xf>
    <xf numFmtId="0" fontId="6" fillId="2" borderId="2" xfId="1" applyFont="1" applyFill="1" applyBorder="1" applyAlignment="1">
      <alignment horizontal="right" vertical="center" wrapText="1"/>
    </xf>
    <xf numFmtId="164" fontId="6" fillId="0" borderId="2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0" fontId="6" fillId="0" borderId="5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right" vertical="center" wrapText="1"/>
    </xf>
    <xf numFmtId="166" fontId="6" fillId="0" borderId="5" xfId="1" applyNumberFormat="1" applyFont="1" applyBorder="1" applyAlignment="1">
      <alignment horizontal="center" vertical="center" wrapText="1"/>
    </xf>
    <xf numFmtId="166" fontId="6" fillId="0" borderId="6" xfId="1" applyNumberFormat="1" applyFont="1" applyBorder="1" applyAlignment="1">
      <alignment horizontal="center" vertical="center" wrapText="1"/>
    </xf>
    <xf numFmtId="14" fontId="6" fillId="0" borderId="5" xfId="1" applyNumberFormat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14" fontId="6" fillId="0" borderId="5" xfId="1" applyNumberFormat="1" applyFont="1" applyFill="1" applyBorder="1" applyAlignment="1">
      <alignment horizontal="left" vertical="center"/>
    </xf>
    <xf numFmtId="0" fontId="0" fillId="0" borderId="5" xfId="0" applyBorder="1" applyAlignment="1"/>
    <xf numFmtId="0" fontId="6" fillId="3" borderId="6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4" borderId="13" xfId="1" applyFont="1" applyFill="1" applyBorder="1" applyAlignment="1">
      <alignment horizontal="left" vertical="center"/>
    </xf>
    <xf numFmtId="0" fontId="6" fillId="4" borderId="11" xfId="1" applyFont="1" applyFill="1" applyBorder="1" applyAlignment="1">
      <alignment horizontal="left" vertical="center"/>
    </xf>
    <xf numFmtId="0" fontId="6" fillId="4" borderId="14" xfId="1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5" xfId="1" applyNumberFormat="1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center" vertical="top"/>
    </xf>
    <xf numFmtId="0" fontId="6" fillId="0" borderId="6" xfId="1" applyNumberFormat="1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right" vertical="center" shrinkToFit="1"/>
    </xf>
    <xf numFmtId="167" fontId="5" fillId="0" borderId="8" xfId="1" applyNumberFormat="1" applyFont="1" applyBorder="1" applyAlignment="1">
      <alignment horizontal="center" vertical="center"/>
    </xf>
    <xf numFmtId="0" fontId="5" fillId="4" borderId="8" xfId="1" applyFont="1" applyFill="1" applyBorder="1" applyAlignment="1">
      <alignment horizontal="right" vertical="center" shrinkToFit="1"/>
    </xf>
    <xf numFmtId="0" fontId="5" fillId="4" borderId="8" xfId="0" applyFont="1" applyFill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3" borderId="15" xfId="1" applyFont="1" applyFill="1" applyBorder="1" applyAlignment="1">
      <alignment horizontal="center" vertical="center" wrapText="1"/>
    </xf>
    <xf numFmtId="0" fontId="6" fillId="3" borderId="16" xfId="1" applyFont="1" applyFill="1" applyBorder="1" applyAlignment="1">
      <alignment horizontal="center" vertical="center" wrapText="1"/>
    </xf>
    <xf numFmtId="0" fontId="6" fillId="3" borderId="17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shrinkToFit="1"/>
    </xf>
    <xf numFmtId="2" fontId="6" fillId="0" borderId="5" xfId="1" applyNumberFormat="1" applyFont="1" applyBorder="1" applyAlignment="1">
      <alignment horizontal="center" vertical="center" wrapText="1"/>
    </xf>
    <xf numFmtId="168" fontId="6" fillId="3" borderId="5" xfId="1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168" fontId="6" fillId="0" borderId="5" xfId="1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168" fontId="6" fillId="3" borderId="6" xfId="1" applyNumberFormat="1" applyFont="1" applyFill="1" applyBorder="1" applyAlignment="1">
      <alignment horizontal="center" vertical="center" wrapText="1"/>
    </xf>
    <xf numFmtId="168" fontId="6" fillId="0" borderId="5" xfId="1" applyNumberFormat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2" borderId="18" xfId="1" applyFont="1" applyFill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68" fontId="6" fillId="0" borderId="18" xfId="1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167" fontId="5" fillId="0" borderId="18" xfId="1" applyNumberFormat="1" applyFon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6" fillId="0" borderId="5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166" fontId="6" fillId="0" borderId="7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 wrapText="1"/>
    </xf>
    <xf numFmtId="169" fontId="6" fillId="0" borderId="8" xfId="1" applyNumberFormat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right" vertical="center" wrapText="1"/>
    </xf>
    <xf numFmtId="0" fontId="6" fillId="0" borderId="8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4" fontId="6" fillId="0" borderId="5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164" fontId="6" fillId="0" borderId="5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vertical="center"/>
    </xf>
    <xf numFmtId="0" fontId="5" fillId="3" borderId="22" xfId="1" applyFont="1" applyFill="1" applyBorder="1" applyAlignment="1">
      <alignment vertical="center"/>
    </xf>
    <xf numFmtId="0" fontId="5" fillId="3" borderId="23" xfId="1" applyFont="1" applyFill="1" applyBorder="1" applyAlignment="1">
      <alignment vertical="center"/>
    </xf>
    <xf numFmtId="0" fontId="5" fillId="3" borderId="24" xfId="1" applyFont="1" applyFill="1" applyBorder="1" applyAlignment="1">
      <alignment vertical="center"/>
    </xf>
    <xf numFmtId="0" fontId="5" fillId="3" borderId="2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3" borderId="26" xfId="1" applyFont="1" applyFill="1" applyBorder="1" applyAlignment="1">
      <alignment vertical="center"/>
    </xf>
    <xf numFmtId="0" fontId="5" fillId="3" borderId="27" xfId="1" applyFont="1" applyFill="1" applyBorder="1" applyAlignment="1">
      <alignment vertical="center"/>
    </xf>
    <xf numFmtId="0" fontId="5" fillId="3" borderId="28" xfId="1" applyFont="1" applyFill="1" applyBorder="1" applyAlignment="1">
      <alignment vertical="center"/>
    </xf>
    <xf numFmtId="0" fontId="5" fillId="3" borderId="29" xfId="1" applyFont="1" applyFill="1" applyBorder="1" applyAlignment="1">
      <alignment vertical="center"/>
    </xf>
    <xf numFmtId="0" fontId="6" fillId="0" borderId="8" xfId="1" applyFont="1" applyBorder="1" applyAlignment="1">
      <alignment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0</xdr:row>
      <xdr:rowOff>152401</xdr:rowOff>
    </xdr:from>
    <xdr:to>
      <xdr:col>9</xdr:col>
      <xdr:colOff>95250</xdr:colOff>
      <xdr:row>3</xdr:row>
      <xdr:rowOff>48685</xdr:rowOff>
    </xdr:to>
    <xdr:pic>
      <xdr:nvPicPr>
        <xdr:cNvPr id="2" name="Picture 7" descr="UCPRC-logo MAST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0" y="152401"/>
          <a:ext cx="1752600" cy="4677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263102</xdr:colOff>
          <xdr:row>30</xdr:row>
          <xdr:rowOff>48467</xdr:rowOff>
        </xdr:from>
        <xdr:to>
          <xdr:col>6</xdr:col>
          <xdr:colOff>487892</xdr:colOff>
          <xdr:row>45</xdr:row>
          <xdr:rowOff>64936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Picture" spid="_x0000_s10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63102" y="7687517"/>
              <a:ext cx="3882390" cy="28739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smith/Desktop/excelTestData/RWCompaction_v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Curve"/>
      <sheetName val="Beam1"/>
    </sheetNames>
    <sheetDataSet>
      <sheetData sheetId="0">
        <row r="1">
          <cell r="AA1" t="str">
            <v>Project Id.</v>
          </cell>
          <cell r="AB1" t="str">
            <v>Project Short</v>
          </cell>
        </row>
        <row r="2">
          <cell r="AA2" t="str">
            <v>3.30.01</v>
          </cell>
          <cell r="AB2" t="str">
            <v>Standard Materials Library</v>
          </cell>
        </row>
        <row r="3">
          <cell r="AA3" t="str">
            <v>3.30.02</v>
          </cell>
          <cell r="AB3" t="str">
            <v>CIR</v>
          </cell>
        </row>
        <row r="4">
          <cell r="AA4" t="str">
            <v>3.30.04</v>
          </cell>
          <cell r="AB4" t="str">
            <v>Mix Design Guidance</v>
          </cell>
        </row>
        <row r="5">
          <cell r="AA5" t="str">
            <v>3.32.02</v>
          </cell>
          <cell r="AB5" t="str">
            <v>Field versus Lab</v>
          </cell>
        </row>
        <row r="6">
          <cell r="AA6" t="str">
            <v>4.50</v>
          </cell>
          <cell r="AB6" t="str">
            <v>Rubber Asphalt</v>
          </cell>
        </row>
        <row r="7">
          <cell r="AA7" t="str">
            <v>CR</v>
          </cell>
          <cell r="AB7" t="str">
            <v>Cal Recycle</v>
          </cell>
        </row>
        <row r="8">
          <cell r="AA8" t="str">
            <v>3.33.03</v>
          </cell>
          <cell r="AB8" t="str">
            <v>Tehama 5 (TEH5)</v>
          </cell>
        </row>
        <row r="9">
          <cell r="AA9" t="str">
            <v>4.61</v>
          </cell>
          <cell r="AB9" t="str">
            <v>PG+5</v>
          </cell>
        </row>
        <row r="10">
          <cell r="AA10" t="str">
            <v>3.33</v>
          </cell>
          <cell r="AB10" t="str">
            <v>Long Life Projects</v>
          </cell>
        </row>
        <row r="11">
          <cell r="AA11" t="str">
            <v>3.38</v>
          </cell>
          <cell r="AB11" t="str">
            <v>Standard Materials</v>
          </cell>
        </row>
        <row r="12">
          <cell r="AA12" t="str">
            <v>3.39</v>
          </cell>
          <cell r="AB12" t="str">
            <v>BCOA Pilot</v>
          </cell>
        </row>
        <row r="13">
          <cell r="AA13" t="str">
            <v>3.40</v>
          </cell>
          <cell r="AB13" t="str">
            <v>Superpave</v>
          </cell>
        </row>
        <row r="14">
          <cell r="AA14" t="str">
            <v>3.41</v>
          </cell>
          <cell r="AB14" t="str">
            <v>ME Algorithms</v>
          </cell>
        </row>
        <row r="15">
          <cell r="AA15" t="str">
            <v>4.62</v>
          </cell>
          <cell r="AB15" t="str">
            <v>PG+5</v>
          </cell>
        </row>
        <row r="16">
          <cell r="AA16" t="str">
            <v>STech</v>
          </cell>
          <cell r="AB16" t="str">
            <v>ACE Aramid Fibers</v>
          </cell>
        </row>
        <row r="17">
          <cell r="AA17" t="str">
            <v>4.63</v>
          </cell>
          <cell r="AB17" t="str">
            <v>PG-AR</v>
          </cell>
        </row>
      </sheetData>
      <sheetData sheetId="1"/>
      <sheetData sheetId="2">
        <row r="18">
          <cell r="C18" t="str">
            <v>Beams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sqref="A1:I40"/>
    </sheetView>
  </sheetViews>
  <sheetFormatPr defaultRowHeight="15" x14ac:dyDescent="0.25"/>
  <sheetData>
    <row r="1" spans="1:9" x14ac:dyDescent="0.25">
      <c r="A1" s="1" t="s">
        <v>0</v>
      </c>
      <c r="B1" s="2"/>
      <c r="C1" s="2"/>
      <c r="D1" s="2"/>
      <c r="E1" s="2"/>
      <c r="F1" s="2"/>
      <c r="G1" s="3"/>
      <c r="H1" s="3"/>
      <c r="I1" s="4"/>
    </row>
    <row r="2" spans="1:9" x14ac:dyDescent="0.25">
      <c r="A2" s="5" t="s">
        <v>1</v>
      </c>
      <c r="B2" s="6"/>
      <c r="C2" s="7" t="s">
        <v>2</v>
      </c>
      <c r="D2" s="8"/>
      <c r="E2" s="8"/>
      <c r="F2" s="9" t="s">
        <v>3</v>
      </c>
      <c r="G2" s="10"/>
      <c r="H2" s="10"/>
      <c r="I2" s="11"/>
    </row>
    <row r="3" spans="1:9" ht="15.75" thickBot="1" x14ac:dyDescent="0.3">
      <c r="A3" s="12" t="s">
        <v>4</v>
      </c>
      <c r="B3" s="13"/>
      <c r="C3" s="14" t="s">
        <v>5</v>
      </c>
      <c r="D3" s="15" t="str">
        <f>VLOOKUP(C3,[1]aux!AA:AB,2,FALSE)</f>
        <v>Project Short</v>
      </c>
      <c r="E3" s="15"/>
      <c r="F3" s="15"/>
      <c r="G3" s="16"/>
      <c r="H3" s="16"/>
      <c r="I3" s="17"/>
    </row>
    <row r="4" spans="1:9" x14ac:dyDescent="0.25">
      <c r="A4" s="18" t="s">
        <v>6</v>
      </c>
      <c r="B4" s="19"/>
      <c r="C4" s="20" t="s">
        <v>7</v>
      </c>
      <c r="D4" s="20"/>
      <c r="E4" s="20"/>
      <c r="F4" s="21" t="s">
        <v>8</v>
      </c>
      <c r="G4" s="21"/>
      <c r="H4" s="22"/>
      <c r="I4" s="23"/>
    </row>
    <row r="5" spans="1:9" x14ac:dyDescent="0.25">
      <c r="A5" s="5" t="s">
        <v>9</v>
      </c>
      <c r="B5" s="6"/>
      <c r="C5" s="24" t="s">
        <v>10</v>
      </c>
      <c r="D5" s="24"/>
      <c r="E5" s="24"/>
      <c r="F5" s="25" t="s">
        <v>11</v>
      </c>
      <c r="G5" s="25"/>
      <c r="H5" s="26"/>
      <c r="I5" s="27"/>
    </row>
    <row r="6" spans="1:9" x14ac:dyDescent="0.25">
      <c r="A6" s="5" t="s">
        <v>12</v>
      </c>
      <c r="B6" s="6"/>
      <c r="C6" s="28"/>
      <c r="D6" s="28"/>
      <c r="E6" s="28"/>
      <c r="F6" s="25" t="s">
        <v>13</v>
      </c>
      <c r="G6" s="6"/>
      <c r="H6" s="29">
        <v>1</v>
      </c>
      <c r="I6" s="30"/>
    </row>
    <row r="7" spans="1:9" x14ac:dyDescent="0.25">
      <c r="A7" s="5" t="s">
        <v>14</v>
      </c>
      <c r="B7" s="31"/>
      <c r="C7" s="32"/>
      <c r="D7" s="32"/>
      <c r="E7" s="33"/>
      <c r="F7" s="25"/>
      <c r="G7" s="6"/>
      <c r="H7" s="7"/>
      <c r="I7" s="34"/>
    </row>
    <row r="8" spans="1:9" x14ac:dyDescent="0.25">
      <c r="A8" s="35" t="s">
        <v>15</v>
      </c>
      <c r="B8" s="36"/>
      <c r="C8" s="36"/>
      <c r="D8" s="36"/>
      <c r="E8" s="36"/>
      <c r="F8" s="36"/>
      <c r="G8" s="36"/>
      <c r="H8" s="36"/>
      <c r="I8" s="37"/>
    </row>
    <row r="9" spans="1:9" ht="15.75" thickBot="1" x14ac:dyDescent="0.3">
      <c r="A9" s="38" t="s">
        <v>16</v>
      </c>
      <c r="B9" s="39"/>
      <c r="C9" s="40"/>
      <c r="D9" s="41" t="str">
        <f>IF(A9="Heat after breaking from bucket","2 hours @ Tcomp (after breaking from bucket)",IF(A9="Heat aftet STOA","2 hours @ Tcomp (after STOA)","???"))</f>
        <v>2 hours @ Tcomp (after breaking from bucket)</v>
      </c>
      <c r="E9" s="42"/>
      <c r="F9" s="42"/>
      <c r="G9" s="42"/>
      <c r="H9" s="42"/>
      <c r="I9" s="43"/>
    </row>
    <row r="10" spans="1:9" x14ac:dyDescent="0.25">
      <c r="A10" s="35" t="s">
        <v>17</v>
      </c>
      <c r="B10" s="44"/>
      <c r="C10" s="44"/>
      <c r="D10" s="44"/>
      <c r="E10" s="44"/>
      <c r="F10" s="44"/>
      <c r="G10" s="44"/>
      <c r="H10" s="44"/>
      <c r="I10" s="45"/>
    </row>
    <row r="11" spans="1:9" x14ac:dyDescent="0.25">
      <c r="A11" s="46" t="s">
        <v>18</v>
      </c>
      <c r="B11" s="47"/>
      <c r="C11" s="48" t="s">
        <v>19</v>
      </c>
      <c r="D11" s="47"/>
      <c r="E11" s="47"/>
      <c r="F11" s="47"/>
      <c r="G11" s="47"/>
      <c r="H11" s="47"/>
      <c r="I11" s="49"/>
    </row>
    <row r="12" spans="1:9" x14ac:dyDescent="0.25">
      <c r="A12" s="50"/>
      <c r="B12" s="51"/>
      <c r="C12" s="52"/>
      <c r="D12" s="52"/>
      <c r="E12" s="52"/>
      <c r="F12" s="53"/>
      <c r="G12" s="53"/>
      <c r="H12" s="53"/>
      <c r="I12" s="54"/>
    </row>
    <row r="13" spans="1:9" ht="15.75" thickBot="1" x14ac:dyDescent="0.3">
      <c r="A13" s="55"/>
      <c r="B13" s="56"/>
      <c r="C13" s="52"/>
      <c r="D13" s="52"/>
      <c r="E13" s="52"/>
      <c r="F13" s="53"/>
      <c r="G13" s="53"/>
      <c r="H13" s="53"/>
      <c r="I13" s="54"/>
    </row>
    <row r="14" spans="1:9" ht="15.75" x14ac:dyDescent="0.25">
      <c r="A14" s="1" t="s">
        <v>20</v>
      </c>
      <c r="B14" s="57"/>
      <c r="C14" s="58"/>
      <c r="D14" s="58"/>
      <c r="E14" s="58"/>
      <c r="F14" s="58"/>
      <c r="G14" s="58"/>
      <c r="H14" s="58"/>
      <c r="I14" s="59"/>
    </row>
    <row r="15" spans="1:9" ht="15.75" thickBot="1" x14ac:dyDescent="0.3">
      <c r="A15" s="60" t="s">
        <v>21</v>
      </c>
      <c r="B15" s="61"/>
      <c r="C15" s="62" t="s">
        <v>22</v>
      </c>
      <c r="D15" s="61"/>
      <c r="E15" s="63" t="s">
        <v>23</v>
      </c>
      <c r="F15" s="64"/>
      <c r="G15" s="65"/>
      <c r="H15" s="65"/>
      <c r="I15" s="66"/>
    </row>
    <row r="16" spans="1:9" ht="15.75" x14ac:dyDescent="0.25">
      <c r="A16" s="1" t="s">
        <v>24</v>
      </c>
      <c r="B16" s="57"/>
      <c r="C16" s="58"/>
      <c r="D16" s="58"/>
      <c r="E16" s="58"/>
      <c r="F16" s="58"/>
      <c r="G16" s="58"/>
      <c r="H16" s="58"/>
      <c r="I16" s="59"/>
    </row>
    <row r="17" spans="1:9" ht="57" x14ac:dyDescent="0.25">
      <c r="A17" s="67" t="s">
        <v>25</v>
      </c>
      <c r="B17" s="68" t="s">
        <v>26</v>
      </c>
      <c r="C17" s="68" t="s">
        <v>27</v>
      </c>
      <c r="D17" s="68" t="s">
        <v>28</v>
      </c>
      <c r="E17" s="68" t="s">
        <v>29</v>
      </c>
      <c r="F17" s="68" t="s">
        <v>30</v>
      </c>
      <c r="G17" s="68" t="s">
        <v>31</v>
      </c>
      <c r="H17" s="68" t="s">
        <v>32</v>
      </c>
      <c r="I17" s="69" t="s">
        <v>33</v>
      </c>
    </row>
    <row r="18" spans="1:9" x14ac:dyDescent="0.25">
      <c r="A18" s="70" t="s">
        <v>34</v>
      </c>
      <c r="B18" s="71" t="str">
        <f>C4&amp;"-"&amp;A18&amp;"-"&amp;H6&amp;IF(C18="Beams","-B",IF(C18="Cores","-C","error"))</f>
        <v>Mix Id.-B#3-1-B</v>
      </c>
      <c r="C18" s="72" t="s">
        <v>35</v>
      </c>
      <c r="D18" s="73">
        <f>IF(A18="B#3",23.688,#N/A)</f>
        <v>23.687999999999999</v>
      </c>
      <c r="E18" s="74">
        <v>2.4809999999999999</v>
      </c>
      <c r="F18" s="75">
        <v>0.92</v>
      </c>
      <c r="G18" s="73">
        <f>D18*E18*F18</f>
        <v>54.068333759999994</v>
      </c>
      <c r="H18" s="76">
        <v>6</v>
      </c>
      <c r="I18" s="77">
        <f>G18/H18</f>
        <v>9.0113889599999997</v>
      </c>
    </row>
    <row r="19" spans="1:9" x14ac:dyDescent="0.25">
      <c r="A19" s="5" t="s">
        <v>36</v>
      </c>
      <c r="B19" s="25"/>
      <c r="C19" s="74"/>
      <c r="D19" s="25" t="s">
        <v>37</v>
      </c>
      <c r="E19" s="25"/>
      <c r="F19" s="78"/>
      <c r="G19" s="79"/>
      <c r="H19" s="79"/>
      <c r="I19" s="80"/>
    </row>
    <row r="20" spans="1:9" x14ac:dyDescent="0.25">
      <c r="A20" s="5" t="s">
        <v>38</v>
      </c>
      <c r="B20" s="25"/>
      <c r="C20" s="74"/>
      <c r="D20" s="25" t="s">
        <v>39</v>
      </c>
      <c r="E20" s="25"/>
      <c r="F20" s="78"/>
      <c r="G20" s="79"/>
      <c r="H20" s="79"/>
      <c r="I20" s="80"/>
    </row>
    <row r="21" spans="1:9" x14ac:dyDescent="0.25">
      <c r="A21" s="5" t="s">
        <v>40</v>
      </c>
      <c r="B21" s="25"/>
      <c r="C21" s="74"/>
      <c r="D21" s="81" t="s">
        <v>41</v>
      </c>
      <c r="E21" s="82"/>
      <c r="F21" s="83"/>
      <c r="G21" s="84"/>
      <c r="H21" s="84"/>
      <c r="I21" s="85"/>
    </row>
    <row r="22" spans="1:9" x14ac:dyDescent="0.25">
      <c r="A22" s="5" t="s">
        <v>42</v>
      </c>
      <c r="B22" s="25"/>
      <c r="C22" s="74"/>
      <c r="D22" s="25" t="s">
        <v>43</v>
      </c>
      <c r="E22" s="6"/>
      <c r="F22" s="86"/>
      <c r="G22" s="87"/>
      <c r="H22" s="87"/>
      <c r="I22" s="88"/>
    </row>
    <row r="23" spans="1:9" x14ac:dyDescent="0.25">
      <c r="A23" s="5" t="s">
        <v>44</v>
      </c>
      <c r="B23" s="25"/>
      <c r="C23" s="74"/>
      <c r="D23" s="25" t="s">
        <v>45</v>
      </c>
      <c r="E23" s="25"/>
      <c r="F23" s="89"/>
      <c r="G23" s="89"/>
      <c r="H23" s="89"/>
      <c r="I23" s="90"/>
    </row>
    <row r="24" spans="1:9" x14ac:dyDescent="0.25">
      <c r="A24" s="5" t="s">
        <v>46</v>
      </c>
      <c r="B24" s="25"/>
      <c r="C24" s="74"/>
      <c r="D24" s="25"/>
      <c r="E24" s="25"/>
      <c r="F24" s="89"/>
      <c r="G24" s="89"/>
      <c r="H24" s="89"/>
      <c r="I24" s="90"/>
    </row>
    <row r="25" spans="1:9" ht="38.25" x14ac:dyDescent="0.25">
      <c r="A25" s="91" t="s">
        <v>47</v>
      </c>
      <c r="B25" s="92" t="s">
        <v>48</v>
      </c>
      <c r="C25" s="92" t="s">
        <v>49</v>
      </c>
      <c r="D25" s="25" t="s">
        <v>50</v>
      </c>
      <c r="E25" s="25"/>
      <c r="F25" s="89"/>
      <c r="G25" s="89"/>
      <c r="H25" s="89"/>
      <c r="I25" s="90"/>
    </row>
    <row r="26" spans="1:9" ht="15.75" thickBot="1" x14ac:dyDescent="0.3">
      <c r="A26" s="93"/>
      <c r="B26" s="94"/>
      <c r="C26" s="95"/>
      <c r="D26" s="96"/>
      <c r="E26" s="96"/>
      <c r="F26" s="97"/>
      <c r="G26" s="97"/>
      <c r="H26" s="97"/>
      <c r="I26" s="98"/>
    </row>
    <row r="27" spans="1:9" ht="15.75" x14ac:dyDescent="0.25">
      <c r="A27" s="1" t="s">
        <v>51</v>
      </c>
      <c r="B27" s="99"/>
      <c r="C27" s="58"/>
      <c r="D27" s="58"/>
      <c r="E27" s="58"/>
      <c r="F27" s="58"/>
      <c r="G27" s="58"/>
      <c r="H27" s="58"/>
      <c r="I27" s="59"/>
    </row>
    <row r="28" spans="1:9" ht="16.5" x14ac:dyDescent="0.25">
      <c r="A28" s="100" t="s">
        <v>52</v>
      </c>
      <c r="B28" s="101" t="s">
        <v>53</v>
      </c>
      <c r="C28" s="101" t="s">
        <v>54</v>
      </c>
      <c r="D28" s="101" t="s">
        <v>55</v>
      </c>
      <c r="E28" s="101" t="s">
        <v>56</v>
      </c>
      <c r="F28" s="102" t="s">
        <v>57</v>
      </c>
      <c r="G28" s="102"/>
      <c r="H28" s="103" t="s">
        <v>58</v>
      </c>
      <c r="I28" s="104" t="s">
        <v>59</v>
      </c>
    </row>
    <row r="29" spans="1:9" x14ac:dyDescent="0.25">
      <c r="A29" s="100" t="str">
        <f>A18</f>
        <v>B#3</v>
      </c>
      <c r="B29" s="105"/>
      <c r="C29" s="106" t="s">
        <v>60</v>
      </c>
      <c r="D29" s="107"/>
      <c r="E29" s="108"/>
      <c r="F29" s="109"/>
      <c r="G29" s="109"/>
      <c r="H29" s="110"/>
      <c r="I29" s="111"/>
    </row>
    <row r="30" spans="1:9" x14ac:dyDescent="0.25">
      <c r="A30" s="100"/>
      <c r="B30" s="112"/>
      <c r="C30" s="106" t="s">
        <v>61</v>
      </c>
      <c r="D30" s="107"/>
      <c r="E30" s="108"/>
      <c r="F30" s="109"/>
      <c r="G30" s="109"/>
      <c r="H30" s="110"/>
      <c r="I30" s="111"/>
    </row>
    <row r="31" spans="1:9" x14ac:dyDescent="0.25">
      <c r="A31" s="113"/>
      <c r="B31" s="114"/>
      <c r="C31" s="114"/>
      <c r="D31" s="114"/>
      <c r="E31" s="115"/>
      <c r="F31" s="109"/>
      <c r="G31" s="109"/>
      <c r="H31" s="110"/>
      <c r="I31" s="111"/>
    </row>
    <row r="32" spans="1:9" x14ac:dyDescent="0.25">
      <c r="A32" s="116"/>
      <c r="B32" s="117"/>
      <c r="C32" s="117"/>
      <c r="D32" s="117"/>
      <c r="E32" s="118"/>
      <c r="F32" s="109"/>
      <c r="G32" s="109"/>
      <c r="H32" s="110"/>
      <c r="I32" s="111"/>
    </row>
    <row r="33" spans="1:9" x14ac:dyDescent="0.25">
      <c r="A33" s="116"/>
      <c r="B33" s="117"/>
      <c r="C33" s="117"/>
      <c r="D33" s="117"/>
      <c r="E33" s="118"/>
      <c r="F33" s="109"/>
      <c r="G33" s="109"/>
      <c r="H33" s="110"/>
      <c r="I33" s="111"/>
    </row>
    <row r="34" spans="1:9" x14ac:dyDescent="0.25">
      <c r="A34" s="116"/>
      <c r="B34" s="117"/>
      <c r="C34" s="117"/>
      <c r="D34" s="117"/>
      <c r="E34" s="118"/>
      <c r="F34" s="109"/>
      <c r="G34" s="109"/>
      <c r="H34" s="110"/>
      <c r="I34" s="111"/>
    </row>
    <row r="35" spans="1:9" x14ac:dyDescent="0.25">
      <c r="A35" s="116"/>
      <c r="B35" s="117"/>
      <c r="C35" s="117"/>
      <c r="D35" s="117"/>
      <c r="E35" s="118"/>
      <c r="F35" s="109"/>
      <c r="G35" s="109"/>
      <c r="H35" s="110"/>
      <c r="I35" s="111"/>
    </row>
    <row r="36" spans="1:9" x14ac:dyDescent="0.25">
      <c r="A36" s="116"/>
      <c r="B36" s="117"/>
      <c r="C36" s="117"/>
      <c r="D36" s="117"/>
      <c r="E36" s="118"/>
      <c r="F36" s="109"/>
      <c r="G36" s="109"/>
      <c r="H36" s="110"/>
      <c r="I36" s="111"/>
    </row>
    <row r="37" spans="1:9" x14ac:dyDescent="0.25">
      <c r="A37" s="116"/>
      <c r="B37" s="117"/>
      <c r="C37" s="117"/>
      <c r="D37" s="117"/>
      <c r="E37" s="118"/>
      <c r="F37" s="109"/>
      <c r="G37" s="109"/>
      <c r="H37" s="110"/>
      <c r="I37" s="111"/>
    </row>
    <row r="38" spans="1:9" x14ac:dyDescent="0.25">
      <c r="A38" s="116"/>
      <c r="B38" s="117"/>
      <c r="C38" s="117"/>
      <c r="D38" s="117"/>
      <c r="E38" s="118"/>
      <c r="F38" s="109"/>
      <c r="G38" s="109"/>
      <c r="H38" s="110"/>
      <c r="I38" s="111"/>
    </row>
    <row r="39" spans="1:9" x14ac:dyDescent="0.25">
      <c r="A39" s="116"/>
      <c r="B39" s="117"/>
      <c r="C39" s="117"/>
      <c r="D39" s="117"/>
      <c r="E39" s="118"/>
      <c r="F39" s="109"/>
      <c r="G39" s="109"/>
      <c r="H39" s="110"/>
      <c r="I39" s="111"/>
    </row>
    <row r="40" spans="1:9" ht="15.75" thickBot="1" x14ac:dyDescent="0.3">
      <c r="A40" s="119"/>
      <c r="B40" s="120"/>
      <c r="C40" s="120"/>
      <c r="D40" s="120"/>
      <c r="E40" s="121"/>
      <c r="F40" s="122"/>
      <c r="G40" s="122"/>
      <c r="H40" s="123"/>
      <c r="I40" s="124"/>
    </row>
  </sheetData>
  <mergeCells count="64"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F36:G36"/>
    <mergeCell ref="D25:E26"/>
    <mergeCell ref="F25:I26"/>
    <mergeCell ref="A27:I27"/>
    <mergeCell ref="F28:G28"/>
    <mergeCell ref="F29:G29"/>
    <mergeCell ref="F30:G30"/>
    <mergeCell ref="A22:B22"/>
    <mergeCell ref="D22:E22"/>
    <mergeCell ref="F22:I22"/>
    <mergeCell ref="A23:B23"/>
    <mergeCell ref="D23:E24"/>
    <mergeCell ref="F23:I24"/>
    <mergeCell ref="A24:B24"/>
    <mergeCell ref="A20:B20"/>
    <mergeCell ref="D20:E20"/>
    <mergeCell ref="F20:I20"/>
    <mergeCell ref="A21:B21"/>
    <mergeCell ref="D21:E21"/>
    <mergeCell ref="F21:I21"/>
    <mergeCell ref="A12:B12"/>
    <mergeCell ref="A13:B13"/>
    <mergeCell ref="A14:I14"/>
    <mergeCell ref="F15:I15"/>
    <mergeCell ref="A16:I16"/>
    <mergeCell ref="A19:B19"/>
    <mergeCell ref="D19:E19"/>
    <mergeCell ref="F19:I19"/>
    <mergeCell ref="A8:I8"/>
    <mergeCell ref="A9:C9"/>
    <mergeCell ref="D9:I9"/>
    <mergeCell ref="A10:I10"/>
    <mergeCell ref="A11:B11"/>
    <mergeCell ref="C11:I11"/>
    <mergeCell ref="H5:I5"/>
    <mergeCell ref="A6:B6"/>
    <mergeCell ref="C6:E6"/>
    <mergeCell ref="F6:G6"/>
    <mergeCell ref="H6:I6"/>
    <mergeCell ref="A7:B7"/>
    <mergeCell ref="C7:E7"/>
    <mergeCell ref="F7:G7"/>
    <mergeCell ref="H7:I7"/>
    <mergeCell ref="A4:B4"/>
    <mergeCell ref="C4:E4"/>
    <mergeCell ref="F4:G4"/>
    <mergeCell ref="A5:B5"/>
    <mergeCell ref="C5:E5"/>
    <mergeCell ref="F5:G5"/>
    <mergeCell ref="A1:F1"/>
    <mergeCell ref="G1:I3"/>
    <mergeCell ref="A2:B2"/>
    <mergeCell ref="C2:E2"/>
    <mergeCell ref="A3:B3"/>
    <mergeCell ref="D3:F3"/>
  </mergeCells>
  <dataValidations count="19">
    <dataValidation type="list" allowBlank="1" showInputMessage="1" showErrorMessage="1" sqref="A9:C9">
      <formula1>"Heat aftet STOA,Heat after breaking from bucket"</formula1>
    </dataValidation>
    <dataValidation errorStyle="information" allowBlank="1" showInputMessage="1" showErrorMessage="1" error="ok?" sqref="A15 C15"/>
    <dataValidation type="time" allowBlank="1" showInputMessage="1" showErrorMessage="1" sqref="F22:I22 B15 D15">
      <formula1>0</formula1>
      <formula2>0.999305555555556</formula2>
    </dataValidation>
    <dataValidation type="list" allowBlank="1" showInputMessage="1" showErrorMessage="1" sqref="C7:E7">
      <formula1>"RFS,ATIRC"</formula1>
    </dataValidation>
    <dataValidation type="list" errorStyle="information" allowBlank="1" showInputMessage="1" showErrorMessage="1" error="ok?" sqref="I4">
      <formula1>"0.5,1,Other (Specify)"</formula1>
    </dataValidation>
    <dataValidation type="whole" allowBlank="1" showInputMessage="1" showErrorMessage="1" sqref="H18">
      <formula1>0</formula1>
      <formula2>99</formula2>
    </dataValidation>
    <dataValidation type="decimal" allowBlank="1" showInputMessage="1" showErrorMessage="1" sqref="G18">
      <formula1>0</formula1>
      <formula2>1000000</formula2>
    </dataValidation>
    <dataValidation type="decimal" allowBlank="1" showInputMessage="1" showErrorMessage="1" sqref="E18">
      <formula1>1</formula1>
      <formula2>9</formula2>
    </dataValidation>
    <dataValidation type="whole" allowBlank="1" showInputMessage="1" showErrorMessage="1" sqref="C12:I13">
      <formula1>0</formula1>
      <formula2>10000</formula2>
    </dataValidation>
    <dataValidation type="decimal" allowBlank="1" showInputMessage="1" showErrorMessage="1" sqref="F18">
      <formula1>0</formula1>
      <formula2>2</formula2>
    </dataValidation>
    <dataValidation type="decimal" allowBlank="1" showInputMessage="1" showErrorMessage="1" sqref="B29">
      <formula1>0</formula1>
      <formula2>999999</formula2>
    </dataValidation>
    <dataValidation type="list" allowBlank="1" showInputMessage="1" showErrorMessage="1" sqref="C19:C23">
      <formula1>"Yes,No"</formula1>
    </dataValidation>
    <dataValidation type="list" allowBlank="1" showInputMessage="1" showErrorMessage="1" sqref="A18">
      <formula1>"B#3"</formula1>
    </dataValidation>
    <dataValidation type="whole" allowBlank="1" showInputMessage="1" showErrorMessage="1" sqref="C24 H6:I7">
      <formula1>1</formula1>
      <formula2>1000</formula2>
    </dataValidation>
    <dataValidation showInputMessage="1" showErrorMessage="1" sqref="D3:F3"/>
    <dataValidation type="date" allowBlank="1" showInputMessage="1" showErrorMessage="1" sqref="D29:D30 C6:E6">
      <formula1>1</formula1>
      <formula2>73415</formula2>
    </dataValidation>
    <dataValidation type="decimal" allowBlank="1" showInputMessage="1" showErrorMessage="1" sqref="H5:I5 A26 C26">
      <formula1>0</formula1>
      <formula2>1000</formula2>
    </dataValidation>
    <dataValidation type="decimal" allowBlank="1" showInputMessage="1" showErrorMessage="1" sqref="H4 B26 H29:I40">
      <formula1>1</formula1>
      <formula2>100</formula2>
    </dataValidation>
    <dataValidation type="list" allowBlank="1" showInputMessage="1" showErrorMessage="1" sqref="C18">
      <formula1>"Beams,Cores"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[RWCompaction_v11.xlsx]aux!#REF!</xm:f>
          </x14:formula1>
          <xm:sqref>C3</xm:sqref>
        </x14:dataValidation>
        <x14:dataValidation type="list" showInputMessage="1" showErrorMessage="1">
          <x14:formula1>
            <xm:f>[RWCompaction_v11.xlsx]aux!#REF!</xm:f>
          </x14:formula1>
          <xm:sqref>C4:E4</xm:sqref>
        </x14:dataValidation>
        <x14:dataValidation type="list" showInputMessage="1" showErrorMessage="1">
          <x14:formula1>
            <xm:f>[RWCompaction_v11.xlsx]aux!#REF!</xm:f>
          </x14:formula1>
          <xm:sqref>C5:E5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2019-05-17T16:36:46Z</dcterms:created>
  <dcterms:modified xsi:type="dcterms:W3CDTF">2019-05-17T16:37:16Z</dcterms:modified>
</cp:coreProperties>
</file>