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mm9509\vscode-cpp-projects\git\MCET150final\"/>
    </mc:Choice>
  </mc:AlternateContent>
  <bookViews>
    <workbookView xWindow="0" yWindow="0" windowWidth="28785" windowHeight="10875" firstSheet="1" activeTab="2"/>
  </bookViews>
  <sheets>
    <sheet name="List of Gages and Simulators" sheetId="16" r:id="rId1"/>
    <sheet name="Baseplate" sheetId="12" r:id="rId2"/>
    <sheet name="Frame" sheetId="1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6" i="12" l="1"/>
  <c r="K44" i="12"/>
  <c r="E44" i="12"/>
  <c r="G43" i="12"/>
  <c r="E43" i="12"/>
  <c r="E42" i="12"/>
  <c r="F41" i="12"/>
  <c r="E41" i="12"/>
  <c r="H37" i="12"/>
  <c r="G37" i="12"/>
  <c r="G36" i="12"/>
  <c r="E36" i="12"/>
  <c r="E37" i="12" s="1"/>
  <c r="M59" i="14" l="1"/>
  <c r="G59" i="14"/>
  <c r="M58" i="14"/>
  <c r="M57" i="14"/>
  <c r="G57" i="14"/>
  <c r="C57" i="14"/>
  <c r="B57" i="14"/>
  <c r="B56" i="14"/>
  <c r="M56" i="14"/>
  <c r="E51" i="14"/>
  <c r="K55" i="14"/>
  <c r="E50" i="14"/>
  <c r="F50" i="14"/>
  <c r="E47" i="14"/>
  <c r="L55" i="14"/>
  <c r="A59" i="14"/>
  <c r="H46" i="14"/>
  <c r="H50" i="14"/>
  <c r="D55" i="14"/>
  <c r="F55" i="14"/>
  <c r="G55" i="14"/>
  <c r="M55" i="14"/>
  <c r="N55" i="14"/>
  <c r="C55" i="14"/>
  <c r="E37" i="14"/>
  <c r="E36" i="14"/>
  <c r="A58" i="14"/>
  <c r="A57" i="14"/>
  <c r="A56" i="14"/>
  <c r="M54" i="14"/>
  <c r="M53" i="14"/>
  <c r="E53" i="14"/>
  <c r="F53" i="14"/>
  <c r="G53" i="14"/>
  <c r="H53" i="14"/>
  <c r="I53" i="14"/>
  <c r="J53" i="14"/>
  <c r="C53" i="14"/>
  <c r="N51" i="14"/>
  <c r="M51" i="14"/>
  <c r="I51" i="14"/>
  <c r="J51" i="14"/>
  <c r="G51" i="14"/>
  <c r="F51" i="14"/>
  <c r="M50" i="14"/>
  <c r="D46" i="14"/>
  <c r="N49" i="14"/>
  <c r="M49" i="14"/>
  <c r="K49" i="14"/>
  <c r="H49" i="14"/>
  <c r="N45" i="14"/>
  <c r="N47" i="14"/>
  <c r="M43" i="14"/>
  <c r="M44" i="14"/>
  <c r="M47" i="14"/>
  <c r="D50" i="14" l="1"/>
  <c r="M45" i="14"/>
  <c r="F45" i="14"/>
  <c r="E45" i="14"/>
  <c r="N44" i="14"/>
  <c r="K44" i="14"/>
  <c r="H44" i="14"/>
  <c r="G44" i="14"/>
  <c r="F44" i="14"/>
  <c r="E44" i="14"/>
  <c r="M42" i="14"/>
  <c r="G42" i="14"/>
  <c r="E42" i="14"/>
  <c r="E41" i="14"/>
  <c r="A43" i="14"/>
  <c r="A44" i="14" s="1"/>
  <c r="A45" i="14" s="1"/>
  <c r="A46" i="14" s="1"/>
  <c r="A47" i="14" s="1"/>
  <c r="A48" i="14" s="1"/>
  <c r="A49" i="14" s="1"/>
  <c r="A50" i="14" s="1"/>
  <c r="A51" i="14" s="1"/>
  <c r="A52" i="14" s="1"/>
  <c r="A53" i="14" s="1"/>
  <c r="A54" i="14" s="1"/>
  <c r="A55" i="14" s="1"/>
  <c r="A42" i="14"/>
  <c r="D43" i="14" l="1"/>
</calcChain>
</file>

<file path=xl/comments1.xml><?xml version="1.0" encoding="utf-8"?>
<comments xmlns="http://schemas.openxmlformats.org/spreadsheetml/2006/main">
  <authors>
    <author>Eric Rosen</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2.xml><?xml version="1.0" encoding="utf-8"?>
<comments xmlns="http://schemas.openxmlformats.org/spreadsheetml/2006/main">
  <authors>
    <author>Eric Rosen</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sharedStrings.xml><?xml version="1.0" encoding="utf-8"?>
<sst xmlns="http://schemas.openxmlformats.org/spreadsheetml/2006/main" count="246" uniqueCount="154">
  <si>
    <t>#</t>
  </si>
  <si>
    <t>Description</t>
  </si>
  <si>
    <t>Gage</t>
  </si>
  <si>
    <t>Dial Indicator</t>
  </si>
  <si>
    <t>NA</t>
  </si>
  <si>
    <t>Datums</t>
  </si>
  <si>
    <t>Degrees of Freedom Removed</t>
  </si>
  <si>
    <t>Total Tolerance</t>
  </si>
  <si>
    <t>Is this a feature of size?</t>
  </si>
  <si>
    <t>What does the tolerance zone look like?</t>
  </si>
  <si>
    <t>Translational</t>
  </si>
  <si>
    <t>Rotational</t>
  </si>
  <si>
    <t>GD&amp;T controls applied</t>
  </si>
  <si>
    <t xml:space="preserve"> Datums Listed in FCF</t>
  </si>
  <si>
    <t>Datum Simulator description</t>
  </si>
  <si>
    <t>Name / Description</t>
  </si>
  <si>
    <t>Why did you select this feature to be this datum?</t>
  </si>
  <si>
    <t>MMC
(or Virtual Condition)</t>
  </si>
  <si>
    <t xml:space="preserve">LMC </t>
  </si>
  <si>
    <t>Is this a feature
of size?</t>
  </si>
  <si>
    <t>Nominal
Size</t>
  </si>
  <si>
    <t>Why did you apply this GD&amp;T 
to this datum or feature?</t>
  </si>
  <si>
    <t>The Size of the feature cannot be any bigger than MMC and no smaller than Min.</t>
  </si>
  <si>
    <t>Height Gage</t>
  </si>
  <si>
    <t>Datum Simulators</t>
  </si>
  <si>
    <t>Fixturing Aids</t>
  </si>
  <si>
    <t>Gages</t>
  </si>
  <si>
    <t>Surface Plate</t>
  </si>
  <si>
    <t>Clamps</t>
  </si>
  <si>
    <t>Caliper</t>
  </si>
  <si>
    <t>Angle Block</t>
  </si>
  <si>
    <t>Sine Bar</t>
  </si>
  <si>
    <t>Thickness Gage</t>
  </si>
  <si>
    <t>Pin Gages</t>
  </si>
  <si>
    <t>Jack Screws</t>
  </si>
  <si>
    <t>Micrometer</t>
  </si>
  <si>
    <t>Ring Gages</t>
  </si>
  <si>
    <t>Gage Pins</t>
  </si>
  <si>
    <t>Dowel Pins</t>
  </si>
  <si>
    <t>Gage Blocks</t>
  </si>
  <si>
    <t>V Block</t>
  </si>
  <si>
    <t>Comparator</t>
  </si>
  <si>
    <t>Snap </t>
  </si>
  <si>
    <t>Tallyrond </t>
  </si>
  <si>
    <t>CMM</t>
  </si>
  <si>
    <t>Surface Analyzer</t>
  </si>
  <si>
    <t>B - screw hole</t>
  </si>
  <si>
    <t>yes</t>
  </si>
  <si>
    <t>precise distance to other screw hole</t>
  </si>
  <si>
    <t>A - bottom face</t>
  </si>
  <si>
    <t>no</t>
  </si>
  <si>
    <t>important distance to baseplate</t>
  </si>
  <si>
    <t xml:space="preserve">C - front face </t>
  </si>
  <si>
    <t>enforce perpendicularity to face</t>
  </si>
  <si>
    <t>D - side face</t>
  </si>
  <si>
    <t>precise distances between holes</t>
  </si>
  <si>
    <t>Oil Embedded Flange Hole Position relative to A</t>
  </si>
  <si>
    <t>the vertical height of this hole affects the angles at which the cylinder opens and closes its air hole.</t>
  </si>
  <si>
    <t>no, it is the void at the center of a hole.</t>
  </si>
  <si>
    <t>Oil Embedded Flange Hole Position relative to D</t>
  </si>
  <si>
    <t>Oil Embedded Flange Hole Size</t>
  </si>
  <si>
    <t>go/nogo</t>
  </si>
  <si>
    <t>the horizontal position of this hole affects the depth to which the piston moves during a stroke, and there is a lot of wiggle room available in the assembly for the depth to vary, so it has a large tolerance</t>
  </si>
  <si>
    <t>a rectangular prism  0.1 in (horizontal) x 0.002 in (vertical) x 0.5 in (thick), where the axis of the hole must be inside the volume.</t>
  </si>
  <si>
    <t>Cylinder Air Exhaust Hole Position</t>
  </si>
  <si>
    <t>Cylinder Air Exhaust Hole Size</t>
  </si>
  <si>
    <t>C ,A</t>
  </si>
  <si>
    <t>C, D</t>
  </si>
  <si>
    <t>C, D, A</t>
  </si>
  <si>
    <t>Pressurized Air Intake Threaded Hole Size</t>
  </si>
  <si>
    <t>NA (threaded)</t>
  </si>
  <si>
    <t>Gage pin + Height gage</t>
  </si>
  <si>
    <t>Gage pin + Height Gage, or a functional gage with a pin in the hole and the extension of the pin must fit in a slot</t>
  </si>
  <si>
    <t>thread gage</t>
  </si>
  <si>
    <t>The position of this threaded hole affects the position of the part that goes inside the hole, which has another hole inside it, and the position of that hole controls when the air intake occurs and how long it lasts.</t>
  </si>
  <si>
    <t>the shape of thread gage must fit inside the threaded hole and not wiggle too much</t>
  </si>
  <si>
    <t>Pressurized Air Intake Threaded Hole Position</t>
  </si>
  <si>
    <t>thread gage + height gage</t>
  </si>
  <si>
    <t>yes, it's the size of a hole</t>
  </si>
  <si>
    <t>The position of this hole affects when the exhaust occurs and how long it lasts. The hole does not need to be perpendicular to datum C, it could even be parallel and the vent will still work.</t>
  </si>
  <si>
    <t>thread gage + dial indicator</t>
  </si>
  <si>
    <t>no, it is a single surface</t>
  </si>
  <si>
    <t>gage pin + dial indicator</t>
  </si>
  <si>
    <t>Cylinder Air Exhaust Hole Paralellism</t>
  </si>
  <si>
    <t>the space between two parallel planes, perpendicular to datum C and parallel to datum A, 0.05 in apart, the 0.5 in long axis of this hole must be between them</t>
  </si>
  <si>
    <t>Pressurized Air Intake Threaded Hole Parallellism</t>
  </si>
  <si>
    <t>A, C</t>
  </si>
  <si>
    <t>The vertical angle of this hole affects the vertical ovalness of the end of the hole, which needs to be controlled to affect the range along the vertical axis where exhausting can occur.</t>
  </si>
  <si>
    <t>The position of this hole affects the alignment with the two airflow holes, which affects the timing of the intake and exhaust</t>
  </si>
  <si>
    <t>Bottom face perpendicularity to C</t>
  </si>
  <si>
    <t>dial indicator</t>
  </si>
  <si>
    <t>C</t>
  </si>
  <si>
    <t>I think that the maximum tilt side-to-side of the assembly relative to the base is about 5.7 degrees (tan(5.7) = .1)</t>
  </si>
  <si>
    <t>no, it is a surface.</t>
  </si>
  <si>
    <t>two planes both perpendicular to datum C</t>
  </si>
  <si>
    <t>Bottom face perpendicularity to D</t>
  </si>
  <si>
    <t>I think that the maximum tilt back-and-forth of the assembly relative to the base is about 1.72 degrees (tan(1.72) = .03)</t>
  </si>
  <si>
    <t>two planes both perpendicular to datum D</t>
  </si>
  <si>
    <t>Paralellness of surface oposite datum C</t>
  </si>
  <si>
    <t>The two air holes rely on this surface and they need to be really precise, so this surface needs to be parallel. Also, it needs to be really flat so that the cylinder can slide against it.</t>
  </si>
  <si>
    <t>two places parallel to datum C</t>
  </si>
  <si>
    <t>angle block or surface plate on flat face of part</t>
  </si>
  <si>
    <t>Threaded hole for baseplate bolt size</t>
  </si>
  <si>
    <t>.5, 1, 1.9</t>
  </si>
  <si>
    <t>.5, 1, 2.1</t>
  </si>
  <si>
    <t>.5, 1, 2.0</t>
  </si>
  <si>
    <t>hole for cylinder bolt size</t>
  </si>
  <si>
    <t>hole for cylinder bolt position</t>
  </si>
  <si>
    <t>RC9 because the bolt size varies so much</t>
  </si>
  <si>
    <t>go-nogo, or just push the bolt into the hole to make sure it fits and doesn't wiggle</t>
  </si>
  <si>
    <t>this is the maximum distance the hole can be translated without penetrating the two big faces of the part</t>
  </si>
  <si>
    <t>this is the maximum distance the hole can be translated without penetrating the two side faces of the part</t>
  </si>
  <si>
    <t>Threaded hole for baseplate bolt position to B</t>
  </si>
  <si>
    <t>two thread gages + calipers</t>
  </si>
  <si>
    <t>a rectangular prism  0.2 in (horizontal) x 0.05 in (vertical) x 0.5 in (projected) projected down from the surface of the hole, where the axis of the hole must be inside the prism.</t>
  </si>
  <si>
    <t>B</t>
  </si>
  <si>
    <t>the distance between the two holes needs to be really precise</t>
  </si>
  <si>
    <t>two concentric cylinders around datum B, both cylinders projected out of the surface 0.5 in, the inner cylinder is 3.498 in diameter and the outer cylinder is 3.502 in diameter, and the axis needs to pass through the volume between the cylinders</t>
  </si>
  <si>
    <t>Threaded hole for baseplate bolt perpendicularity to C, D</t>
  </si>
  <si>
    <t>the distance between the two holes needs to stay precise along the whole projected length</t>
  </si>
  <si>
    <t>a cylinder centered on the true position of the hole, perpendicular to datums C and D, projected 0.5 in from the surface, and the axis of the hole needs to go through the whole length of the cylinder.</t>
  </si>
  <si>
    <t>C -top face</t>
  </si>
  <si>
    <t>angle plate or surface plate</t>
  </si>
  <si>
    <t>no, it's a surface</t>
  </si>
  <si>
    <t>keep things perpendicular to the face</t>
  </si>
  <si>
    <t>measure distances between the holes with datum help, but making sure things are perpendicular to B</t>
  </si>
  <si>
    <t>B - hole</t>
  </si>
  <si>
    <t>E - side face</t>
  </si>
  <si>
    <t>pin gage</t>
  </si>
  <si>
    <t>locate the holes on the plate</t>
  </si>
  <si>
    <t>Hole and countersink size and depth</t>
  </si>
  <si>
    <t>go-nogo</t>
  </si>
  <si>
    <t>two cylinders, and the hole surface needs to be between them</t>
  </si>
  <si>
    <t>Hole position relative to C and B</t>
  </si>
  <si>
    <t>functional gage with two pins</t>
  </si>
  <si>
    <t>C, B</t>
  </si>
  <si>
    <t>the screws need to fit relative to eachother into the holes</t>
  </si>
  <si>
    <t>two parallel planes located by basic dimension (3.5), the hole needs to be between the planes</t>
  </si>
  <si>
    <t>Hole perpendicularity</t>
  </si>
  <si>
    <t>the screws need to fit relative to eachother into the holes, also the screws need to hole the frame upright</t>
  </si>
  <si>
    <t>a narrow cylinder and the axis of the hole must pass through the ends of the cylinder</t>
  </si>
  <si>
    <t>hole position relative to C, D, and E</t>
  </si>
  <si>
    <t>pin gage and calipers</t>
  </si>
  <si>
    <t>C, D, E</t>
  </si>
  <si>
    <t>the position of the hole should be about right so it looks neat.</t>
  </si>
  <si>
    <t>a cylinder positioned by basic dimensions inside the plate, and the hole's axis should be inside the cylinder.</t>
  </si>
  <si>
    <t>flatness on Datum C</t>
  </si>
  <si>
    <t>none</t>
  </si>
  <si>
    <t>dial indicator, 3 conical jacks</t>
  </si>
  <si>
    <t>C should be flat to not tilt the screws too much</t>
  </si>
  <si>
    <t>two parallel planes with the surface between them.</t>
  </si>
  <si>
    <t>parallelism opposite datum C</t>
  </si>
  <si>
    <t>the base should be flat compared to the datum to keep the air engine upright</t>
  </si>
  <si>
    <t>two parallel planes parallel to C with the surface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</si>
</sst>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5" x14ac:knownFonts="1">
    <font>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applyAlignment="1">
      <alignment horizontal="left" vertical="center"/>
    </xf>
    <xf numFmtId="0" fontId="0" fillId="0" borderId="0" xfId="0" applyBorder="1"/>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1" fillId="0" borderId="2"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0" fillId="2" borderId="1" xfId="0" applyFill="1" applyBorder="1" applyAlignment="1">
      <alignment horizontal="center" vertical="center" wrapText="1"/>
    </xf>
    <xf numFmtId="0" fontId="1" fillId="0" borderId="1" xfId="0" applyFont="1" applyFill="1" applyBorder="1" applyAlignment="1">
      <alignment horizontal="left" vertical="center" wrapText="1"/>
    </xf>
    <xf numFmtId="164" fontId="0" fillId="0" borderId="3" xfId="0" applyNumberFormat="1" applyBorder="1" applyAlignment="1">
      <alignment horizontal="center" vertical="center"/>
    </xf>
    <xf numFmtId="0" fontId="0" fillId="0" borderId="0" xfId="0" applyAlignment="1">
      <alignment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3" xfId="0" applyNumberFormat="1" applyBorder="1" applyAlignment="1">
      <alignment horizontal="center" vertic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1" fillId="0" borderId="1" xfId="0" applyFont="1" applyFill="1" applyBorder="1" applyAlignment="1">
      <alignment horizontal="left" vertical="center" wrapText="1"/>
    </xf>
    <xf numFmtId="0" fontId="0" fillId="0" borderId="3" xfId="0" applyNumberFormat="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NumberFormat="1" applyBorder="1" applyAlignment="1">
      <alignment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2" borderId="1"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41412</xdr:colOff>
      <xdr:row>0</xdr:row>
      <xdr:rowOff>55217</xdr:rowOff>
    </xdr:from>
    <xdr:to>
      <xdr:col>11</xdr:col>
      <xdr:colOff>3308171</xdr:colOff>
      <xdr:row>29</xdr:row>
      <xdr:rowOff>5135218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412" y="55217"/>
          <a:ext cx="13827085" cy="10684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285290</xdr:colOff>
      <xdr:row>0</xdr:row>
      <xdr:rowOff>73624</xdr:rowOff>
    </xdr:from>
    <xdr:to>
      <xdr:col>12</xdr:col>
      <xdr:colOff>427935</xdr:colOff>
      <xdr:row>29</xdr:row>
      <xdr:rowOff>4999087</xdr:rowOff>
    </xdr:to>
    <xdr:pic>
      <xdr:nvPicPr>
        <xdr:cNvPr id="4" name="Picture 3"/>
        <xdr:cNvPicPr>
          <a:picLocks noChangeAspect="1"/>
        </xdr:cNvPicPr>
      </xdr:nvPicPr>
      <xdr:blipFill>
        <a:blip xmlns:r="http://schemas.openxmlformats.org/officeDocument/2006/relationships" r:embed="rId1"/>
        <a:stretch>
          <a:fillRect/>
        </a:stretch>
      </xdr:blipFill>
      <xdr:spPr>
        <a:xfrm>
          <a:off x="285290" y="73624"/>
          <a:ext cx="12594167" cy="105300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F12" sqref="F12"/>
    </sheetView>
  </sheetViews>
  <sheetFormatPr defaultRowHeight="15" x14ac:dyDescent="0.25"/>
  <cols>
    <col min="2" max="4" width="18.5703125" customWidth="1"/>
  </cols>
  <sheetData>
    <row r="2" spans="2:4" ht="15.75" thickBot="1" x14ac:dyDescent="0.3"/>
    <row r="3" spans="2:4" ht="15.75" thickBot="1" x14ac:dyDescent="0.3">
      <c r="B3" s="15" t="s">
        <v>24</v>
      </c>
      <c r="C3" s="16" t="s">
        <v>25</v>
      </c>
      <c r="D3" s="16" t="s">
        <v>26</v>
      </c>
    </row>
    <row r="4" spans="2:4" ht="15.75" thickBot="1" x14ac:dyDescent="0.3">
      <c r="B4" s="17" t="s">
        <v>27</v>
      </c>
      <c r="C4" s="18" t="s">
        <v>28</v>
      </c>
      <c r="D4" s="18" t="s">
        <v>29</v>
      </c>
    </row>
    <row r="5" spans="2:4" ht="15.75" thickBot="1" x14ac:dyDescent="0.3">
      <c r="B5" s="17" t="s">
        <v>30</v>
      </c>
      <c r="C5" s="18" t="s">
        <v>31</v>
      </c>
      <c r="D5" s="18" t="s">
        <v>35</v>
      </c>
    </row>
    <row r="6" spans="2:4" ht="15.75" thickBot="1" x14ac:dyDescent="0.3">
      <c r="B6" s="17" t="s">
        <v>33</v>
      </c>
      <c r="C6" s="18" t="s">
        <v>34</v>
      </c>
      <c r="D6" s="18" t="s">
        <v>23</v>
      </c>
    </row>
    <row r="7" spans="2:4" ht="15.75" thickBot="1" x14ac:dyDescent="0.3">
      <c r="B7" s="17" t="s">
        <v>36</v>
      </c>
      <c r="C7" s="18" t="s">
        <v>37</v>
      </c>
      <c r="D7" s="18" t="s">
        <v>32</v>
      </c>
    </row>
    <row r="8" spans="2:4" ht="15.75" thickBot="1" x14ac:dyDescent="0.3">
      <c r="B8" s="17"/>
      <c r="C8" s="18" t="s">
        <v>38</v>
      </c>
      <c r="D8" s="18" t="s">
        <v>37</v>
      </c>
    </row>
    <row r="9" spans="2:4" ht="15.75" thickBot="1" x14ac:dyDescent="0.3">
      <c r="B9" s="17"/>
      <c r="C9" s="18" t="s">
        <v>39</v>
      </c>
      <c r="D9" s="18" t="s">
        <v>39</v>
      </c>
    </row>
    <row r="10" spans="2:4" ht="15.75" thickBot="1" x14ac:dyDescent="0.3">
      <c r="B10" s="17"/>
      <c r="C10" s="18" t="s">
        <v>40</v>
      </c>
      <c r="D10" s="18" t="s">
        <v>3</v>
      </c>
    </row>
    <row r="11" spans="2:4" ht="15.75" thickBot="1" x14ac:dyDescent="0.3">
      <c r="B11" s="17"/>
      <c r="C11" s="18"/>
      <c r="D11" s="18" t="s">
        <v>41</v>
      </c>
    </row>
    <row r="12" spans="2:4" ht="15.75" thickBot="1" x14ac:dyDescent="0.3">
      <c r="B12" s="17"/>
      <c r="C12" s="18"/>
      <c r="D12" s="18" t="s">
        <v>42</v>
      </c>
    </row>
    <row r="13" spans="2:4" ht="15.75" thickBot="1" x14ac:dyDescent="0.3">
      <c r="B13" s="17"/>
      <c r="C13" s="18"/>
      <c r="D13" s="18" t="s">
        <v>43</v>
      </c>
    </row>
    <row r="14" spans="2:4" ht="15.75" thickBot="1" x14ac:dyDescent="0.3">
      <c r="B14" s="17"/>
      <c r="C14" s="18"/>
      <c r="D14" s="18" t="s">
        <v>44</v>
      </c>
    </row>
    <row r="15" spans="2:4" ht="15.75" thickBot="1" x14ac:dyDescent="0.3">
      <c r="B15" s="17"/>
      <c r="C15" s="18"/>
      <c r="D15" s="18" t="s">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0:X57"/>
  <sheetViews>
    <sheetView topLeftCell="A7" zoomScale="69" zoomScaleNormal="69" workbookViewId="0">
      <selection activeCell="N30" sqref="N30"/>
    </sheetView>
  </sheetViews>
  <sheetFormatPr defaultRowHeight="15" x14ac:dyDescent="0.25"/>
  <cols>
    <col min="2" max="2" width="25.5703125" style="7" customWidth="1"/>
    <col min="3" max="6" width="10.5703125" customWidth="1"/>
    <col min="7" max="7" width="14" bestFit="1" customWidth="1"/>
    <col min="9" max="9" width="25.42578125" customWidth="1"/>
    <col min="10" max="10" width="11.85546875" customWidth="1"/>
    <col min="11" max="11" width="20.85546875" bestFit="1" customWidth="1"/>
    <col min="12" max="12" width="52.85546875" customWidth="1"/>
    <col min="13" max="13" width="14.85546875" customWidth="1"/>
    <col min="14" max="14" width="10" customWidth="1"/>
    <col min="15" max="15" width="43.5703125" customWidth="1"/>
    <col min="16" max="16" width="45.5703125" customWidth="1"/>
    <col min="17" max="17" width="53.85546875" bestFit="1" customWidth="1"/>
    <col min="18" max="19" width="12.42578125" customWidth="1"/>
    <col min="20" max="20" width="12.85546875" customWidth="1"/>
    <col min="21" max="22" width="13" customWidth="1"/>
    <col min="23" max="23" width="20.5703125" style="2" customWidth="1"/>
    <col min="24" max="24" width="24" style="1" customWidth="1"/>
    <col min="25" max="25" width="15.85546875" customWidth="1"/>
    <col min="26" max="26" width="15" customWidth="1"/>
    <col min="27" max="27" width="10.5703125" customWidth="1"/>
  </cols>
  <sheetData>
    <row r="30" spans="1:24" ht="409.5" customHeight="1" x14ac:dyDescent="0.25"/>
    <row r="31" spans="1:24" x14ac:dyDescent="0.25">
      <c r="A31" s="3" t="s">
        <v>5</v>
      </c>
    </row>
    <row r="32" spans="1:24" ht="57.95" customHeight="1" x14ac:dyDescent="0.25">
      <c r="A32" s="34" t="s">
        <v>0</v>
      </c>
      <c r="B32" s="34" t="s">
        <v>15</v>
      </c>
      <c r="C32" s="36" t="s">
        <v>6</v>
      </c>
      <c r="D32" s="37"/>
      <c r="E32" s="38" t="s">
        <v>14</v>
      </c>
      <c r="F32" s="39"/>
      <c r="G32" s="42" t="s">
        <v>8</v>
      </c>
      <c r="H32" s="46" t="s">
        <v>16</v>
      </c>
      <c r="I32" s="46"/>
      <c r="L32" s="2"/>
      <c r="M32" s="1"/>
      <c r="W32"/>
      <c r="X32"/>
    </row>
    <row r="33" spans="1:24" x14ac:dyDescent="0.25">
      <c r="A33" s="35"/>
      <c r="B33" s="35"/>
      <c r="C33" s="5" t="s">
        <v>10</v>
      </c>
      <c r="D33" s="5" t="s">
        <v>11</v>
      </c>
      <c r="E33" s="40"/>
      <c r="F33" s="41"/>
      <c r="G33" s="43"/>
      <c r="H33" s="46"/>
      <c r="I33" s="46"/>
      <c r="L33" s="2"/>
      <c r="M33" s="1"/>
      <c r="W33"/>
      <c r="X33"/>
    </row>
    <row r="34" spans="1:24" ht="50.25" customHeight="1" x14ac:dyDescent="0.25">
      <c r="A34" s="3">
        <v>1</v>
      </c>
      <c r="B34" s="12" t="s">
        <v>121</v>
      </c>
      <c r="C34" s="4">
        <v>1</v>
      </c>
      <c r="D34" s="4">
        <v>2</v>
      </c>
      <c r="E34" s="44" t="s">
        <v>122</v>
      </c>
      <c r="F34" s="45"/>
      <c r="G34" s="8" t="s">
        <v>123</v>
      </c>
      <c r="H34" s="44" t="s">
        <v>124</v>
      </c>
      <c r="I34" s="45"/>
      <c r="L34" s="2"/>
      <c r="M34" s="1"/>
      <c r="W34"/>
      <c r="X34"/>
    </row>
    <row r="35" spans="1:24" ht="50.25" customHeight="1" x14ac:dyDescent="0.25">
      <c r="A35" s="3">
        <v>2</v>
      </c>
      <c r="B35" s="12" t="s">
        <v>126</v>
      </c>
      <c r="C35" s="4">
        <v>2</v>
      </c>
      <c r="D35" s="4">
        <v>1</v>
      </c>
      <c r="E35" s="44" t="s">
        <v>128</v>
      </c>
      <c r="F35" s="45"/>
      <c r="G35" s="8" t="s">
        <v>47</v>
      </c>
      <c r="H35" s="44" t="s">
        <v>125</v>
      </c>
      <c r="I35" s="45"/>
      <c r="L35" s="2"/>
      <c r="M35" s="1"/>
      <c r="W35"/>
      <c r="X35"/>
    </row>
    <row r="36" spans="1:24" ht="50.25" customHeight="1" x14ac:dyDescent="0.25">
      <c r="A36" s="3">
        <v>3</v>
      </c>
      <c r="B36" s="12" t="s">
        <v>54</v>
      </c>
      <c r="C36" s="4">
        <v>1</v>
      </c>
      <c r="D36" s="4">
        <v>1</v>
      </c>
      <c r="E36" s="44" t="str">
        <f>E34</f>
        <v>angle plate or surface plate</v>
      </c>
      <c r="F36" s="45"/>
      <c r="G36" s="14" t="str">
        <f>G34</f>
        <v>no, it's a surface</v>
      </c>
      <c r="H36" s="44" t="s">
        <v>129</v>
      </c>
      <c r="I36" s="45"/>
      <c r="L36" s="2"/>
      <c r="M36" s="1"/>
      <c r="W36"/>
      <c r="X36"/>
    </row>
    <row r="37" spans="1:24" ht="50.25" customHeight="1" x14ac:dyDescent="0.25">
      <c r="A37" s="3">
        <v>4</v>
      </c>
      <c r="B37" s="12" t="s">
        <v>127</v>
      </c>
      <c r="C37" s="4">
        <v>1</v>
      </c>
      <c r="D37" s="4">
        <v>0</v>
      </c>
      <c r="E37" s="44" t="str">
        <f>E36</f>
        <v>angle plate or surface plate</v>
      </c>
      <c r="F37" s="45"/>
      <c r="G37" s="14" t="str">
        <f>G36</f>
        <v>no, it's a surface</v>
      </c>
      <c r="H37" s="44" t="str">
        <f>H36</f>
        <v>locate the holes on the plate</v>
      </c>
      <c r="I37" s="45"/>
      <c r="L37" s="2"/>
      <c r="M37" s="1"/>
      <c r="W37"/>
      <c r="X37"/>
    </row>
    <row r="39" spans="1:24" x14ac:dyDescent="0.25">
      <c r="A39" s="6" t="s">
        <v>12</v>
      </c>
      <c r="B39" s="10"/>
      <c r="T39" s="2"/>
      <c r="U39" s="1"/>
      <c r="W39"/>
      <c r="X39"/>
    </row>
    <row r="40" spans="1:24" ht="57.95" customHeight="1" x14ac:dyDescent="0.25">
      <c r="A40" s="3" t="s">
        <v>0</v>
      </c>
      <c r="B40" s="10" t="s">
        <v>1</v>
      </c>
      <c r="C40" s="11" t="s">
        <v>20</v>
      </c>
      <c r="D40" s="10" t="s">
        <v>7</v>
      </c>
      <c r="E40" s="10" t="s">
        <v>17</v>
      </c>
      <c r="F40" s="10" t="s">
        <v>18</v>
      </c>
      <c r="G40" s="10" t="s">
        <v>2</v>
      </c>
      <c r="H40" s="10" t="s">
        <v>13</v>
      </c>
      <c r="I40" s="36" t="s">
        <v>21</v>
      </c>
      <c r="J40" s="37"/>
      <c r="K40" s="10" t="s">
        <v>19</v>
      </c>
      <c r="L40" s="10" t="s">
        <v>9</v>
      </c>
      <c r="R40" s="2"/>
      <c r="S40" s="1"/>
      <c r="W40"/>
      <c r="X40"/>
    </row>
    <row r="41" spans="1:24" ht="41.25" customHeight="1" x14ac:dyDescent="0.25">
      <c r="A41" s="3">
        <v>1</v>
      </c>
      <c r="B41" s="13" t="s">
        <v>130</v>
      </c>
      <c r="C41" s="31">
        <v>0.20100000000000001</v>
      </c>
      <c r="D41" s="29">
        <v>5.0000000000000001E-3</v>
      </c>
      <c r="E41" s="31">
        <f>C41-D41</f>
        <v>0.19600000000000001</v>
      </c>
      <c r="F41" s="31">
        <f>C41+D41</f>
        <v>0.20600000000000002</v>
      </c>
      <c r="G41" s="29" t="s">
        <v>131</v>
      </c>
      <c r="H41" s="32" t="s">
        <v>4</v>
      </c>
      <c r="I41" s="44" t="s">
        <v>4</v>
      </c>
      <c r="J41" s="45"/>
      <c r="K41" s="23" t="s">
        <v>47</v>
      </c>
      <c r="L41" s="30" t="s">
        <v>132</v>
      </c>
      <c r="R41" s="2"/>
      <c r="S41" s="1"/>
      <c r="W41"/>
      <c r="X41"/>
    </row>
    <row r="42" spans="1:24" ht="41.25" customHeight="1" x14ac:dyDescent="0.25">
      <c r="A42" s="3">
        <v>2</v>
      </c>
      <c r="B42" s="13" t="s">
        <v>133</v>
      </c>
      <c r="C42" s="31" t="s">
        <v>4</v>
      </c>
      <c r="D42" s="29">
        <v>2E-3</v>
      </c>
      <c r="E42" s="29">
        <f>E41-D42</f>
        <v>0.19400000000000001</v>
      </c>
      <c r="F42" s="29" t="s">
        <v>4</v>
      </c>
      <c r="G42" s="29" t="s">
        <v>134</v>
      </c>
      <c r="H42" s="32" t="s">
        <v>135</v>
      </c>
      <c r="I42" s="44" t="s">
        <v>136</v>
      </c>
      <c r="J42" s="45"/>
      <c r="K42" s="23" t="s">
        <v>50</v>
      </c>
      <c r="L42" s="30" t="s">
        <v>137</v>
      </c>
      <c r="R42" s="2"/>
      <c r="S42" s="1"/>
      <c r="W42"/>
      <c r="X42"/>
    </row>
    <row r="43" spans="1:24" ht="41.25" customHeight="1" x14ac:dyDescent="0.25">
      <c r="A43" s="3">
        <v>3</v>
      </c>
      <c r="B43" s="13" t="s">
        <v>138</v>
      </c>
      <c r="C43" s="31" t="s">
        <v>4</v>
      </c>
      <c r="D43" s="29">
        <v>2E-3</v>
      </c>
      <c r="E43" s="31">
        <f>E42</f>
        <v>0.19400000000000001</v>
      </c>
      <c r="F43" s="31" t="s">
        <v>4</v>
      </c>
      <c r="G43" s="33" t="str">
        <f>G42</f>
        <v>functional gage with two pins</v>
      </c>
      <c r="H43" s="32" t="s">
        <v>91</v>
      </c>
      <c r="I43" s="44" t="s">
        <v>139</v>
      </c>
      <c r="J43" s="45"/>
      <c r="K43" s="23" t="s">
        <v>50</v>
      </c>
      <c r="L43" s="30" t="s">
        <v>140</v>
      </c>
      <c r="R43" s="2"/>
      <c r="S43" s="1"/>
      <c r="W43"/>
      <c r="X43"/>
    </row>
    <row r="44" spans="1:24" ht="41.25" customHeight="1" x14ac:dyDescent="0.25">
      <c r="A44" s="3">
        <v>4</v>
      </c>
      <c r="B44" s="13" t="s">
        <v>141</v>
      </c>
      <c r="C44" s="31" t="s">
        <v>4</v>
      </c>
      <c r="D44" s="29">
        <v>0.1</v>
      </c>
      <c r="E44" s="31">
        <f>E41-D44</f>
        <v>9.6000000000000002E-2</v>
      </c>
      <c r="F44" s="31" t="s">
        <v>4</v>
      </c>
      <c r="G44" s="33" t="s">
        <v>142</v>
      </c>
      <c r="H44" s="32" t="s">
        <v>143</v>
      </c>
      <c r="I44" s="44" t="s">
        <v>144</v>
      </c>
      <c r="J44" s="45"/>
      <c r="K44" s="23" t="str">
        <f>Frame!M42</f>
        <v>no, it is the void at the center of a hole.</v>
      </c>
      <c r="L44" s="30" t="s">
        <v>145</v>
      </c>
      <c r="R44" s="2"/>
      <c r="S44" s="1"/>
      <c r="W44"/>
      <c r="X44"/>
    </row>
    <row r="45" spans="1:24" ht="41.25" customHeight="1" x14ac:dyDescent="0.25">
      <c r="A45" s="3">
        <v>5</v>
      </c>
      <c r="B45" s="13" t="s">
        <v>146</v>
      </c>
      <c r="C45" s="31" t="s">
        <v>4</v>
      </c>
      <c r="D45" s="29">
        <v>0.05</v>
      </c>
      <c r="E45" s="29" t="s">
        <v>4</v>
      </c>
      <c r="F45" s="29" t="s">
        <v>4</v>
      </c>
      <c r="G45" s="29" t="s">
        <v>148</v>
      </c>
      <c r="H45" s="32" t="s">
        <v>147</v>
      </c>
      <c r="I45" s="44" t="s">
        <v>149</v>
      </c>
      <c r="J45" s="45"/>
      <c r="K45" s="23" t="s">
        <v>123</v>
      </c>
      <c r="L45" s="30" t="s">
        <v>150</v>
      </c>
      <c r="P45" s="2"/>
      <c r="Q45" s="1"/>
      <c r="W45"/>
      <c r="X45"/>
    </row>
    <row r="46" spans="1:24" ht="41.25" customHeight="1" x14ac:dyDescent="0.25">
      <c r="A46" s="3">
        <v>6</v>
      </c>
      <c r="B46" s="13" t="s">
        <v>151</v>
      </c>
      <c r="C46" s="31" t="s">
        <v>4</v>
      </c>
      <c r="D46" s="29">
        <v>0.2</v>
      </c>
      <c r="E46" s="29" t="s">
        <v>4</v>
      </c>
      <c r="F46" s="29" t="s">
        <v>4</v>
      </c>
      <c r="G46" s="29" t="s">
        <v>90</v>
      </c>
      <c r="H46" s="32" t="s">
        <v>91</v>
      </c>
      <c r="I46" s="44" t="s">
        <v>152</v>
      </c>
      <c r="J46" s="45"/>
      <c r="K46" s="23" t="str">
        <f>K45</f>
        <v>no, it's a surface</v>
      </c>
      <c r="L46" s="30" t="s">
        <v>153</v>
      </c>
      <c r="P46" s="2"/>
      <c r="Q46" s="1"/>
      <c r="W46"/>
      <c r="X46"/>
    </row>
    <row r="47" spans="1:24" ht="41.25" customHeight="1" x14ac:dyDescent="0.25">
      <c r="A47" s="3">
        <v>7</v>
      </c>
      <c r="B47" s="13"/>
      <c r="C47" s="31"/>
      <c r="D47" s="29"/>
      <c r="E47" s="29"/>
      <c r="F47" s="29"/>
      <c r="G47" s="29"/>
      <c r="H47" s="32"/>
      <c r="I47" s="44"/>
      <c r="J47" s="45"/>
      <c r="K47" s="23"/>
      <c r="L47" s="30"/>
      <c r="P47" s="2"/>
      <c r="Q47" s="1"/>
      <c r="W47"/>
      <c r="X47"/>
    </row>
    <row r="48" spans="1:24" ht="41.25" customHeight="1" x14ac:dyDescent="0.25">
      <c r="A48" s="3">
        <v>8</v>
      </c>
      <c r="B48" s="13"/>
      <c r="C48" s="31"/>
      <c r="D48" s="29"/>
      <c r="E48" s="29"/>
      <c r="F48" s="29"/>
      <c r="G48" s="29"/>
      <c r="H48" s="32"/>
      <c r="I48" s="44"/>
      <c r="J48" s="45"/>
      <c r="K48" s="23"/>
      <c r="L48" s="30"/>
      <c r="P48" s="2"/>
      <c r="Q48" s="1"/>
      <c r="W48"/>
      <c r="X48"/>
    </row>
    <row r="49" spans="1:24" ht="41.25" customHeight="1" x14ac:dyDescent="0.25">
      <c r="A49" s="3">
        <v>9</v>
      </c>
      <c r="B49" s="13"/>
      <c r="C49" s="31"/>
      <c r="D49" s="29"/>
      <c r="E49" s="29"/>
      <c r="F49" s="29"/>
      <c r="G49" s="29"/>
      <c r="H49" s="32"/>
      <c r="I49" s="44"/>
      <c r="J49" s="45"/>
      <c r="K49" s="23"/>
      <c r="L49" s="30"/>
      <c r="P49" s="2"/>
      <c r="Q49" s="1"/>
      <c r="W49"/>
      <c r="X49"/>
    </row>
    <row r="50" spans="1:24" ht="41.25" customHeight="1" x14ac:dyDescent="0.25">
      <c r="A50" s="3">
        <v>10</v>
      </c>
      <c r="B50" s="13"/>
      <c r="C50" s="31"/>
      <c r="D50" s="29"/>
      <c r="E50" s="29"/>
      <c r="F50" s="29"/>
      <c r="G50" s="29"/>
      <c r="H50" s="32"/>
      <c r="I50" s="44"/>
      <c r="J50" s="45"/>
      <c r="K50" s="23"/>
      <c r="L50" s="30"/>
      <c r="P50" s="2"/>
      <c r="Q50" s="1"/>
      <c r="W50"/>
      <c r="X50"/>
    </row>
    <row r="51" spans="1:24" x14ac:dyDescent="0.25">
      <c r="M51" s="2"/>
      <c r="N51" s="1"/>
    </row>
    <row r="53" spans="1:24" x14ac:dyDescent="0.25">
      <c r="M53" s="2"/>
      <c r="N53" s="1"/>
    </row>
    <row r="54" spans="1:24" x14ac:dyDescent="0.25">
      <c r="M54" s="2"/>
      <c r="N54" s="1"/>
    </row>
    <row r="55" spans="1:24" x14ac:dyDescent="0.25">
      <c r="M55" s="2"/>
      <c r="N55" s="1"/>
    </row>
    <row r="56" spans="1:24" x14ac:dyDescent="0.25">
      <c r="M56" s="2"/>
      <c r="N56" s="1"/>
    </row>
    <row r="57" spans="1:24" x14ac:dyDescent="0.25">
      <c r="M57" s="2"/>
      <c r="N57" s="1"/>
    </row>
  </sheetData>
  <mergeCells count="25">
    <mergeCell ref="I46:J46"/>
    <mergeCell ref="I47:J47"/>
    <mergeCell ref="I48:J48"/>
    <mergeCell ref="I49:J49"/>
    <mergeCell ref="I50:J50"/>
    <mergeCell ref="I45:J45"/>
    <mergeCell ref="E35:F35"/>
    <mergeCell ref="H35:I35"/>
    <mergeCell ref="E37:F37"/>
    <mergeCell ref="H37:I37"/>
    <mergeCell ref="I40:J40"/>
    <mergeCell ref="I41:J41"/>
    <mergeCell ref="I42:J42"/>
    <mergeCell ref="I43:J43"/>
    <mergeCell ref="I44:J44"/>
    <mergeCell ref="E34:F34"/>
    <mergeCell ref="H34:I34"/>
    <mergeCell ref="E36:F36"/>
    <mergeCell ref="H36:I36"/>
    <mergeCell ref="H32:I33"/>
    <mergeCell ref="A32:A33"/>
    <mergeCell ref="B32:B33"/>
    <mergeCell ref="C32:D32"/>
    <mergeCell ref="E32:F33"/>
    <mergeCell ref="G32:G3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0:Z59"/>
  <sheetViews>
    <sheetView tabSelected="1" zoomScale="69" zoomScaleNormal="69" workbookViewId="0">
      <selection activeCell="O17" sqref="O17"/>
    </sheetView>
  </sheetViews>
  <sheetFormatPr defaultRowHeight="15" x14ac:dyDescent="0.25"/>
  <cols>
    <col min="2" max="2" width="25.5703125" style="7" customWidth="1"/>
    <col min="3" max="5" width="10.5703125" style="22" customWidth="1"/>
    <col min="6" max="6" width="10.5703125" customWidth="1"/>
    <col min="7" max="7" width="35.28515625" customWidth="1"/>
    <col min="8" max="9" width="14" customWidth="1"/>
    <col min="11" max="11" width="25.42578125" customWidth="1"/>
    <col min="12" max="12" width="11.85546875" customWidth="1"/>
    <col min="13" max="13" width="20.85546875" style="22" bestFit="1" customWidth="1"/>
    <col min="14" max="14" width="60.42578125" customWidth="1"/>
    <col min="15" max="15" width="14.85546875" customWidth="1"/>
    <col min="16" max="16" width="10" customWidth="1"/>
    <col min="17" max="17" width="43.5703125" customWidth="1"/>
    <col min="18" max="18" width="45.5703125" customWidth="1"/>
    <col min="19" max="19" width="53.85546875" bestFit="1" customWidth="1"/>
    <col min="20" max="21" width="12.42578125" customWidth="1"/>
    <col min="22" max="22" width="12.85546875" customWidth="1"/>
    <col min="23" max="24" width="13" customWidth="1"/>
    <col min="25" max="25" width="20.5703125" style="2" customWidth="1"/>
    <col min="26" max="26" width="24" style="1" customWidth="1"/>
    <col min="27" max="27" width="15.85546875" customWidth="1"/>
    <col min="28" max="28" width="15" customWidth="1"/>
    <col min="29" max="29" width="10.5703125" customWidth="1"/>
  </cols>
  <sheetData>
    <row r="30" spans="1:26" ht="399" customHeight="1" x14ac:dyDescent="0.25"/>
    <row r="31" spans="1:26" x14ac:dyDescent="0.25">
      <c r="A31" s="3" t="s">
        <v>5</v>
      </c>
    </row>
    <row r="32" spans="1:26" ht="57.95" customHeight="1" x14ac:dyDescent="0.25">
      <c r="A32" s="34" t="s">
        <v>0</v>
      </c>
      <c r="B32" s="34" t="s">
        <v>15</v>
      </c>
      <c r="C32" s="36" t="s">
        <v>6</v>
      </c>
      <c r="D32" s="37"/>
      <c r="E32" s="38" t="s">
        <v>14</v>
      </c>
      <c r="F32" s="39"/>
      <c r="G32" s="42" t="s">
        <v>8</v>
      </c>
      <c r="H32" s="38" t="s">
        <v>16</v>
      </c>
      <c r="I32" s="39"/>
      <c r="N32" s="2"/>
      <c r="O32" s="1"/>
      <c r="Y32"/>
      <c r="Z32"/>
    </row>
    <row r="33" spans="1:26" x14ac:dyDescent="0.25">
      <c r="A33" s="35"/>
      <c r="B33" s="35"/>
      <c r="C33" s="5" t="s">
        <v>10</v>
      </c>
      <c r="D33" s="5" t="s">
        <v>11</v>
      </c>
      <c r="E33" s="40"/>
      <c r="F33" s="41"/>
      <c r="G33" s="43"/>
      <c r="H33" s="40"/>
      <c r="I33" s="41"/>
      <c r="N33" s="2"/>
      <c r="O33" s="1"/>
      <c r="Y33"/>
      <c r="Z33"/>
    </row>
    <row r="34" spans="1:26" ht="50.25" customHeight="1" x14ac:dyDescent="0.25">
      <c r="A34" s="3">
        <v>1</v>
      </c>
      <c r="B34" s="12" t="s">
        <v>46</v>
      </c>
      <c r="C34" s="23">
        <v>2</v>
      </c>
      <c r="D34" s="23">
        <v>2</v>
      </c>
      <c r="E34" s="49" t="s">
        <v>73</v>
      </c>
      <c r="F34" s="49"/>
      <c r="G34" s="8" t="s">
        <v>47</v>
      </c>
      <c r="H34" s="50" t="s">
        <v>48</v>
      </c>
      <c r="I34" s="51"/>
      <c r="N34" s="2"/>
      <c r="O34" s="1"/>
      <c r="Y34"/>
      <c r="Z34"/>
    </row>
    <row r="35" spans="1:26" ht="50.25" customHeight="1" x14ac:dyDescent="0.25">
      <c r="A35" s="3">
        <v>2</v>
      </c>
      <c r="B35" s="12" t="s">
        <v>49</v>
      </c>
      <c r="C35" s="23">
        <v>1</v>
      </c>
      <c r="D35" s="23">
        <v>2</v>
      </c>
      <c r="E35" s="49" t="s">
        <v>101</v>
      </c>
      <c r="F35" s="49"/>
      <c r="G35" s="8" t="s">
        <v>50</v>
      </c>
      <c r="H35" s="50" t="s">
        <v>51</v>
      </c>
      <c r="I35" s="51"/>
      <c r="N35" s="2"/>
      <c r="O35" s="1"/>
      <c r="Y35"/>
      <c r="Z35"/>
    </row>
    <row r="36" spans="1:26" ht="50.25" customHeight="1" x14ac:dyDescent="0.25">
      <c r="A36" s="3">
        <v>3</v>
      </c>
      <c r="B36" s="12" t="s">
        <v>52</v>
      </c>
      <c r="C36" s="23">
        <v>1</v>
      </c>
      <c r="D36" s="23">
        <v>2</v>
      </c>
      <c r="E36" s="49" t="str">
        <f>E35</f>
        <v>angle block or surface plate on flat face of part</v>
      </c>
      <c r="F36" s="49"/>
      <c r="G36" s="8" t="s">
        <v>50</v>
      </c>
      <c r="H36" s="50" t="s">
        <v>53</v>
      </c>
      <c r="I36" s="51"/>
      <c r="N36" s="2"/>
      <c r="O36" s="1"/>
      <c r="Y36"/>
      <c r="Z36"/>
    </row>
    <row r="37" spans="1:26" ht="50.25" customHeight="1" x14ac:dyDescent="0.25">
      <c r="A37" s="3">
        <v>4</v>
      </c>
      <c r="B37" s="12" t="s">
        <v>54</v>
      </c>
      <c r="C37" s="23">
        <v>1</v>
      </c>
      <c r="D37" s="23">
        <v>2</v>
      </c>
      <c r="E37" s="49" t="str">
        <f>E36</f>
        <v>angle block or surface plate on flat face of part</v>
      </c>
      <c r="F37" s="49"/>
      <c r="G37" s="14" t="s">
        <v>50</v>
      </c>
      <c r="H37" s="50" t="s">
        <v>55</v>
      </c>
      <c r="I37" s="51"/>
      <c r="N37" s="2"/>
      <c r="O37" s="1"/>
      <c r="Y37"/>
      <c r="Z37"/>
    </row>
    <row r="39" spans="1:26" ht="32.450000000000003" customHeight="1" x14ac:dyDescent="0.25">
      <c r="A39" s="6" t="s">
        <v>12</v>
      </c>
      <c r="B39" s="10"/>
      <c r="I39" s="36" t="s">
        <v>6</v>
      </c>
      <c r="J39" s="37"/>
      <c r="V39" s="2"/>
      <c r="W39" s="1"/>
      <c r="Y39"/>
      <c r="Z39"/>
    </row>
    <row r="40" spans="1:26" ht="57.95" customHeight="1" x14ac:dyDescent="0.25">
      <c r="A40" s="3" t="s">
        <v>0</v>
      </c>
      <c r="B40" s="10" t="s">
        <v>1</v>
      </c>
      <c r="C40" s="25" t="s">
        <v>20</v>
      </c>
      <c r="D40" s="24" t="s">
        <v>7</v>
      </c>
      <c r="E40" s="24" t="s">
        <v>17</v>
      </c>
      <c r="F40" s="10" t="s">
        <v>18</v>
      </c>
      <c r="G40" s="10" t="s">
        <v>2</v>
      </c>
      <c r="H40" s="10" t="s">
        <v>13</v>
      </c>
      <c r="I40" s="5" t="s">
        <v>10</v>
      </c>
      <c r="J40" s="5" t="s">
        <v>11</v>
      </c>
      <c r="K40" s="36" t="s">
        <v>21</v>
      </c>
      <c r="L40" s="37"/>
      <c r="M40" s="19" t="s">
        <v>19</v>
      </c>
      <c r="N40" s="10" t="s">
        <v>9</v>
      </c>
      <c r="T40" s="2"/>
      <c r="U40" s="1"/>
      <c r="Y40"/>
      <c r="Z40"/>
    </row>
    <row r="41" spans="1:26" ht="41.25" customHeight="1" x14ac:dyDescent="0.25">
      <c r="A41" s="3">
        <v>1</v>
      </c>
      <c r="B41" s="13" t="s">
        <v>56</v>
      </c>
      <c r="C41" s="31">
        <v>2</v>
      </c>
      <c r="D41" s="29">
        <v>2E-3</v>
      </c>
      <c r="E41" s="29">
        <f>E43-D41</f>
        <v>0.37424999999999997</v>
      </c>
      <c r="F41" s="28" t="s">
        <v>4</v>
      </c>
      <c r="G41" s="29" t="s">
        <v>72</v>
      </c>
      <c r="H41" s="4" t="s">
        <v>66</v>
      </c>
      <c r="I41" s="4">
        <v>2</v>
      </c>
      <c r="J41" s="4">
        <v>3</v>
      </c>
      <c r="K41" s="44" t="s">
        <v>57</v>
      </c>
      <c r="L41" s="45"/>
      <c r="M41" s="23" t="s">
        <v>58</v>
      </c>
      <c r="N41" s="47" t="s">
        <v>63</v>
      </c>
      <c r="T41" s="2"/>
      <c r="U41" s="1"/>
      <c r="Y41"/>
      <c r="Z41"/>
    </row>
    <row r="42" spans="1:26" ht="67.5" customHeight="1" x14ac:dyDescent="0.25">
      <c r="A42" s="3">
        <f>A41+1</f>
        <v>2</v>
      </c>
      <c r="B42" s="13" t="s">
        <v>59</v>
      </c>
      <c r="C42" s="31">
        <v>3.5</v>
      </c>
      <c r="D42" s="29">
        <v>0.1</v>
      </c>
      <c r="E42" s="29">
        <f>E43-D42</f>
        <v>0.27625</v>
      </c>
      <c r="F42" s="28" t="s">
        <v>4</v>
      </c>
      <c r="G42" s="29" t="str">
        <f>G41</f>
        <v>Gage pin + Height Gage, or a functional gage with a pin in the hole and the extension of the pin must fit in a slot</v>
      </c>
      <c r="H42" s="4" t="s">
        <v>67</v>
      </c>
      <c r="I42" s="4">
        <v>2</v>
      </c>
      <c r="J42" s="4">
        <v>3</v>
      </c>
      <c r="K42" s="44" t="s">
        <v>62</v>
      </c>
      <c r="L42" s="45"/>
      <c r="M42" s="23" t="str">
        <f>M41</f>
        <v>no, it is the void at the center of a hole.</v>
      </c>
      <c r="N42" s="48"/>
      <c r="T42" s="2"/>
      <c r="U42" s="1"/>
      <c r="Y42"/>
      <c r="Z42"/>
    </row>
    <row r="43" spans="1:26" ht="41.25" customHeight="1" x14ac:dyDescent="0.25">
      <c r="A43" s="3">
        <f t="shared" ref="A43:A59" si="0">A42+1</f>
        <v>3</v>
      </c>
      <c r="B43" s="13" t="s">
        <v>60</v>
      </c>
      <c r="C43" s="31">
        <v>0.377</v>
      </c>
      <c r="D43" s="29">
        <f>-F43+E43</f>
        <v>1.3499999999999623E-3</v>
      </c>
      <c r="E43" s="31">
        <v>0.37624999999999997</v>
      </c>
      <c r="F43" s="21">
        <v>0.37490000000000001</v>
      </c>
      <c r="G43" s="29" t="s">
        <v>61</v>
      </c>
      <c r="H43" s="4" t="s">
        <v>4</v>
      </c>
      <c r="I43" s="4"/>
      <c r="J43" s="4"/>
      <c r="K43" s="44" t="s">
        <v>4</v>
      </c>
      <c r="L43" s="45"/>
      <c r="M43" s="23" t="str">
        <f>M44</f>
        <v>yes, it's the size of a hole</v>
      </c>
      <c r="N43" s="20" t="s">
        <v>22</v>
      </c>
      <c r="T43" s="2"/>
      <c r="U43" s="1"/>
      <c r="Y43"/>
      <c r="Z43"/>
    </row>
    <row r="44" spans="1:26" ht="41.25" customHeight="1" x14ac:dyDescent="0.25">
      <c r="A44" s="3">
        <f t="shared" si="0"/>
        <v>4</v>
      </c>
      <c r="B44" s="13" t="s">
        <v>65</v>
      </c>
      <c r="C44" s="31">
        <v>0.159</v>
      </c>
      <c r="D44" s="29">
        <v>5.0000000000000001E-3</v>
      </c>
      <c r="E44" s="31">
        <f>C44-D44</f>
        <v>0.154</v>
      </c>
      <c r="F44" s="27">
        <f>C44+D44</f>
        <v>0.16400000000000001</v>
      </c>
      <c r="G44" s="29" t="str">
        <f>G43</f>
        <v>go/nogo</v>
      </c>
      <c r="H44" s="4" t="str">
        <f>H43</f>
        <v>NA</v>
      </c>
      <c r="I44" s="4"/>
      <c r="J44" s="4"/>
      <c r="K44" s="44" t="str">
        <f>K43</f>
        <v>NA</v>
      </c>
      <c r="L44" s="45"/>
      <c r="M44" s="23" t="str">
        <f>M46</f>
        <v>yes, it's the size of a hole</v>
      </c>
      <c r="N44" s="9" t="str">
        <f>N43</f>
        <v>The Size of the feature cannot be any bigger than MMC and no smaller than Min.</v>
      </c>
      <c r="T44" s="2"/>
      <c r="U44" s="1"/>
      <c r="Y44"/>
      <c r="Z44"/>
    </row>
    <row r="45" spans="1:26" ht="65.45" customHeight="1" x14ac:dyDescent="0.25">
      <c r="A45" s="3">
        <f t="shared" si="0"/>
        <v>5</v>
      </c>
      <c r="B45" s="13" t="s">
        <v>64</v>
      </c>
      <c r="C45" s="31" t="s">
        <v>104</v>
      </c>
      <c r="D45" s="29">
        <v>5.0000000000000001E-3</v>
      </c>
      <c r="E45" s="29">
        <f>E44-D45</f>
        <v>0.14899999999999999</v>
      </c>
      <c r="F45" s="28" t="str">
        <f>F42</f>
        <v>NA</v>
      </c>
      <c r="G45" s="29" t="s">
        <v>71</v>
      </c>
      <c r="H45" s="4" t="s">
        <v>68</v>
      </c>
      <c r="I45" s="4">
        <v>3</v>
      </c>
      <c r="J45" s="4">
        <v>3</v>
      </c>
      <c r="K45" s="44" t="s">
        <v>79</v>
      </c>
      <c r="L45" s="45"/>
      <c r="M45" s="23" t="str">
        <f>M42</f>
        <v>no, it is the void at the center of a hole.</v>
      </c>
      <c r="N45" s="20" t="str">
        <f>"The axis of the feature must fall within a circular tolerance zone with a diameter of "&amp;D45&amp;" on the surface opposite datum C (because of the (P) 0  ).  The zone will be located relative to the Datums by the basic dimensions."</f>
        <v>The axis of the feature must fall within a circular tolerance zone with a diameter of 0.005 on the surface opposite datum C (because of the (P) 0  ).  The zone will be located relative to the Datums by the basic dimensions.</v>
      </c>
      <c r="R45" s="2"/>
      <c r="S45" s="1"/>
      <c r="Y45"/>
      <c r="Z45"/>
    </row>
    <row r="46" spans="1:26" ht="41.25" customHeight="1" x14ac:dyDescent="0.25">
      <c r="A46" s="3">
        <f t="shared" si="0"/>
        <v>6</v>
      </c>
      <c r="B46" s="13" t="s">
        <v>69</v>
      </c>
      <c r="C46" s="31" t="s">
        <v>70</v>
      </c>
      <c r="D46" s="29" t="str">
        <f>C46</f>
        <v>NA (threaded)</v>
      </c>
      <c r="E46" s="29" t="s">
        <v>4</v>
      </c>
      <c r="F46" s="28" t="s">
        <v>4</v>
      </c>
      <c r="G46" s="29" t="s">
        <v>73</v>
      </c>
      <c r="H46" s="4" t="str">
        <f>H55</f>
        <v>NA</v>
      </c>
      <c r="I46" s="4"/>
      <c r="J46" s="4"/>
      <c r="K46" s="44" t="s">
        <v>4</v>
      </c>
      <c r="L46" s="45"/>
      <c r="M46" s="23" t="s">
        <v>78</v>
      </c>
      <c r="N46" s="26" t="s">
        <v>75</v>
      </c>
      <c r="R46" s="2"/>
      <c r="S46" s="1"/>
      <c r="Y46"/>
      <c r="Z46"/>
    </row>
    <row r="47" spans="1:26" ht="67.5" customHeight="1" x14ac:dyDescent="0.25">
      <c r="A47" s="3">
        <f t="shared" si="0"/>
        <v>7</v>
      </c>
      <c r="B47" s="13" t="s">
        <v>76</v>
      </c>
      <c r="C47" s="31" t="s">
        <v>103</v>
      </c>
      <c r="D47" s="29">
        <v>2E-3</v>
      </c>
      <c r="E47" s="29" t="str">
        <f>E56</f>
        <v>NA</v>
      </c>
      <c r="F47" s="28" t="s">
        <v>4</v>
      </c>
      <c r="G47" s="29" t="s">
        <v>77</v>
      </c>
      <c r="H47" s="4" t="s">
        <v>68</v>
      </c>
      <c r="I47" s="4">
        <v>3</v>
      </c>
      <c r="J47" s="4">
        <v>3</v>
      </c>
      <c r="K47" s="44" t="s">
        <v>74</v>
      </c>
      <c r="L47" s="45"/>
      <c r="M47" s="23" t="str">
        <f>M45</f>
        <v>no, it is the void at the center of a hole.</v>
      </c>
      <c r="N47" s="26" t="str">
        <f>"The axis of the feature must fall within a circular tolerance zone with a diameter of "&amp;D47&amp;"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T47" s="2"/>
      <c r="U47" s="1"/>
      <c r="Y47"/>
      <c r="Z47"/>
    </row>
    <row r="48" spans="1:26" ht="57.95" customHeight="1" x14ac:dyDescent="0.25">
      <c r="A48" s="3">
        <f t="shared" si="0"/>
        <v>8</v>
      </c>
      <c r="B48" s="13" t="s">
        <v>83</v>
      </c>
      <c r="C48" s="31" t="s">
        <v>4</v>
      </c>
      <c r="D48" s="29">
        <v>0.05</v>
      </c>
      <c r="E48" s="29" t="s">
        <v>4</v>
      </c>
      <c r="F48" s="28" t="s">
        <v>4</v>
      </c>
      <c r="G48" s="29" t="s">
        <v>82</v>
      </c>
      <c r="H48" s="4" t="s">
        <v>86</v>
      </c>
      <c r="I48" s="4">
        <v>1</v>
      </c>
      <c r="J48" s="4">
        <v>2</v>
      </c>
      <c r="K48" s="44" t="s">
        <v>87</v>
      </c>
      <c r="L48" s="45"/>
      <c r="M48" s="23" t="s">
        <v>81</v>
      </c>
      <c r="N48" s="26" t="s">
        <v>84</v>
      </c>
      <c r="R48" s="2"/>
      <c r="S48" s="1"/>
      <c r="Y48"/>
      <c r="Z48"/>
    </row>
    <row r="49" spans="1:26" ht="53.45" customHeight="1" x14ac:dyDescent="0.25">
      <c r="A49" s="3">
        <f t="shared" si="0"/>
        <v>9</v>
      </c>
      <c r="B49" s="13" t="s">
        <v>85</v>
      </c>
      <c r="C49" s="31" t="s">
        <v>4</v>
      </c>
      <c r="D49" s="29">
        <v>0.05</v>
      </c>
      <c r="E49" s="29" t="s">
        <v>4</v>
      </c>
      <c r="F49" s="28" t="s">
        <v>4</v>
      </c>
      <c r="G49" s="29" t="s">
        <v>80</v>
      </c>
      <c r="H49" s="4" t="str">
        <f>H48</f>
        <v>A, C</v>
      </c>
      <c r="I49" s="4">
        <v>1</v>
      </c>
      <c r="J49" s="4">
        <v>2</v>
      </c>
      <c r="K49" s="44" t="str">
        <f>K48</f>
        <v>The vertical angle of this hole affects the vertical ovalness of the end of the hole, which needs to be controlled to affect the range along the vertical axis where exhausting can occur.</v>
      </c>
      <c r="L49" s="45"/>
      <c r="M49" s="23" t="str">
        <f>M48</f>
        <v>no, it is a single surface</v>
      </c>
      <c r="N49" s="26" t="str">
        <f>N48</f>
        <v>the space between two parallel planes, perpendicular to datum C and parallel to datum A, 0.05 in apart, the 0.5 in long axis of this hole must be between them</v>
      </c>
      <c r="R49" s="2"/>
      <c r="S49" s="1"/>
      <c r="Y49"/>
      <c r="Z49"/>
    </row>
    <row r="50" spans="1:26" ht="41.25" customHeight="1" x14ac:dyDescent="0.25">
      <c r="A50" s="3">
        <f t="shared" si="0"/>
        <v>10</v>
      </c>
      <c r="B50" s="13" t="s">
        <v>106</v>
      </c>
      <c r="C50" s="31">
        <v>0.19350000000000001</v>
      </c>
      <c r="D50" s="31">
        <f>E50-F50</f>
        <v>-5.6999999999999829E-3</v>
      </c>
      <c r="E50" s="31">
        <f>0.19+5/1000</f>
        <v>0.19500000000000001</v>
      </c>
      <c r="F50" s="31">
        <f>0.19+10.7/1000</f>
        <v>0.20069999999999999</v>
      </c>
      <c r="G50" s="31" t="s">
        <v>61</v>
      </c>
      <c r="H50" s="31" t="str">
        <f>H55</f>
        <v>NA</v>
      </c>
      <c r="I50" s="31"/>
      <c r="J50" s="31"/>
      <c r="K50" s="44" t="s">
        <v>108</v>
      </c>
      <c r="L50" s="45"/>
      <c r="M50" s="23" t="str">
        <f>M46</f>
        <v>yes, it's the size of a hole</v>
      </c>
      <c r="N50" s="26" t="s">
        <v>109</v>
      </c>
      <c r="R50" s="2"/>
      <c r="S50" s="1"/>
      <c r="Y50"/>
      <c r="Z50"/>
    </row>
    <row r="51" spans="1:26" ht="41.25" customHeight="1" x14ac:dyDescent="0.25">
      <c r="A51" s="3">
        <f t="shared" si="0"/>
        <v>11</v>
      </c>
      <c r="B51" s="13" t="s">
        <v>107</v>
      </c>
      <c r="C51" s="31" t="s">
        <v>105</v>
      </c>
      <c r="D51" s="29">
        <v>2E-3</v>
      </c>
      <c r="E51" s="29">
        <f>E50-D51</f>
        <v>0.193</v>
      </c>
      <c r="F51" s="28" t="str">
        <f>F47</f>
        <v>NA</v>
      </c>
      <c r="G51" s="28" t="str">
        <f>G47</f>
        <v>thread gage + height gage</v>
      </c>
      <c r="H51" s="28" t="s">
        <v>68</v>
      </c>
      <c r="I51" s="28">
        <f>I47</f>
        <v>3</v>
      </c>
      <c r="J51" s="28">
        <f>J47</f>
        <v>3</v>
      </c>
      <c r="K51" s="44" t="s">
        <v>88</v>
      </c>
      <c r="L51" s="45"/>
      <c r="M51" s="23" t="str">
        <f>M47</f>
        <v>no, it is the void at the center of a hole.</v>
      </c>
      <c r="N51" s="26" t="str">
        <f>"The axis of the feature must fall within a circular tolerance zone with a diameter of "&amp;D51&amp;"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R51" s="2"/>
      <c r="S51" s="1"/>
      <c r="Y51"/>
      <c r="Z51"/>
    </row>
    <row r="52" spans="1:26" ht="41.25" customHeight="1" x14ac:dyDescent="0.25">
      <c r="A52" s="3">
        <f t="shared" si="0"/>
        <v>12</v>
      </c>
      <c r="B52" s="13" t="s">
        <v>89</v>
      </c>
      <c r="C52" s="31" t="s">
        <v>4</v>
      </c>
      <c r="D52" s="29">
        <v>0.05</v>
      </c>
      <c r="E52" s="29" t="s">
        <v>4</v>
      </c>
      <c r="F52" s="28" t="s">
        <v>4</v>
      </c>
      <c r="G52" s="29" t="s">
        <v>90</v>
      </c>
      <c r="H52" s="4" t="s">
        <v>91</v>
      </c>
      <c r="I52" s="4">
        <v>1</v>
      </c>
      <c r="J52" s="4">
        <v>2</v>
      </c>
      <c r="K52" s="44" t="s">
        <v>92</v>
      </c>
      <c r="L52" s="45"/>
      <c r="M52" s="23" t="s">
        <v>93</v>
      </c>
      <c r="N52" s="26" t="s">
        <v>94</v>
      </c>
      <c r="R52" s="2"/>
      <c r="S52" s="1"/>
      <c r="Y52"/>
      <c r="Z52"/>
    </row>
    <row r="53" spans="1:26" ht="41.25" customHeight="1" x14ac:dyDescent="0.25">
      <c r="A53" s="3">
        <f t="shared" si="0"/>
        <v>13</v>
      </c>
      <c r="B53" s="13" t="s">
        <v>95</v>
      </c>
      <c r="C53" s="31" t="str">
        <f>C52</f>
        <v>NA</v>
      </c>
      <c r="D53" s="31">
        <v>0.15</v>
      </c>
      <c r="E53" s="31" t="str">
        <f t="shared" ref="E53:J53" si="1">E52</f>
        <v>NA</v>
      </c>
      <c r="F53" s="31" t="str">
        <f t="shared" si="1"/>
        <v>NA</v>
      </c>
      <c r="G53" s="31" t="str">
        <f t="shared" si="1"/>
        <v>dial indicator</v>
      </c>
      <c r="H53" s="31" t="str">
        <f t="shared" si="1"/>
        <v>C</v>
      </c>
      <c r="I53" s="31">
        <f t="shared" si="1"/>
        <v>1</v>
      </c>
      <c r="J53" s="31">
        <f t="shared" si="1"/>
        <v>2</v>
      </c>
      <c r="K53" s="44" t="s">
        <v>96</v>
      </c>
      <c r="L53" s="45"/>
      <c r="M53" s="23" t="str">
        <f>M52</f>
        <v>no, it is a surface.</v>
      </c>
      <c r="N53" s="26" t="s">
        <v>97</v>
      </c>
      <c r="R53" s="2"/>
      <c r="S53" s="1"/>
      <c r="Y53"/>
      <c r="Z53"/>
    </row>
    <row r="54" spans="1:26" ht="57.95" customHeight="1" x14ac:dyDescent="0.25">
      <c r="A54" s="3">
        <f t="shared" si="0"/>
        <v>14</v>
      </c>
      <c r="B54" s="13" t="s">
        <v>98</v>
      </c>
      <c r="C54" s="31" t="s">
        <v>4</v>
      </c>
      <c r="D54" s="29">
        <v>1E-3</v>
      </c>
      <c r="E54" s="29" t="s">
        <v>4</v>
      </c>
      <c r="F54" s="28" t="s">
        <v>4</v>
      </c>
      <c r="G54" s="29" t="s">
        <v>90</v>
      </c>
      <c r="H54" s="4" t="s">
        <v>91</v>
      </c>
      <c r="I54" s="4">
        <v>1</v>
      </c>
      <c r="J54" s="4">
        <v>2</v>
      </c>
      <c r="K54" s="44" t="s">
        <v>99</v>
      </c>
      <c r="L54" s="45"/>
      <c r="M54" s="23" t="str">
        <f>M53</f>
        <v>no, it is a surface.</v>
      </c>
      <c r="N54" s="26" t="s">
        <v>100</v>
      </c>
      <c r="R54" s="2"/>
      <c r="S54" s="1"/>
      <c r="Y54"/>
      <c r="Z54"/>
    </row>
    <row r="55" spans="1:26" ht="41.25" customHeight="1" x14ac:dyDescent="0.25">
      <c r="A55" s="3">
        <f t="shared" si="0"/>
        <v>15</v>
      </c>
      <c r="B55" s="13" t="s">
        <v>102</v>
      </c>
      <c r="C55" s="31" t="str">
        <f>C46</f>
        <v>NA (threaded)</v>
      </c>
      <c r="D55" s="31" t="str">
        <f t="shared" ref="D55:N55" si="2">D46</f>
        <v>NA (threaded)</v>
      </c>
      <c r="E55" s="31" t="s">
        <v>4</v>
      </c>
      <c r="F55" s="31" t="str">
        <f t="shared" si="2"/>
        <v>NA</v>
      </c>
      <c r="G55" s="31" t="str">
        <f t="shared" si="2"/>
        <v>thread gage</v>
      </c>
      <c r="H55" s="31" t="s">
        <v>4</v>
      </c>
      <c r="I55" s="31"/>
      <c r="J55" s="31"/>
      <c r="K55" s="44" t="str">
        <f t="shared" si="2"/>
        <v>NA</v>
      </c>
      <c r="L55" s="45">
        <f t="shared" si="2"/>
        <v>0</v>
      </c>
      <c r="M55" s="31" t="str">
        <f t="shared" si="2"/>
        <v>yes, it's the size of a hole</v>
      </c>
      <c r="N55" s="31" t="str">
        <f t="shared" si="2"/>
        <v>the shape of thread gage must fit inside the threaded hole and not wiggle too much</v>
      </c>
      <c r="R55" s="2"/>
      <c r="S55" s="1"/>
      <c r="Y55"/>
      <c r="Z55"/>
    </row>
    <row r="56" spans="1:26" ht="41.25" customHeight="1" x14ac:dyDescent="0.25">
      <c r="A56" s="3">
        <f t="shared" si="0"/>
        <v>16</v>
      </c>
      <c r="B56" s="13" t="str">
        <f>"Threaded hole for baseplate bolt position to "&amp;H56</f>
        <v>Threaded hole for baseplate bolt position to C</v>
      </c>
      <c r="C56" s="31">
        <v>0.25</v>
      </c>
      <c r="D56" s="29">
        <v>0.05</v>
      </c>
      <c r="E56" s="29" t="s">
        <v>4</v>
      </c>
      <c r="F56" s="28" t="s">
        <v>4</v>
      </c>
      <c r="G56" s="29" t="s">
        <v>77</v>
      </c>
      <c r="H56" s="4" t="s">
        <v>91</v>
      </c>
      <c r="I56" s="4">
        <v>1</v>
      </c>
      <c r="J56" s="4">
        <v>2</v>
      </c>
      <c r="K56" s="44" t="s">
        <v>110</v>
      </c>
      <c r="L56" s="45"/>
      <c r="M56" s="23" t="str">
        <f>M51</f>
        <v>no, it is the void at the center of a hole.</v>
      </c>
      <c r="N56" s="47" t="s">
        <v>114</v>
      </c>
      <c r="R56" s="2"/>
      <c r="S56" s="1"/>
      <c r="Y56"/>
      <c r="Z56"/>
    </row>
    <row r="57" spans="1:26" ht="41.25" customHeight="1" x14ac:dyDescent="0.25">
      <c r="A57" s="3">
        <f t="shared" si="0"/>
        <v>17</v>
      </c>
      <c r="B57" s="13" t="str">
        <f>"Threaded hole for baseplate bolt position to "&amp;H57</f>
        <v>Threaded hole for baseplate bolt position to C, D</v>
      </c>
      <c r="C57" s="31" t="str">
        <f>"0.75, "&amp;(3.5+0.75)</f>
        <v>0.75, 4.25</v>
      </c>
      <c r="D57" s="29">
        <v>0.2</v>
      </c>
      <c r="E57" s="29" t="s">
        <v>4</v>
      </c>
      <c r="F57" s="28" t="s">
        <v>4</v>
      </c>
      <c r="G57" s="29" t="str">
        <f>G56</f>
        <v>thread gage + height gage</v>
      </c>
      <c r="H57" s="4" t="s">
        <v>67</v>
      </c>
      <c r="I57" s="4">
        <v>2</v>
      </c>
      <c r="J57" s="4">
        <v>3</v>
      </c>
      <c r="K57" s="44" t="s">
        <v>111</v>
      </c>
      <c r="L57" s="45"/>
      <c r="M57" s="23" t="str">
        <f>M56</f>
        <v>no, it is the void at the center of a hole.</v>
      </c>
      <c r="N57" s="48"/>
      <c r="R57" s="2"/>
      <c r="S57" s="1"/>
      <c r="Y57"/>
      <c r="Z57"/>
    </row>
    <row r="58" spans="1:26" ht="41.1" customHeight="1" x14ac:dyDescent="0.25">
      <c r="A58" s="3">
        <f t="shared" si="0"/>
        <v>18</v>
      </c>
      <c r="B58" s="13" t="s">
        <v>112</v>
      </c>
      <c r="C58" s="31">
        <v>3.5</v>
      </c>
      <c r="D58" s="29">
        <v>2E-3</v>
      </c>
      <c r="E58" s="29" t="s">
        <v>4</v>
      </c>
      <c r="F58" s="28" t="s">
        <v>4</v>
      </c>
      <c r="G58" s="29" t="s">
        <v>113</v>
      </c>
      <c r="H58" s="4" t="s">
        <v>115</v>
      </c>
      <c r="I58" s="4">
        <v>2</v>
      </c>
      <c r="J58" s="4">
        <v>2</v>
      </c>
      <c r="K58" s="44" t="s">
        <v>116</v>
      </c>
      <c r="L58" s="45"/>
      <c r="M58" s="23" t="str">
        <f>M57</f>
        <v>no, it is the void at the center of a hole.</v>
      </c>
      <c r="N58" s="26" t="s">
        <v>117</v>
      </c>
      <c r="R58" s="2"/>
      <c r="S58" s="1"/>
      <c r="Y58"/>
      <c r="Z58"/>
    </row>
    <row r="59" spans="1:26" ht="41.1" customHeight="1" x14ac:dyDescent="0.25">
      <c r="A59" s="3">
        <f t="shared" si="0"/>
        <v>19</v>
      </c>
      <c r="B59" s="13" t="s">
        <v>118</v>
      </c>
      <c r="C59" s="31" t="s">
        <v>4</v>
      </c>
      <c r="D59" s="29">
        <v>2E-3</v>
      </c>
      <c r="E59" s="29" t="s">
        <v>4</v>
      </c>
      <c r="F59" s="28" t="s">
        <v>4</v>
      </c>
      <c r="G59" s="29" t="str">
        <f>G57</f>
        <v>thread gage + height gage</v>
      </c>
      <c r="H59" s="4" t="s">
        <v>67</v>
      </c>
      <c r="I59" s="4">
        <v>2</v>
      </c>
      <c r="J59" s="4">
        <v>3</v>
      </c>
      <c r="K59" s="44" t="s">
        <v>119</v>
      </c>
      <c r="L59" s="45"/>
      <c r="M59" s="23" t="str">
        <f>M58</f>
        <v>no, it is the void at the center of a hole.</v>
      </c>
      <c r="N59" s="26" t="s">
        <v>120</v>
      </c>
      <c r="R59" s="2"/>
      <c r="S59" s="1"/>
      <c r="Y59"/>
      <c r="Z59"/>
    </row>
  </sheetData>
  <mergeCells count="37">
    <mergeCell ref="K47:L47"/>
    <mergeCell ref="K45:L45"/>
    <mergeCell ref="E35:F35"/>
    <mergeCell ref="E36:F36"/>
    <mergeCell ref="E37:F37"/>
    <mergeCell ref="K40:L40"/>
    <mergeCell ref="K41:L41"/>
    <mergeCell ref="K42:L42"/>
    <mergeCell ref="K43:L43"/>
    <mergeCell ref="K44:L44"/>
    <mergeCell ref="K46:L46"/>
    <mergeCell ref="A32:A33"/>
    <mergeCell ref="B32:B33"/>
    <mergeCell ref="C32:D32"/>
    <mergeCell ref="E32:F33"/>
    <mergeCell ref="G32:G33"/>
    <mergeCell ref="N41:N42"/>
    <mergeCell ref="E34:F34"/>
    <mergeCell ref="I39:J39"/>
    <mergeCell ref="H32:I33"/>
    <mergeCell ref="H34:I34"/>
    <mergeCell ref="H35:I35"/>
    <mergeCell ref="H36:I36"/>
    <mergeCell ref="H37:I37"/>
    <mergeCell ref="K48:L48"/>
    <mergeCell ref="K49:L49"/>
    <mergeCell ref="K50:L50"/>
    <mergeCell ref="K51:L51"/>
    <mergeCell ref="K52:L52"/>
    <mergeCell ref="K58:L58"/>
    <mergeCell ref="K59:L59"/>
    <mergeCell ref="N56:N57"/>
    <mergeCell ref="K53:L53"/>
    <mergeCell ref="K54:L54"/>
    <mergeCell ref="K55:L55"/>
    <mergeCell ref="K56:L56"/>
    <mergeCell ref="K57:L5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Gages and Simulators</vt:lpstr>
      <vt:lpstr>Baseplate</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 Lucy</dc:creator>
  <cp:lastModifiedBy>Sammy Myakishev-Rempel (RIT Student)</cp:lastModifiedBy>
  <dcterms:created xsi:type="dcterms:W3CDTF">2022-01-04T11:58:37Z</dcterms:created>
  <dcterms:modified xsi:type="dcterms:W3CDTF">2022-04-25T19:34:25Z</dcterms:modified>
</cp:coreProperties>
</file>