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mnpa\OneDrive\Desktop\The plant geome 2024\"/>
    </mc:Choice>
  </mc:AlternateContent>
  <xr:revisionPtr revIDLastSave="0" documentId="13_ncr:1_{11BC6DDB-B9FF-4CE8-9907-B259182D9D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ntho scale leaf" sheetId="1" r:id="rId1"/>
    <sheet name="scale leaf one way anova " sheetId="3" r:id="rId2"/>
    <sheet name="antho purple spot" sheetId="2" r:id="rId3"/>
    <sheet name="purple anth anova" sheetId="4" r:id="rId4"/>
  </sheets>
  <definedNames>
    <definedName name="_xlnm._FilterDatabase" localSheetId="2" hidden="1">'antho purple spot'!$H$1:$H$29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H7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4" i="1"/>
  <c r="F4" i="1" s="1"/>
  <c r="G4" i="1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H13" i="1" l="1"/>
  <c r="H9" i="2"/>
  <c r="H10" i="1"/>
  <c r="H25" i="1"/>
  <c r="H22" i="1"/>
  <c r="H19" i="1"/>
  <c r="H28" i="1"/>
  <c r="H16" i="1"/>
  <c r="H4" i="1"/>
  <c r="H6" i="2"/>
  <c r="H15" i="2"/>
  <c r="H18" i="2"/>
  <c r="H21" i="2"/>
  <c r="H24" i="2"/>
  <c r="H12" i="2"/>
  <c r="H27" i="2"/>
  <c r="H3" i="2"/>
</calcChain>
</file>

<file path=xl/sharedStrings.xml><?xml version="1.0" encoding="utf-8"?>
<sst xmlns="http://schemas.openxmlformats.org/spreadsheetml/2006/main" count="41" uniqueCount="32">
  <si>
    <t>Category</t>
  </si>
  <si>
    <t>Replication</t>
  </si>
  <si>
    <t>Anthoycanin (mg/l)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</si>
  <si>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</si>
  <si>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</si>
  <si>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</si>
  <si>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</si>
  <si>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</si>
  <si>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</si>
  <si>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</si>
  <si>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</si>
  <si>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</si>
  <si>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Average anthocyanin(mg/100 gm)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</si>
  <si>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</si>
  <si>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</si>
  <si>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</si>
  <si>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</si>
  <si>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</si>
  <si>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</si>
  <si>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</si>
  <si>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</si>
  <si>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</si>
  <si>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Absorbence(A529)</t>
  </si>
  <si>
    <t>absorbence(650)</t>
  </si>
  <si>
    <t>Anthoycanin (mg/g)</t>
  </si>
  <si>
    <t>Anthocyanin(mg/100 g)</t>
  </si>
  <si>
    <t>Avg. Anthocyanin(mg/100 g)</t>
  </si>
  <si>
    <t>Absorbence(529)</t>
  </si>
  <si>
    <t>Absorbence(A650)</t>
  </si>
  <si>
    <t>Treatment</t>
  </si>
  <si>
    <t>Replications</t>
  </si>
  <si>
    <t>Supplementary Table S1: Total anthocyanin pigment concentrations quantified using a spectrophotometer for nine asparagus scale leaf and purple spot lesion pigment phenotypes based on visual ratings of an F1 pseudo-testcross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</si>
</sst>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3" workbookViewId="0">
      <selection activeCell="K14" sqref="K14"/>
    </sheetView>
  </sheetViews>
  <sheetFormatPr defaultRowHeight="14.5" x14ac:dyDescent="0.35"/>
  <cols>
    <col min="1" max="1" width="8.26953125" bestFit="1" customWidth="1"/>
    <col min="2" max="2" width="10.08984375" bestFit="1" customWidth="1"/>
    <col min="3" max="3" width="15.08984375" bestFit="1" customWidth="1"/>
    <col min="4" max="4" width="16.26953125" bestFit="1" customWidth="1"/>
    <col min="5" max="5" width="17.08984375" bestFit="1" customWidth="1"/>
    <col min="6" max="6" width="17.54296875" bestFit="1" customWidth="1"/>
    <col min="7" max="7" width="20.54296875" bestFit="1" customWidth="1"/>
    <col min="8" max="8" width="29.453125" style="2" bestFit="1" customWidth="1"/>
  </cols>
  <sheetData>
    <row r="1" spans="1:8" s="10" customFormat="1" x14ac:dyDescent="0.35">
      <c r="A1" s="10" t="s">
        <v>31</v>
      </c>
    </row>
    <row r="2" spans="1:8" s="1" customFormat="1" x14ac:dyDescent="0.35">
      <c r="A2" s="8" t="s">
        <v>0</v>
      </c>
      <c r="B2" s="8" t="s">
        <v>1</v>
      </c>
      <c r="C2" s="8" t="s">
        <v>27</v>
      </c>
      <c r="D2" s="8" t="s">
        <v>28</v>
      </c>
      <c r="E2" s="8" t="s">
        <v>2</v>
      </c>
      <c r="F2" s="8" t="s">
        <v>24</v>
      </c>
      <c r="G2" s="8" t="s">
        <v>25</v>
      </c>
      <c r="H2" s="8" t="s">
        <v>12</v>
      </c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x14ac:dyDescent="0.35">
      <c r="A4" t="s">
        <v>3</v>
      </c>
      <c r="B4" s="3">
        <v>1</v>
      </c>
      <c r="C4" s="3">
        <v>0.23200000000000001</v>
      </c>
      <c r="D4" s="3">
        <v>0.1</v>
      </c>
      <c r="E4" s="3">
        <f>(($C4-($D4*0.288))*1000*449.2)/(26900*1)</f>
        <v>3.3932133828996283</v>
      </c>
      <c r="F4" s="3">
        <f>(E4*0.002)/0.05</f>
        <v>0.13572853531598511</v>
      </c>
      <c r="G4" s="3">
        <f>100*F4</f>
        <v>13.572853531598511</v>
      </c>
      <c r="H4" s="4">
        <f>AVERAGE(G4:G6)</f>
        <v>13.369795092936803</v>
      </c>
    </row>
    <row r="5" spans="1:8" x14ac:dyDescent="0.35">
      <c r="B5" s="3">
        <v>2</v>
      </c>
      <c r="C5" s="3">
        <v>0.223</v>
      </c>
      <c r="D5" s="3">
        <v>0.09</v>
      </c>
      <c r="E5" s="3">
        <f t="shared" ref="E5:E30" si="0">(($C5-($D5*0.288))*1000*449.2)/(26900*1)</f>
        <v>3.2910162081784389</v>
      </c>
      <c r="F5" s="3">
        <f t="shared" ref="F5:F30" si="1">(E5*0.002)/0.05</f>
        <v>0.13164064832713754</v>
      </c>
      <c r="G5" s="3">
        <f t="shared" ref="G5:G30" si="2">100*F5</f>
        <v>13.164064832713754</v>
      </c>
      <c r="H5" s="4"/>
    </row>
    <row r="6" spans="1:8" x14ac:dyDescent="0.35">
      <c r="B6" s="3">
        <v>3</v>
      </c>
      <c r="C6" s="3">
        <v>0.22900000000000001</v>
      </c>
      <c r="D6" s="3">
        <v>0.1</v>
      </c>
      <c r="E6" s="3">
        <f t="shared" si="0"/>
        <v>3.3431167286245356</v>
      </c>
      <c r="F6" s="3">
        <f t="shared" si="1"/>
        <v>0.13372466914498143</v>
      </c>
      <c r="G6" s="3">
        <f t="shared" si="2"/>
        <v>13.372466914498144</v>
      </c>
      <c r="H6" s="4"/>
    </row>
    <row r="7" spans="1:8" x14ac:dyDescent="0.35">
      <c r="A7" t="s">
        <v>4</v>
      </c>
      <c r="B7">
        <v>1</v>
      </c>
      <c r="C7">
        <v>0.20100000000000001</v>
      </c>
      <c r="D7">
        <v>0.1</v>
      </c>
      <c r="E7">
        <f t="shared" si="0"/>
        <v>2.8755479553903349</v>
      </c>
      <c r="F7">
        <f t="shared" si="1"/>
        <v>0.11502191821561339</v>
      </c>
      <c r="G7">
        <f t="shared" si="2"/>
        <v>11.50219182156134</v>
      </c>
      <c r="H7" s="2">
        <f>AVERAGE(G7:G9)</f>
        <v>11.779170656753408</v>
      </c>
    </row>
    <row r="8" spans="1:8" x14ac:dyDescent="0.35">
      <c r="B8">
        <v>2</v>
      </c>
      <c r="C8">
        <v>0.20399999999999999</v>
      </c>
      <c r="D8">
        <v>8.5000000000000006E-2</v>
      </c>
      <c r="E8">
        <f t="shared" si="0"/>
        <v>2.9977837918215609</v>
      </c>
      <c r="F8">
        <f t="shared" si="1"/>
        <v>0.11991135167286243</v>
      </c>
      <c r="G8">
        <f t="shared" si="2"/>
        <v>11.991135167286243</v>
      </c>
    </row>
    <row r="9" spans="1:8" x14ac:dyDescent="0.35">
      <c r="B9">
        <v>3</v>
      </c>
      <c r="C9">
        <v>0.20899999999999999</v>
      </c>
      <c r="D9">
        <v>0.11</v>
      </c>
      <c r="E9">
        <f t="shared" si="0"/>
        <v>2.9610462453531592</v>
      </c>
      <c r="F9">
        <f t="shared" si="1"/>
        <v>0.11844184981412637</v>
      </c>
      <c r="G9">
        <f t="shared" si="2"/>
        <v>11.844184981412637</v>
      </c>
    </row>
    <row r="10" spans="1:8" x14ac:dyDescent="0.35">
      <c r="A10" t="s">
        <v>5</v>
      </c>
      <c r="B10" s="3">
        <v>1</v>
      </c>
      <c r="C10" s="3">
        <v>0.19500000000000001</v>
      </c>
      <c r="D10" s="3">
        <v>0.121</v>
      </c>
      <c r="E10" s="3">
        <f t="shared" si="0"/>
        <v>2.6743597918215616</v>
      </c>
      <c r="F10" s="3">
        <f t="shared" si="1"/>
        <v>0.10697439167286246</v>
      </c>
      <c r="G10" s="3">
        <f t="shared" si="2"/>
        <v>10.697439167286246</v>
      </c>
      <c r="H10" s="4">
        <f>AVERAGE(G10:G12)</f>
        <v>10.585044540272612</v>
      </c>
    </row>
    <row r="11" spans="1:8" x14ac:dyDescent="0.35">
      <c r="B11" s="3">
        <v>2</v>
      </c>
      <c r="C11" s="3">
        <v>0.17799999999999999</v>
      </c>
      <c r="D11" s="3">
        <v>4.9000000000000002E-2</v>
      </c>
      <c r="E11" s="3">
        <f t="shared" si="0"/>
        <v>2.7367468252788099</v>
      </c>
      <c r="F11" s="3">
        <f t="shared" si="1"/>
        <v>0.10946987301115239</v>
      </c>
      <c r="G11" s="3">
        <f t="shared" si="2"/>
        <v>10.946987301115239</v>
      </c>
      <c r="H11" s="4"/>
    </row>
    <row r="12" spans="1:8" x14ac:dyDescent="0.35">
      <c r="B12" s="3">
        <v>3</v>
      </c>
      <c r="C12" s="3">
        <v>0.17699999999999999</v>
      </c>
      <c r="D12" s="3">
        <v>8.8999999999999996E-2</v>
      </c>
      <c r="E12" s="3">
        <f t="shared" si="0"/>
        <v>2.5276767881040887</v>
      </c>
      <c r="F12" s="3">
        <f t="shared" si="1"/>
        <v>0.10110707152416355</v>
      </c>
      <c r="G12" s="3">
        <f t="shared" si="2"/>
        <v>10.110707152416355</v>
      </c>
      <c r="H12" s="4"/>
    </row>
    <row r="13" spans="1:8" x14ac:dyDescent="0.35">
      <c r="A13" t="s">
        <v>6</v>
      </c>
      <c r="B13">
        <v>1</v>
      </c>
      <c r="C13">
        <v>0.17</v>
      </c>
      <c r="D13">
        <v>0.112</v>
      </c>
      <c r="E13">
        <f t="shared" si="0"/>
        <v>2.3001711821561339</v>
      </c>
      <c r="F13">
        <f t="shared" si="1"/>
        <v>9.2006847286245363E-2</v>
      </c>
      <c r="G13">
        <f t="shared" si="2"/>
        <v>9.2006847286245357</v>
      </c>
      <c r="H13" s="2">
        <f>AVERAGE(G13:G15)</f>
        <v>9.0877557372986377</v>
      </c>
    </row>
    <row r="14" spans="1:8" x14ac:dyDescent="0.35">
      <c r="B14">
        <v>2</v>
      </c>
      <c r="C14">
        <v>0.16300000000000001</v>
      </c>
      <c r="D14">
        <v>9.7000000000000003E-2</v>
      </c>
      <c r="E14">
        <f t="shared" si="0"/>
        <v>2.255418171003718</v>
      </c>
      <c r="F14">
        <f t="shared" si="1"/>
        <v>9.0216726840148712E-2</v>
      </c>
      <c r="G14">
        <f t="shared" si="2"/>
        <v>9.021672684014872</v>
      </c>
    </row>
    <row r="15" spans="1:8" x14ac:dyDescent="0.35">
      <c r="B15">
        <v>3</v>
      </c>
      <c r="C15">
        <v>0.16300000000000001</v>
      </c>
      <c r="D15">
        <v>9.6000000000000002E-2</v>
      </c>
      <c r="E15">
        <f t="shared" si="0"/>
        <v>2.2602274498141264</v>
      </c>
      <c r="F15">
        <f t="shared" si="1"/>
        <v>9.0409097992565052E-2</v>
      </c>
      <c r="G15">
        <f t="shared" si="2"/>
        <v>9.0409097992565055</v>
      </c>
    </row>
    <row r="16" spans="1:8" x14ac:dyDescent="0.35">
      <c r="A16" t="s">
        <v>7</v>
      </c>
      <c r="B16" s="3">
        <v>1</v>
      </c>
      <c r="C16" s="3">
        <v>0.14199999999999999</v>
      </c>
      <c r="D16" s="3">
        <v>0.12</v>
      </c>
      <c r="E16" s="3">
        <f t="shared" si="0"/>
        <v>1.7941281784386616</v>
      </c>
      <c r="F16" s="3">
        <f t="shared" si="1"/>
        <v>7.1765127137546458E-2</v>
      </c>
      <c r="G16" s="3">
        <f t="shared" si="2"/>
        <v>7.1765127137546454</v>
      </c>
      <c r="H16" s="4">
        <f>AVERAGE(G16:G18)</f>
        <v>7.311172520446096</v>
      </c>
    </row>
    <row r="17" spans="1:8" x14ac:dyDescent="0.35">
      <c r="B17" s="3">
        <v>2</v>
      </c>
      <c r="C17" s="3">
        <v>0.14299999999999999</v>
      </c>
      <c r="D17" s="3">
        <v>0.121</v>
      </c>
      <c r="E17" s="3">
        <f t="shared" si="0"/>
        <v>1.8060177843866172</v>
      </c>
      <c r="F17" s="3">
        <f t="shared" si="1"/>
        <v>7.2240711375464686E-2</v>
      </c>
      <c r="G17" s="3">
        <f t="shared" si="2"/>
        <v>7.2240711375464688</v>
      </c>
      <c r="H17" s="4"/>
    </row>
    <row r="18" spans="1:8" x14ac:dyDescent="0.35">
      <c r="B18" s="3">
        <v>3</v>
      </c>
      <c r="C18" s="3">
        <v>0.14099999999999999</v>
      </c>
      <c r="D18" s="3">
        <v>9.8000000000000004E-2</v>
      </c>
      <c r="E18" s="3">
        <f t="shared" si="0"/>
        <v>1.8832334275092932</v>
      </c>
      <c r="F18" s="3">
        <f t="shared" si="1"/>
        <v>7.5329337100371735E-2</v>
      </c>
      <c r="G18" s="3">
        <f t="shared" si="2"/>
        <v>7.5329337100371738</v>
      </c>
      <c r="H18" s="4"/>
    </row>
    <row r="19" spans="1:8" x14ac:dyDescent="0.35">
      <c r="A19" t="s">
        <v>8</v>
      </c>
      <c r="B19">
        <v>1</v>
      </c>
      <c r="C19">
        <v>0.112</v>
      </c>
      <c r="D19">
        <v>9.8000000000000004E-2</v>
      </c>
      <c r="E19">
        <f t="shared" si="0"/>
        <v>1.3989657695167286</v>
      </c>
      <c r="F19">
        <f t="shared" si="1"/>
        <v>5.5958630780669143E-2</v>
      </c>
      <c r="G19">
        <f t="shared" si="2"/>
        <v>5.5958630780669143</v>
      </c>
      <c r="H19" s="2">
        <f>AVERAGE(G19:G21)</f>
        <v>5.6473401734820321</v>
      </c>
    </row>
    <row r="20" spans="1:8" x14ac:dyDescent="0.35">
      <c r="B20">
        <v>2</v>
      </c>
      <c r="C20">
        <v>0.12</v>
      </c>
      <c r="D20">
        <v>0.124</v>
      </c>
      <c r="E20">
        <f t="shared" si="0"/>
        <v>1.4075155985130112</v>
      </c>
      <c r="F20">
        <f t="shared" si="1"/>
        <v>5.6300623940520447E-2</v>
      </c>
      <c r="G20">
        <f t="shared" si="2"/>
        <v>5.6300623940520449</v>
      </c>
    </row>
    <row r="21" spans="1:8" x14ac:dyDescent="0.35">
      <c r="B21">
        <v>3</v>
      </c>
      <c r="C21">
        <v>0.121</v>
      </c>
      <c r="D21">
        <v>0.123</v>
      </c>
      <c r="E21">
        <f t="shared" si="0"/>
        <v>1.4290237620817843</v>
      </c>
      <c r="F21">
        <f t="shared" si="1"/>
        <v>5.7160950483271369E-2</v>
      </c>
      <c r="G21">
        <f t="shared" si="2"/>
        <v>5.7160950483271371</v>
      </c>
    </row>
    <row r="22" spans="1:8" x14ac:dyDescent="0.35">
      <c r="A22" t="s">
        <v>9</v>
      </c>
      <c r="B22" s="3">
        <v>1</v>
      </c>
      <c r="C22" s="3">
        <v>0.1</v>
      </c>
      <c r="D22" s="3">
        <v>0.12</v>
      </c>
      <c r="E22" s="3">
        <f t="shared" si="0"/>
        <v>1.0927750185873608</v>
      </c>
      <c r="F22" s="3">
        <f t="shared" si="1"/>
        <v>4.3711000743494433E-2</v>
      </c>
      <c r="G22" s="3">
        <f t="shared" si="2"/>
        <v>4.3711000743494433</v>
      </c>
      <c r="H22" s="4">
        <f>AVERAGE(G22:G24)</f>
        <v>4.3659345526641893</v>
      </c>
    </row>
    <row r="23" spans="1:8" x14ac:dyDescent="0.35">
      <c r="B23" s="3">
        <v>2</v>
      </c>
      <c r="C23" s="3">
        <v>0.11</v>
      </c>
      <c r="D23" s="3">
        <v>0.14499999999999999</v>
      </c>
      <c r="E23" s="3">
        <f t="shared" si="0"/>
        <v>1.1395318959107807</v>
      </c>
      <c r="F23" s="3">
        <f t="shared" si="1"/>
        <v>4.5581275836431227E-2</v>
      </c>
      <c r="G23" s="3">
        <f t="shared" si="2"/>
        <v>4.558127583643123</v>
      </c>
      <c r="H23" s="4"/>
    </row>
    <row r="24" spans="1:8" x14ac:dyDescent="0.35">
      <c r="B24" s="3">
        <v>3</v>
      </c>
      <c r="C24" s="3">
        <v>0.10100000000000001</v>
      </c>
      <c r="D24" s="3">
        <v>0.13400000000000001</v>
      </c>
      <c r="E24" s="3">
        <f t="shared" si="0"/>
        <v>1.0421440000000002</v>
      </c>
      <c r="F24" s="3">
        <f t="shared" si="1"/>
        <v>4.1685760000000009E-2</v>
      </c>
      <c r="G24" s="3">
        <f t="shared" si="2"/>
        <v>4.1685760000000007</v>
      </c>
      <c r="H24" s="4"/>
    </row>
    <row r="25" spans="1:8" x14ac:dyDescent="0.35">
      <c r="A25" t="s">
        <v>10</v>
      </c>
      <c r="B25">
        <v>1</v>
      </c>
      <c r="C25">
        <v>7.0000000000000007E-2</v>
      </c>
      <c r="D25">
        <v>0.121</v>
      </c>
      <c r="E25">
        <f t="shared" si="0"/>
        <v>0.58699919702602243</v>
      </c>
      <c r="F25">
        <f t="shared" si="1"/>
        <v>2.3479967881040897E-2</v>
      </c>
      <c r="G25">
        <f t="shared" si="2"/>
        <v>2.3479967881040897</v>
      </c>
      <c r="H25" s="2">
        <f>AVERAGE(G25:G27)</f>
        <v>2.3992957620817843</v>
      </c>
    </row>
    <row r="26" spans="1:8" x14ac:dyDescent="0.35">
      <c r="B26">
        <v>2</v>
      </c>
      <c r="C26">
        <v>0.06</v>
      </c>
      <c r="D26">
        <v>0.13100000000000001</v>
      </c>
      <c r="E26">
        <f t="shared" si="0"/>
        <v>0.37191756133828996</v>
      </c>
      <c r="F26">
        <f t="shared" si="1"/>
        <v>1.4876702453531598E-2</v>
      </c>
      <c r="G26">
        <f t="shared" si="2"/>
        <v>1.4876702453531598</v>
      </c>
    </row>
    <row r="27" spans="1:8" x14ac:dyDescent="0.35">
      <c r="B27">
        <v>3</v>
      </c>
      <c r="C27">
        <v>0.08</v>
      </c>
      <c r="D27">
        <v>0.10299999999999999</v>
      </c>
      <c r="E27">
        <f t="shared" si="0"/>
        <v>0.84055506319702611</v>
      </c>
      <c r="F27">
        <f t="shared" si="1"/>
        <v>3.3622202527881041E-2</v>
      </c>
      <c r="G27">
        <f t="shared" si="2"/>
        <v>3.362220252788104</v>
      </c>
    </row>
    <row r="28" spans="1:8" x14ac:dyDescent="0.35">
      <c r="A28" t="s">
        <v>11</v>
      </c>
      <c r="B28" s="3">
        <v>1</v>
      </c>
      <c r="C28" s="3">
        <v>2.8000000000000001E-2</v>
      </c>
      <c r="D28" s="3">
        <v>7.5999999999999998E-2</v>
      </c>
      <c r="E28" s="3">
        <f t="shared" si="0"/>
        <v>0.10206358364312272</v>
      </c>
      <c r="F28" s="3">
        <f t="shared" si="1"/>
        <v>4.0825433457249089E-3</v>
      </c>
      <c r="G28" s="3">
        <f t="shared" si="2"/>
        <v>0.40825433457249088</v>
      </c>
      <c r="H28" s="4">
        <f>AVERAGE(G28:G30)</f>
        <v>0.71996685006195804</v>
      </c>
    </row>
    <row r="29" spans="1:8" x14ac:dyDescent="0.35">
      <c r="B29" s="3">
        <v>2</v>
      </c>
      <c r="C29" s="3">
        <v>3.2000000000000001E-2</v>
      </c>
      <c r="D29" s="3">
        <v>7.9000000000000001E-2</v>
      </c>
      <c r="E29" s="3">
        <f t="shared" si="0"/>
        <v>0.15443128624535321</v>
      </c>
      <c r="F29" s="3">
        <f t="shared" si="1"/>
        <v>6.1772514498141286E-3</v>
      </c>
      <c r="G29" s="3">
        <f t="shared" si="2"/>
        <v>0.61772514498141284</v>
      </c>
      <c r="H29" s="4"/>
    </row>
    <row r="30" spans="1:8" x14ac:dyDescent="0.35">
      <c r="B30" s="3">
        <v>3</v>
      </c>
      <c r="C30" s="3">
        <v>3.7999999999999999E-2</v>
      </c>
      <c r="D30" s="3">
        <v>7.2999999999999995E-2</v>
      </c>
      <c r="E30" s="3">
        <f t="shared" si="0"/>
        <v>0.28348026765799261</v>
      </c>
      <c r="F30" s="3">
        <f t="shared" si="1"/>
        <v>1.1339210706319705E-2</v>
      </c>
      <c r="G30" s="3">
        <f t="shared" si="2"/>
        <v>1.1339210706319705</v>
      </c>
      <c r="H30" s="4"/>
    </row>
  </sheetData>
  <mergeCells count="9">
    <mergeCell ref="A1:XFD1"/>
    <mergeCell ref="G2:G3"/>
    <mergeCell ref="H2:H3"/>
    <mergeCell ref="B2:B3"/>
    <mergeCell ref="A2:A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FBEF-1BB8-4D09-8252-42AAB34280E4}">
  <dimension ref="A1:C28"/>
  <sheetViews>
    <sheetView topLeftCell="A6" workbookViewId="0">
      <selection activeCell="G8" sqref="G8"/>
    </sheetView>
  </sheetViews>
  <sheetFormatPr defaultRowHeight="14.5" x14ac:dyDescent="0.35"/>
  <cols>
    <col min="3" max="3" width="20.453125" bestFit="1" customWidth="1"/>
  </cols>
  <sheetData>
    <row r="1" spans="1:3" x14ac:dyDescent="0.35">
      <c r="A1" s="7" t="s">
        <v>29</v>
      </c>
      <c r="B1" s="7" t="s">
        <v>30</v>
      </c>
      <c r="C1" s="7" t="s">
        <v>25</v>
      </c>
    </row>
    <row r="2" spans="1:3" x14ac:dyDescent="0.35">
      <c r="A2" s="7">
        <v>9</v>
      </c>
      <c r="B2" s="7">
        <v>1</v>
      </c>
      <c r="C2">
        <v>13.572853531598511</v>
      </c>
    </row>
    <row r="3" spans="1:3" x14ac:dyDescent="0.35">
      <c r="A3" s="7">
        <v>8</v>
      </c>
      <c r="B3" s="7">
        <v>1</v>
      </c>
      <c r="C3">
        <v>11.50219182156134</v>
      </c>
    </row>
    <row r="4" spans="1:3" x14ac:dyDescent="0.35">
      <c r="A4" s="7">
        <v>7</v>
      </c>
      <c r="B4" s="7">
        <v>1</v>
      </c>
      <c r="C4">
        <v>10.697439167286246</v>
      </c>
    </row>
    <row r="5" spans="1:3" x14ac:dyDescent="0.35">
      <c r="A5" s="7">
        <v>6</v>
      </c>
      <c r="B5" s="7">
        <v>1</v>
      </c>
      <c r="C5">
        <v>9.2006847286245357</v>
      </c>
    </row>
    <row r="6" spans="1:3" x14ac:dyDescent="0.35">
      <c r="A6" s="7">
        <v>5</v>
      </c>
      <c r="B6" s="7">
        <v>1</v>
      </c>
      <c r="C6">
        <v>7.1765127137546454</v>
      </c>
    </row>
    <row r="7" spans="1:3" x14ac:dyDescent="0.35">
      <c r="A7" s="7">
        <v>4</v>
      </c>
      <c r="B7" s="7">
        <v>1</v>
      </c>
      <c r="C7">
        <v>5.5958630780669143</v>
      </c>
    </row>
    <row r="8" spans="1:3" x14ac:dyDescent="0.35">
      <c r="A8" s="7">
        <v>3</v>
      </c>
      <c r="B8" s="7">
        <v>1</v>
      </c>
      <c r="C8">
        <v>4.3711000743494433</v>
      </c>
    </row>
    <row r="9" spans="1:3" x14ac:dyDescent="0.35">
      <c r="A9" s="7">
        <v>2</v>
      </c>
      <c r="B9" s="7">
        <v>1</v>
      </c>
      <c r="C9">
        <v>2.3479967881040897</v>
      </c>
    </row>
    <row r="10" spans="1:3" x14ac:dyDescent="0.35">
      <c r="A10" s="7">
        <v>1</v>
      </c>
      <c r="B10" s="7">
        <v>1</v>
      </c>
      <c r="C10">
        <v>0.40825433457249088</v>
      </c>
    </row>
    <row r="11" spans="1:3" x14ac:dyDescent="0.35">
      <c r="A11" s="7">
        <v>9</v>
      </c>
      <c r="B11" s="7">
        <v>2</v>
      </c>
      <c r="C11">
        <v>13.164064832713754</v>
      </c>
    </row>
    <row r="12" spans="1:3" x14ac:dyDescent="0.35">
      <c r="A12" s="7">
        <v>8</v>
      </c>
      <c r="B12" s="7">
        <v>2</v>
      </c>
      <c r="C12">
        <v>11.991135167286243</v>
      </c>
    </row>
    <row r="13" spans="1:3" x14ac:dyDescent="0.35">
      <c r="A13" s="7">
        <v>7</v>
      </c>
      <c r="B13" s="7">
        <v>2</v>
      </c>
      <c r="C13">
        <v>10.946987301115239</v>
      </c>
    </row>
    <row r="14" spans="1:3" x14ac:dyDescent="0.35">
      <c r="A14" s="7">
        <v>6</v>
      </c>
      <c r="B14" s="7">
        <v>2</v>
      </c>
      <c r="C14">
        <v>9.021672684014872</v>
      </c>
    </row>
    <row r="15" spans="1:3" x14ac:dyDescent="0.35">
      <c r="A15" s="7">
        <v>5</v>
      </c>
      <c r="B15" s="7">
        <v>2</v>
      </c>
      <c r="C15">
        <v>7.2240711375464688</v>
      </c>
    </row>
    <row r="16" spans="1:3" x14ac:dyDescent="0.35">
      <c r="A16" s="7">
        <v>4</v>
      </c>
      <c r="B16" s="7">
        <v>2</v>
      </c>
      <c r="C16">
        <v>5.6300623940520449</v>
      </c>
    </row>
    <row r="17" spans="1:3" x14ac:dyDescent="0.35">
      <c r="A17" s="7">
        <v>3</v>
      </c>
      <c r="B17" s="7">
        <v>2</v>
      </c>
      <c r="C17">
        <v>4.558127583643123</v>
      </c>
    </row>
    <row r="18" spans="1:3" x14ac:dyDescent="0.35">
      <c r="A18" s="7">
        <v>2</v>
      </c>
      <c r="B18" s="7">
        <v>2</v>
      </c>
      <c r="C18">
        <v>1.4876702453531598</v>
      </c>
    </row>
    <row r="19" spans="1:3" x14ac:dyDescent="0.35">
      <c r="A19" s="7">
        <v>1</v>
      </c>
      <c r="B19" s="7">
        <v>2</v>
      </c>
      <c r="C19">
        <v>0.61772514498141284</v>
      </c>
    </row>
    <row r="20" spans="1:3" x14ac:dyDescent="0.35">
      <c r="A20" s="7">
        <v>9</v>
      </c>
      <c r="B20" s="7">
        <v>3</v>
      </c>
      <c r="C20">
        <v>13.372466914498144</v>
      </c>
    </row>
    <row r="21" spans="1:3" x14ac:dyDescent="0.35">
      <c r="A21" s="7">
        <v>8</v>
      </c>
      <c r="B21" s="7">
        <v>3</v>
      </c>
      <c r="C21">
        <v>11.844184981412637</v>
      </c>
    </row>
    <row r="22" spans="1:3" x14ac:dyDescent="0.35">
      <c r="A22" s="7">
        <v>7</v>
      </c>
      <c r="B22" s="7">
        <v>3</v>
      </c>
      <c r="C22">
        <v>10.110707152416355</v>
      </c>
    </row>
    <row r="23" spans="1:3" x14ac:dyDescent="0.35">
      <c r="A23" s="7">
        <v>6</v>
      </c>
      <c r="B23" s="7">
        <v>3</v>
      </c>
      <c r="C23">
        <v>9.0409097992565055</v>
      </c>
    </row>
    <row r="24" spans="1:3" x14ac:dyDescent="0.35">
      <c r="A24" s="7">
        <v>5</v>
      </c>
      <c r="B24" s="7">
        <v>3</v>
      </c>
      <c r="C24">
        <v>7.5329337100371738</v>
      </c>
    </row>
    <row r="25" spans="1:3" x14ac:dyDescent="0.35">
      <c r="A25" s="7">
        <v>4</v>
      </c>
      <c r="B25" s="7">
        <v>3</v>
      </c>
      <c r="C25">
        <v>5.7160950483271371</v>
      </c>
    </row>
    <row r="26" spans="1:3" x14ac:dyDescent="0.35">
      <c r="A26" s="7">
        <v>3</v>
      </c>
      <c r="B26" s="7">
        <v>3</v>
      </c>
      <c r="C26">
        <v>4.1685760000000007</v>
      </c>
    </row>
    <row r="27" spans="1:3" x14ac:dyDescent="0.35">
      <c r="A27" s="7">
        <v>2</v>
      </c>
      <c r="B27" s="7">
        <v>3</v>
      </c>
      <c r="C27">
        <v>3.362220252788104</v>
      </c>
    </row>
    <row r="28" spans="1:3" x14ac:dyDescent="0.35">
      <c r="A28" s="7">
        <v>1</v>
      </c>
      <c r="B28" s="7">
        <v>3</v>
      </c>
      <c r="C28">
        <v>1.1339210706319705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88BC-7263-44FA-A88C-CCF5F3595C6D}">
  <dimension ref="A1:H29"/>
  <sheetViews>
    <sheetView workbookViewId="0">
      <selection activeCell="J20" sqref="J20"/>
    </sheetView>
  </sheetViews>
  <sheetFormatPr defaultRowHeight="14.5" x14ac:dyDescent="0.35"/>
  <cols>
    <col min="1" max="1" width="8.1796875" style="2" bestFit="1" customWidth="1"/>
    <col min="2" max="2" width="10" style="2" bestFit="1" customWidth="1"/>
    <col min="3" max="3" width="35" style="2" customWidth="1"/>
    <col min="4" max="4" width="14.26953125" style="2" customWidth="1"/>
    <col min="5" max="5" width="17" bestFit="1" customWidth="1"/>
    <col min="6" max="6" width="19.08984375" bestFit="1" customWidth="1"/>
    <col min="7" max="7" width="22.1796875" bestFit="1" customWidth="1"/>
    <col min="8" max="8" width="29.54296875" style="2" bestFit="1" customWidth="1"/>
  </cols>
  <sheetData>
    <row r="1" spans="1:8" x14ac:dyDescent="0.35">
      <c r="A1" s="9" t="s">
        <v>0</v>
      </c>
      <c r="B1" s="9" t="s">
        <v>1</v>
      </c>
      <c r="C1" s="9" t="s">
        <v>22</v>
      </c>
      <c r="D1" s="9" t="s">
        <v>23</v>
      </c>
      <c r="E1" s="9" t="s">
        <v>2</v>
      </c>
      <c r="F1" s="9" t="s">
        <v>24</v>
      </c>
      <c r="G1" s="9" t="s">
        <v>25</v>
      </c>
      <c r="H1" s="9" t="s">
        <v>26</v>
      </c>
    </row>
    <row r="2" spans="1:8" x14ac:dyDescent="0.35">
      <c r="A2" s="9"/>
      <c r="B2" s="9"/>
      <c r="C2" s="9"/>
      <c r="D2" s="9"/>
      <c r="E2" s="9"/>
      <c r="F2" s="9"/>
      <c r="G2" s="9"/>
      <c r="H2" s="9"/>
    </row>
    <row r="3" spans="1:8" x14ac:dyDescent="0.35">
      <c r="A3" s="2" t="s">
        <v>13</v>
      </c>
      <c r="B3" s="5">
        <v>1</v>
      </c>
      <c r="C3" s="5">
        <v>0.308</v>
      </c>
      <c r="D3" s="5">
        <v>0.20699999999999999</v>
      </c>
      <c r="E3" s="6">
        <f>(($C3-($D3*0.288))*1000*449.2)/(26900*1)</f>
        <v>4.1477357918215612</v>
      </c>
      <c r="F3" s="6">
        <f>(E3*0.002)/0.05</f>
        <v>0.16590943167286243</v>
      </c>
      <c r="G3" s="6">
        <f>100*F3</f>
        <v>16.590943167286241</v>
      </c>
      <c r="H3" s="5">
        <f>AVERAGE($G3+$G4+$G5)/3</f>
        <v>16.443992981412634</v>
      </c>
    </row>
    <row r="4" spans="1:8" x14ac:dyDescent="0.35">
      <c r="B4" s="5">
        <v>2</v>
      </c>
      <c r="C4" s="5">
        <v>0.30299999999999999</v>
      </c>
      <c r="D4" s="5">
        <v>0.186</v>
      </c>
      <c r="E4" s="6">
        <f t="shared" ref="E4:E20" si="0">(($C4-($D4*0.288))*1000*449.2)/(26900*1)</f>
        <v>4.1652362230483266</v>
      </c>
      <c r="F4" s="6">
        <f>(E4*0.002)/0.05</f>
        <v>0.16660944892193305</v>
      </c>
      <c r="G4" s="6">
        <f>100*F4</f>
        <v>16.660944892193307</v>
      </c>
      <c r="H4" s="5"/>
    </row>
    <row r="5" spans="1:8" x14ac:dyDescent="0.35">
      <c r="B5" s="5">
        <v>3</v>
      </c>
      <c r="C5" s="5">
        <v>0.29199999999999998</v>
      </c>
      <c r="D5" s="5">
        <v>0.17799999999999999</v>
      </c>
      <c r="E5" s="6">
        <f t="shared" si="0"/>
        <v>4.0200227211895907</v>
      </c>
      <c r="F5" s="6">
        <f>(E5*0.002)/0.05</f>
        <v>0.16080090884758361</v>
      </c>
      <c r="G5" s="6">
        <f>100*F5</f>
        <v>16.080090884758359</v>
      </c>
      <c r="H5" s="5"/>
    </row>
    <row r="6" spans="1:8" x14ac:dyDescent="0.35">
      <c r="A6" s="2" t="s">
        <v>14</v>
      </c>
      <c r="B6" s="2">
        <v>1</v>
      </c>
      <c r="C6" s="2">
        <v>0.246</v>
      </c>
      <c r="D6" s="2">
        <v>0.14000000000000001</v>
      </c>
      <c r="E6">
        <f t="shared" si="0"/>
        <v>3.4346266171003719</v>
      </c>
      <c r="F6">
        <f t="shared" ref="F6:F20" si="1">(E6*0.002)/0.05</f>
        <v>0.13738506468401487</v>
      </c>
      <c r="G6">
        <f t="shared" ref="G6:G20" si="2">100*F6</f>
        <v>13.738506468401487</v>
      </c>
      <c r="H6" s="2">
        <f>AVERAGE(G6:G8)</f>
        <v>14.142842131350681</v>
      </c>
    </row>
    <row r="7" spans="1:8" x14ac:dyDescent="0.35">
      <c r="B7" s="2">
        <v>2</v>
      </c>
      <c r="C7" s="2">
        <v>0.24299999999999999</v>
      </c>
      <c r="D7" s="2">
        <v>8.2000000000000003E-2</v>
      </c>
      <c r="E7">
        <f t="shared" si="0"/>
        <v>3.6634681338289963</v>
      </c>
      <c r="F7">
        <f t="shared" si="1"/>
        <v>0.14653872535315984</v>
      </c>
      <c r="G7">
        <f t="shared" si="2"/>
        <v>14.653872535315985</v>
      </c>
    </row>
    <row r="8" spans="1:8" x14ac:dyDescent="0.35">
      <c r="B8" s="2">
        <v>3</v>
      </c>
      <c r="C8" s="2">
        <v>0.247</v>
      </c>
      <c r="D8" s="2">
        <v>0.128</v>
      </c>
      <c r="E8">
        <f t="shared" si="0"/>
        <v>3.5090368475836429</v>
      </c>
      <c r="F8">
        <f t="shared" si="1"/>
        <v>0.14036147390334572</v>
      </c>
      <c r="G8">
        <f t="shared" si="2"/>
        <v>14.036147390334571</v>
      </c>
    </row>
    <row r="9" spans="1:8" x14ac:dyDescent="0.35">
      <c r="A9" s="2" t="s">
        <v>15</v>
      </c>
      <c r="B9" s="5">
        <v>1</v>
      </c>
      <c r="C9" s="5">
        <v>0.20300000000000001</v>
      </c>
      <c r="D9" s="5">
        <v>0.125</v>
      </c>
      <c r="E9" s="6">
        <f t="shared" si="0"/>
        <v>2.7887137546468401</v>
      </c>
      <c r="F9" s="6">
        <f t="shared" si="1"/>
        <v>0.1115485501858736</v>
      </c>
      <c r="G9" s="6">
        <f t="shared" si="2"/>
        <v>11.154855018587361</v>
      </c>
      <c r="H9" s="5">
        <f>AVERAGE(G9:G11)</f>
        <v>10.783828064436184</v>
      </c>
    </row>
    <row r="10" spans="1:8" x14ac:dyDescent="0.35">
      <c r="B10" s="5">
        <v>2</v>
      </c>
      <c r="C10" s="5">
        <v>0.19</v>
      </c>
      <c r="D10" s="5">
        <v>0.112</v>
      </c>
      <c r="E10" s="6">
        <f t="shared" si="0"/>
        <v>2.6341488773234203</v>
      </c>
      <c r="F10" s="6">
        <f t="shared" si="1"/>
        <v>0.10536595509293681</v>
      </c>
      <c r="G10" s="6">
        <f t="shared" si="2"/>
        <v>10.536595509293681</v>
      </c>
      <c r="H10" s="5"/>
    </row>
    <row r="11" spans="1:8" x14ac:dyDescent="0.35">
      <c r="B11" s="5">
        <v>3</v>
      </c>
      <c r="C11" s="5">
        <v>0.193</v>
      </c>
      <c r="D11" s="5">
        <v>0.11600000000000001</v>
      </c>
      <c r="E11" s="6">
        <f>(($C11-($D11*0.288))*1000*449.2)/(26900*1)</f>
        <v>2.6650084163568772</v>
      </c>
      <c r="F11" s="6">
        <f>(E11*0.002)/0.05</f>
        <v>0.10660033665427508</v>
      </c>
      <c r="G11" s="6">
        <f>100*F11</f>
        <v>10.660033665427509</v>
      </c>
      <c r="H11" s="5"/>
    </row>
    <row r="12" spans="1:8" x14ac:dyDescent="0.35">
      <c r="A12" s="2" t="s">
        <v>16</v>
      </c>
      <c r="B12" s="2">
        <v>1</v>
      </c>
      <c r="C12" s="2">
        <v>0.17</v>
      </c>
      <c r="D12" s="2">
        <v>0.13800000000000001</v>
      </c>
      <c r="E12">
        <f>(($C12-($D12*0.288))*1000*449.2)/(26900*1)</f>
        <v>2.1751299330855018</v>
      </c>
      <c r="F12">
        <f>(E12*0.002)/0.05</f>
        <v>8.7005197323420061E-2</v>
      </c>
      <c r="G12">
        <f>100*F12</f>
        <v>8.7005197323420056</v>
      </c>
      <c r="H12" s="2">
        <f>AVERAGE(G12:G14)</f>
        <v>8.7657121784386618</v>
      </c>
    </row>
    <row r="13" spans="1:8" x14ac:dyDescent="0.35">
      <c r="B13" s="2">
        <v>2</v>
      </c>
      <c r="C13" s="2">
        <v>0.156</v>
      </c>
      <c r="D13" s="2">
        <v>0.107</v>
      </c>
      <c r="E13">
        <f t="shared" si="0"/>
        <v>2.0904331895910784</v>
      </c>
      <c r="F13">
        <f t="shared" si="1"/>
        <v>8.3617327583643139E-2</v>
      </c>
      <c r="G13">
        <f t="shared" si="2"/>
        <v>8.3617327583643135</v>
      </c>
    </row>
    <row r="14" spans="1:8" x14ac:dyDescent="0.35">
      <c r="B14" s="2">
        <v>3</v>
      </c>
      <c r="C14" s="2">
        <v>0.17799999999999999</v>
      </c>
      <c r="D14" s="2">
        <v>0.13800000000000001</v>
      </c>
      <c r="E14">
        <f t="shared" si="0"/>
        <v>2.3087210111524161</v>
      </c>
      <c r="F14">
        <f t="shared" si="1"/>
        <v>9.2348840446096647E-2</v>
      </c>
      <c r="G14">
        <f t="shared" si="2"/>
        <v>9.2348840446096645</v>
      </c>
    </row>
    <row r="15" spans="1:8" x14ac:dyDescent="0.35">
      <c r="A15" s="2" t="s">
        <v>17</v>
      </c>
      <c r="B15" s="5">
        <v>1</v>
      </c>
      <c r="C15" s="5">
        <v>0.13300000000000001</v>
      </c>
      <c r="D15" s="5">
        <v>0.11799999999999999</v>
      </c>
      <c r="E15" s="6">
        <f t="shared" si="0"/>
        <v>1.6534567732342011</v>
      </c>
      <c r="F15" s="6">
        <f t="shared" si="1"/>
        <v>6.613827092936804E-2</v>
      </c>
      <c r="G15" s="6">
        <f t="shared" si="2"/>
        <v>6.6138270929368037</v>
      </c>
      <c r="H15" s="5">
        <f>AVERAGE(G15:G17)</f>
        <v>6.4934170012391563</v>
      </c>
    </row>
    <row r="16" spans="1:8" x14ac:dyDescent="0.35">
      <c r="B16" s="5">
        <v>2</v>
      </c>
      <c r="C16" s="5">
        <v>0.128</v>
      </c>
      <c r="D16" s="5">
        <v>9.0999999999999998E-2</v>
      </c>
      <c r="E16" s="6">
        <f>(($C16-($D16*0.288))*1000*449.2)/(26900*1)</f>
        <v>1.69981287732342</v>
      </c>
      <c r="F16" s="6">
        <f>(E16*0.002)/0.05</f>
        <v>6.7992515092936801E-2</v>
      </c>
      <c r="G16" s="6">
        <f>100*F16</f>
        <v>6.7992515092936801</v>
      </c>
      <c r="H16" s="5"/>
    </row>
    <row r="17" spans="1:8" x14ac:dyDescent="0.35">
      <c r="B17" s="5">
        <v>3</v>
      </c>
      <c r="C17" s="5">
        <v>0.13</v>
      </c>
      <c r="D17" s="5">
        <v>0.13600000000000001</v>
      </c>
      <c r="E17" s="6">
        <f>(($C17-($D17*0.288))*1000*449.2)/(26900*1)</f>
        <v>1.516793100371747</v>
      </c>
      <c r="F17" s="6">
        <f>(E17*0.002)/0.05</f>
        <v>6.0671724014869872E-2</v>
      </c>
      <c r="G17" s="6">
        <f>100*F17</f>
        <v>6.067172401486987</v>
      </c>
      <c r="H17" s="5"/>
    </row>
    <row r="18" spans="1:8" x14ac:dyDescent="0.35">
      <c r="A18" s="2" t="s">
        <v>18</v>
      </c>
      <c r="B18" s="2">
        <v>1</v>
      </c>
      <c r="C18" s="2">
        <v>0.114</v>
      </c>
      <c r="D18" s="2">
        <v>0.17</v>
      </c>
      <c r="E18">
        <f>(($C18-($D18*0.288))*1000*449.2)/(26900*1)</f>
        <v>1.0860954646840151</v>
      </c>
      <c r="F18">
        <f>(E18*0.002)/0.05</f>
        <v>4.34438185873606E-2</v>
      </c>
      <c r="G18">
        <f>100*F18</f>
        <v>4.3443818587360603</v>
      </c>
      <c r="H18" s="2">
        <f>AVERAGE(G18:G20)</f>
        <v>4.5536745477075593</v>
      </c>
    </row>
    <row r="19" spans="1:8" x14ac:dyDescent="0.35">
      <c r="B19" s="2">
        <v>2</v>
      </c>
      <c r="C19" s="2">
        <v>0.112</v>
      </c>
      <c r="D19" s="2">
        <v>0.16</v>
      </c>
      <c r="E19">
        <f t="shared" si="0"/>
        <v>1.1007904832713755</v>
      </c>
      <c r="F19">
        <f t="shared" si="1"/>
        <v>4.4031619330855018E-2</v>
      </c>
      <c r="G19">
        <f t="shared" si="2"/>
        <v>4.4031619330855021</v>
      </c>
    </row>
    <row r="20" spans="1:8" x14ac:dyDescent="0.35">
      <c r="B20" s="2">
        <v>3</v>
      </c>
      <c r="C20" s="2">
        <v>0.111</v>
      </c>
      <c r="D20" s="2">
        <v>0.13</v>
      </c>
      <c r="E20">
        <f t="shared" si="0"/>
        <v>1.2283699628252789</v>
      </c>
      <c r="F20">
        <f t="shared" si="1"/>
        <v>4.9134798513011155E-2</v>
      </c>
      <c r="G20">
        <f t="shared" si="2"/>
        <v>4.9134798513011155</v>
      </c>
    </row>
    <row r="21" spans="1:8" x14ac:dyDescent="0.35">
      <c r="A21" s="2" t="s">
        <v>19</v>
      </c>
      <c r="B21" s="5">
        <v>1</v>
      </c>
      <c r="C21" s="5">
        <v>7.3999999999999996E-2</v>
      </c>
      <c r="D21" s="5">
        <v>0.13200000000000001</v>
      </c>
      <c r="E21" s="6">
        <f t="shared" ref="E21:E29" si="3">(($C21-($D21*0.288))*1000*449.2)/(26900*1)</f>
        <v>0.6008926691449813</v>
      </c>
      <c r="F21" s="6">
        <f t="shared" ref="F21:F29" si="4">(E21*0.002)/0.05</f>
        <v>2.4035706765799251E-2</v>
      </c>
      <c r="G21" s="6">
        <f t="shared" ref="G21:G29" si="5">100*F21</f>
        <v>2.4035706765799252</v>
      </c>
      <c r="H21" s="5">
        <f>AVERAGE(G21:G23)</f>
        <v>2.3736462750929364</v>
      </c>
    </row>
    <row r="22" spans="1:8" x14ac:dyDescent="0.35">
      <c r="B22" s="5">
        <v>2</v>
      </c>
      <c r="C22" s="5">
        <v>7.4999999999999997E-2</v>
      </c>
      <c r="D22" s="5">
        <v>0.126</v>
      </c>
      <c r="E22" s="6">
        <f t="shared" si="3"/>
        <v>0.64644722676579913</v>
      </c>
      <c r="F22" s="6">
        <f t="shared" si="4"/>
        <v>2.5857889070631964E-2</v>
      </c>
      <c r="G22" s="6">
        <f t="shared" si="5"/>
        <v>2.5857889070631965</v>
      </c>
      <c r="H22" s="5"/>
    </row>
    <row r="23" spans="1:8" x14ac:dyDescent="0.35">
      <c r="B23" s="5">
        <v>3</v>
      </c>
      <c r="C23" s="5">
        <v>6.0999999999999999E-2</v>
      </c>
      <c r="D23" s="5">
        <v>0.10100000000000001</v>
      </c>
      <c r="E23" s="6">
        <f t="shared" si="3"/>
        <v>0.53289481040892184</v>
      </c>
      <c r="F23" s="6">
        <f t="shared" si="4"/>
        <v>2.1315792416356873E-2</v>
      </c>
      <c r="G23" s="6">
        <f t="shared" si="5"/>
        <v>2.1315792416356873</v>
      </c>
      <c r="H23" s="5"/>
    </row>
    <row r="24" spans="1:8" x14ac:dyDescent="0.35">
      <c r="A24" s="2" t="s">
        <v>20</v>
      </c>
      <c r="B24" s="2">
        <v>1</v>
      </c>
      <c r="C24" s="2">
        <v>5.6000000000000001E-2</v>
      </c>
      <c r="D24" s="2">
        <v>0.11600000000000001</v>
      </c>
      <c r="E24">
        <f t="shared" si="3"/>
        <v>0.37726120446096656</v>
      </c>
      <c r="F24">
        <f t="shared" si="4"/>
        <v>1.5090448178438661E-2</v>
      </c>
      <c r="G24">
        <f t="shared" si="5"/>
        <v>1.509044817843866</v>
      </c>
      <c r="H24" s="2">
        <f>AVERAGE(G24:G26)</f>
        <v>1.0420994696406443</v>
      </c>
    </row>
    <row r="25" spans="1:8" x14ac:dyDescent="0.35">
      <c r="B25" s="2">
        <v>2</v>
      </c>
      <c r="C25" s="2">
        <v>5.0099999999999999E-2</v>
      </c>
      <c r="D25" s="2">
        <v>0.13700000000000001</v>
      </c>
      <c r="E25">
        <f t="shared" si="3"/>
        <v>0.17774292936802974</v>
      </c>
      <c r="F25">
        <f t="shared" si="4"/>
        <v>7.1097171747211895E-3</v>
      </c>
      <c r="G25">
        <f t="shared" si="5"/>
        <v>0.71097171747211896</v>
      </c>
    </row>
    <row r="26" spans="1:8" x14ac:dyDescent="0.35">
      <c r="B26" s="2">
        <v>3</v>
      </c>
      <c r="C26" s="2">
        <v>5.3600000000000002E-2</v>
      </c>
      <c r="D26" s="2">
        <v>0.13900000000000001</v>
      </c>
      <c r="E26">
        <f t="shared" si="3"/>
        <v>0.22657046840148704</v>
      </c>
      <c r="F26">
        <f t="shared" si="4"/>
        <v>9.062818736059481E-3</v>
      </c>
      <c r="G26">
        <f t="shared" si="5"/>
        <v>0.90628187360594814</v>
      </c>
    </row>
    <row r="27" spans="1:8" x14ac:dyDescent="0.35">
      <c r="A27" s="2" t="s">
        <v>21</v>
      </c>
      <c r="B27" s="5">
        <v>1</v>
      </c>
      <c r="C27" s="5">
        <v>0.03</v>
      </c>
      <c r="D27" s="5">
        <v>0.10299999999999999</v>
      </c>
      <c r="E27" s="6">
        <f t="shared" si="3"/>
        <v>5.6108252788104581E-3</v>
      </c>
      <c r="F27" s="6">
        <f t="shared" si="4"/>
        <v>2.2443301115241833E-4</v>
      </c>
      <c r="G27" s="6">
        <f t="shared" si="5"/>
        <v>2.2443301115241832E-2</v>
      </c>
      <c r="H27" s="5">
        <f>AVERAGE(G27:G29)</f>
        <v>3.4555558859975473E-2</v>
      </c>
    </row>
    <row r="28" spans="1:8" x14ac:dyDescent="0.35">
      <c r="B28" s="5">
        <v>2</v>
      </c>
      <c r="C28" s="5">
        <v>3.2000000000000001E-2</v>
      </c>
      <c r="D28" s="5">
        <v>0.109</v>
      </c>
      <c r="E28" s="6">
        <f t="shared" si="3"/>
        <v>1.0152921933085575E-2</v>
      </c>
      <c r="F28" s="6">
        <f t="shared" si="4"/>
        <v>4.0611687732342299E-4</v>
      </c>
      <c r="G28" s="6">
        <f t="shared" si="5"/>
        <v>4.0611687732342298E-2</v>
      </c>
      <c r="H28" s="5"/>
    </row>
    <row r="29" spans="1:8" x14ac:dyDescent="0.35">
      <c r="B29" s="5">
        <v>3</v>
      </c>
      <c r="C29" s="5">
        <v>3.2000000000000001E-2</v>
      </c>
      <c r="D29" s="5">
        <v>0.109</v>
      </c>
      <c r="E29" s="6">
        <f t="shared" si="3"/>
        <v>1.0152921933085575E-2</v>
      </c>
      <c r="F29" s="6">
        <f t="shared" si="4"/>
        <v>4.0611687732342299E-4</v>
      </c>
      <c r="G29" s="6">
        <f t="shared" si="5"/>
        <v>4.0611687732342298E-2</v>
      </c>
      <c r="H29" s="5"/>
    </row>
  </sheetData>
  <autoFilter ref="H1:H29" xr:uid="{E38888BC-7263-44FA-A88C-CCF5F3595C6D}"/>
  <mergeCells count="8">
    <mergeCell ref="H1:H2"/>
    <mergeCell ref="C1:C2"/>
    <mergeCell ref="D1:D2"/>
    <mergeCell ref="B1:B2"/>
    <mergeCell ref="A1:A2"/>
    <mergeCell ref="E1:E2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08-AEDF-4015-BF79-C15F9778D98C}">
  <dimension ref="A1:C28"/>
  <sheetViews>
    <sheetView workbookViewId="0">
      <selection activeCell="G21" sqref="G21"/>
    </sheetView>
  </sheetViews>
  <sheetFormatPr defaultRowHeight="14.5" x14ac:dyDescent="0.35"/>
  <cols>
    <col min="3" max="3" width="20.453125" bestFit="1" customWidth="1"/>
  </cols>
  <sheetData>
    <row r="1" spans="1:3" x14ac:dyDescent="0.35">
      <c r="A1" t="s">
        <v>29</v>
      </c>
      <c r="B1" t="s">
        <v>30</v>
      </c>
      <c r="C1" t="s">
        <v>25</v>
      </c>
    </row>
    <row r="2" spans="1:3" x14ac:dyDescent="0.35">
      <c r="A2">
        <v>9</v>
      </c>
      <c r="B2">
        <v>1</v>
      </c>
      <c r="C2">
        <v>16.590943167286241</v>
      </c>
    </row>
    <row r="3" spans="1:3" x14ac:dyDescent="0.35">
      <c r="A3">
        <v>8</v>
      </c>
      <c r="B3">
        <v>1</v>
      </c>
      <c r="C3">
        <v>13.738506468401487</v>
      </c>
    </row>
    <row r="4" spans="1:3" x14ac:dyDescent="0.35">
      <c r="A4">
        <v>7</v>
      </c>
      <c r="B4">
        <v>1</v>
      </c>
      <c r="C4">
        <v>11.154855018587361</v>
      </c>
    </row>
    <row r="5" spans="1:3" x14ac:dyDescent="0.35">
      <c r="A5">
        <v>6</v>
      </c>
      <c r="B5">
        <v>1</v>
      </c>
      <c r="C5">
        <v>8.7005197323420056</v>
      </c>
    </row>
    <row r="6" spans="1:3" x14ac:dyDescent="0.35">
      <c r="A6">
        <v>5</v>
      </c>
      <c r="B6">
        <v>1</v>
      </c>
      <c r="C6">
        <v>6.6138270929368037</v>
      </c>
    </row>
    <row r="7" spans="1:3" x14ac:dyDescent="0.35">
      <c r="A7">
        <v>4</v>
      </c>
      <c r="B7">
        <v>1</v>
      </c>
      <c r="C7">
        <v>4.3443818587360603</v>
      </c>
    </row>
    <row r="8" spans="1:3" x14ac:dyDescent="0.35">
      <c r="A8">
        <v>3</v>
      </c>
      <c r="B8">
        <v>1</v>
      </c>
      <c r="C8">
        <v>2.4035706765799252</v>
      </c>
    </row>
    <row r="9" spans="1:3" x14ac:dyDescent="0.35">
      <c r="A9">
        <v>2</v>
      </c>
      <c r="B9">
        <v>1</v>
      </c>
      <c r="C9">
        <v>1.509044817843866</v>
      </c>
    </row>
    <row r="10" spans="1:3" x14ac:dyDescent="0.35">
      <c r="A10">
        <v>1</v>
      </c>
      <c r="B10">
        <v>1</v>
      </c>
      <c r="C10">
        <v>2.2443301115241832E-2</v>
      </c>
    </row>
    <row r="11" spans="1:3" x14ac:dyDescent="0.35">
      <c r="A11">
        <v>9</v>
      </c>
      <c r="B11">
        <v>2</v>
      </c>
      <c r="C11">
        <v>16.660944892193307</v>
      </c>
    </row>
    <row r="12" spans="1:3" x14ac:dyDescent="0.35">
      <c r="A12">
        <v>8</v>
      </c>
      <c r="B12">
        <v>2</v>
      </c>
      <c r="C12">
        <v>14.653872535315985</v>
      </c>
    </row>
    <row r="13" spans="1:3" x14ac:dyDescent="0.35">
      <c r="A13">
        <v>7</v>
      </c>
      <c r="B13">
        <v>2</v>
      </c>
      <c r="C13">
        <v>10.536595509293681</v>
      </c>
    </row>
    <row r="14" spans="1:3" x14ac:dyDescent="0.35">
      <c r="A14">
        <v>6</v>
      </c>
      <c r="B14">
        <v>2</v>
      </c>
      <c r="C14">
        <v>8.3617327583643135</v>
      </c>
    </row>
    <row r="15" spans="1:3" x14ac:dyDescent="0.35">
      <c r="A15">
        <v>5</v>
      </c>
      <c r="B15">
        <v>2</v>
      </c>
      <c r="C15">
        <v>6.7992515092936801</v>
      </c>
    </row>
    <row r="16" spans="1:3" x14ac:dyDescent="0.35">
      <c r="A16">
        <v>4</v>
      </c>
      <c r="B16">
        <v>2</v>
      </c>
      <c r="C16">
        <v>4.4031619330855021</v>
      </c>
    </row>
    <row r="17" spans="1:3" x14ac:dyDescent="0.35">
      <c r="A17">
        <v>3</v>
      </c>
      <c r="B17">
        <v>2</v>
      </c>
      <c r="C17">
        <v>2.5857889070631965</v>
      </c>
    </row>
    <row r="18" spans="1:3" x14ac:dyDescent="0.35">
      <c r="A18">
        <v>2</v>
      </c>
      <c r="B18">
        <v>2</v>
      </c>
      <c r="C18">
        <v>0.71097171747211896</v>
      </c>
    </row>
    <row r="19" spans="1:3" x14ac:dyDescent="0.35">
      <c r="A19">
        <v>1</v>
      </c>
      <c r="B19">
        <v>2</v>
      </c>
      <c r="C19">
        <v>4.0611687732342298E-2</v>
      </c>
    </row>
    <row r="20" spans="1:3" x14ac:dyDescent="0.35">
      <c r="A20">
        <v>9</v>
      </c>
      <c r="B20">
        <v>3</v>
      </c>
      <c r="C20">
        <v>16.080090884758359</v>
      </c>
    </row>
    <row r="21" spans="1:3" x14ac:dyDescent="0.35">
      <c r="A21">
        <v>8</v>
      </c>
      <c r="B21">
        <v>3</v>
      </c>
      <c r="C21">
        <v>14.036147390334571</v>
      </c>
    </row>
    <row r="22" spans="1:3" x14ac:dyDescent="0.35">
      <c r="A22">
        <v>7</v>
      </c>
      <c r="B22">
        <v>3</v>
      </c>
      <c r="C22">
        <v>10.660033665427509</v>
      </c>
    </row>
    <row r="23" spans="1:3" x14ac:dyDescent="0.35">
      <c r="A23">
        <v>6</v>
      </c>
      <c r="B23">
        <v>3</v>
      </c>
      <c r="C23">
        <v>9.2348840446096645</v>
      </c>
    </row>
    <row r="24" spans="1:3" x14ac:dyDescent="0.35">
      <c r="A24">
        <v>5</v>
      </c>
      <c r="B24">
        <v>3</v>
      </c>
      <c r="C24">
        <v>6.067172401486987</v>
      </c>
    </row>
    <row r="25" spans="1:3" x14ac:dyDescent="0.35">
      <c r="A25">
        <v>4</v>
      </c>
      <c r="B25">
        <v>3</v>
      </c>
      <c r="C25">
        <v>4.9134798513011155</v>
      </c>
    </row>
    <row r="26" spans="1:3" x14ac:dyDescent="0.35">
      <c r="A26">
        <v>3</v>
      </c>
      <c r="B26">
        <v>3</v>
      </c>
      <c r="C26">
        <v>2.1315792416356873</v>
      </c>
    </row>
    <row r="27" spans="1:3" x14ac:dyDescent="0.35">
      <c r="A27">
        <v>2</v>
      </c>
      <c r="B27">
        <v>3</v>
      </c>
      <c r="C27">
        <v>0.90628187360594814</v>
      </c>
    </row>
    <row r="28" spans="1:3" x14ac:dyDescent="0.35">
      <c r="A28">
        <v>1</v>
      </c>
      <c r="B28">
        <v>3</v>
      </c>
      <c r="C28">
        <v>4.0611687732342298E-2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antho scale leaf</vt:lpstr>
      <vt:lpstr>scale leaf one way anova </vt:lpstr>
      <vt:lpstr>antho purple spot</vt:lpstr>
      <vt:lpstr>purple anth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Parajuli</dc:creator>
  <cp:lastModifiedBy>Suman Parajuli</cp:lastModifiedBy>
  <dcterms:created xsi:type="dcterms:W3CDTF">2015-06-05T18:17:20Z</dcterms:created>
  <dcterms:modified xsi:type="dcterms:W3CDTF">2024-07-26T22:43:16Z</dcterms:modified>
</cp:coreProperties>
</file>