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915" activeTab="1"/>
  </bookViews>
  <sheets>
    <sheet name="汇总" sheetId="1" r:id="rId1"/>
    <sheet name="分厂家汇总" sheetId="2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M3" i="2" l="1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H11" i="1" l="1"/>
  <c r="G11" i="1"/>
  <c r="F11" i="1"/>
  <c r="E11" i="1"/>
  <c r="D11" i="1"/>
  <c r="C11" i="1"/>
  <c r="H10" i="1"/>
  <c r="G10" i="1"/>
  <c r="F10" i="1"/>
  <c r="E10" i="1"/>
  <c r="D10" i="1"/>
  <c r="C10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<sst xmlns="http://schemas.openxmlformats.org/spreadsheetml/2006/main" count="113" uniqueCount="35">
  <si>
    <t>网络</t>
  </si>
  <si>
    <t>分类</t>
  </si>
  <si>
    <t>基站数量</t>
  </si>
  <si>
    <t>全天上下行流量（业务字节数TB）</t>
  </si>
  <si>
    <t>流量变化情况（与上日全天增长字节数TB）</t>
  </si>
  <si>
    <t>最大RRC连接用户数</t>
  </si>
  <si>
    <t>无线接通率</t>
  </si>
  <si>
    <t>掉话率</t>
  </si>
  <si>
    <t>PRB资源利用率</t>
  </si>
  <si>
    <t>RRC拥塞率</t>
  </si>
  <si>
    <t>异频切换成功率</t>
  </si>
  <si>
    <t>同频切换成功率</t>
  </si>
  <si>
    <t>4G（资源忙时）</t>
  </si>
  <si>
    <t>全网</t>
  </si>
  <si>
    <t>VIP场景</t>
  </si>
  <si>
    <t>全天话务量（MERL）</t>
  </si>
  <si>
    <t>话务量变化情况（与上日全天增长MERL）</t>
  </si>
  <si>
    <t>流量变化情况（与上日全天增长字节数TB</t>
  </si>
  <si>
    <t>CS掉话率</t>
  </si>
  <si>
    <t>PS掉话率</t>
  </si>
  <si>
    <t>拥塞率</t>
  </si>
  <si>
    <t>3G（资源忙时）</t>
  </si>
  <si>
    <t>2G（资源忙时）</t>
  </si>
  <si>
    <t>厂家</t>
  </si>
  <si>
    <t>全天上下行流量（业务字节数GB）</t>
  </si>
  <si>
    <t>流量变化情况（与上日全天增长字节数GB）</t>
  </si>
  <si>
    <t>诺基亚</t>
  </si>
  <si>
    <t>中兴</t>
  </si>
  <si>
    <t>全天话务量（ERL）</t>
  </si>
  <si>
    <t>话务量变化情况（与上日全天增长ERL）</t>
  </si>
  <si>
    <t>流量变化情况（与上日全天增长字节数GB</t>
  </si>
  <si>
    <t>全网</t>
    <phoneticPr fontId="8" type="noConversion"/>
  </si>
  <si>
    <t>诺基亚</t>
    <phoneticPr fontId="8" type="noConversion"/>
  </si>
  <si>
    <t>VIP场景</t>
    <phoneticPr fontId="8" type="noConversion"/>
  </si>
  <si>
    <t>华为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</si>
</sst>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1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39">
    <xf numFmtId="0" fontId="0" fillId="0" borderId="0" xfId="0" applyAlignment="1"/>
    <xf numFmtId="0" fontId="0" fillId="0" borderId="0" xfId="0" applyAlignment="1">
      <alignment vertical="center"/>
    </xf>
    <xf numFmtId="0" fontId="4" fillId="2" borderId="1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 vertical="center"/>
    </xf>
    <xf numFmtId="10" fontId="5" fillId="0" borderId="0" xfId="3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 wrapText="1"/>
    </xf>
    <xf numFmtId="176" fontId="4" fillId="0" borderId="1" xfId="4" applyNumberFormat="1" applyFont="1" applyFill="1" applyBorder="1" applyAlignment="1">
      <alignment horizontal="center" vertical="center" wrapText="1"/>
    </xf>
    <xf numFmtId="10" fontId="4" fillId="0" borderId="1" xfId="4" applyNumberFormat="1" applyFont="1" applyFill="1" applyBorder="1" applyAlignment="1">
      <alignment horizontal="center" vertical="center" wrapText="1"/>
    </xf>
    <xf numFmtId="2" fontId="4" fillId="0" borderId="1" xfId="4" applyNumberFormat="1" applyFont="1" applyFill="1" applyBorder="1" applyAlignment="1">
      <alignment horizontal="center" vertical="center" wrapText="1"/>
    </xf>
    <xf numFmtId="10" fontId="9" fillId="0" borderId="1" xfId="3" applyNumberFormat="1" applyFont="1" applyFill="1" applyBorder="1" applyAlignment="1">
      <alignment horizontal="center" vertical="center"/>
    </xf>
    <xf numFmtId="10" fontId="4" fillId="0" borderId="1" xfId="3" applyNumberFormat="1" applyFont="1" applyFill="1" applyBorder="1" applyAlignment="1">
      <alignment horizontal="center" vertical="center" wrapText="1"/>
    </xf>
    <xf numFmtId="0" fontId="9" fillId="0" borderId="1" xfId="9" applyFont="1" applyFill="1" applyBorder="1" applyAlignment="1">
      <alignment horizontal="center" vertical="center"/>
    </xf>
    <xf numFmtId="10" fontId="9" fillId="0" borderId="1" xfId="9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/>
    </xf>
    <xf numFmtId="178" fontId="9" fillId="0" borderId="1" xfId="9" applyNumberFormat="1" applyFont="1" applyFill="1" applyBorder="1" applyAlignment="1">
      <alignment horizontal="center" vertical="center"/>
    </xf>
    <xf numFmtId="178" fontId="4" fillId="0" borderId="1" xfId="4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78" fontId="4" fillId="0" borderId="1" xfId="4" quotePrefix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1">
    <cellStyle name="百分比" xfId="3" builtinId="5"/>
    <cellStyle name="百分比 2" xfId="10"/>
    <cellStyle name="常规" xfId="0" builtinId="0"/>
    <cellStyle name="常规 10" xfId="8"/>
    <cellStyle name="常规 2" xfId="4"/>
    <cellStyle name="常规 3" xfId="1"/>
    <cellStyle name="常规 3 2" xfId="2"/>
    <cellStyle name="常规 4" xfId="5"/>
    <cellStyle name="常规 4 2" xfId="6"/>
    <cellStyle name="常规 5" xfId="9"/>
    <cellStyle name="常规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5;&#35201;&#20445;&#38556;&#25351;&#26631;&#34920;-Nokia-10&#26376;11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4G指标 "/>
      <sheetName val="3G指标"/>
      <sheetName val="2G指标"/>
    </sheetNames>
    <sheetDataSet>
      <sheetData sheetId="0"/>
      <sheetData sheetId="1">
        <row r="12">
          <cell r="D12">
            <v>4160</v>
          </cell>
          <cell r="E12">
            <v>187535.4461</v>
          </cell>
          <cell r="F12">
            <v>6529.9205000000002</v>
          </cell>
          <cell r="G12">
            <v>267982</v>
          </cell>
          <cell r="H12">
            <v>0.99236666666666673</v>
          </cell>
          <cell r="I12">
            <v>1.766666666666667E-3</v>
          </cell>
          <cell r="J12">
            <v>0.16183333333333333</v>
          </cell>
          <cell r="K12">
            <v>0</v>
          </cell>
          <cell r="L12">
            <v>0.98236666666666661</v>
          </cell>
          <cell r="M12">
            <v>0.98786666666666667</v>
          </cell>
        </row>
        <row r="24">
          <cell r="D24">
            <v>393</v>
          </cell>
          <cell r="E24">
            <v>15285.534200000002</v>
          </cell>
          <cell r="F24">
            <v>165.83820000000054</v>
          </cell>
          <cell r="G24">
            <v>34765</v>
          </cell>
          <cell r="H24">
            <v>0.99124999999999996</v>
          </cell>
          <cell r="I24">
            <v>3.4749999999999998E-3</v>
          </cell>
          <cell r="J24">
            <v>0.14807499999999998</v>
          </cell>
          <cell r="K24">
            <v>0</v>
          </cell>
          <cell r="L24">
            <v>0.97895833333333337</v>
          </cell>
          <cell r="M24">
            <v>0.97685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12" sqref="M12"/>
    </sheetView>
  </sheetViews>
  <sheetFormatPr defaultColWidth="9" defaultRowHeight="13.5" x14ac:dyDescent="0.15"/>
  <cols>
    <col min="1" max="1" width="13.375" customWidth="1"/>
    <col min="4" max="4" width="10.625" customWidth="1"/>
    <col min="5" max="5" width="10.375" customWidth="1"/>
  </cols>
  <sheetData>
    <row r="1" spans="1:12" ht="5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25" x14ac:dyDescent="0.15">
      <c r="A2" s="37" t="s">
        <v>12</v>
      </c>
      <c r="B2" s="3" t="s">
        <v>13</v>
      </c>
      <c r="C2" s="3">
        <f>分厂家汇总!D2+分厂家汇总!D4+分厂家汇总!D6</f>
        <v>20152</v>
      </c>
      <c r="D2" s="7">
        <f>ROUND((分厂家汇总!E2+分厂家汇总!E4+分厂家汇总!E6)/1024,2)</f>
        <v>817.13</v>
      </c>
      <c r="E2" s="7">
        <f>ROUND((分厂家汇总!F2+分厂家汇总!F4+分厂家汇总!F6)/1024,2)</f>
        <v>-87.6</v>
      </c>
      <c r="F2" s="3">
        <f>分厂家汇总!G2+分厂家汇总!G4+分厂家汇总!G6</f>
        <v>1895096</v>
      </c>
      <c r="G2" s="4">
        <f>AVERAGE(分厂家汇总!H2,分厂家汇总!H4,分厂家汇总!H6)</f>
        <v>0.99634359258815675</v>
      </c>
      <c r="H2" s="4">
        <f>AVERAGE(分厂家汇总!I2,分厂家汇总!I4,分厂家汇总!I6)</f>
        <v>1.0854365710943096E-3</v>
      </c>
      <c r="I2" s="4">
        <f>AVERAGE(分厂家汇总!J2,分厂家汇总!J4,分厂家汇总!J6)</f>
        <v>0.11790583567344441</v>
      </c>
      <c r="J2" s="4">
        <f>AVERAGE(分厂家汇总!K2,分厂家汇总!K4,分厂家汇总!K6)</f>
        <v>2.6866655410399818E-4</v>
      </c>
      <c r="K2" s="4">
        <f>AVERAGE(分厂家汇总!L2,分厂家汇总!L4,分厂家汇总!L6)</f>
        <v>0.98995934129414775</v>
      </c>
      <c r="L2" s="4">
        <f>AVERAGE(分厂家汇总!M2,分厂家汇总!M4,分厂家汇总!M6)</f>
        <v>0.99158531256292048</v>
      </c>
    </row>
    <row r="3" spans="1:12" ht="14.25" x14ac:dyDescent="0.15">
      <c r="A3" s="37"/>
      <c r="B3" s="3" t="s">
        <v>14</v>
      </c>
      <c r="C3" s="3">
        <f>分厂家汇总!D3+分厂家汇总!D5+分厂家汇总!D7</f>
        <v>1680</v>
      </c>
      <c r="D3" s="7">
        <f>ROUND((分厂家汇总!E3+分厂家汇总!E5+分厂家汇总!E7)/1024,2)</f>
        <v>60.27</v>
      </c>
      <c r="E3" s="7">
        <f>ROUND((分厂家汇总!F3+分厂家汇总!F5+分厂家汇总!F7)/1024,2)</f>
        <v>0.62</v>
      </c>
      <c r="F3" s="3">
        <f>分厂家汇总!G3+分厂家汇总!G5+分厂家汇总!G7</f>
        <v>184619</v>
      </c>
      <c r="G3" s="4">
        <f>AVERAGE(分厂家汇总!H3,分厂家汇总!H5,分厂家汇总!H7)</f>
        <v>0.99530638243738745</v>
      </c>
      <c r="H3" s="4">
        <f>AVERAGE(分厂家汇总!I3,分厂家汇总!I5,分厂家汇总!I7)</f>
        <v>1.8550014062341882E-3</v>
      </c>
      <c r="I3" s="4">
        <f>AVERAGE(分厂家汇总!J3,分厂家汇总!J5,分厂家汇总!J7)</f>
        <v>0.11687626158918396</v>
      </c>
      <c r="J3" s="4">
        <f>AVERAGE(分厂家汇总!K3,分厂家汇总!K5,分厂家汇总!K7)</f>
        <v>1.779702007413116E-6</v>
      </c>
      <c r="K3" s="4">
        <f>AVERAGE(分厂家汇总!L3,分厂家汇总!L5,分厂家汇总!L7)</f>
        <v>0.98814144143862015</v>
      </c>
      <c r="L3" s="4">
        <f>AVERAGE(分厂家汇总!M3,分厂家汇总!M5,分厂家汇总!M7)</f>
        <v>0.9854771840804073</v>
      </c>
    </row>
    <row r="4" spans="1:12" x14ac:dyDescent="0.1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57" x14ac:dyDescent="0.15">
      <c r="A5" s="2" t="s">
        <v>0</v>
      </c>
      <c r="B5" s="2" t="s">
        <v>1</v>
      </c>
      <c r="C5" s="2" t="s">
        <v>2</v>
      </c>
      <c r="D5" s="2" t="s">
        <v>15</v>
      </c>
      <c r="E5" s="2" t="s">
        <v>16</v>
      </c>
      <c r="F5" s="2" t="s">
        <v>3</v>
      </c>
      <c r="G5" s="2" t="s">
        <v>17</v>
      </c>
      <c r="H5" s="2" t="s">
        <v>6</v>
      </c>
      <c r="I5" s="2" t="s">
        <v>18</v>
      </c>
      <c r="J5" s="2" t="s">
        <v>19</v>
      </c>
      <c r="K5" s="2" t="s">
        <v>20</v>
      </c>
      <c r="L5" s="1"/>
    </row>
    <row r="6" spans="1:12" ht="14.25" x14ac:dyDescent="0.15">
      <c r="A6" s="37" t="s">
        <v>21</v>
      </c>
      <c r="B6" s="3" t="s">
        <v>13</v>
      </c>
      <c r="C6" s="3">
        <f>分厂家汇总!D10+分厂家汇总!D12+分厂家汇总!D14</f>
        <v>24717</v>
      </c>
      <c r="D6" s="3">
        <f>ROUND((分厂家汇总!E10+分厂家汇总!E12+分厂家汇总!E14)/10000,2)</f>
        <v>99.94</v>
      </c>
      <c r="E6" s="7">
        <f>ROUND((分厂家汇总!F10+分厂家汇总!F12+分厂家汇总!F14)/10000,2)</f>
        <v>-3.96</v>
      </c>
      <c r="F6" s="3">
        <f>ROUND((分厂家汇总!G10+分厂家汇总!G12+分厂家汇总!G14)/1024,2)</f>
        <v>92.66</v>
      </c>
      <c r="G6" s="3">
        <f>ROUND((分厂家汇总!H10+分厂家汇总!H12+分厂家汇总!H14)/1024,2)</f>
        <v>-1.1000000000000001</v>
      </c>
      <c r="H6" s="9">
        <f>AVERAGE(分厂家汇总!I10,分厂家汇总!I12,分厂家汇总!I14)</f>
        <v>0.98948882352880452</v>
      </c>
      <c r="I6" s="9">
        <f>AVERAGE(分厂家汇总!J10,分厂家汇总!J12,分厂家汇总!J14)</f>
        <v>3.5213452295137608E-3</v>
      </c>
      <c r="J6" s="9">
        <f>AVERAGE(分厂家汇总!K10,分厂家汇总!K12,分厂家汇总!K14)</f>
        <v>2.6255911238160603E-3</v>
      </c>
      <c r="K6" s="9">
        <f>AVERAGE(分厂家汇总!L10,分厂家汇总!L12,分厂家汇总!L14)</f>
        <v>8.6110019088680503E-3</v>
      </c>
      <c r="L6" s="1"/>
    </row>
    <row r="7" spans="1:12" ht="14.25" x14ac:dyDescent="0.15">
      <c r="A7" s="37"/>
      <c r="B7" s="3" t="s">
        <v>14</v>
      </c>
      <c r="C7" s="3">
        <f>分厂家汇总!D11+分厂家汇总!D13+分厂家汇总!D15</f>
        <v>2007</v>
      </c>
      <c r="D7" s="3">
        <f>ROUND((分厂家汇总!E11+分厂家汇总!E13+分厂家汇总!E15)/10000,2)</f>
        <v>7.05</v>
      </c>
      <c r="E7" s="7">
        <f>ROUND((分厂家汇总!F11+分厂家汇总!F13+分厂家汇总!F15)/10000,2)</f>
        <v>-0.13</v>
      </c>
      <c r="F7" s="3">
        <f>ROUND((分厂家汇总!G11+分厂家汇总!G13+分厂家汇总!G15)/1024,2)</f>
        <v>6.05</v>
      </c>
      <c r="G7" s="3">
        <f>ROUND((分厂家汇总!H11+分厂家汇总!H13+分厂家汇总!H15)/1024,2)</f>
        <v>0.06</v>
      </c>
      <c r="H7" s="9">
        <f>AVERAGE(分厂家汇总!I11,分厂家汇总!I13,分厂家汇总!I15)</f>
        <v>0.98979862092302984</v>
      </c>
      <c r="I7" s="9">
        <f>AVERAGE(分厂家汇总!J11,分厂家汇总!J13,分厂家汇总!J15)</f>
        <v>4.2285137588727985E-3</v>
      </c>
      <c r="J7" s="9">
        <f>AVERAGE(分厂家汇总!K11,分厂家汇总!K13,分厂家汇总!K15)</f>
        <v>3.859125413059921E-3</v>
      </c>
      <c r="K7" s="9">
        <f>AVERAGE(分厂家汇总!L11,分厂家汇总!L13,分厂家汇总!L15)</f>
        <v>2.644629852056692E-3</v>
      </c>
      <c r="L7" s="1"/>
    </row>
    <row r="8" spans="1:12" x14ac:dyDescent="0.15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57" x14ac:dyDescent="0.15">
      <c r="A9" s="2" t="s">
        <v>0</v>
      </c>
      <c r="B9" s="2" t="s">
        <v>1</v>
      </c>
      <c r="C9" s="2" t="s">
        <v>2</v>
      </c>
      <c r="D9" s="2" t="s">
        <v>15</v>
      </c>
      <c r="E9" s="2" t="s">
        <v>16</v>
      </c>
      <c r="F9" s="2" t="s">
        <v>6</v>
      </c>
      <c r="G9" s="2" t="s">
        <v>7</v>
      </c>
      <c r="H9" s="2" t="s">
        <v>20</v>
      </c>
      <c r="I9" s="1"/>
      <c r="J9" s="1"/>
      <c r="K9" s="1"/>
      <c r="L9" s="1"/>
    </row>
    <row r="10" spans="1:12" ht="14.25" x14ac:dyDescent="0.15">
      <c r="A10" s="37" t="s">
        <v>22</v>
      </c>
      <c r="B10" s="3" t="s">
        <v>13</v>
      </c>
      <c r="C10" s="3">
        <f>分厂家汇总!D19+分厂家汇总!D21+分厂家汇总!D23</f>
        <v>11992</v>
      </c>
      <c r="D10" s="3">
        <f>ROUND((分厂家汇总!E19+分厂家汇总!E21+分厂家汇总!E23)/10000,2)</f>
        <v>36.049999999999997</v>
      </c>
      <c r="E10" s="7">
        <f>ROUND((分厂家汇总!F19+分厂家汇总!F21+分厂家汇总!F23)/10000,2)</f>
        <v>-0.93</v>
      </c>
      <c r="F10" s="4">
        <f>AVERAGE(分厂家汇总!G19,分厂家汇总!G21,分厂家汇总!G23)</f>
        <v>0.99502873618377663</v>
      </c>
      <c r="G10" s="4">
        <f>AVERAGE(分厂家汇总!H19,分厂家汇总!H21,分厂家汇总!H23)</f>
        <v>2.0476272617472968E-3</v>
      </c>
      <c r="H10" s="4">
        <f>AVERAGE(分厂家汇总!I19,分厂家汇总!I21,分厂家汇总!I23)</f>
        <v>2.9234220508026526E-3</v>
      </c>
      <c r="I10" s="1"/>
      <c r="J10" s="1"/>
      <c r="K10" s="1"/>
      <c r="L10" s="1"/>
    </row>
    <row r="11" spans="1:12" ht="14.25" x14ac:dyDescent="0.15">
      <c r="A11" s="37"/>
      <c r="B11" s="3" t="s">
        <v>14</v>
      </c>
      <c r="C11" s="3">
        <f>分厂家汇总!D20+分厂家汇总!D22+分厂家汇总!D24</f>
        <v>923</v>
      </c>
      <c r="D11" s="3">
        <f>ROUND((分厂家汇总!E20+分厂家汇总!E22+分厂家汇总!E24)/10000,2)</f>
        <v>2.0499999999999998</v>
      </c>
      <c r="E11" s="3">
        <f>ROUND((分厂家汇总!F20+分厂家汇总!F22+分厂家汇总!F24)/10000,2)</f>
        <v>-0.13</v>
      </c>
      <c r="F11" s="4">
        <f>AVERAGE(分厂家汇总!G20,分厂家汇总!G22,分厂家汇总!G24)</f>
        <v>0.99417228805699265</v>
      </c>
      <c r="G11" s="4">
        <f>AVERAGE(分厂家汇总!H20,分厂家汇总!H22,分厂家汇总!H24)</f>
        <v>2.3549986199970013E-3</v>
      </c>
      <c r="H11" s="4">
        <f>AVERAGE(分厂家汇总!I20,分厂家汇总!I22,分厂家汇总!I24)</f>
        <v>1.7120650356615638E-3</v>
      </c>
      <c r="I11" s="1"/>
      <c r="J11" s="1"/>
      <c r="K11" s="1"/>
      <c r="L11" s="1"/>
    </row>
  </sheetData>
  <mergeCells count="3">
    <mergeCell ref="A2:A3"/>
    <mergeCell ref="A6:A7"/>
    <mergeCell ref="A10:A11"/>
  </mergeCells>
  <phoneticPr fontId="7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22" sqref="L22"/>
    </sheetView>
  </sheetViews>
  <sheetFormatPr defaultColWidth="9" defaultRowHeight="13.5" x14ac:dyDescent="0.15"/>
  <cols>
    <col min="1" max="1" width="12.75" style="1" customWidth="1"/>
    <col min="2" max="4" width="9" style="1"/>
    <col min="5" max="5" width="15" style="1" customWidth="1"/>
    <col min="6" max="6" width="17.125" style="1" customWidth="1"/>
    <col min="7" max="7" width="15.25" style="1" customWidth="1"/>
    <col min="8" max="8" width="14.75" style="1" customWidth="1"/>
    <col min="9" max="16384" width="9" style="1"/>
  </cols>
  <sheetData>
    <row r="1" spans="1:13" ht="28.5" x14ac:dyDescent="0.15">
      <c r="A1" s="2" t="s">
        <v>0</v>
      </c>
      <c r="B1" s="2" t="s">
        <v>1</v>
      </c>
      <c r="C1" s="2" t="s">
        <v>23</v>
      </c>
      <c r="D1" s="2" t="s">
        <v>2</v>
      </c>
      <c r="E1" s="2" t="s">
        <v>24</v>
      </c>
      <c r="F1" s="2" t="s">
        <v>25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4.25" x14ac:dyDescent="0.15">
      <c r="A2" s="37" t="s">
        <v>12</v>
      </c>
      <c r="B2" s="11" t="s">
        <v>31</v>
      </c>
      <c r="C2" s="11" t="s">
        <v>32</v>
      </c>
      <c r="D2" s="11">
        <f>'[1]4G指标 '!D12</f>
        <v>4160</v>
      </c>
      <c r="E2" s="34">
        <f>'[1]4G指标 '!E12</f>
        <v>187535.4461</v>
      </c>
      <c r="F2" s="34">
        <f>'[1]4G指标 '!F12</f>
        <v>6529.9205000000002</v>
      </c>
      <c r="G2" s="11">
        <f>'[1]4G指标 '!G12</f>
        <v>267982</v>
      </c>
      <c r="H2" s="35">
        <f>'[1]4G指标 '!H12</f>
        <v>0.99236666666666673</v>
      </c>
      <c r="I2" s="35">
        <f>'[1]4G指标 '!I12</f>
        <v>1.766666666666667E-3</v>
      </c>
      <c r="J2" s="35">
        <f>'[1]4G指标 '!J12</f>
        <v>0.16183333333333333</v>
      </c>
      <c r="K2" s="35">
        <f>'[1]4G指标 '!K12</f>
        <v>0</v>
      </c>
      <c r="L2" s="35">
        <f>'[1]4G指标 '!L12</f>
        <v>0.98236666666666661</v>
      </c>
      <c r="M2" s="35">
        <f>'[1]4G指标 '!M12</f>
        <v>0.98786666666666667</v>
      </c>
    </row>
    <row r="3" spans="1:13" ht="14.25" x14ac:dyDescent="0.15">
      <c r="A3" s="37"/>
      <c r="B3" s="11" t="s">
        <v>33</v>
      </c>
      <c r="C3" s="11" t="s">
        <v>32</v>
      </c>
      <c r="D3" s="11">
        <f>'[1]4G指标 '!D24</f>
        <v>393</v>
      </c>
      <c r="E3" s="34">
        <f>'[1]4G指标 '!E24</f>
        <v>15285.534200000002</v>
      </c>
      <c r="F3" s="34">
        <f>'[1]4G指标 '!F24</f>
        <v>165.83820000000054</v>
      </c>
      <c r="G3" s="11">
        <f>'[1]4G指标 '!G24</f>
        <v>34765</v>
      </c>
      <c r="H3" s="35">
        <f>'[1]4G指标 '!H24</f>
        <v>0.99124999999999996</v>
      </c>
      <c r="I3" s="35">
        <f>'[1]4G指标 '!I24</f>
        <v>3.4749999999999998E-3</v>
      </c>
      <c r="J3" s="35">
        <f>'[1]4G指标 '!J24</f>
        <v>0.14807499999999998</v>
      </c>
      <c r="K3" s="35">
        <f>'[1]4G指标 '!K24</f>
        <v>0</v>
      </c>
      <c r="L3" s="35">
        <f>'[1]4G指标 '!L24</f>
        <v>0.97895833333333337</v>
      </c>
      <c r="M3" s="35">
        <f>'[1]4G指标 '!M24</f>
        <v>0.97685</v>
      </c>
    </row>
    <row r="4" spans="1:13" ht="14.25" x14ac:dyDescent="0.15">
      <c r="A4" s="37"/>
      <c r="B4" s="11" t="s">
        <v>31</v>
      </c>
      <c r="C4" s="5" t="s">
        <v>27</v>
      </c>
      <c r="D4" s="15">
        <v>11674</v>
      </c>
      <c r="E4" s="16">
        <v>484427.6557</v>
      </c>
      <c r="F4" s="16">
        <v>-93625.726699999956</v>
      </c>
      <c r="G4" s="15">
        <v>1357233</v>
      </c>
      <c r="H4" s="17">
        <v>0.99802460317460306</v>
      </c>
      <c r="I4" s="17">
        <v>1.1134920634920637E-4</v>
      </c>
      <c r="J4" s="17">
        <v>5.3015634920634921E-2</v>
      </c>
      <c r="K4" s="17">
        <v>8.0031746031746019E-4</v>
      </c>
      <c r="L4" s="17">
        <v>0.99484809523809525</v>
      </c>
      <c r="M4" s="17">
        <v>0.9956894444444444</v>
      </c>
    </row>
    <row r="5" spans="1:13" ht="14.25" x14ac:dyDescent="0.15">
      <c r="A5" s="37"/>
      <c r="B5" s="11" t="s">
        <v>33</v>
      </c>
      <c r="C5" s="5" t="s">
        <v>27</v>
      </c>
      <c r="D5" s="15">
        <v>911</v>
      </c>
      <c r="E5" s="18">
        <v>37013.585599999984</v>
      </c>
      <c r="F5" s="18">
        <v>300.03329999999329</v>
      </c>
      <c r="G5" s="15">
        <v>130747</v>
      </c>
      <c r="H5" s="17">
        <v>0.99664493440893609</v>
      </c>
      <c r="I5" s="17">
        <v>6.4258656531182155E-4</v>
      </c>
      <c r="J5" s="17">
        <v>9.704257418554138E-2</v>
      </c>
      <c r="K5" s="17">
        <v>4.778156996587031E-7</v>
      </c>
      <c r="L5" s="17">
        <v>0.98884759505636577</v>
      </c>
      <c r="M5" s="17">
        <v>0.98833241849208808</v>
      </c>
    </row>
    <row r="6" spans="1:13" ht="14.25" x14ac:dyDescent="0.15">
      <c r="A6" s="37"/>
      <c r="B6" s="11" t="s">
        <v>13</v>
      </c>
      <c r="C6" s="12" t="s">
        <v>34</v>
      </c>
      <c r="D6" s="27">
        <v>4318</v>
      </c>
      <c r="E6" s="18">
        <v>164776.16267259294</v>
      </c>
      <c r="F6" s="18">
        <v>-2608.2142196340246</v>
      </c>
      <c r="G6" s="15">
        <v>269881</v>
      </c>
      <c r="H6" s="17">
        <v>0.99863950792320022</v>
      </c>
      <c r="I6" s="17">
        <v>1.3782938402670559E-3</v>
      </c>
      <c r="J6" s="17">
        <v>0.13886853876636496</v>
      </c>
      <c r="K6" s="17">
        <v>5.6822019945342396E-6</v>
      </c>
      <c r="L6" s="17">
        <v>0.99266326197768096</v>
      </c>
      <c r="M6" s="28">
        <v>0.99119982657765027</v>
      </c>
    </row>
    <row r="7" spans="1:13" ht="14.25" x14ac:dyDescent="0.15">
      <c r="A7" s="37"/>
      <c r="B7" s="11" t="s">
        <v>14</v>
      </c>
      <c r="C7" s="5" t="s">
        <v>34</v>
      </c>
      <c r="D7" s="15">
        <v>376</v>
      </c>
      <c r="E7" s="18">
        <v>9415.8401918106174</v>
      </c>
      <c r="F7" s="18">
        <v>170.89899330826302</v>
      </c>
      <c r="G7" s="15">
        <v>19107</v>
      </c>
      <c r="H7" s="17">
        <v>0.99802421290322618</v>
      </c>
      <c r="I7" s="17">
        <v>1.4474176533907435E-3</v>
      </c>
      <c r="J7" s="17">
        <v>0.10551121058201055</v>
      </c>
      <c r="K7" s="17">
        <v>4.8612903225806451E-6</v>
      </c>
      <c r="L7" s="17">
        <v>0.99661839592616164</v>
      </c>
      <c r="M7" s="28">
        <v>0.99124913374913382</v>
      </c>
    </row>
    <row r="8" spans="1:13" x14ac:dyDescent="0.15">
      <c r="B8" s="6"/>
      <c r="C8" s="6"/>
    </row>
    <row r="9" spans="1:13" ht="28.5" x14ac:dyDescent="0.15">
      <c r="A9" s="2" t="s">
        <v>0</v>
      </c>
      <c r="B9" s="2" t="s">
        <v>1</v>
      </c>
      <c r="C9" s="2" t="s">
        <v>23</v>
      </c>
      <c r="D9" s="2" t="s">
        <v>2</v>
      </c>
      <c r="E9" s="2" t="s">
        <v>28</v>
      </c>
      <c r="F9" s="2" t="s">
        <v>29</v>
      </c>
      <c r="G9" s="2" t="s">
        <v>24</v>
      </c>
      <c r="H9" s="2" t="s">
        <v>30</v>
      </c>
      <c r="I9" s="2" t="s">
        <v>6</v>
      </c>
      <c r="J9" s="2" t="s">
        <v>18</v>
      </c>
      <c r="K9" s="2" t="s">
        <v>19</v>
      </c>
      <c r="L9" s="2" t="s">
        <v>20</v>
      </c>
    </row>
    <row r="10" spans="1:13" ht="14.25" x14ac:dyDescent="0.15">
      <c r="A10" s="37" t="s">
        <v>21</v>
      </c>
      <c r="B10" s="11" t="s">
        <v>13</v>
      </c>
      <c r="C10" s="11" t="s">
        <v>26</v>
      </c>
      <c r="D10" s="14">
        <v>12822</v>
      </c>
      <c r="E10" s="14">
        <v>344181.07</v>
      </c>
      <c r="F10" s="14">
        <v>-6087.7699999999913</v>
      </c>
      <c r="G10" s="14">
        <v>35919.919999999998</v>
      </c>
      <c r="H10" s="14">
        <v>283.1599999999986</v>
      </c>
      <c r="I10" s="19">
        <v>0.9978285714285714</v>
      </c>
      <c r="J10" s="19">
        <v>2.2857142857142862E-4</v>
      </c>
      <c r="K10" s="19">
        <v>1.5285714285714288E-3</v>
      </c>
      <c r="L10" s="19">
        <v>3.4285714285714285E-4</v>
      </c>
    </row>
    <row r="11" spans="1:13" ht="14.25" x14ac:dyDescent="0.15">
      <c r="A11" s="37"/>
      <c r="B11" s="11" t="s">
        <v>14</v>
      </c>
      <c r="C11" s="11" t="s">
        <v>26</v>
      </c>
      <c r="D11" s="14">
        <v>915</v>
      </c>
      <c r="E11" s="14">
        <v>19073.140000000003</v>
      </c>
      <c r="F11" s="14">
        <v>-91.369999999996651</v>
      </c>
      <c r="G11" s="14">
        <v>2290.4</v>
      </c>
      <c r="H11" s="14">
        <v>-25.70999999999988</v>
      </c>
      <c r="I11" s="19">
        <v>0.99735714285714272</v>
      </c>
      <c r="J11" s="19">
        <v>6.8333333333333321E-4</v>
      </c>
      <c r="K11" s="19">
        <v>1.5452380952380952E-3</v>
      </c>
      <c r="L11" s="19">
        <v>5.0714285714285716E-4</v>
      </c>
    </row>
    <row r="12" spans="1:13" ht="14.25" x14ac:dyDescent="0.15">
      <c r="A12" s="37"/>
      <c r="B12" s="11" t="s">
        <v>31</v>
      </c>
      <c r="C12" s="5" t="s">
        <v>27</v>
      </c>
      <c r="D12" s="15">
        <v>7525</v>
      </c>
      <c r="E12" s="18">
        <v>642003.16529999988</v>
      </c>
      <c r="F12" s="18">
        <v>-34421.96760000012</v>
      </c>
      <c r="G12" s="18">
        <v>45104.452999999987</v>
      </c>
      <c r="H12" s="18">
        <v>-35.035200000012992</v>
      </c>
      <c r="I12" s="20">
        <v>0.99868784893267648</v>
      </c>
      <c r="J12" s="20">
        <v>1.0560755336617405E-3</v>
      </c>
      <c r="K12" s="20">
        <v>8.633825944170773E-4</v>
      </c>
      <c r="L12" s="20">
        <v>5.8210180623973725E-5</v>
      </c>
    </row>
    <row r="13" spans="1:13" ht="14.25" x14ac:dyDescent="0.15">
      <c r="A13" s="37"/>
      <c r="B13" s="11" t="s">
        <v>33</v>
      </c>
      <c r="C13" s="5" t="s">
        <v>27</v>
      </c>
      <c r="D13" s="15">
        <v>814</v>
      </c>
      <c r="E13" s="18">
        <v>50537.597999999954</v>
      </c>
      <c r="F13" s="18">
        <v>-1214.4986000000845</v>
      </c>
      <c r="G13" s="18">
        <v>3107.4580999999971</v>
      </c>
      <c r="H13" s="18">
        <v>116.95989999999678</v>
      </c>
      <c r="I13" s="20">
        <v>0.99653871991194709</v>
      </c>
      <c r="J13" s="20">
        <v>2.1022079432850651E-3</v>
      </c>
      <c r="K13" s="20">
        <v>1.7321381439416687E-3</v>
      </c>
      <c r="L13" s="20">
        <v>2.6746699027219536E-5</v>
      </c>
    </row>
    <row r="14" spans="1:13" ht="14.25" x14ac:dyDescent="0.15">
      <c r="A14" s="37"/>
      <c r="B14" s="11" t="s">
        <v>13</v>
      </c>
      <c r="C14" s="12" t="s">
        <v>34</v>
      </c>
      <c r="D14" s="15">
        <v>4370</v>
      </c>
      <c r="E14" s="18">
        <v>13190.085000000887</v>
      </c>
      <c r="F14" s="18">
        <v>876.95499999997037</v>
      </c>
      <c r="G14" s="18">
        <v>13858.069823242276</v>
      </c>
      <c r="H14" s="18">
        <v>-1373.3532109375776</v>
      </c>
      <c r="I14" s="17">
        <v>0.97195005022516612</v>
      </c>
      <c r="J14" s="17">
        <v>9.2793887263081139E-3</v>
      </c>
      <c r="K14" s="17">
        <v>5.4848193484596753E-3</v>
      </c>
      <c r="L14" s="17">
        <v>2.5431938403123036E-2</v>
      </c>
    </row>
    <row r="15" spans="1:13" ht="14.25" x14ac:dyDescent="0.15">
      <c r="A15" s="37"/>
      <c r="B15" s="11" t="s">
        <v>14</v>
      </c>
      <c r="C15" s="12" t="s">
        <v>34</v>
      </c>
      <c r="D15" s="15">
        <v>278</v>
      </c>
      <c r="E15" s="18">
        <v>934.56736999999998</v>
      </c>
      <c r="F15" s="18">
        <v>-38.803030000000035</v>
      </c>
      <c r="G15" s="18">
        <v>792.29785200000003</v>
      </c>
      <c r="H15" s="18">
        <v>-34.063252000000034</v>
      </c>
      <c r="I15" s="17">
        <v>0.97549999999999992</v>
      </c>
      <c r="J15" s="17">
        <v>9.8999999999999991E-3</v>
      </c>
      <c r="K15" s="17">
        <v>8.3000000000000001E-3</v>
      </c>
      <c r="L15" s="17">
        <v>7.4000000000000003E-3</v>
      </c>
    </row>
    <row r="16" spans="1:13" ht="14.25" x14ac:dyDescent="0.15">
      <c r="A16" s="8"/>
      <c r="B16" s="8"/>
      <c r="C16" s="8"/>
      <c r="D16" s="8"/>
      <c r="E16" s="8"/>
      <c r="F16" s="8"/>
      <c r="G16" s="8"/>
      <c r="H16" s="8"/>
      <c r="I16" s="10"/>
      <c r="J16" s="10"/>
      <c r="K16" s="10"/>
      <c r="L16" s="10"/>
    </row>
    <row r="17" spans="1:9" x14ac:dyDescent="0.15">
      <c r="B17" s="6"/>
      <c r="C17" s="6"/>
    </row>
    <row r="18" spans="1:9" ht="28.5" x14ac:dyDescent="0.15">
      <c r="A18" s="2" t="s">
        <v>0</v>
      </c>
      <c r="B18" s="2" t="s">
        <v>1</v>
      </c>
      <c r="C18" s="2" t="s">
        <v>23</v>
      </c>
      <c r="D18" s="2" t="s">
        <v>2</v>
      </c>
      <c r="E18" s="2" t="s">
        <v>28</v>
      </c>
      <c r="F18" s="2" t="s">
        <v>29</v>
      </c>
      <c r="G18" s="2" t="s">
        <v>6</v>
      </c>
      <c r="H18" s="2" t="s">
        <v>7</v>
      </c>
      <c r="I18" s="2" t="s">
        <v>20</v>
      </c>
    </row>
    <row r="19" spans="1:9" ht="14.25" x14ac:dyDescent="0.15">
      <c r="A19" s="37" t="s">
        <v>22</v>
      </c>
      <c r="B19" s="11" t="s">
        <v>13</v>
      </c>
      <c r="C19" s="11" t="s">
        <v>26</v>
      </c>
      <c r="D19" s="21">
        <v>1819</v>
      </c>
      <c r="E19" s="25">
        <v>43010.990000000005</v>
      </c>
      <c r="F19" s="18">
        <v>553.27999999858912</v>
      </c>
      <c r="G19" s="22">
        <v>0.99403333333333332</v>
      </c>
      <c r="H19" s="22">
        <v>3.7666666666666669E-3</v>
      </c>
      <c r="I19" s="22">
        <v>4.8666666666666676E-3</v>
      </c>
    </row>
    <row r="20" spans="1:9" ht="14.25" x14ac:dyDescent="0.15">
      <c r="A20" s="37"/>
      <c r="B20" s="11" t="s">
        <v>14</v>
      </c>
      <c r="C20" s="11" t="s">
        <v>26</v>
      </c>
      <c r="D20" s="21">
        <v>163</v>
      </c>
      <c r="E20" s="25">
        <v>2979.29</v>
      </c>
      <c r="F20" s="18">
        <v>-866.72999999996659</v>
      </c>
      <c r="G20" s="22">
        <v>0.99860000000000004</v>
      </c>
      <c r="H20" s="22">
        <v>6.1999999999999998E-3</v>
      </c>
      <c r="I20" s="22">
        <v>1.1666666666666668E-3</v>
      </c>
    </row>
    <row r="21" spans="1:9" ht="14.25" x14ac:dyDescent="0.15">
      <c r="A21" s="37"/>
      <c r="B21" s="11" t="s">
        <v>13</v>
      </c>
      <c r="C21" s="5" t="s">
        <v>27</v>
      </c>
      <c r="D21" s="15">
        <v>6945</v>
      </c>
      <c r="E21" s="26">
        <v>242760.54379999966</v>
      </c>
      <c r="F21" s="36">
        <v>-9020.61</v>
      </c>
      <c r="G21" s="20">
        <v>0.99364267727105038</v>
      </c>
      <c r="H21" s="20">
        <v>1.6200442201116515E-3</v>
      </c>
      <c r="I21" s="20">
        <v>3.4274095881700458E-3</v>
      </c>
    </row>
    <row r="22" spans="1:9" ht="14.25" x14ac:dyDescent="0.3">
      <c r="A22" s="37"/>
      <c r="B22" s="11" t="s">
        <v>14</v>
      </c>
      <c r="C22" s="5" t="s">
        <v>27</v>
      </c>
      <c r="D22" s="23">
        <v>459</v>
      </c>
      <c r="E22" s="26">
        <v>9504.1007000000027</v>
      </c>
      <c r="F22" s="18">
        <v>5.6370999999948452</v>
      </c>
      <c r="G22" s="24">
        <v>0.99431686417097787</v>
      </c>
      <c r="H22" s="17">
        <v>6.7845226999100358E-4</v>
      </c>
      <c r="I22" s="17">
        <v>3.0116784403180254E-3</v>
      </c>
    </row>
    <row r="23" spans="1:9" ht="14.25" x14ac:dyDescent="0.15">
      <c r="A23" s="37"/>
      <c r="B23" s="11" t="s">
        <v>13</v>
      </c>
      <c r="C23" s="13" t="s">
        <v>34</v>
      </c>
      <c r="D23" s="29">
        <v>3228</v>
      </c>
      <c r="E23" s="30">
        <v>74699.253000000317</v>
      </c>
      <c r="F23" s="31">
        <v>-786.24700000012945</v>
      </c>
      <c r="G23" s="28">
        <v>0.99741019794694608</v>
      </c>
      <c r="H23" s="28">
        <v>7.5617089846357244E-4</v>
      </c>
      <c r="I23" s="28">
        <v>4.7618989757124516E-4</v>
      </c>
    </row>
    <row r="24" spans="1:9" ht="14.25" x14ac:dyDescent="0.15">
      <c r="A24" s="38"/>
      <c r="B24" s="11" t="s">
        <v>14</v>
      </c>
      <c r="C24" s="12" t="s">
        <v>34</v>
      </c>
      <c r="D24" s="32">
        <v>301</v>
      </c>
      <c r="E24" s="33">
        <v>7998</v>
      </c>
      <c r="F24" s="18">
        <v>-485</v>
      </c>
      <c r="G24" s="28">
        <v>0.98959999999999992</v>
      </c>
      <c r="H24" s="28">
        <v>1.8654358999999998E-4</v>
      </c>
      <c r="I24" s="28">
        <v>9.5785E-4</v>
      </c>
    </row>
  </sheetData>
  <mergeCells count="3">
    <mergeCell ref="A2:A7"/>
    <mergeCell ref="A10:A15"/>
    <mergeCell ref="A19:A24"/>
  </mergeCells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分厂家汇总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SMnRa</cp:lastModifiedBy>
  <dcterms:created xsi:type="dcterms:W3CDTF">2017-10-04T13:43:48Z</dcterms:created>
  <dcterms:modified xsi:type="dcterms:W3CDTF">2017-10-12T07:53:45Z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